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870" activeTab="0"/>
  </bookViews>
  <sheets>
    <sheet name="Gift Detail and Summary Report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<sst xmlns="http://schemas.openxmlformats.org/spreadsheetml/2006/main" count="120" uniqueCount="120">
  <si>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Acheson Doyle Partners</t>
  </si>
  <si>
    <t>Altman Foundation</t>
  </si>
  <si>
    <t>Altria Group, Inc.</t>
  </si>
  <si>
    <t>The Ayco Charitable Foundation</t>
  </si>
  <si>
    <t>J.M.R. Barker Foundation</t>
  </si>
  <si>
    <t>Michael P. Bergeron Foundation, Inc.</t>
  </si>
  <si>
    <t>Boston Financial</t>
  </si>
  <si>
    <t>Castle Oil Corporation</t>
  </si>
  <si>
    <t>CB Richard Ellis</t>
  </si>
  <si>
    <t>Children's Scholarship Fund</t>
  </si>
  <si>
    <t>The Citigroup Foundation</t>
  </si>
  <si>
    <t>Clare Rose Foundation</t>
  </si>
  <si>
    <t>Colgate-Palmolive Company</t>
  </si>
  <si>
    <t>Cushman &amp; Wakefield</t>
  </si>
  <si>
    <t>Deutsche Bank</t>
  </si>
  <si>
    <t>Gabelli Foundation, Inc.</t>
  </si>
  <si>
    <t>Goldman,Sachs &amp; Co.</t>
  </si>
  <si>
    <t>The Heckscher Foundation For Children</t>
  </si>
  <si>
    <t>Hess Foundation, Inc.</t>
  </si>
  <si>
    <t>The Hosokawa Family Foundation</t>
  </si>
  <si>
    <t>Inner-City Scholarship Fund</t>
  </si>
  <si>
    <t>Kel-Mar Interiors, Inc</t>
  </si>
  <si>
    <t>LaMothe Educational Choice Project</t>
  </si>
  <si>
    <t>Louis Dreyfus Corporation</t>
  </si>
  <si>
    <t>Mazur Family Foundation</t>
  </si>
  <si>
    <t>McMaster-Carr Supply Company</t>
  </si>
  <si>
    <t>William M. &amp; Miriam F. Meehan Foundation, Inc.</t>
  </si>
  <si>
    <t>Mutual of America Life Insurance Company</t>
  </si>
  <si>
    <t>News Corporation Limited</t>
  </si>
  <si>
    <t>Nuclear Electric Insurance LTD</t>
  </si>
  <si>
    <t>Pinkerton Foundation</t>
  </si>
  <si>
    <t>Ridgewood Savings Bank</t>
  </si>
  <si>
    <t>Rush Philanthropic Arts Foundation</t>
  </si>
  <si>
    <t>Shearman &amp; Sterling</t>
  </si>
  <si>
    <t>Skadden, Arps, Slate, Meagher &amp; Flom</t>
  </si>
  <si>
    <t>State Street</t>
  </si>
  <si>
    <t>Stephen Philibosian Foundation</t>
  </si>
  <si>
    <t>Sutherland Asbill &amp; Brennan LLP</t>
  </si>
  <si>
    <t>TIAA-CREF</t>
  </si>
  <si>
    <t>The Judith C. White Foundation</t>
  </si>
  <si>
    <t>Windmill Foundation, Inc.</t>
  </si>
  <si>
    <t>FY 2005</t>
  </si>
  <si>
    <t>FY 2006</t>
  </si>
  <si>
    <t>FY 2004</t>
  </si>
  <si>
    <t xml:space="preserve"> Pledge Bal</t>
  </si>
  <si>
    <t>Advent Capital Management</t>
  </si>
  <si>
    <t>Alston &amp; Bird LLP</t>
  </si>
  <si>
    <t>Bear Stearns &amp; Co. Inc.</t>
  </si>
  <si>
    <t>Barry Mem. Fdn., The Hannah &amp; Ryan</t>
  </si>
  <si>
    <t>Bingham McCutchen LLP</t>
  </si>
  <si>
    <t>Calder Foundation, The Louis</t>
  </si>
  <si>
    <t>Cambridge Mustard Seed Foundadtion</t>
  </si>
  <si>
    <t>Hayden Foundation, Charles</t>
  </si>
  <si>
    <t xml:space="preserve">Cappello Memorial Fund, The Jonathan Neff </t>
  </si>
  <si>
    <t>CIBC World Markets Corp. USA</t>
  </si>
  <si>
    <t>Chippie Foundation</t>
  </si>
  <si>
    <t>Citigroup Asset Management</t>
  </si>
  <si>
    <t>Citigroup Private Bank</t>
  </si>
  <si>
    <t>Credit Suisse First Boston Foundation</t>
  </si>
  <si>
    <t>Deloitte &amp; Touche</t>
  </si>
  <si>
    <t>Eastdil Realty,Inc./ EastdilSecured</t>
  </si>
  <si>
    <t>Ernst &amp; Young LLP</t>
  </si>
  <si>
    <t xml:space="preserve">Sharp Foundation, The Peter Jay </t>
  </si>
  <si>
    <t>Sharp Foundation, The Evelyn</t>
  </si>
  <si>
    <t>Dewey Ballentine LLP</t>
  </si>
  <si>
    <t>General Electric Foundation</t>
  </si>
  <si>
    <t>Holliday Fenoglio Fowler, LP</t>
  </si>
  <si>
    <t>Hyde and Watson Foundation</t>
  </si>
  <si>
    <t>Howrey LLP</t>
  </si>
  <si>
    <t>J.P. Morgan Chase</t>
  </si>
  <si>
    <t>Jones Day</t>
  </si>
  <si>
    <t>Julian Reiss Foundation</t>
  </si>
  <si>
    <t>Kellogg, Huber, Hansen et al.</t>
  </si>
  <si>
    <t>Kirkland &amp; Ellis, LLP</t>
  </si>
  <si>
    <t>Lacovara Family Fund</t>
  </si>
  <si>
    <t>Krebsbach &amp; Snyder</t>
  </si>
  <si>
    <t>Lehman Brothers</t>
  </si>
  <si>
    <t>McGuireWoods LLP</t>
  </si>
  <si>
    <t>McEwen Family Foundation</t>
  </si>
  <si>
    <t>McInerney Family Foundation</t>
  </si>
  <si>
    <t>Merrill Lynch &amp; Co./Foundation, Inc.</t>
  </si>
  <si>
    <t>Mellon Financial Corporation</t>
  </si>
  <si>
    <t>Morgan Stanley</t>
  </si>
  <si>
    <t>Patrina Foundation, The</t>
  </si>
  <si>
    <t>O'Melveny &amp; Myers, LLP</t>
  </si>
  <si>
    <t>PFPC Inc.</t>
  </si>
  <si>
    <t>RBS Greenwich Capital</t>
  </si>
  <si>
    <t>R.R. Donnelley</t>
  </si>
  <si>
    <t>RLJ Development LLC</t>
  </si>
  <si>
    <t>Simpson Thacher &amp; Bartlett</t>
  </si>
  <si>
    <t>Secured Capital Corporation</t>
  </si>
  <si>
    <t>Time Warner Foundation</t>
  </si>
  <si>
    <t>Tishman Speyer Properties</t>
  </si>
  <si>
    <t>Towers Perrin</t>
  </si>
  <si>
    <t>Travelers Life &amp; Annuity</t>
  </si>
  <si>
    <t>Turner Construction Company</t>
  </si>
  <si>
    <t>Wilkie Farr &amp; Gallagher</t>
  </si>
  <si>
    <t>Wiley Rein &amp; Fielding LLP</t>
  </si>
  <si>
    <t>Buckley Foundation, William and Mary</t>
  </si>
  <si>
    <t>Foundation/Corporation</t>
  </si>
  <si>
    <t>Weir Family Foundation</t>
  </si>
  <si>
    <t>Lucky Star Foundation</t>
  </si>
  <si>
    <t>Simon Foundation, William E.</t>
  </si>
  <si>
    <t>FY 2007</t>
  </si>
  <si>
    <t>Pledge Bal</t>
  </si>
  <si>
    <t>Black Enterprise Magazine</t>
  </si>
  <si>
    <t>Verizon Foundation</t>
  </si>
  <si>
    <t>Wolf, Block Schorr and Solis-Cohen</t>
  </si>
  <si>
    <t>Wisconsin Energy Corporation</t>
  </si>
  <si>
    <t>Miriam F. Meehan Charitable Trust</t>
  </si>
  <si>
    <t>Leon and Toby Cooperman Foundation</t>
  </si>
  <si>
    <t>Judy Angelo Cowen Foundation</t>
  </si>
  <si>
    <t>Ariel Capital Management</t>
  </si>
  <si>
    <t>Mayer, Brown, Rowe &amp; Maw LLP</t>
  </si>
  <si>
    <t>St. Aloysius School/CHILD, Inc.</t>
  </si>
  <si>
    <t>Miller Family Foundation</t>
  </si>
  <si>
    <t>Axe-Houghton Foundation</t>
  </si>
  <si>
    <t>Gilder Foundation</t>
  </si>
  <si>
    <t>Roy J. Zuckerberg Family Foundation</t>
  </si>
  <si>
    <t>Major Corporate and Foundation Support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</si>
</sst>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</numFmts>
  <fonts count="8"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65" fontId="6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3" width="11.28125" style="1" bestFit="1" customWidth="1"/>
    <col min="4" max="4" width="10.7109375" style="1" customWidth="1"/>
    <col min="5" max="5" width="10.7109375" style="1" hidden="1" customWidth="1"/>
    <col min="6" max="6" width="11.421875" style="1" customWidth="1"/>
    <col min="7" max="7" width="11.421875" style="1" hidden="1" customWidth="1"/>
    <col min="8" max="16384" width="11.421875" style="0" customWidth="1"/>
  </cols>
  <sheetData>
    <row r="1" spans="1:7" ht="16.5">
      <c r="A1" s="12" t="s">
        <v>114</v>
      </c>
      <c r="B1" s="13"/>
      <c r="C1" s="14"/>
      <c r="D1" s="14"/>
      <c r="E1" s="14"/>
      <c r="F1" s="14"/>
      <c r="G1" s="14"/>
    </row>
    <row r="2" spans="1:7" ht="12.75">
      <c r="A2" s="17" t="s">
        <v>119</v>
      </c>
      <c r="B2" s="18"/>
      <c r="C2" s="18"/>
      <c r="D2" s="18"/>
      <c r="E2" s="18"/>
      <c r="F2" s="18"/>
      <c r="G2" s="18"/>
    </row>
    <row r="3" spans="1:7" ht="12.75">
      <c r="A3" s="15"/>
      <c r="B3" s="15"/>
      <c r="C3" s="16"/>
      <c r="D3" s="16"/>
      <c r="E3" s="16"/>
      <c r="F3" s="16"/>
      <c r="G3" s="16"/>
    </row>
    <row r="4" spans="1:7" ht="15">
      <c r="A4" s="2" t="s">
        <v>99</v>
      </c>
      <c r="B4" s="3" t="s">
        <v>43</v>
      </c>
      <c r="C4" s="4" t="s">
        <v>41</v>
      </c>
      <c r="D4" s="4" t="s">
        <v>42</v>
      </c>
      <c r="E4" s="4" t="s">
        <v>44</v>
      </c>
      <c r="F4" s="5" t="s">
        <v>103</v>
      </c>
      <c r="G4" s="5" t="s">
        <v>104</v>
      </c>
    </row>
    <row r="5" spans="1:7" ht="14.25">
      <c r="A5" s="6"/>
      <c r="B5" s="7"/>
      <c r="C5" s="7"/>
      <c r="D5" s="7"/>
      <c r="E5" s="7"/>
      <c r="F5" s="7"/>
      <c r="G5" s="7"/>
    </row>
    <row r="6" spans="1:7" ht="14.25">
      <c r="A6" s="8" t="s">
        <v>0</v>
      </c>
      <c r="B6" s="9">
        <v>3000</v>
      </c>
      <c r="C6" s="10">
        <v>7500</v>
      </c>
      <c r="D6" s="10">
        <v>0</v>
      </c>
      <c r="E6" s="10">
        <v>5000</v>
      </c>
      <c r="F6" s="7">
        <v>0</v>
      </c>
      <c r="G6" s="7"/>
    </row>
    <row r="7" spans="1:7" ht="14.25">
      <c r="A7" s="8" t="s">
        <v>45</v>
      </c>
      <c r="B7" s="9">
        <v>0</v>
      </c>
      <c r="C7" s="10">
        <v>0</v>
      </c>
      <c r="D7" s="10">
        <v>5000</v>
      </c>
      <c r="E7" s="10">
        <v>0</v>
      </c>
      <c r="F7" s="7">
        <v>0</v>
      </c>
      <c r="G7" s="7"/>
    </row>
    <row r="8" spans="1:7" ht="14.25">
      <c r="A8" s="8" t="s">
        <v>1</v>
      </c>
      <c r="B8" s="9">
        <v>0</v>
      </c>
      <c r="C8" s="10">
        <v>300</v>
      </c>
      <c r="D8" s="10">
        <v>50000</v>
      </c>
      <c r="E8" s="10">
        <v>0</v>
      </c>
      <c r="F8" s="7">
        <v>50000</v>
      </c>
      <c r="G8" s="7"/>
    </row>
    <row r="9" spans="1:7" ht="14.25">
      <c r="A9" s="6" t="s">
        <v>46</v>
      </c>
      <c r="B9" s="7">
        <v>0</v>
      </c>
      <c r="C9" s="7">
        <v>0</v>
      </c>
      <c r="D9" s="7">
        <v>10000</v>
      </c>
      <c r="E9" s="7">
        <v>0</v>
      </c>
      <c r="F9" s="7">
        <v>0</v>
      </c>
      <c r="G9" s="7"/>
    </row>
    <row r="10" spans="1:7" ht="14.25">
      <c r="A10" s="8" t="s">
        <v>2</v>
      </c>
      <c r="B10" s="9">
        <v>10000</v>
      </c>
      <c r="C10" s="10">
        <v>10000</v>
      </c>
      <c r="D10" s="10">
        <v>10000</v>
      </c>
      <c r="E10" s="10">
        <v>0</v>
      </c>
      <c r="F10" s="7">
        <v>30000</v>
      </c>
      <c r="G10" s="11"/>
    </row>
    <row r="11" spans="1:7" ht="14.25">
      <c r="A11" s="8" t="s">
        <v>112</v>
      </c>
      <c r="B11" s="9">
        <v>0</v>
      </c>
      <c r="C11" s="10">
        <v>0</v>
      </c>
      <c r="D11" s="10">
        <v>5000</v>
      </c>
      <c r="E11" s="10"/>
      <c r="F11" s="7">
        <v>5000</v>
      </c>
      <c r="G11" s="11"/>
    </row>
    <row r="12" spans="1:7" ht="14.25">
      <c r="A12" s="8" t="s">
        <v>116</v>
      </c>
      <c r="B12" s="9">
        <v>0</v>
      </c>
      <c r="C12" s="10">
        <v>1500</v>
      </c>
      <c r="D12" s="10">
        <v>2500</v>
      </c>
      <c r="E12" s="10"/>
      <c r="F12" s="7">
        <v>0</v>
      </c>
      <c r="G12" s="11"/>
    </row>
    <row r="13" spans="1:7" ht="14.25">
      <c r="A13" s="8" t="s">
        <v>3</v>
      </c>
      <c r="B13" s="9">
        <v>0</v>
      </c>
      <c r="C13" s="10">
        <v>25000</v>
      </c>
      <c r="D13" s="10">
        <v>0</v>
      </c>
      <c r="E13" s="10">
        <v>0</v>
      </c>
      <c r="F13" s="7">
        <v>0</v>
      </c>
      <c r="G13" s="7"/>
    </row>
    <row r="14" spans="1:7" ht="14.25">
      <c r="A14" s="8" t="s">
        <v>4</v>
      </c>
      <c r="B14" s="9">
        <f>103250+10000+50000</f>
        <v>163250</v>
      </c>
      <c r="C14" s="10">
        <f>10000+38500+22750</f>
        <v>71250</v>
      </c>
      <c r="D14" s="10">
        <v>10000</v>
      </c>
      <c r="E14" s="10">
        <v>0</v>
      </c>
      <c r="F14" s="7">
        <v>10000</v>
      </c>
      <c r="G14" s="7"/>
    </row>
    <row r="15" spans="1:7" ht="14.25">
      <c r="A15" s="6" t="s">
        <v>48</v>
      </c>
      <c r="B15" s="9">
        <f>10000+12500</f>
        <v>22500</v>
      </c>
      <c r="C15" s="10">
        <v>12500</v>
      </c>
      <c r="D15" s="10">
        <v>12500</v>
      </c>
      <c r="E15" s="10">
        <v>0</v>
      </c>
      <c r="F15" s="7">
        <v>12500</v>
      </c>
      <c r="G15" s="7"/>
    </row>
    <row r="16" spans="1:7" ht="14.25">
      <c r="A16" s="6" t="s">
        <v>47</v>
      </c>
      <c r="B16" s="9">
        <v>0</v>
      </c>
      <c r="C16" s="10">
        <v>0</v>
      </c>
      <c r="D16" s="10">
        <v>10000</v>
      </c>
      <c r="E16" s="10">
        <v>0</v>
      </c>
      <c r="F16" s="7">
        <v>0</v>
      </c>
      <c r="G16" s="7"/>
    </row>
    <row r="17" spans="1:7" ht="14.25">
      <c r="A17" s="8" t="s">
        <v>5</v>
      </c>
      <c r="B17" s="9">
        <v>0</v>
      </c>
      <c r="C17" s="10">
        <v>2500</v>
      </c>
      <c r="D17" s="10">
        <v>7500</v>
      </c>
      <c r="E17" s="10">
        <v>0</v>
      </c>
      <c r="F17" s="7">
        <v>1000</v>
      </c>
      <c r="G17" s="7"/>
    </row>
    <row r="18" spans="1:7" ht="14.25">
      <c r="A18" s="6" t="s">
        <v>49</v>
      </c>
      <c r="B18" s="9">
        <v>15000</v>
      </c>
      <c r="C18" s="10">
        <v>0</v>
      </c>
      <c r="D18" s="10">
        <v>0</v>
      </c>
      <c r="E18" s="10">
        <v>0</v>
      </c>
      <c r="F18" s="7">
        <v>0</v>
      </c>
      <c r="G18" s="7"/>
    </row>
    <row r="19" spans="1:7" ht="14.25">
      <c r="A19" s="6" t="s">
        <v>105</v>
      </c>
      <c r="B19" s="9">
        <v>0</v>
      </c>
      <c r="C19" s="10">
        <v>0</v>
      </c>
      <c r="D19" s="10">
        <v>0</v>
      </c>
      <c r="E19" s="10">
        <v>0</v>
      </c>
      <c r="F19" s="7">
        <v>5000</v>
      </c>
      <c r="G19" s="7"/>
    </row>
    <row r="20" spans="1:7" ht="14.25">
      <c r="A20" s="8" t="s">
        <v>6</v>
      </c>
      <c r="B20" s="9">
        <v>3000</v>
      </c>
      <c r="C20" s="10">
        <v>5000</v>
      </c>
      <c r="D20" s="10">
        <v>5000</v>
      </c>
      <c r="E20" s="10">
        <v>0</v>
      </c>
      <c r="F20" s="7">
        <v>5000</v>
      </c>
      <c r="G20" s="7"/>
    </row>
    <row r="21" spans="1:7" ht="14.25">
      <c r="A21" s="8" t="s">
        <v>98</v>
      </c>
      <c r="B21" s="9">
        <v>0</v>
      </c>
      <c r="C21" s="10">
        <f>850+10000+15000</f>
        <v>25850</v>
      </c>
      <c r="D21" s="10">
        <f>10000+438+8500+250</f>
        <v>19188</v>
      </c>
      <c r="E21" s="10">
        <v>0</v>
      </c>
      <c r="F21" s="7">
        <v>10225</v>
      </c>
      <c r="G21" s="7"/>
    </row>
    <row r="22" spans="1:7" ht="14.25">
      <c r="A22" s="6" t="s">
        <v>8</v>
      </c>
      <c r="B22" s="7">
        <v>0</v>
      </c>
      <c r="C22" s="7">
        <v>5000</v>
      </c>
      <c r="D22" s="7">
        <v>5000</v>
      </c>
      <c r="E22" s="7">
        <v>0</v>
      </c>
      <c r="F22" s="7">
        <v>2500</v>
      </c>
      <c r="G22" s="7"/>
    </row>
    <row r="23" spans="1:7" ht="14.25">
      <c r="A23" s="6" t="s">
        <v>54</v>
      </c>
      <c r="B23" s="7">
        <v>0</v>
      </c>
      <c r="C23" s="7">
        <v>0</v>
      </c>
      <c r="D23" s="7">
        <v>12500</v>
      </c>
      <c r="E23" s="7">
        <v>0</v>
      </c>
      <c r="F23" s="7">
        <v>0</v>
      </c>
      <c r="G23" s="7"/>
    </row>
    <row r="24" spans="1:7" ht="14.25">
      <c r="A24" s="8" t="s">
        <v>50</v>
      </c>
      <c r="B24" s="9">
        <v>75000</v>
      </c>
      <c r="C24" s="10">
        <v>0</v>
      </c>
      <c r="D24" s="10">
        <v>0</v>
      </c>
      <c r="E24" s="10">
        <v>0</v>
      </c>
      <c r="F24" s="7">
        <v>0</v>
      </c>
      <c r="G24" s="7"/>
    </row>
    <row r="25" spans="1:7" ht="14.25">
      <c r="A25" s="6" t="s">
        <v>51</v>
      </c>
      <c r="B25" s="7">
        <v>15000</v>
      </c>
      <c r="C25" s="7">
        <v>0</v>
      </c>
      <c r="D25" s="7">
        <v>0</v>
      </c>
      <c r="E25" s="7">
        <v>0</v>
      </c>
      <c r="F25" s="7">
        <v>0</v>
      </c>
      <c r="G25" s="7"/>
    </row>
    <row r="26" spans="1:7" ht="14.25">
      <c r="A26" s="8" t="s">
        <v>53</v>
      </c>
      <c r="B26" s="9">
        <v>0</v>
      </c>
      <c r="C26" s="10">
        <v>21500</v>
      </c>
      <c r="D26" s="10">
        <v>10000</v>
      </c>
      <c r="E26" s="10">
        <v>0</v>
      </c>
      <c r="F26" s="7">
        <v>15000</v>
      </c>
      <c r="G26" s="7"/>
    </row>
    <row r="27" spans="1:7" ht="14.25">
      <c r="A27" s="8" t="s">
        <v>7</v>
      </c>
      <c r="B27" s="9">
        <v>0</v>
      </c>
      <c r="C27" s="10">
        <v>5000</v>
      </c>
      <c r="D27" s="10">
        <v>0</v>
      </c>
      <c r="E27" s="10">
        <v>0</v>
      </c>
      <c r="F27" s="7">
        <v>0</v>
      </c>
      <c r="G27" s="7"/>
    </row>
    <row r="28" spans="1:7" ht="14.25">
      <c r="A28" s="8" t="s">
        <v>9</v>
      </c>
      <c r="B28" s="9">
        <v>3500</v>
      </c>
      <c r="C28" s="10">
        <f>3500+700+1075+700</f>
        <v>5975</v>
      </c>
      <c r="D28" s="10">
        <f>825+2750</f>
        <v>3575</v>
      </c>
      <c r="E28" s="10">
        <v>0</v>
      </c>
      <c r="F28" s="7">
        <v>11006.25</v>
      </c>
      <c r="G28" s="7"/>
    </row>
    <row r="29" spans="1:7" ht="14.25">
      <c r="A29" s="8" t="s">
        <v>55</v>
      </c>
      <c r="B29" s="9">
        <v>10000</v>
      </c>
      <c r="C29" s="10">
        <v>10000</v>
      </c>
      <c r="D29" s="10">
        <v>10000</v>
      </c>
      <c r="E29" s="10">
        <v>0</v>
      </c>
      <c r="F29" s="7">
        <v>0</v>
      </c>
      <c r="G29" s="7"/>
    </row>
    <row r="30" spans="1:7" ht="14.25">
      <c r="A30" s="6" t="s">
        <v>56</v>
      </c>
      <c r="B30" s="9">
        <v>25000</v>
      </c>
      <c r="C30" s="10">
        <v>0</v>
      </c>
      <c r="D30" s="10">
        <v>0</v>
      </c>
      <c r="E30" s="10">
        <v>0</v>
      </c>
      <c r="F30" s="7">
        <v>0</v>
      </c>
      <c r="G30" s="7"/>
    </row>
    <row r="31" spans="1:7" ht="14.25">
      <c r="A31" s="8" t="s">
        <v>10</v>
      </c>
      <c r="B31" s="9">
        <v>25000</v>
      </c>
      <c r="C31" s="10">
        <v>3000</v>
      </c>
      <c r="D31" s="10">
        <v>0</v>
      </c>
      <c r="E31" s="10">
        <v>0</v>
      </c>
      <c r="F31" s="7">
        <v>0</v>
      </c>
      <c r="G31" s="7"/>
    </row>
    <row r="32" spans="1:7" ht="14.25">
      <c r="A32" s="8" t="s">
        <v>57</v>
      </c>
      <c r="B32" s="9">
        <v>25000</v>
      </c>
      <c r="C32" s="10">
        <v>0</v>
      </c>
      <c r="D32" s="10">
        <v>0</v>
      </c>
      <c r="E32" s="10">
        <v>0</v>
      </c>
      <c r="F32" s="7">
        <v>0</v>
      </c>
      <c r="G32" s="7"/>
    </row>
    <row r="33" spans="1:7" ht="14.25">
      <c r="A33" s="8" t="s">
        <v>11</v>
      </c>
      <c r="B33" s="9">
        <v>25000</v>
      </c>
      <c r="C33" s="10">
        <f>10000+25000+5000+25000</f>
        <v>65000</v>
      </c>
      <c r="D33" s="10">
        <v>35000</v>
      </c>
      <c r="E33" s="10">
        <v>0</v>
      </c>
      <c r="F33" s="7">
        <v>20000</v>
      </c>
      <c r="G33" s="7"/>
    </row>
    <row r="34" spans="1:7" ht="14.25">
      <c r="A34" s="8" t="s">
        <v>12</v>
      </c>
      <c r="B34" s="9">
        <v>0</v>
      </c>
      <c r="C34" s="10">
        <v>5250</v>
      </c>
      <c r="D34" s="10">
        <v>0</v>
      </c>
      <c r="E34" s="10">
        <v>0</v>
      </c>
      <c r="F34" s="7">
        <v>3000</v>
      </c>
      <c r="G34" s="7"/>
    </row>
    <row r="35" spans="1:7" ht="14.25">
      <c r="A35" s="6" t="s">
        <v>110</v>
      </c>
      <c r="B35" s="7">
        <v>0</v>
      </c>
      <c r="C35" s="7">
        <v>0</v>
      </c>
      <c r="D35" s="7">
        <v>10000</v>
      </c>
      <c r="E35" s="7">
        <v>0</v>
      </c>
      <c r="F35" s="7">
        <v>1000</v>
      </c>
      <c r="G35" s="7"/>
    </row>
    <row r="36" spans="1:7" ht="14.25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5000</v>
      </c>
      <c r="G36" s="7"/>
    </row>
    <row r="37" spans="1:7" ht="14.25">
      <c r="A37" s="6" t="s">
        <v>58</v>
      </c>
      <c r="B37" s="7">
        <v>10000</v>
      </c>
      <c r="C37" s="7">
        <v>0</v>
      </c>
      <c r="D37" s="7">
        <v>0</v>
      </c>
      <c r="E37" s="7">
        <v>0</v>
      </c>
      <c r="F37" s="7">
        <v>0</v>
      </c>
      <c r="G37" s="7"/>
    </row>
    <row r="38" spans="1:7" ht="14.25">
      <c r="A38" s="8" t="s">
        <v>13</v>
      </c>
      <c r="B38" s="9">
        <v>25000</v>
      </c>
      <c r="C38" s="10">
        <v>10000</v>
      </c>
      <c r="D38" s="10">
        <v>5000</v>
      </c>
      <c r="E38" s="7">
        <v>0</v>
      </c>
      <c r="F38" s="7">
        <v>0</v>
      </c>
      <c r="G38" s="7"/>
    </row>
    <row r="39" spans="1:7" ht="14.25">
      <c r="A39" s="6" t="s">
        <v>59</v>
      </c>
      <c r="B39" s="7">
        <v>10000</v>
      </c>
      <c r="C39" s="7">
        <v>0</v>
      </c>
      <c r="D39" s="7">
        <v>500</v>
      </c>
      <c r="E39" s="7">
        <v>0</v>
      </c>
      <c r="F39" s="7">
        <v>0</v>
      </c>
      <c r="G39" s="7"/>
    </row>
    <row r="40" spans="1:7" ht="14.25">
      <c r="A40" s="8" t="s">
        <v>14</v>
      </c>
      <c r="B40" s="9">
        <v>10000</v>
      </c>
      <c r="C40" s="10">
        <v>2000</v>
      </c>
      <c r="D40" s="10">
        <v>3125</v>
      </c>
      <c r="E40" s="10">
        <v>0</v>
      </c>
      <c r="F40" s="7">
        <v>0</v>
      </c>
      <c r="G40" s="7"/>
    </row>
    <row r="41" spans="1:7" ht="14.25">
      <c r="A41" s="8" t="s">
        <v>64</v>
      </c>
      <c r="B41" s="9">
        <v>0</v>
      </c>
      <c r="C41" s="10">
        <v>0</v>
      </c>
      <c r="D41" s="10">
        <v>10000</v>
      </c>
      <c r="E41" s="10">
        <v>0</v>
      </c>
      <c r="F41" s="7">
        <v>10000</v>
      </c>
      <c r="G41" s="7"/>
    </row>
    <row r="42" spans="1:7" ht="14.25">
      <c r="A42" s="6" t="s">
        <v>60</v>
      </c>
      <c r="B42" s="7">
        <v>5000</v>
      </c>
      <c r="C42" s="7">
        <v>0</v>
      </c>
      <c r="D42" s="7">
        <v>5000</v>
      </c>
      <c r="E42" s="7">
        <v>0</v>
      </c>
      <c r="F42" s="7">
        <v>0</v>
      </c>
      <c r="G42" s="7"/>
    </row>
    <row r="43" spans="1:7" ht="14.25">
      <c r="A43" s="8" t="s">
        <v>61</v>
      </c>
      <c r="B43" s="9">
        <v>5000</v>
      </c>
      <c r="C43" s="10">
        <v>0</v>
      </c>
      <c r="D43" s="10">
        <v>2000</v>
      </c>
      <c r="E43" s="10">
        <v>0</v>
      </c>
      <c r="F43" s="10">
        <v>0</v>
      </c>
      <c r="G43" s="7"/>
    </row>
    <row r="44" spans="1:7" ht="14.25">
      <c r="A44" s="8" t="s">
        <v>15</v>
      </c>
      <c r="B44" s="9">
        <v>0</v>
      </c>
      <c r="C44" s="10">
        <v>20000</v>
      </c>
      <c r="D44" s="10">
        <v>0</v>
      </c>
      <c r="E44" s="10">
        <v>0</v>
      </c>
      <c r="F44" s="7">
        <v>5000</v>
      </c>
      <c r="G44" s="7"/>
    </row>
    <row r="45" spans="1:7" ht="14.25">
      <c r="A45" s="6" t="s">
        <v>65</v>
      </c>
      <c r="B45" s="7">
        <v>0</v>
      </c>
      <c r="C45" s="7">
        <v>0</v>
      </c>
      <c r="D45" s="7">
        <v>10000</v>
      </c>
      <c r="E45" s="7">
        <v>0</v>
      </c>
      <c r="F45" s="7">
        <v>5000</v>
      </c>
      <c r="G45" s="7"/>
    </row>
    <row r="46" spans="1:7" ht="14.25">
      <c r="A46" s="6" t="s">
        <v>117</v>
      </c>
      <c r="B46" s="7">
        <v>0</v>
      </c>
      <c r="C46" s="7">
        <v>1200</v>
      </c>
      <c r="D46" s="7">
        <v>0</v>
      </c>
      <c r="E46" s="7"/>
      <c r="F46" s="7">
        <v>4500</v>
      </c>
      <c r="G46" s="7"/>
    </row>
    <row r="47" spans="1:7" ht="14.25">
      <c r="A47" s="8" t="s">
        <v>16</v>
      </c>
      <c r="B47" s="9">
        <v>0</v>
      </c>
      <c r="C47" s="10">
        <v>5000</v>
      </c>
      <c r="D47" s="10">
        <v>2500</v>
      </c>
      <c r="E47" s="10">
        <v>0</v>
      </c>
      <c r="F47" s="7">
        <v>10000</v>
      </c>
      <c r="G47" s="7"/>
    </row>
    <row r="48" spans="1:7" ht="14.25">
      <c r="A48" s="8" t="s">
        <v>52</v>
      </c>
      <c r="B48" s="9">
        <v>0</v>
      </c>
      <c r="C48" s="10">
        <v>100000</v>
      </c>
      <c r="D48" s="10">
        <v>80000</v>
      </c>
      <c r="E48" s="10">
        <v>0</v>
      </c>
      <c r="F48" s="7">
        <v>80000</v>
      </c>
      <c r="G48" s="7"/>
    </row>
    <row r="49" spans="1:7" ht="14.25">
      <c r="A49" s="8" t="s">
        <v>17</v>
      </c>
      <c r="B49" s="9">
        <v>0</v>
      </c>
      <c r="C49" s="10">
        <v>25000</v>
      </c>
      <c r="D49" s="10">
        <v>0</v>
      </c>
      <c r="E49" s="10">
        <v>0</v>
      </c>
      <c r="F49" s="7">
        <v>0</v>
      </c>
      <c r="G49" s="7"/>
    </row>
    <row r="50" spans="1:7" ht="14.25">
      <c r="A50" s="8" t="s">
        <v>18</v>
      </c>
      <c r="B50" s="9">
        <v>0</v>
      </c>
      <c r="C50" s="10">
        <v>25000</v>
      </c>
      <c r="D50" s="10">
        <v>25000</v>
      </c>
      <c r="E50" s="10">
        <v>0</v>
      </c>
      <c r="F50" s="7">
        <v>25000</v>
      </c>
      <c r="G50" s="7"/>
    </row>
    <row r="51" spans="1:7" ht="14.25">
      <c r="A51" s="8" t="s">
        <v>66</v>
      </c>
      <c r="B51" s="9">
        <v>5000</v>
      </c>
      <c r="C51" s="10">
        <v>0</v>
      </c>
      <c r="D51" s="10">
        <v>0</v>
      </c>
      <c r="E51" s="10">
        <v>0</v>
      </c>
      <c r="F51" s="7">
        <v>0</v>
      </c>
      <c r="G51" s="7"/>
    </row>
    <row r="52" spans="1:7" ht="14.25">
      <c r="A52" s="8" t="s">
        <v>19</v>
      </c>
      <c r="B52" s="9">
        <v>0</v>
      </c>
      <c r="C52" s="10">
        <v>40000</v>
      </c>
      <c r="D52" s="10">
        <v>44000</v>
      </c>
      <c r="E52" s="10">
        <v>0</v>
      </c>
      <c r="F52" s="7">
        <f>2500+46000</f>
        <v>48500</v>
      </c>
      <c r="G52" s="7"/>
    </row>
    <row r="53" spans="1:7" ht="14.25">
      <c r="A53" s="8" t="s">
        <v>68</v>
      </c>
      <c r="B53" s="9">
        <v>0</v>
      </c>
      <c r="C53" s="10">
        <v>0</v>
      </c>
      <c r="D53" s="10">
        <v>10000</v>
      </c>
      <c r="E53" s="10">
        <v>0</v>
      </c>
      <c r="F53" s="7">
        <v>0</v>
      </c>
      <c r="G53" s="7"/>
    </row>
    <row r="54" spans="1:7" ht="14.25">
      <c r="A54" s="6" t="s">
        <v>67</v>
      </c>
      <c r="B54" s="7">
        <f>35000+10000</f>
        <v>45000</v>
      </c>
      <c r="C54" s="7">
        <v>0</v>
      </c>
      <c r="D54" s="7">
        <v>0</v>
      </c>
      <c r="E54" s="7">
        <v>0</v>
      </c>
      <c r="F54" s="7">
        <v>10000</v>
      </c>
      <c r="G54" s="7"/>
    </row>
    <row r="55" spans="1:7" ht="14.25">
      <c r="A55" s="8" t="s">
        <v>20</v>
      </c>
      <c r="B55" s="9">
        <v>44500</v>
      </c>
      <c r="C55" s="10">
        <f>15000+21000+2000+29900</f>
        <v>67900</v>
      </c>
      <c r="D55" s="10">
        <f>16000+16000+17221</f>
        <v>49221</v>
      </c>
      <c r="E55" s="10">
        <v>0</v>
      </c>
      <c r="F55" s="7">
        <f>17000+17000</f>
        <v>34000</v>
      </c>
      <c r="G55" s="7"/>
    </row>
    <row r="56" spans="1:7" ht="14.25">
      <c r="A56" s="8" t="s">
        <v>69</v>
      </c>
      <c r="B56" s="9">
        <v>10000</v>
      </c>
      <c r="C56" s="10">
        <f>100+2000+1000+500+2000</f>
        <v>5600</v>
      </c>
      <c r="D56" s="10">
        <v>500</v>
      </c>
      <c r="E56" s="10">
        <v>0</v>
      </c>
      <c r="F56" s="7">
        <v>0</v>
      </c>
      <c r="G56" s="7"/>
    </row>
    <row r="57" spans="1:7" ht="14.25">
      <c r="A57" s="6" t="s">
        <v>70</v>
      </c>
      <c r="B57" s="7">
        <v>0</v>
      </c>
      <c r="C57" s="7">
        <v>0</v>
      </c>
      <c r="D57" s="7">
        <v>10000</v>
      </c>
      <c r="E57" s="7">
        <v>0</v>
      </c>
      <c r="F57" s="7">
        <v>0</v>
      </c>
      <c r="G57" s="7"/>
    </row>
    <row r="58" spans="1:7" ht="14.25">
      <c r="A58" s="6" t="s">
        <v>71</v>
      </c>
      <c r="B58" s="7">
        <v>19000</v>
      </c>
      <c r="C58" s="7">
        <v>0</v>
      </c>
      <c r="D58" s="7">
        <v>10000</v>
      </c>
      <c r="E58" s="7">
        <v>0</v>
      </c>
      <c r="F58" s="7">
        <v>22969.06</v>
      </c>
      <c r="G58" s="7"/>
    </row>
    <row r="59" spans="1:7" ht="14.25">
      <c r="A59" s="8" t="s">
        <v>21</v>
      </c>
      <c r="B59" s="9">
        <v>600</v>
      </c>
      <c r="C59" s="10">
        <v>5500</v>
      </c>
      <c r="D59" s="10">
        <v>2500</v>
      </c>
      <c r="E59" s="10">
        <v>0</v>
      </c>
      <c r="F59" s="7">
        <v>1000</v>
      </c>
      <c r="G59" s="7"/>
    </row>
    <row r="60" spans="1:7" ht="14.25">
      <c r="A60" s="8" t="s">
        <v>72</v>
      </c>
      <c r="B60" s="9">
        <v>0</v>
      </c>
      <c r="C60" s="10">
        <v>0</v>
      </c>
      <c r="D60" s="10">
        <v>10000</v>
      </c>
      <c r="E60" s="10">
        <v>0</v>
      </c>
      <c r="F60" s="7">
        <v>0</v>
      </c>
      <c r="G60" s="7"/>
    </row>
    <row r="61" spans="1:7" ht="14.25">
      <c r="A61" s="8" t="s">
        <v>73</v>
      </c>
      <c r="B61" s="9">
        <v>0</v>
      </c>
      <c r="C61" s="10">
        <v>0</v>
      </c>
      <c r="D61" s="10">
        <v>10000</v>
      </c>
      <c r="E61" s="10">
        <v>0</v>
      </c>
      <c r="F61" s="7">
        <v>0</v>
      </c>
      <c r="G61" s="7"/>
    </row>
    <row r="62" spans="1:7" ht="14.25">
      <c r="A62" s="8" t="s">
        <v>75</v>
      </c>
      <c r="B62" s="9">
        <v>0</v>
      </c>
      <c r="C62" s="10">
        <v>0</v>
      </c>
      <c r="D62" s="10">
        <v>5000</v>
      </c>
      <c r="E62" s="10">
        <v>0</v>
      </c>
      <c r="F62" s="7">
        <v>2500</v>
      </c>
      <c r="G62" s="7"/>
    </row>
    <row r="63" spans="1:7" ht="14.25">
      <c r="A63" s="6" t="s">
        <v>74</v>
      </c>
      <c r="B63" s="9">
        <v>10000</v>
      </c>
      <c r="C63" s="10">
        <v>0</v>
      </c>
      <c r="D63" s="10">
        <v>0</v>
      </c>
      <c r="E63" s="10">
        <v>0</v>
      </c>
      <c r="F63" s="7">
        <v>0</v>
      </c>
      <c r="G63" s="7"/>
    </row>
    <row r="64" spans="1:7" ht="14.25">
      <c r="A64" s="8" t="s">
        <v>22</v>
      </c>
      <c r="B64" s="9">
        <v>27500</v>
      </c>
      <c r="C64" s="10">
        <v>31900</v>
      </c>
      <c r="D64" s="10">
        <v>26200</v>
      </c>
      <c r="E64" s="10">
        <v>0</v>
      </c>
      <c r="F64" s="7">
        <v>26000</v>
      </c>
      <c r="G64" s="7"/>
    </row>
    <row r="65" spans="1:7" ht="14.25">
      <c r="A65" s="6" t="s">
        <v>76</v>
      </c>
      <c r="B65" s="7">
        <v>15000</v>
      </c>
      <c r="C65" s="7">
        <v>0</v>
      </c>
      <c r="D65" s="7">
        <v>0</v>
      </c>
      <c r="E65" s="7">
        <v>0</v>
      </c>
      <c r="F65" s="7">
        <v>0</v>
      </c>
      <c r="G65" s="7"/>
    </row>
    <row r="66" spans="1:7" ht="14.25">
      <c r="A66" s="8" t="s">
        <v>23</v>
      </c>
      <c r="B66" s="9">
        <v>10000</v>
      </c>
      <c r="C66" s="10">
        <v>10000</v>
      </c>
      <c r="D66" s="10">
        <v>10000</v>
      </c>
      <c r="E66" s="10">
        <v>0</v>
      </c>
      <c r="F66" s="7">
        <v>0</v>
      </c>
      <c r="G66" s="7"/>
    </row>
    <row r="67" spans="1:7" ht="14.25">
      <c r="A67" s="8" t="s">
        <v>101</v>
      </c>
      <c r="B67" s="9">
        <v>0</v>
      </c>
      <c r="C67" s="10">
        <v>0</v>
      </c>
      <c r="D67" s="10">
        <v>10000</v>
      </c>
      <c r="E67" s="10">
        <v>0</v>
      </c>
      <c r="F67" s="7">
        <v>10000</v>
      </c>
      <c r="G67" s="7"/>
    </row>
    <row r="68" spans="1:7" ht="14.25">
      <c r="A68" s="8" t="s">
        <v>113</v>
      </c>
      <c r="B68" s="9">
        <v>25000</v>
      </c>
      <c r="C68" s="10">
        <v>0</v>
      </c>
      <c r="D68" s="10">
        <v>0</v>
      </c>
      <c r="E68" s="10">
        <v>0</v>
      </c>
      <c r="F68" s="7">
        <v>25000</v>
      </c>
      <c r="G68" s="7"/>
    </row>
    <row r="69" spans="1:7" ht="14.25">
      <c r="A69" s="8" t="s">
        <v>24</v>
      </c>
      <c r="B69" s="9">
        <v>0</v>
      </c>
      <c r="C69" s="10">
        <v>2000</v>
      </c>
      <c r="D69" s="10">
        <f>15000+2000</f>
        <v>17000</v>
      </c>
      <c r="E69" s="10">
        <v>0</v>
      </c>
      <c r="F69" s="7">
        <v>17000</v>
      </c>
      <c r="G69" s="7"/>
    </row>
    <row r="70" spans="1:7" ht="14.25">
      <c r="A70" s="8" t="s">
        <v>78</v>
      </c>
      <c r="B70" s="9">
        <v>0</v>
      </c>
      <c r="C70" s="10">
        <v>0</v>
      </c>
      <c r="D70" s="10">
        <v>15000</v>
      </c>
      <c r="E70" s="10">
        <v>0</v>
      </c>
      <c r="F70" s="7">
        <v>0</v>
      </c>
      <c r="G70" s="7"/>
    </row>
    <row r="71" spans="1:7" ht="14.25">
      <c r="A71" s="8" t="s">
        <v>77</v>
      </c>
      <c r="B71" s="9">
        <v>0</v>
      </c>
      <c r="C71" s="10">
        <v>0</v>
      </c>
      <c r="D71" s="10">
        <v>10000</v>
      </c>
      <c r="E71" s="10">
        <v>0</v>
      </c>
      <c r="F71" s="7">
        <v>0</v>
      </c>
      <c r="G71" s="7"/>
    </row>
    <row r="72" spans="1:7" ht="14.25">
      <c r="A72" s="8" t="s">
        <v>79</v>
      </c>
      <c r="B72" s="9">
        <v>0</v>
      </c>
      <c r="C72" s="10">
        <v>0</v>
      </c>
      <c r="D72" s="10">
        <f>33000+10000</f>
        <v>43000</v>
      </c>
      <c r="E72" s="10">
        <v>0</v>
      </c>
      <c r="F72" s="7">
        <v>0</v>
      </c>
      <c r="G72" s="7"/>
    </row>
    <row r="73" spans="1:7" ht="14.25">
      <c r="A73" s="8" t="s">
        <v>25</v>
      </c>
      <c r="B73" s="9">
        <v>6000</v>
      </c>
      <c r="C73" s="10">
        <v>6500</v>
      </c>
      <c r="D73" s="10">
        <v>0</v>
      </c>
      <c r="E73" s="10">
        <v>0</v>
      </c>
      <c r="F73" s="7">
        <v>0</v>
      </c>
      <c r="G73" s="7"/>
    </row>
    <row r="74" spans="1:7" ht="14.25">
      <c r="A74" s="8" t="s">
        <v>109</v>
      </c>
      <c r="B74" s="9">
        <v>0</v>
      </c>
      <c r="C74" s="10">
        <v>10000</v>
      </c>
      <c r="D74" s="10">
        <v>10000</v>
      </c>
      <c r="E74" s="10">
        <v>0</v>
      </c>
      <c r="F74" s="7">
        <v>10000</v>
      </c>
      <c r="G74" s="7"/>
    </row>
    <row r="75" spans="1:7" ht="14.25">
      <c r="A75" s="8" t="s">
        <v>26</v>
      </c>
      <c r="B75" s="9">
        <f>25000+1000+2500</f>
        <v>28500</v>
      </c>
      <c r="C75" s="10">
        <v>25000</v>
      </c>
      <c r="D75" s="10">
        <v>25000</v>
      </c>
      <c r="E75" s="10">
        <v>0</v>
      </c>
      <c r="F75" s="7">
        <v>26000</v>
      </c>
      <c r="G75" s="7"/>
    </row>
    <row r="76" spans="1:7" ht="14.25">
      <c r="A76" s="8" t="s">
        <v>81</v>
      </c>
      <c r="B76" s="9">
        <v>0</v>
      </c>
      <c r="C76" s="10">
        <v>0</v>
      </c>
      <c r="D76" s="10">
        <v>10000</v>
      </c>
      <c r="E76" s="10">
        <v>0</v>
      </c>
      <c r="F76" s="7">
        <v>5000</v>
      </c>
      <c r="G76" s="7"/>
    </row>
    <row r="77" spans="1:7" ht="14.25">
      <c r="A77" s="8" t="s">
        <v>80</v>
      </c>
      <c r="B77" s="9">
        <f>1000+25000+5000</f>
        <v>31000</v>
      </c>
      <c r="C77" s="10">
        <f>25000+1500</f>
        <v>26500</v>
      </c>
      <c r="D77" s="10">
        <v>25000</v>
      </c>
      <c r="E77" s="10">
        <v>0</v>
      </c>
      <c r="F77" s="7">
        <v>25000</v>
      </c>
      <c r="G77" s="7"/>
    </row>
    <row r="78" spans="1:7" ht="14.25">
      <c r="A78" s="8" t="s">
        <v>115</v>
      </c>
      <c r="B78" s="9">
        <v>0</v>
      </c>
      <c r="C78" s="10">
        <v>0</v>
      </c>
      <c r="D78" s="10">
        <v>0</v>
      </c>
      <c r="E78" s="10"/>
      <c r="F78" s="7">
        <v>10000</v>
      </c>
      <c r="G78" s="7"/>
    </row>
    <row r="79" spans="1:7" ht="14.25">
      <c r="A79" s="8" t="s">
        <v>82</v>
      </c>
      <c r="B79" s="9">
        <v>15000</v>
      </c>
      <c r="C79" s="10">
        <v>5000</v>
      </c>
      <c r="D79" s="10">
        <v>0</v>
      </c>
      <c r="E79" s="10">
        <v>0</v>
      </c>
      <c r="F79" s="7">
        <v>0</v>
      </c>
      <c r="G79" s="7"/>
    </row>
    <row r="80" spans="1:7" ht="14.25">
      <c r="A80" s="8" t="s">
        <v>27</v>
      </c>
      <c r="B80" s="9">
        <v>0</v>
      </c>
      <c r="C80" s="10">
        <f>10000+25000+2500</f>
        <v>37500</v>
      </c>
      <c r="D80" s="10">
        <v>10000</v>
      </c>
      <c r="E80" s="10">
        <v>0</v>
      </c>
      <c r="F80" s="7">
        <v>2500</v>
      </c>
      <c r="G80" s="7"/>
    </row>
    <row r="81" spans="1:7" ht="14.25">
      <c r="A81" s="8" t="s">
        <v>28</v>
      </c>
      <c r="B81" s="9">
        <v>25000</v>
      </c>
      <c r="C81" s="10">
        <v>50000</v>
      </c>
      <c r="D81" s="10">
        <v>25000</v>
      </c>
      <c r="E81" s="10">
        <v>0</v>
      </c>
      <c r="F81" s="7">
        <v>50000</v>
      </c>
      <c r="G81" s="7"/>
    </row>
    <row r="82" spans="1:7" ht="14.25">
      <c r="A82" s="8" t="s">
        <v>29</v>
      </c>
      <c r="B82" s="9">
        <v>5000</v>
      </c>
      <c r="C82" s="10">
        <f>5000+3500</f>
        <v>8500</v>
      </c>
      <c r="D82" s="10">
        <v>0</v>
      </c>
      <c r="E82" s="10">
        <v>0</v>
      </c>
      <c r="F82" s="7">
        <v>0</v>
      </c>
      <c r="G82" s="7"/>
    </row>
    <row r="83" spans="1:7" ht="14.25">
      <c r="A83" s="8" t="s">
        <v>84</v>
      </c>
      <c r="B83" s="9">
        <v>0</v>
      </c>
      <c r="C83" s="10">
        <v>0</v>
      </c>
      <c r="D83" s="10">
        <v>10000</v>
      </c>
      <c r="E83" s="10">
        <v>0</v>
      </c>
      <c r="F83" s="7">
        <v>0</v>
      </c>
      <c r="G83" s="7"/>
    </row>
    <row r="84" spans="1:7" ht="14.25">
      <c r="A84" s="8" t="s">
        <v>85</v>
      </c>
      <c r="B84" s="9">
        <v>5000</v>
      </c>
      <c r="C84" s="10">
        <v>0</v>
      </c>
      <c r="D84" s="10">
        <v>0</v>
      </c>
      <c r="E84" s="10">
        <v>0</v>
      </c>
      <c r="F84" s="7">
        <v>0</v>
      </c>
      <c r="G84" s="7"/>
    </row>
    <row r="85" spans="1:7" ht="14.25">
      <c r="A85" s="8" t="s">
        <v>83</v>
      </c>
      <c r="B85" s="9">
        <v>9000</v>
      </c>
      <c r="C85" s="10">
        <v>0</v>
      </c>
      <c r="D85" s="10">
        <v>10000</v>
      </c>
      <c r="E85" s="10">
        <v>0</v>
      </c>
      <c r="F85" s="7">
        <v>15000</v>
      </c>
      <c r="G85" s="7"/>
    </row>
    <row r="86" spans="1:7" ht="14.25">
      <c r="A86" s="8" t="s">
        <v>30</v>
      </c>
      <c r="B86" s="9">
        <v>0</v>
      </c>
      <c r="C86" s="10">
        <v>25000</v>
      </c>
      <c r="D86" s="10">
        <v>30000</v>
      </c>
      <c r="E86" s="10">
        <v>0</v>
      </c>
      <c r="F86" s="7">
        <v>40000</v>
      </c>
      <c r="G86" s="7"/>
    </row>
    <row r="87" spans="1:7" ht="14.25">
      <c r="A87" s="8" t="s">
        <v>86</v>
      </c>
      <c r="B87" s="9">
        <v>10000</v>
      </c>
      <c r="C87" s="10">
        <v>0</v>
      </c>
      <c r="D87" s="10">
        <v>0</v>
      </c>
      <c r="E87" s="10">
        <v>0</v>
      </c>
      <c r="F87" s="7">
        <v>0</v>
      </c>
      <c r="G87" s="7"/>
    </row>
    <row r="88" spans="1:7" ht="14.25">
      <c r="A88" s="8" t="s">
        <v>88</v>
      </c>
      <c r="B88" s="9">
        <v>0</v>
      </c>
      <c r="C88" s="10">
        <v>0</v>
      </c>
      <c r="D88" s="10">
        <v>10000</v>
      </c>
      <c r="E88" s="10">
        <v>0</v>
      </c>
      <c r="F88" s="7">
        <v>10000</v>
      </c>
      <c r="G88" s="7"/>
    </row>
    <row r="89" spans="1:7" ht="14.25">
      <c r="A89" s="8" t="s">
        <v>87</v>
      </c>
      <c r="B89" s="9">
        <v>5000</v>
      </c>
      <c r="C89" s="10">
        <v>0</v>
      </c>
      <c r="D89" s="10">
        <v>0</v>
      </c>
      <c r="E89" s="10">
        <v>0</v>
      </c>
      <c r="F89" s="7">
        <v>0</v>
      </c>
      <c r="G89" s="7"/>
    </row>
    <row r="90" spans="1:7" ht="14.25">
      <c r="A90" s="8" t="s">
        <v>31</v>
      </c>
      <c r="B90" s="9">
        <f>500+1000</f>
        <v>1500</v>
      </c>
      <c r="C90" s="10">
        <f>2000+5000</f>
        <v>7000</v>
      </c>
      <c r="D90" s="10">
        <v>5000</v>
      </c>
      <c r="E90" s="10">
        <v>0</v>
      </c>
      <c r="F90" s="7">
        <v>5000</v>
      </c>
      <c r="G90" s="7"/>
    </row>
    <row r="91" spans="1:7" ht="14.25">
      <c r="A91" s="8" t="s">
        <v>32</v>
      </c>
      <c r="B91" s="9">
        <v>0</v>
      </c>
      <c r="C91" s="10">
        <v>2500</v>
      </c>
      <c r="D91" s="10">
        <v>0</v>
      </c>
      <c r="E91" s="10">
        <v>0</v>
      </c>
      <c r="F91" s="7">
        <v>0</v>
      </c>
      <c r="G91" s="7"/>
    </row>
    <row r="92" spans="1:7" ht="14.25">
      <c r="A92" s="6" t="s">
        <v>90</v>
      </c>
      <c r="B92" s="7">
        <v>5000</v>
      </c>
      <c r="C92" s="7">
        <v>0</v>
      </c>
      <c r="D92" s="7">
        <v>0</v>
      </c>
      <c r="E92" s="7">
        <v>0</v>
      </c>
      <c r="F92" s="7">
        <v>0</v>
      </c>
      <c r="G92" s="7"/>
    </row>
    <row r="93" spans="1:7" ht="14.25">
      <c r="A93" s="8" t="s">
        <v>63</v>
      </c>
      <c r="B93" s="9">
        <v>5000</v>
      </c>
      <c r="C93" s="10">
        <v>0</v>
      </c>
      <c r="D93" s="10">
        <v>1000</v>
      </c>
      <c r="E93" s="10">
        <v>0</v>
      </c>
      <c r="F93" s="7">
        <v>2000</v>
      </c>
      <c r="G93" s="7"/>
    </row>
    <row r="94" spans="1:7" ht="14.25">
      <c r="A94" s="8" t="s">
        <v>62</v>
      </c>
      <c r="B94" s="9">
        <f>15000+300000</f>
        <v>315000</v>
      </c>
      <c r="C94" s="10">
        <f>75000+400000+75000+750000</f>
        <v>1300000</v>
      </c>
      <c r="D94" s="10">
        <f>200000+200000+100000</f>
        <v>500000</v>
      </c>
      <c r="E94" s="10">
        <v>0</v>
      </c>
      <c r="F94" s="7">
        <v>420000</v>
      </c>
      <c r="G94" s="7"/>
    </row>
    <row r="95" spans="1:7" ht="14.25">
      <c r="A95" s="8" t="s">
        <v>33</v>
      </c>
      <c r="B95" s="9">
        <v>10000</v>
      </c>
      <c r="C95" s="10">
        <v>10000</v>
      </c>
      <c r="D95" s="10">
        <v>5000</v>
      </c>
      <c r="E95" s="10">
        <v>0</v>
      </c>
      <c r="F95" s="7">
        <v>0</v>
      </c>
      <c r="G95" s="7"/>
    </row>
    <row r="96" spans="1:7" ht="14.25">
      <c r="A96" s="8" t="s">
        <v>102</v>
      </c>
      <c r="B96" s="9">
        <v>0</v>
      </c>
      <c r="C96" s="10">
        <v>0</v>
      </c>
      <c r="D96" s="10">
        <v>25000</v>
      </c>
      <c r="E96" s="10">
        <v>0</v>
      </c>
      <c r="F96" s="7">
        <v>0</v>
      </c>
      <c r="G96" s="7"/>
    </row>
    <row r="97" spans="1:7" ht="14.25">
      <c r="A97" s="6" t="s">
        <v>89</v>
      </c>
      <c r="B97" s="7">
        <v>10000</v>
      </c>
      <c r="C97" s="7">
        <v>0</v>
      </c>
      <c r="D97" s="7">
        <v>0</v>
      </c>
      <c r="E97" s="7">
        <v>0</v>
      </c>
      <c r="F97" s="7">
        <v>0</v>
      </c>
      <c r="G97" s="7"/>
    </row>
    <row r="98" spans="1:7" ht="14.25">
      <c r="A98" s="8" t="s">
        <v>34</v>
      </c>
      <c r="B98" s="9">
        <v>10000</v>
      </c>
      <c r="C98" s="10">
        <v>10000</v>
      </c>
      <c r="D98" s="10">
        <v>10000</v>
      </c>
      <c r="E98" s="10">
        <v>0</v>
      </c>
      <c r="F98" s="7">
        <v>10000</v>
      </c>
      <c r="G98" s="7"/>
    </row>
    <row r="99" spans="1:7" ht="14.25">
      <c r="A99" s="8" t="s">
        <v>35</v>
      </c>
      <c r="B99" s="9">
        <v>5000</v>
      </c>
      <c r="C99" s="10">
        <f>5000+10000</f>
        <v>15000</v>
      </c>
      <c r="D99" s="10">
        <v>15000</v>
      </c>
      <c r="E99" s="10">
        <v>0</v>
      </c>
      <c r="F99" s="7">
        <v>15000</v>
      </c>
      <c r="G99" s="7"/>
    </row>
    <row r="100" spans="1:7" ht="14.25">
      <c r="A100" s="8" t="s">
        <v>36</v>
      </c>
      <c r="B100" s="9">
        <f>3000+3000</f>
        <v>6000</v>
      </c>
      <c r="C100" s="10">
        <v>6000</v>
      </c>
      <c r="D100" s="10">
        <v>0</v>
      </c>
      <c r="E100" s="10">
        <v>0</v>
      </c>
      <c r="F100" s="7">
        <v>0</v>
      </c>
      <c r="G100" s="7"/>
    </row>
    <row r="101" spans="1:7" ht="14.25">
      <c r="A101" s="8" t="s">
        <v>37</v>
      </c>
      <c r="B101" s="9">
        <v>10000</v>
      </c>
      <c r="C101" s="10">
        <v>10000</v>
      </c>
      <c r="D101" s="10">
        <v>10000</v>
      </c>
      <c r="E101" s="10">
        <v>0</v>
      </c>
      <c r="F101" s="7">
        <v>10000</v>
      </c>
      <c r="G101" s="7"/>
    </row>
    <row r="102" spans="1:7" ht="14.25">
      <c r="A102" s="8" t="s">
        <v>38</v>
      </c>
      <c r="B102" s="9">
        <v>20000</v>
      </c>
      <c r="C102" s="10">
        <f>5000+10000</f>
        <v>15000</v>
      </c>
      <c r="D102" s="10">
        <f>5000+10000</f>
        <v>15000</v>
      </c>
      <c r="E102" s="10">
        <v>0</v>
      </c>
      <c r="F102" s="7">
        <v>17952</v>
      </c>
      <c r="G102" s="7">
        <v>10000</v>
      </c>
    </row>
    <row r="103" spans="1:7" ht="14.25">
      <c r="A103" s="8" t="s">
        <v>91</v>
      </c>
      <c r="B103" s="9">
        <v>20000</v>
      </c>
      <c r="C103" s="10">
        <v>0</v>
      </c>
      <c r="D103" s="10">
        <v>0</v>
      </c>
      <c r="E103" s="10">
        <v>0</v>
      </c>
      <c r="F103" s="7">
        <v>0</v>
      </c>
      <c r="G103" s="7"/>
    </row>
    <row r="104" spans="1:7" ht="14.25">
      <c r="A104" s="6" t="s">
        <v>92</v>
      </c>
      <c r="B104" s="9">
        <v>10000</v>
      </c>
      <c r="C104" s="10">
        <v>0</v>
      </c>
      <c r="D104" s="10">
        <v>0</v>
      </c>
      <c r="E104" s="10">
        <v>0</v>
      </c>
      <c r="F104" s="7">
        <v>0</v>
      </c>
      <c r="G104" s="7"/>
    </row>
    <row r="105" spans="1:7" ht="14.25">
      <c r="A105" s="8" t="s">
        <v>93</v>
      </c>
      <c r="B105" s="9">
        <v>5000</v>
      </c>
      <c r="C105" s="10">
        <v>0</v>
      </c>
      <c r="D105" s="10">
        <v>0</v>
      </c>
      <c r="E105" s="10">
        <v>0</v>
      </c>
      <c r="F105" s="7">
        <v>0</v>
      </c>
      <c r="G105" s="7"/>
    </row>
    <row r="106" spans="1:7" ht="14.25">
      <c r="A106" s="6" t="s">
        <v>94</v>
      </c>
      <c r="B106" s="7">
        <v>10000</v>
      </c>
      <c r="C106" s="7">
        <v>0</v>
      </c>
      <c r="D106" s="7">
        <v>0</v>
      </c>
      <c r="E106" s="7">
        <v>0</v>
      </c>
      <c r="F106" s="7">
        <v>0</v>
      </c>
      <c r="G106" s="7"/>
    </row>
    <row r="107" spans="1:7" ht="14.25">
      <c r="A107" s="6" t="s">
        <v>95</v>
      </c>
      <c r="B107" s="7">
        <v>0</v>
      </c>
      <c r="C107" s="7">
        <v>0</v>
      </c>
      <c r="D107" s="7">
        <v>25000</v>
      </c>
      <c r="E107" s="7">
        <v>0</v>
      </c>
      <c r="F107" s="7">
        <v>0</v>
      </c>
      <c r="G107" s="7"/>
    </row>
    <row r="108" spans="1:7" ht="14.25">
      <c r="A108" s="6" t="s">
        <v>106</v>
      </c>
      <c r="B108" s="7">
        <v>0</v>
      </c>
      <c r="C108" s="7">
        <v>0</v>
      </c>
      <c r="D108" s="7">
        <v>0</v>
      </c>
      <c r="E108" s="7">
        <v>0</v>
      </c>
      <c r="F108" s="7">
        <f>20000+10000</f>
        <v>30000</v>
      </c>
      <c r="G108" s="7"/>
    </row>
    <row r="109" spans="1:7" ht="14.25">
      <c r="A109" s="6" t="s">
        <v>100</v>
      </c>
      <c r="B109" s="7">
        <v>0</v>
      </c>
      <c r="C109" s="7">
        <v>5000</v>
      </c>
      <c r="D109" s="7">
        <v>5000</v>
      </c>
      <c r="E109" s="7">
        <v>0</v>
      </c>
      <c r="F109" s="7">
        <v>0</v>
      </c>
      <c r="G109" s="7"/>
    </row>
    <row r="110" spans="1:7" ht="14.25">
      <c r="A110" s="8" t="s">
        <v>39</v>
      </c>
      <c r="B110" s="9">
        <v>0</v>
      </c>
      <c r="C110" s="10">
        <f>50000+5000+500</f>
        <v>55500</v>
      </c>
      <c r="D110" s="10">
        <v>2000</v>
      </c>
      <c r="E110" s="10">
        <v>0</v>
      </c>
      <c r="F110" s="7">
        <v>2000</v>
      </c>
      <c r="G110" s="7"/>
    </row>
    <row r="111" spans="1:7" ht="14.25">
      <c r="A111" s="6" t="s">
        <v>97</v>
      </c>
      <c r="B111" s="9">
        <v>0</v>
      </c>
      <c r="C111" s="10">
        <v>0</v>
      </c>
      <c r="D111" s="10">
        <v>25000</v>
      </c>
      <c r="E111" s="10">
        <v>0</v>
      </c>
      <c r="F111" s="7">
        <v>0</v>
      </c>
      <c r="G111" s="7">
        <v>1000</v>
      </c>
    </row>
    <row r="112" spans="1:7" ht="14.25">
      <c r="A112" s="6" t="s">
        <v>96</v>
      </c>
      <c r="B112" s="9">
        <v>5000</v>
      </c>
      <c r="C112" s="10">
        <v>0</v>
      </c>
      <c r="D112" s="10">
        <v>0</v>
      </c>
      <c r="E112" s="10">
        <v>0</v>
      </c>
      <c r="F112" s="7">
        <v>0</v>
      </c>
      <c r="G112" s="7"/>
    </row>
    <row r="113" spans="1:7" ht="14.25">
      <c r="A113" s="8" t="s">
        <v>40</v>
      </c>
      <c r="B113" s="9">
        <v>20000</v>
      </c>
      <c r="C113" s="10">
        <v>20000</v>
      </c>
      <c r="D113" s="10">
        <v>20000</v>
      </c>
      <c r="E113" s="10">
        <v>0</v>
      </c>
      <c r="F113" s="7">
        <v>20000</v>
      </c>
      <c r="G113" s="7"/>
    </row>
    <row r="114" spans="1:7" ht="14.25">
      <c r="A114" s="8" t="s">
        <v>108</v>
      </c>
      <c r="B114" s="9">
        <v>0</v>
      </c>
      <c r="C114" s="10">
        <v>0</v>
      </c>
      <c r="D114" s="10">
        <v>0</v>
      </c>
      <c r="E114" s="10">
        <v>0</v>
      </c>
      <c r="F114" s="7">
        <v>5000</v>
      </c>
      <c r="G114" s="7"/>
    </row>
    <row r="115" spans="1:7" ht="14.25">
      <c r="A115" s="6" t="s">
        <v>107</v>
      </c>
      <c r="B115" s="7">
        <v>0</v>
      </c>
      <c r="C115" s="10">
        <v>1500</v>
      </c>
      <c r="D115" s="10">
        <v>2000</v>
      </c>
      <c r="E115" s="10">
        <v>0</v>
      </c>
      <c r="F115" s="7">
        <v>5000</v>
      </c>
      <c r="G115" s="7"/>
    </row>
    <row r="116" spans="1:7" ht="14.25">
      <c r="A116" s="6" t="s">
        <v>118</v>
      </c>
      <c r="B116" s="6">
        <v>0</v>
      </c>
      <c r="C116" s="7">
        <v>0</v>
      </c>
      <c r="D116" s="7">
        <v>0</v>
      </c>
      <c r="E116" s="7"/>
      <c r="F116" s="7">
        <v>20750</v>
      </c>
      <c r="G116" s="7"/>
    </row>
  </sheetData>
  <mergeCells count="1">
    <mergeCell ref="A2:G2"/>
  </mergeCells>
  <printOptions/>
  <pageMargins left="0.47" right="0.3" top="0.42" bottom="0.42" header="0" footer="0"/>
  <pageSetup blackAndWhite="1" horizontalDpi="600" verticalDpi="600" orientation="portrait" r:id="rId1"/>
  <headerFooter alignWithMargins="0">
    <oddFooter>&amp;L* &amp;8Includes corporate dinner sponsorship gifts &amp;R&amp;8Updated September 18,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development</cp:lastModifiedBy>
  <cp:lastPrinted>2007-09-19T21:54:51Z</cp:lastPrinted>
  <dcterms:created xsi:type="dcterms:W3CDTF">2006-03-28T21:05:55Z</dcterms:created>
  <dcterms:modified xsi:type="dcterms:W3CDTF">2007-09-19T21:55:11Z</dcterms:modified>
  <cp:category/>
  <cp:version/>
  <cp:contentType/>
  <cp:contentStatus/>
</cp:coreProperties>
</file>