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386" windowWidth="15480" windowHeight="7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<sst xmlns="http://schemas.openxmlformats.org/spreadsheetml/2006/main" count="122" uniqueCount="89">
  <si>
    <t>Table 1</t>
  </si>
  <si>
    <t>Region/country</t>
  </si>
  <si>
    <t>Population at risk (millions)</t>
  </si>
  <si>
    <t>Angola</t>
  </si>
  <si>
    <t>Benin</t>
  </si>
  <si>
    <t>Botswana</t>
  </si>
  <si>
    <t>Burkina Faso</t>
  </si>
  <si>
    <t>Burundi</t>
  </si>
  <si>
    <t>Cameroon</t>
  </si>
  <si>
    <t>Central African Republic</t>
  </si>
  <si>
    <t>Chad</t>
  </si>
  <si>
    <t>Congo</t>
  </si>
  <si>
    <t>Cote d'Ivoire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</si>
  <si>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</si>
  <si>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</si>
  <si>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</si>
  <si>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</si>
  <si>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</si>
  <si>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</si>
  <si>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</si>
  <si>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</si>
  <si>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</si>
  <si>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</si>
  <si>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</si>
  <si>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</si>
  <si>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</si>
  <si>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</si>
  <si>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</si>
  <si>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</si>
  <si>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</si>
  <si>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</si>
  <si>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</si>
  <si>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</si>
  <si>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</si>
  <si>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</si>
  <si>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Sierra Leone</t>
  </si>
  <si>
    <t>South Africa</t>
  </si>
  <si>
    <t>Swaziland</t>
  </si>
  <si>
    <t>Togo</t>
  </si>
  <si>
    <t>Uganda</t>
  </si>
  <si>
    <t>United Rep. of Tanzania</t>
  </si>
  <si>
    <t xml:space="preserve">Zambia </t>
  </si>
  <si>
    <t>Zimbabwe</t>
  </si>
  <si>
    <t>Estimated school aged children</t>
  </si>
  <si>
    <t>Cost of one year control package</t>
  </si>
  <si>
    <t>Cost of five year control package</t>
  </si>
  <si>
    <t>US$ million</t>
  </si>
  <si>
    <t>East Africa</t>
  </si>
  <si>
    <t>Southern Africa</t>
  </si>
  <si>
    <t>sub total</t>
  </si>
  <si>
    <t>School aged children</t>
  </si>
  <si>
    <t>Population at risk</t>
  </si>
  <si>
    <t>Program fully funded by USAID and BMGF</t>
  </si>
  <si>
    <t>Priority country - already self funding a start up program</t>
  </si>
  <si>
    <t>Endemic for all the target diseases - easy to make a rapid impact</t>
  </si>
  <si>
    <t>Requires health system strengthening, but ready for rapid impact implementation with partners</t>
  </si>
  <si>
    <t>Benin has ongoing programs which need boosting - excellent opportunity for high return for low cost</t>
  </si>
  <si>
    <t>Congo. DR (Zaire)</t>
  </si>
  <si>
    <t>An excellent opportunity for a rapid impact</t>
  </si>
  <si>
    <t>All target diseases - would respond to give rapid impact</t>
  </si>
  <si>
    <t>Schisto program needs more resources to complete coverage</t>
  </si>
  <si>
    <t>Cost of 3 treatments in a 5 year package</t>
  </si>
  <si>
    <t>Francophone West and Central Africa</t>
  </si>
  <si>
    <t xml:space="preserve"> </t>
  </si>
  <si>
    <t>subtotal</t>
  </si>
  <si>
    <t>Sub Saharan African - red countries</t>
  </si>
  <si>
    <t>Part of West Africa region</t>
  </si>
  <si>
    <t>Funded by Geneva Global - 2007-10</t>
  </si>
  <si>
    <t>Sub Saharan African - blue countries</t>
  </si>
  <si>
    <t>Sub Saharan African - yellow countries</t>
  </si>
  <si>
    <t>sub total - red</t>
  </si>
  <si>
    <t>sub total - blue</t>
  </si>
  <si>
    <t>subtotal yellow</t>
  </si>
  <si>
    <t>total</t>
  </si>
  <si>
    <t>Some funding in place - over 60% funding required</t>
  </si>
  <si>
    <t>Estimated population by country, and cost by country of one year and five year packages to eliminate the disease burden from school aged children and from high risk populations</t>
  </si>
  <si>
    <t>Somalia</t>
  </si>
  <si>
    <t>Start up costs</t>
  </si>
  <si>
    <t>Total cost - 5 years plus start up</t>
  </si>
  <si>
    <t>Start up Costs</t>
  </si>
  <si>
    <t>Population living in rural areas</t>
  </si>
  <si>
    <t>Population (millions)</t>
  </si>
  <si>
    <r>
      <t>Countries highlighted RED are the proposed priority countries -</t>
    </r>
    <r>
      <rPr>
        <b/>
        <sz val="8"/>
        <color indexed="13"/>
        <rFont val="Arial"/>
        <family val="2"/>
      </rPr>
      <t xml:space="preserve"> yellow are already funded</t>
    </r>
    <r>
      <rPr>
        <b/>
        <sz val="8"/>
        <color indexed="40"/>
        <rFont val="Arial"/>
        <family val="2"/>
      </rPr>
      <t xml:space="preserve"> - blue for round two</t>
    </r>
  </si>
  <si>
    <t>Millions</t>
  </si>
  <si>
    <t>% total population</t>
  </si>
  <si>
    <t>Population (CIA World Factbook)</t>
  </si>
  <si>
    <t>Population living in rural areas (WHO Health Indicators)</t>
  </si>
  <si>
    <t>Total Funding Needed</t>
  </si>
  <si>
    <t>Subract Cost of Fully-Funded Countries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</si>
</sst>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$-409]#,##0"/>
    <numFmt numFmtId="174" formatCode="[$$-409]#,##0.00"/>
    <numFmt numFmtId="175" formatCode="[$$-1409]#,##0.00"/>
    <numFmt numFmtId="176" formatCode="[$$-409]#,##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color indexed="4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/>
    </xf>
    <xf numFmtId="0" fontId="7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5" xfId="0" applyFont="1" applyBorder="1" applyAlignment="1">
      <alignment vertical="center" wrapText="1"/>
    </xf>
    <xf numFmtId="9" fontId="7" fillId="0" borderId="5" xfId="0" applyNumberFormat="1" applyFont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174" fontId="7" fillId="0" borderId="0" xfId="0" applyNumberFormat="1" applyFont="1" applyAlignment="1">
      <alignment vertical="center"/>
    </xf>
    <xf numFmtId="172" fontId="7" fillId="2" borderId="1" xfId="0" applyNumberFormat="1" applyFont="1" applyFill="1" applyBorder="1" applyAlignment="1">
      <alignment vertical="center"/>
    </xf>
    <xf numFmtId="9" fontId="7" fillId="2" borderId="1" xfId="0" applyNumberFormat="1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174" fontId="7" fillId="2" borderId="1" xfId="0" applyNumberFormat="1" applyFont="1" applyFill="1" applyBorder="1" applyAlignment="1">
      <alignment vertical="center"/>
    </xf>
    <xf numFmtId="174" fontId="7" fillId="2" borderId="2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vertical="center"/>
    </xf>
    <xf numFmtId="9" fontId="7" fillId="2" borderId="1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174" fontId="7" fillId="0" borderId="1" xfId="0" applyNumberFormat="1" applyFont="1" applyFill="1" applyBorder="1" applyAlignment="1">
      <alignment vertical="center"/>
    </xf>
    <xf numFmtId="174" fontId="7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Alignment="1">
      <alignment/>
    </xf>
    <xf numFmtId="172" fontId="7" fillId="3" borderId="1" xfId="0" applyNumberFormat="1" applyFont="1" applyFill="1" applyBorder="1" applyAlignment="1">
      <alignment vertical="center"/>
    </xf>
    <xf numFmtId="9" fontId="7" fillId="3" borderId="1" xfId="0" applyNumberFormat="1" applyFont="1" applyFill="1" applyBorder="1" applyAlignment="1">
      <alignment/>
    </xf>
    <xf numFmtId="176" fontId="7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174" fontId="7" fillId="3" borderId="1" xfId="0" applyNumberFormat="1" applyFont="1" applyFill="1" applyBorder="1" applyAlignment="1">
      <alignment vertical="center"/>
    </xf>
    <xf numFmtId="174" fontId="7" fillId="3" borderId="2" xfId="0" applyNumberFormat="1" applyFont="1" applyFill="1" applyBorder="1" applyAlignment="1">
      <alignment vertical="center"/>
    </xf>
    <xf numFmtId="172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17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2" fontId="7" fillId="5" borderId="1" xfId="0" applyNumberFormat="1" applyFont="1" applyFill="1" applyBorder="1" applyAlignment="1">
      <alignment vertical="center"/>
    </xf>
    <xf numFmtId="9" fontId="7" fillId="5" borderId="1" xfId="0" applyNumberFormat="1" applyFont="1" applyFill="1" applyBorder="1" applyAlignment="1">
      <alignment/>
    </xf>
    <xf numFmtId="176" fontId="7" fillId="5" borderId="1" xfId="0" applyNumberFormat="1" applyFont="1" applyFill="1" applyBorder="1" applyAlignment="1">
      <alignment vertical="center"/>
    </xf>
    <xf numFmtId="2" fontId="7" fillId="5" borderId="1" xfId="0" applyNumberFormat="1" applyFont="1" applyFill="1" applyBorder="1" applyAlignment="1">
      <alignment vertical="center"/>
    </xf>
    <xf numFmtId="174" fontId="7" fillId="5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4" fontId="7" fillId="0" borderId="0" xfId="0" applyNumberFormat="1" applyFont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2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4" fontId="7" fillId="0" borderId="0" xfId="0" applyNumberFormat="1" applyFont="1" applyFill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7" fillId="6" borderId="1" xfId="0" applyNumberFormat="1" applyFont="1" applyFill="1" applyBorder="1" applyAlignment="1">
      <alignment vertical="center"/>
    </xf>
    <xf numFmtId="174" fontId="7" fillId="6" borderId="1" xfId="0" applyNumberFormat="1" applyFont="1" applyFill="1" applyBorder="1" applyAlignment="1">
      <alignment vertical="center"/>
    </xf>
    <xf numFmtId="174" fontId="7" fillId="0" borderId="7" xfId="0" applyNumberFormat="1" applyFont="1" applyFill="1" applyBorder="1" applyAlignment="1">
      <alignment vertical="center"/>
    </xf>
    <xf numFmtId="172" fontId="7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172" fontId="7" fillId="6" borderId="1" xfId="0" applyNumberFormat="1" applyFont="1" applyFill="1" applyBorder="1" applyAlignment="1">
      <alignment/>
    </xf>
    <xf numFmtId="174" fontId="7" fillId="6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8" fontId="7" fillId="0" borderId="0" xfId="0" applyNumberFormat="1" applyFont="1" applyAlignment="1">
      <alignment/>
    </xf>
    <xf numFmtId="0" fontId="9" fillId="7" borderId="0" xfId="0" applyFont="1" applyFill="1" applyAlignment="1">
      <alignment horizontal="center"/>
    </xf>
    <xf numFmtId="8" fontId="9" fillId="7" borderId="0" xfId="0" applyNumberFormat="1" applyFont="1" applyFill="1" applyAlignment="1">
      <alignment/>
    </xf>
    <xf numFmtId="0" fontId="7" fillId="7" borderId="0" xfId="0" applyFont="1" applyFill="1" applyAlignment="1">
      <alignment/>
    </xf>
    <xf numFmtId="0" fontId="7" fillId="6" borderId="0" xfId="0" applyFont="1" applyFill="1" applyAlignment="1">
      <alignment/>
    </xf>
    <xf numFmtId="0" fontId="7" fillId="2" borderId="0" xfId="0" applyFont="1" applyFill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1">
      <selection activeCell="I44" sqref="I44"/>
    </sheetView>
  </sheetViews>
  <sheetFormatPr defaultColWidth="9.140625" defaultRowHeight="12.75"/>
  <cols>
    <col min="1" max="1" width="15.8515625" style="23" customWidth="1"/>
    <col min="2" max="3" width="10.7109375" style="23" customWidth="1"/>
    <col min="4" max="4" width="9.140625" style="23" customWidth="1"/>
    <col min="5" max="5" width="9.8515625" style="23" customWidth="1"/>
    <col min="6" max="6" width="9.140625" style="23" customWidth="1"/>
    <col min="7" max="7" width="10.7109375" style="23" customWidth="1"/>
    <col min="8" max="8" width="1.57421875" style="23" customWidth="1"/>
    <col min="9" max="9" width="9.00390625" style="23" customWidth="1"/>
    <col min="10" max="10" width="11.8515625" style="23" customWidth="1"/>
    <col min="11" max="11" width="12.57421875" style="23" customWidth="1"/>
    <col min="12" max="12" width="11.57421875" style="23" customWidth="1"/>
    <col min="13" max="13" width="16.7109375" style="23" customWidth="1"/>
    <col min="14" max="14" width="12.00390625" style="23" customWidth="1"/>
    <col min="15" max="16384" width="9.140625" style="23" customWidth="1"/>
  </cols>
  <sheetData>
    <row r="1" spans="1:13" ht="11.25">
      <c r="A1" s="23" t="s">
        <v>0</v>
      </c>
      <c r="M1" s="4"/>
    </row>
    <row r="2" spans="1:13" ht="38.25" customHeight="1">
      <c r="A2" s="99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24"/>
      <c r="M2" s="4"/>
    </row>
    <row r="3" spans="6:13" ht="12" thickBot="1">
      <c r="F3" s="23" t="s">
        <v>50</v>
      </c>
      <c r="J3" s="23" t="s">
        <v>51</v>
      </c>
      <c r="M3" s="4"/>
    </row>
    <row r="4" spans="1:14" ht="77.25" customHeight="1" thickBot="1">
      <c r="A4" s="25" t="s">
        <v>1</v>
      </c>
      <c r="B4" s="25" t="s">
        <v>85</v>
      </c>
      <c r="C4" s="83" t="s">
        <v>86</v>
      </c>
      <c r="D4" s="25" t="s">
        <v>77</v>
      </c>
      <c r="E4" s="25" t="s">
        <v>43</v>
      </c>
      <c r="F4" s="25" t="s">
        <v>44</v>
      </c>
      <c r="G4" s="25" t="s">
        <v>61</v>
      </c>
      <c r="H4" s="25"/>
      <c r="I4" s="25" t="s">
        <v>2</v>
      </c>
      <c r="J4" s="25" t="s">
        <v>44</v>
      </c>
      <c r="K4" s="25" t="s">
        <v>61</v>
      </c>
      <c r="L4" s="75" t="s">
        <v>78</v>
      </c>
      <c r="M4" s="13" t="s">
        <v>82</v>
      </c>
      <c r="N4" s="26"/>
    </row>
    <row r="5" spans="1:14" ht="23.25" thickBot="1">
      <c r="A5" s="27"/>
      <c r="B5" s="25" t="s">
        <v>83</v>
      </c>
      <c r="C5" s="25" t="s">
        <v>84</v>
      </c>
      <c r="D5" s="25"/>
      <c r="E5" s="28">
        <v>0.4</v>
      </c>
      <c r="F5" s="28" t="s">
        <v>46</v>
      </c>
      <c r="G5" s="28" t="s">
        <v>46</v>
      </c>
      <c r="H5" s="28"/>
      <c r="I5" s="28">
        <v>0.75</v>
      </c>
      <c r="J5" s="28" t="s">
        <v>46</v>
      </c>
      <c r="K5" s="28" t="s">
        <v>46</v>
      </c>
      <c r="L5" s="29" t="s">
        <v>46</v>
      </c>
      <c r="M5" s="6"/>
      <c r="N5" s="30"/>
    </row>
    <row r="6" spans="1:13" ht="11.25">
      <c r="A6" s="17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1"/>
    </row>
    <row r="7" spans="1:13" ht="27.75" customHeight="1">
      <c r="A7" s="101" t="s">
        <v>62</v>
      </c>
      <c r="B7" s="102"/>
      <c r="C7" s="102"/>
      <c r="D7" s="102"/>
      <c r="E7" s="32"/>
      <c r="F7" s="33"/>
      <c r="G7" s="33"/>
      <c r="H7" s="32"/>
      <c r="I7" s="32"/>
      <c r="J7" s="33"/>
      <c r="K7" s="33"/>
      <c r="L7" s="33"/>
      <c r="M7" s="1"/>
    </row>
    <row r="8" spans="1:14" ht="43.5" customHeight="1">
      <c r="A8" s="2" t="s">
        <v>4</v>
      </c>
      <c r="B8" s="34">
        <v>8.1</v>
      </c>
      <c r="C8" s="35">
        <v>0.6</v>
      </c>
      <c r="D8" s="36">
        <f>B8/3</f>
        <v>2.6999999999999997</v>
      </c>
      <c r="E8" s="37">
        <f aca="true" t="shared" si="0" ref="E8:E37">B8*0.4</f>
        <v>3.24</v>
      </c>
      <c r="F8" s="38">
        <f aca="true" t="shared" si="1" ref="F8:F37">E8*0.5</f>
        <v>1.62</v>
      </c>
      <c r="G8" s="38">
        <f>F8*3</f>
        <v>4.86</v>
      </c>
      <c r="H8" s="37"/>
      <c r="I8" s="37">
        <f aca="true" t="shared" si="2" ref="I8:I37">B8*0.75</f>
        <v>6.074999999999999</v>
      </c>
      <c r="J8" s="38">
        <f aca="true" t="shared" si="3" ref="J8:J37">I8*0.5</f>
        <v>3.0374999999999996</v>
      </c>
      <c r="K8" s="38">
        <f>J8*3</f>
        <v>9.112499999999999</v>
      </c>
      <c r="L8" s="39">
        <f>D8+K8</f>
        <v>11.812499999999998</v>
      </c>
      <c r="M8" s="94" t="s">
        <v>56</v>
      </c>
      <c r="N8" s="40"/>
    </row>
    <row r="9" spans="1:14" ht="27">
      <c r="A9" s="2" t="s">
        <v>8</v>
      </c>
      <c r="B9" s="34">
        <v>18.1</v>
      </c>
      <c r="C9" s="41">
        <v>0.45</v>
      </c>
      <c r="D9" s="36">
        <f>B9/3</f>
        <v>6.033333333333334</v>
      </c>
      <c r="E9" s="37">
        <f>B9*0.4</f>
        <v>7.240000000000001</v>
      </c>
      <c r="F9" s="38">
        <f>E9*0.5</f>
        <v>3.6200000000000006</v>
      </c>
      <c r="G9" s="38">
        <f>F9*3</f>
        <v>10.860000000000001</v>
      </c>
      <c r="H9" s="37"/>
      <c r="I9" s="37">
        <f>B9*0.75</f>
        <v>13.575000000000001</v>
      </c>
      <c r="J9" s="38">
        <f>I9*0.5</f>
        <v>6.7875000000000005</v>
      </c>
      <c r="K9" s="38">
        <f>J9*3</f>
        <v>20.3625</v>
      </c>
      <c r="L9" s="39">
        <f>D9+K9</f>
        <v>26.395833333333336</v>
      </c>
      <c r="M9" s="94" t="s">
        <v>53</v>
      </c>
      <c r="N9" s="42"/>
    </row>
    <row r="10" spans="1:14" ht="11.25">
      <c r="A10" s="2" t="s">
        <v>12</v>
      </c>
      <c r="B10" s="34">
        <v>18</v>
      </c>
      <c r="C10" s="41">
        <v>0.55</v>
      </c>
      <c r="D10" s="36">
        <f>B10/3</f>
        <v>6</v>
      </c>
      <c r="E10" s="37">
        <f>B10*0.4</f>
        <v>7.2</v>
      </c>
      <c r="F10" s="38">
        <f>E10*0.5</f>
        <v>3.6</v>
      </c>
      <c r="G10" s="38">
        <f>F10*3</f>
        <v>10.8</v>
      </c>
      <c r="H10" s="37"/>
      <c r="I10" s="37">
        <f>B10*0.75</f>
        <v>13.5</v>
      </c>
      <c r="J10" s="38">
        <f>I10*0.5</f>
        <v>6.75</v>
      </c>
      <c r="K10" s="38">
        <f>J10*3</f>
        <v>20.25</v>
      </c>
      <c r="L10" s="39">
        <f>D10+K10</f>
        <v>26.25</v>
      </c>
      <c r="M10" s="94" t="s">
        <v>66</v>
      </c>
      <c r="N10" s="42"/>
    </row>
    <row r="11" spans="1:14" ht="18">
      <c r="A11" s="2" t="s">
        <v>19</v>
      </c>
      <c r="B11" s="34">
        <v>9.9</v>
      </c>
      <c r="C11" s="41">
        <v>0.67</v>
      </c>
      <c r="D11" s="36">
        <f>B11/3</f>
        <v>3.3000000000000003</v>
      </c>
      <c r="E11" s="37">
        <f>B11*0.4</f>
        <v>3.9600000000000004</v>
      </c>
      <c r="F11" s="38">
        <f>E11*0.5</f>
        <v>1.9800000000000002</v>
      </c>
      <c r="G11" s="38">
        <f>F11*3</f>
        <v>5.94</v>
      </c>
      <c r="H11" s="37"/>
      <c r="I11" s="37">
        <f>B11*0.75</f>
        <v>7.425000000000001</v>
      </c>
      <c r="J11" s="38">
        <f>I11*0.5</f>
        <v>3.7125000000000004</v>
      </c>
      <c r="K11" s="38">
        <f>J11*3</f>
        <v>11.137500000000001</v>
      </c>
      <c r="L11" s="39">
        <f>D11+K11</f>
        <v>14.437500000000002</v>
      </c>
      <c r="M11" s="94" t="s">
        <v>58</v>
      </c>
      <c r="N11" s="42"/>
    </row>
    <row r="12" spans="1:14" ht="11.25">
      <c r="A12" s="3" t="s">
        <v>70</v>
      </c>
      <c r="B12" s="43">
        <f>SUM(B8:B11)</f>
        <v>54.1</v>
      </c>
      <c r="C12" s="43"/>
      <c r="D12" s="44">
        <f>SUM(D8:D11)</f>
        <v>18.033333333333335</v>
      </c>
      <c r="E12" s="45">
        <f>SUM(E8:E11)</f>
        <v>21.64</v>
      </c>
      <c r="F12" s="46">
        <f>SUM(F8:F11)</f>
        <v>10.82</v>
      </c>
      <c r="G12" s="46">
        <f>SUM(G8:G11)</f>
        <v>32.46</v>
      </c>
      <c r="H12" s="45"/>
      <c r="I12" s="43">
        <f>SUM(I8:I11)</f>
        <v>40.575</v>
      </c>
      <c r="J12" s="46">
        <f>SUM(J8:J11)</f>
        <v>20.2875</v>
      </c>
      <c r="K12" s="46">
        <f>SUM(K8:K11)</f>
        <v>60.862500000000004</v>
      </c>
      <c r="L12" s="47">
        <f>D12+K12</f>
        <v>78.89583333333334</v>
      </c>
      <c r="M12" s="7"/>
      <c r="N12" s="48"/>
    </row>
    <row r="13" spans="1:14" ht="11.25">
      <c r="A13" s="3"/>
      <c r="B13" s="43"/>
      <c r="C13" s="43"/>
      <c r="D13" s="44"/>
      <c r="E13" s="45"/>
      <c r="F13" s="46"/>
      <c r="G13" s="46"/>
      <c r="H13" s="45"/>
      <c r="I13" s="45"/>
      <c r="J13" s="46"/>
      <c r="K13" s="46"/>
      <c r="L13" s="47"/>
      <c r="M13" s="7"/>
      <c r="N13" s="48"/>
    </row>
    <row r="14" spans="4:14" ht="11.25">
      <c r="D14" s="49"/>
      <c r="M14" s="12"/>
      <c r="N14" s="48"/>
    </row>
    <row r="15" spans="1:14" ht="22.5">
      <c r="A15" s="19" t="s">
        <v>9</v>
      </c>
      <c r="B15" s="50">
        <v>4.4</v>
      </c>
      <c r="C15" s="51">
        <v>0.62</v>
      </c>
      <c r="D15" s="52">
        <f>B15/3</f>
        <v>1.4666666666666668</v>
      </c>
      <c r="E15" s="53">
        <f t="shared" si="0"/>
        <v>1.7600000000000002</v>
      </c>
      <c r="F15" s="54">
        <f t="shared" si="1"/>
        <v>0.8800000000000001</v>
      </c>
      <c r="G15" s="54">
        <f aca="true" t="shared" si="4" ref="G15:G21">F15*3</f>
        <v>2.6400000000000006</v>
      </c>
      <c r="H15" s="53"/>
      <c r="I15" s="53">
        <f t="shared" si="2"/>
        <v>3.3000000000000003</v>
      </c>
      <c r="J15" s="54">
        <f t="shared" si="3"/>
        <v>1.6500000000000001</v>
      </c>
      <c r="K15" s="54">
        <f aca="true" t="shared" si="5" ref="K15:K21">J15*3</f>
        <v>4.95</v>
      </c>
      <c r="L15" s="55">
        <f aca="true" t="shared" si="6" ref="L15:L22">D15+K15</f>
        <v>6.416666666666667</v>
      </c>
      <c r="M15" s="5"/>
      <c r="N15" s="42"/>
    </row>
    <row r="16" spans="1:14" ht="11.25">
      <c r="A16" s="19" t="s">
        <v>10</v>
      </c>
      <c r="B16" s="50">
        <v>9.9</v>
      </c>
      <c r="C16" s="51">
        <v>0.75</v>
      </c>
      <c r="D16" s="52">
        <f aca="true" t="shared" si="7" ref="D16:D22">B16/3</f>
        <v>3.3000000000000003</v>
      </c>
      <c r="E16" s="53">
        <f t="shared" si="0"/>
        <v>3.9600000000000004</v>
      </c>
      <c r="F16" s="54">
        <f t="shared" si="1"/>
        <v>1.9800000000000002</v>
      </c>
      <c r="G16" s="54">
        <f t="shared" si="4"/>
        <v>5.94</v>
      </c>
      <c r="H16" s="53"/>
      <c r="I16" s="53">
        <f t="shared" si="2"/>
        <v>7.425000000000001</v>
      </c>
      <c r="J16" s="54">
        <f t="shared" si="3"/>
        <v>3.7125000000000004</v>
      </c>
      <c r="K16" s="54">
        <f t="shared" si="5"/>
        <v>11.137500000000001</v>
      </c>
      <c r="L16" s="55">
        <f t="shared" si="6"/>
        <v>14.437500000000002</v>
      </c>
      <c r="M16" s="5"/>
      <c r="N16" s="42"/>
    </row>
    <row r="17" spans="1:14" ht="11.25">
      <c r="A17" s="19" t="s">
        <v>11</v>
      </c>
      <c r="B17" s="50">
        <v>3.8</v>
      </c>
      <c r="C17" s="51">
        <v>0.4</v>
      </c>
      <c r="D17" s="52">
        <f t="shared" si="7"/>
        <v>1.2666666666666666</v>
      </c>
      <c r="E17" s="53">
        <f t="shared" si="0"/>
        <v>1.52</v>
      </c>
      <c r="F17" s="54">
        <f t="shared" si="1"/>
        <v>0.76</v>
      </c>
      <c r="G17" s="54">
        <f t="shared" si="4"/>
        <v>2.2800000000000002</v>
      </c>
      <c r="H17" s="53"/>
      <c r="I17" s="53">
        <f t="shared" si="2"/>
        <v>2.8499999999999996</v>
      </c>
      <c r="J17" s="54">
        <f t="shared" si="3"/>
        <v>1.4249999999999998</v>
      </c>
      <c r="K17" s="54">
        <f t="shared" si="5"/>
        <v>4.2749999999999995</v>
      </c>
      <c r="L17" s="55">
        <f t="shared" si="6"/>
        <v>5.541666666666666</v>
      </c>
      <c r="M17" s="5"/>
      <c r="N17" s="42"/>
    </row>
    <row r="18" spans="1:14" ht="11.25">
      <c r="A18" s="19" t="s">
        <v>57</v>
      </c>
      <c r="B18" s="50">
        <v>65.8</v>
      </c>
      <c r="C18" s="51">
        <v>0.68</v>
      </c>
      <c r="D18" s="52">
        <f t="shared" si="7"/>
        <v>21.933333333333334</v>
      </c>
      <c r="E18" s="53">
        <f t="shared" si="0"/>
        <v>26.32</v>
      </c>
      <c r="F18" s="54">
        <f t="shared" si="1"/>
        <v>13.16</v>
      </c>
      <c r="G18" s="54">
        <f t="shared" si="4"/>
        <v>39.480000000000004</v>
      </c>
      <c r="H18" s="53"/>
      <c r="I18" s="53">
        <f t="shared" si="2"/>
        <v>49.349999999999994</v>
      </c>
      <c r="J18" s="54">
        <f t="shared" si="3"/>
        <v>24.674999999999997</v>
      </c>
      <c r="K18" s="54">
        <f t="shared" si="5"/>
        <v>74.02499999999999</v>
      </c>
      <c r="L18" s="55">
        <f t="shared" si="6"/>
        <v>95.95833333333333</v>
      </c>
      <c r="M18" s="5"/>
      <c r="N18" s="42"/>
    </row>
    <row r="19" spans="1:14" ht="11.25">
      <c r="A19" s="19" t="s">
        <v>13</v>
      </c>
      <c r="B19" s="50">
        <v>0.6</v>
      </c>
      <c r="C19" s="51">
        <v>0.61</v>
      </c>
      <c r="D19" s="52">
        <f t="shared" si="7"/>
        <v>0.19999999999999998</v>
      </c>
      <c r="E19" s="53">
        <f t="shared" si="0"/>
        <v>0.24</v>
      </c>
      <c r="F19" s="54">
        <f t="shared" si="1"/>
        <v>0.12</v>
      </c>
      <c r="G19" s="54">
        <f t="shared" si="4"/>
        <v>0.36</v>
      </c>
      <c r="H19" s="53"/>
      <c r="I19" s="53">
        <f t="shared" si="2"/>
        <v>0.44999999999999996</v>
      </c>
      <c r="J19" s="54">
        <f t="shared" si="3"/>
        <v>0.22499999999999998</v>
      </c>
      <c r="K19" s="54">
        <f t="shared" si="5"/>
        <v>0.6749999999999999</v>
      </c>
      <c r="L19" s="55">
        <f t="shared" si="6"/>
        <v>0.8749999999999999</v>
      </c>
      <c r="M19" s="5"/>
      <c r="N19" s="42"/>
    </row>
    <row r="20" spans="1:14" ht="11.25">
      <c r="A20" s="19" t="s">
        <v>16</v>
      </c>
      <c r="B20" s="50">
        <v>1.5</v>
      </c>
      <c r="C20" s="51">
        <v>0.16</v>
      </c>
      <c r="D20" s="52">
        <f t="shared" si="7"/>
        <v>0.5</v>
      </c>
      <c r="E20" s="53">
        <f t="shared" si="0"/>
        <v>0.6000000000000001</v>
      </c>
      <c r="F20" s="54">
        <f t="shared" si="1"/>
        <v>0.30000000000000004</v>
      </c>
      <c r="G20" s="54">
        <f t="shared" si="4"/>
        <v>0.9000000000000001</v>
      </c>
      <c r="H20" s="53"/>
      <c r="I20" s="53">
        <f t="shared" si="2"/>
        <v>1.125</v>
      </c>
      <c r="J20" s="54">
        <f t="shared" si="3"/>
        <v>0.5625</v>
      </c>
      <c r="K20" s="54">
        <f t="shared" si="5"/>
        <v>1.6875</v>
      </c>
      <c r="L20" s="55">
        <f t="shared" si="6"/>
        <v>2.1875</v>
      </c>
      <c r="M20" s="5"/>
      <c r="N20" s="42"/>
    </row>
    <row r="21" spans="1:14" ht="11.25">
      <c r="A21" s="19" t="s">
        <v>20</v>
      </c>
      <c r="B21" s="50">
        <v>1.5</v>
      </c>
      <c r="C21" s="51">
        <v>0.7</v>
      </c>
      <c r="D21" s="52">
        <f t="shared" si="7"/>
        <v>0.5</v>
      </c>
      <c r="E21" s="53">
        <f t="shared" si="0"/>
        <v>0.6000000000000001</v>
      </c>
      <c r="F21" s="54">
        <f t="shared" si="1"/>
        <v>0.30000000000000004</v>
      </c>
      <c r="G21" s="54">
        <f t="shared" si="4"/>
        <v>0.9000000000000001</v>
      </c>
      <c r="H21" s="53"/>
      <c r="I21" s="53">
        <f t="shared" si="2"/>
        <v>1.125</v>
      </c>
      <c r="J21" s="54">
        <f t="shared" si="3"/>
        <v>0.5625</v>
      </c>
      <c r="K21" s="54">
        <f t="shared" si="5"/>
        <v>1.6875</v>
      </c>
      <c r="L21" s="55">
        <f t="shared" si="6"/>
        <v>2.1875</v>
      </c>
      <c r="M21" s="5"/>
      <c r="N21" s="42"/>
    </row>
    <row r="22" spans="1:13" ht="11.25">
      <c r="A22" s="3" t="s">
        <v>71</v>
      </c>
      <c r="B22" s="43">
        <f>SUM(B15:B21)</f>
        <v>87.5</v>
      </c>
      <c r="C22" s="43"/>
      <c r="D22" s="44">
        <f t="shared" si="7"/>
        <v>29.166666666666668</v>
      </c>
      <c r="E22" s="43">
        <f>SUM(E15:E21)</f>
        <v>35.00000000000001</v>
      </c>
      <c r="F22" s="46">
        <f>SUM(F15:F21)</f>
        <v>17.500000000000004</v>
      </c>
      <c r="G22" s="46">
        <f>SUM(G15:G21)</f>
        <v>52.5</v>
      </c>
      <c r="H22" s="45"/>
      <c r="I22" s="43">
        <f>SUM(I15:I21)</f>
        <v>65.625</v>
      </c>
      <c r="J22" s="46">
        <f>SUM(J15:J21)</f>
        <v>32.8125</v>
      </c>
      <c r="K22" s="46">
        <f>SUM(K15:K21)</f>
        <v>98.43749999999999</v>
      </c>
      <c r="L22" s="46">
        <f t="shared" si="6"/>
        <v>127.60416666666666</v>
      </c>
      <c r="M22" s="6"/>
    </row>
    <row r="23" spans="1:13" ht="12" thickBot="1">
      <c r="A23" s="16"/>
      <c r="B23" s="56"/>
      <c r="C23" s="56"/>
      <c r="D23" s="57"/>
      <c r="E23" s="58"/>
      <c r="F23" s="59"/>
      <c r="G23" s="59"/>
      <c r="H23" s="58"/>
      <c r="I23" s="58"/>
      <c r="J23" s="59"/>
      <c r="K23" s="59"/>
      <c r="L23" s="59"/>
      <c r="M23" s="6"/>
    </row>
    <row r="24" spans="1:13" ht="77.25" customHeight="1">
      <c r="A24" s="60" t="s">
        <v>1</v>
      </c>
      <c r="B24" s="60" t="s">
        <v>81</v>
      </c>
      <c r="C24" s="83" t="s">
        <v>80</v>
      </c>
      <c r="D24" s="61" t="s">
        <v>79</v>
      </c>
      <c r="E24" s="60" t="s">
        <v>43</v>
      </c>
      <c r="F24" s="60" t="s">
        <v>44</v>
      </c>
      <c r="G24" s="60" t="s">
        <v>45</v>
      </c>
      <c r="H24" s="60"/>
      <c r="I24" s="60" t="s">
        <v>2</v>
      </c>
      <c r="J24" s="60" t="s">
        <v>44</v>
      </c>
      <c r="K24" s="60" t="s">
        <v>45</v>
      </c>
      <c r="L24" s="84"/>
      <c r="M24" s="14" t="s">
        <v>82</v>
      </c>
    </row>
    <row r="25" spans="1:14" ht="18">
      <c r="A25" s="20" t="s">
        <v>6</v>
      </c>
      <c r="B25" s="62">
        <v>14.3</v>
      </c>
      <c r="C25" s="63">
        <v>0.82</v>
      </c>
      <c r="D25" s="64">
        <f aca="true" t="shared" si="8" ref="D25:D30">B25/3</f>
        <v>4.766666666666667</v>
      </c>
      <c r="E25" s="65">
        <f>B25*0.4</f>
        <v>5.720000000000001</v>
      </c>
      <c r="F25" s="66">
        <f>E25*0.5</f>
        <v>2.8600000000000003</v>
      </c>
      <c r="G25" s="66">
        <f>F25*3</f>
        <v>8.580000000000002</v>
      </c>
      <c r="H25" s="65"/>
      <c r="I25" s="65">
        <f>B25*0.75</f>
        <v>10.725000000000001</v>
      </c>
      <c r="J25" s="66">
        <f>I25*0.5</f>
        <v>5.362500000000001</v>
      </c>
      <c r="K25" s="66">
        <f>J25*3</f>
        <v>16.087500000000002</v>
      </c>
      <c r="L25" s="66">
        <f aca="true" t="shared" si="9" ref="L25:L30">D25+K25</f>
        <v>20.854166666666668</v>
      </c>
      <c r="M25" s="95" t="s">
        <v>52</v>
      </c>
      <c r="N25" s="42"/>
    </row>
    <row r="26" spans="1:14" ht="18">
      <c r="A26" s="20" t="s">
        <v>25</v>
      </c>
      <c r="B26" s="62">
        <v>12</v>
      </c>
      <c r="C26" s="63">
        <v>0.7</v>
      </c>
      <c r="D26" s="64">
        <f t="shared" si="8"/>
        <v>4</v>
      </c>
      <c r="E26" s="65">
        <f t="shared" si="0"/>
        <v>4.800000000000001</v>
      </c>
      <c r="F26" s="66">
        <f t="shared" si="1"/>
        <v>2.4000000000000004</v>
      </c>
      <c r="G26" s="66">
        <f aca="true" t="shared" si="10" ref="G26:G37">F26*3</f>
        <v>7.200000000000001</v>
      </c>
      <c r="H26" s="65"/>
      <c r="I26" s="65">
        <f t="shared" si="2"/>
        <v>9</v>
      </c>
      <c r="J26" s="66">
        <f t="shared" si="3"/>
        <v>4.5</v>
      </c>
      <c r="K26" s="66">
        <f>J26*3</f>
        <v>13.5</v>
      </c>
      <c r="L26" s="66">
        <f t="shared" si="9"/>
        <v>17.5</v>
      </c>
      <c r="M26" s="95" t="s">
        <v>52</v>
      </c>
      <c r="N26" s="42"/>
    </row>
    <row r="27" spans="1:14" ht="18">
      <c r="A27" s="20" t="s">
        <v>30</v>
      </c>
      <c r="B27" s="62">
        <v>12.9</v>
      </c>
      <c r="C27" s="63">
        <v>0.83</v>
      </c>
      <c r="D27" s="64">
        <f t="shared" si="8"/>
        <v>4.3</v>
      </c>
      <c r="E27" s="65">
        <f t="shared" si="0"/>
        <v>5.16</v>
      </c>
      <c r="F27" s="66">
        <f t="shared" si="1"/>
        <v>2.58</v>
      </c>
      <c r="G27" s="66">
        <f t="shared" si="10"/>
        <v>7.74</v>
      </c>
      <c r="H27" s="65"/>
      <c r="I27" s="65">
        <f t="shared" si="2"/>
        <v>9.675</v>
      </c>
      <c r="J27" s="66">
        <f t="shared" si="3"/>
        <v>4.8375</v>
      </c>
      <c r="K27" s="66">
        <f>J27*3</f>
        <v>14.512500000000001</v>
      </c>
      <c r="L27" s="66">
        <f t="shared" si="9"/>
        <v>18.8125</v>
      </c>
      <c r="M27" s="95" t="s">
        <v>52</v>
      </c>
      <c r="N27" s="42"/>
    </row>
    <row r="28" spans="1:14" ht="18">
      <c r="A28" s="20" t="s">
        <v>7</v>
      </c>
      <c r="B28" s="62">
        <v>8.4</v>
      </c>
      <c r="C28" s="63">
        <v>0.9</v>
      </c>
      <c r="D28" s="64">
        <f t="shared" si="8"/>
        <v>2.8000000000000003</v>
      </c>
      <c r="E28" s="65">
        <f>B28*0.4</f>
        <v>3.3600000000000003</v>
      </c>
      <c r="F28" s="66">
        <f>E28*0.5</f>
        <v>1.6800000000000002</v>
      </c>
      <c r="G28" s="66">
        <f>F28*3</f>
        <v>5.040000000000001</v>
      </c>
      <c r="H28" s="65"/>
      <c r="I28" s="65">
        <f>B28*0.75</f>
        <v>6.300000000000001</v>
      </c>
      <c r="J28" s="66">
        <f>I28*0.5</f>
        <v>3.1500000000000004</v>
      </c>
      <c r="K28" s="66">
        <f>J28*3</f>
        <v>9.450000000000001</v>
      </c>
      <c r="L28" s="66">
        <f t="shared" si="9"/>
        <v>12.250000000000002</v>
      </c>
      <c r="M28" s="95" t="s">
        <v>67</v>
      </c>
      <c r="N28" s="42"/>
    </row>
    <row r="29" spans="1:14" ht="18">
      <c r="A29" s="20" t="s">
        <v>32</v>
      </c>
      <c r="B29" s="62">
        <v>9.9</v>
      </c>
      <c r="C29" s="63">
        <v>0.81</v>
      </c>
      <c r="D29" s="64">
        <f t="shared" si="8"/>
        <v>3.3000000000000003</v>
      </c>
      <c r="E29" s="65">
        <f t="shared" si="0"/>
        <v>3.9600000000000004</v>
      </c>
      <c r="F29" s="66">
        <f t="shared" si="1"/>
        <v>1.9800000000000002</v>
      </c>
      <c r="G29" s="66">
        <f t="shared" si="10"/>
        <v>5.94</v>
      </c>
      <c r="H29" s="65"/>
      <c r="I29" s="65">
        <f t="shared" si="2"/>
        <v>7.425000000000001</v>
      </c>
      <c r="J29" s="66">
        <f t="shared" si="3"/>
        <v>3.7125000000000004</v>
      </c>
      <c r="K29" s="66">
        <f>J29*3</f>
        <v>11.137500000000001</v>
      </c>
      <c r="L29" s="66">
        <f t="shared" si="9"/>
        <v>14.437500000000002</v>
      </c>
      <c r="M29" s="95" t="s">
        <v>67</v>
      </c>
      <c r="N29" s="42"/>
    </row>
    <row r="30" spans="1:14" ht="11.25">
      <c r="A30" s="3" t="s">
        <v>72</v>
      </c>
      <c r="B30" s="43">
        <f>SUM(B25:B29)</f>
        <v>57.5</v>
      </c>
      <c r="D30" s="44">
        <f t="shared" si="8"/>
        <v>19.166666666666668</v>
      </c>
      <c r="E30" s="43">
        <f>SUM(E25:E29)</f>
        <v>23.000000000000004</v>
      </c>
      <c r="F30" s="46">
        <f>SUM(F25:F29)</f>
        <v>11.500000000000002</v>
      </c>
      <c r="G30" s="46">
        <f>SUM(G25:G29)</f>
        <v>34.5</v>
      </c>
      <c r="H30" s="45"/>
      <c r="I30" s="43">
        <f>SUM(I25:I29)</f>
        <v>43.125</v>
      </c>
      <c r="J30" s="46">
        <f>SUM(J25:J29)</f>
        <v>21.5625</v>
      </c>
      <c r="K30" s="46">
        <f>SUM(K25:K29)</f>
        <v>64.6875</v>
      </c>
      <c r="L30" s="46">
        <f t="shared" si="9"/>
        <v>83.85416666666667</v>
      </c>
      <c r="M30" s="15"/>
      <c r="N30" s="48"/>
    </row>
    <row r="31" spans="1:14" ht="11.25">
      <c r="A31" s="3"/>
      <c r="B31" s="43"/>
      <c r="D31" s="44"/>
      <c r="E31" s="45"/>
      <c r="F31" s="46"/>
      <c r="G31" s="46"/>
      <c r="H31" s="45"/>
      <c r="I31" s="45"/>
      <c r="J31" s="46"/>
      <c r="K31" s="46"/>
      <c r="L31" s="47"/>
      <c r="M31" s="10"/>
      <c r="N31" s="48"/>
    </row>
    <row r="32" spans="1:14" ht="11.25">
      <c r="A32" s="19" t="s">
        <v>26</v>
      </c>
      <c r="B32" s="50">
        <v>3.3</v>
      </c>
      <c r="C32" s="51">
        <v>0.6</v>
      </c>
      <c r="D32" s="52">
        <f>B32/3</f>
        <v>1.0999999999999999</v>
      </c>
      <c r="E32" s="53">
        <f>B32*0.4</f>
        <v>1.32</v>
      </c>
      <c r="F32" s="54">
        <f>E32*0.5</f>
        <v>0.66</v>
      </c>
      <c r="G32" s="54">
        <f>F32*3</f>
        <v>1.98</v>
      </c>
      <c r="H32" s="53"/>
      <c r="I32" s="53">
        <f>B32*0.75</f>
        <v>2.4749999999999996</v>
      </c>
      <c r="J32" s="54">
        <f>I32*0.5</f>
        <v>1.2374999999999998</v>
      </c>
      <c r="K32" s="54">
        <f>J32*3</f>
        <v>3.7124999999999995</v>
      </c>
      <c r="L32" s="54">
        <f>D32+K32</f>
        <v>4.812499999999999</v>
      </c>
      <c r="M32" s="5"/>
      <c r="N32" s="42"/>
    </row>
    <row r="33" spans="1:13" ht="11.25">
      <c r="A33" s="16"/>
      <c r="B33" s="56"/>
      <c r="C33" s="56"/>
      <c r="D33" s="57"/>
      <c r="E33" s="58"/>
      <c r="F33" s="59"/>
      <c r="G33" s="46"/>
      <c r="H33" s="58"/>
      <c r="I33" s="58"/>
      <c r="J33" s="59"/>
      <c r="K33" s="59"/>
      <c r="L33" s="59"/>
      <c r="M33" s="6"/>
    </row>
    <row r="34" spans="1:14" ht="22.5">
      <c r="A34" s="2" t="s">
        <v>33</v>
      </c>
      <c r="B34" s="34">
        <v>0.2</v>
      </c>
      <c r="C34" s="41">
        <v>0.42</v>
      </c>
      <c r="D34" s="36">
        <f>B34/3</f>
        <v>0.06666666666666667</v>
      </c>
      <c r="E34" s="37">
        <f t="shared" si="0"/>
        <v>0.08000000000000002</v>
      </c>
      <c r="F34" s="38">
        <f t="shared" si="1"/>
        <v>0.04000000000000001</v>
      </c>
      <c r="G34" s="38">
        <f t="shared" si="10"/>
        <v>0.12000000000000002</v>
      </c>
      <c r="H34" s="37"/>
      <c r="I34" s="37">
        <f t="shared" si="2"/>
        <v>0.15000000000000002</v>
      </c>
      <c r="J34" s="38">
        <f t="shared" si="3"/>
        <v>0.07500000000000001</v>
      </c>
      <c r="K34" s="38">
        <f>J34*3</f>
        <v>0.22500000000000003</v>
      </c>
      <c r="L34" s="38">
        <f>D34+K34</f>
        <v>0.2916666666666667</v>
      </c>
      <c r="M34" s="8"/>
      <c r="N34" s="42"/>
    </row>
    <row r="35" spans="1:14" ht="11.25">
      <c r="A35" s="2" t="s">
        <v>34</v>
      </c>
      <c r="B35" s="34">
        <v>12.5</v>
      </c>
      <c r="C35" s="41">
        <v>0.58</v>
      </c>
      <c r="D35" s="36">
        <f>B35/3</f>
        <v>4.166666666666667</v>
      </c>
      <c r="E35" s="37">
        <f t="shared" si="0"/>
        <v>5</v>
      </c>
      <c r="F35" s="38">
        <f t="shared" si="1"/>
        <v>2.5</v>
      </c>
      <c r="G35" s="38">
        <f t="shared" si="10"/>
        <v>7.5</v>
      </c>
      <c r="H35" s="37"/>
      <c r="I35" s="37">
        <f t="shared" si="2"/>
        <v>9.375</v>
      </c>
      <c r="J35" s="38">
        <f t="shared" si="3"/>
        <v>4.6875</v>
      </c>
      <c r="K35" s="38">
        <f>J35*3</f>
        <v>14.0625</v>
      </c>
      <c r="L35" s="38">
        <f>D35+K35</f>
        <v>18.229166666666668</v>
      </c>
      <c r="M35" s="8"/>
      <c r="N35" s="42"/>
    </row>
    <row r="36" spans="1:14" ht="48.75" customHeight="1">
      <c r="A36" s="2" t="s">
        <v>35</v>
      </c>
      <c r="B36" s="34">
        <v>6.1</v>
      </c>
      <c r="C36" s="41">
        <v>0.59</v>
      </c>
      <c r="D36" s="36">
        <f>B36/3</f>
        <v>2.033333333333333</v>
      </c>
      <c r="E36" s="37">
        <f t="shared" si="0"/>
        <v>2.44</v>
      </c>
      <c r="F36" s="38">
        <f t="shared" si="1"/>
        <v>1.22</v>
      </c>
      <c r="G36" s="38">
        <f t="shared" si="10"/>
        <v>3.66</v>
      </c>
      <c r="H36" s="37"/>
      <c r="I36" s="37">
        <f t="shared" si="2"/>
        <v>4.574999999999999</v>
      </c>
      <c r="J36" s="38">
        <f t="shared" si="3"/>
        <v>2.2874999999999996</v>
      </c>
      <c r="K36" s="38">
        <f>J36*3</f>
        <v>6.862499999999999</v>
      </c>
      <c r="L36" s="38">
        <f>D36+K36</f>
        <v>8.895833333333332</v>
      </c>
      <c r="M36" s="94" t="s">
        <v>55</v>
      </c>
      <c r="N36" s="42"/>
    </row>
    <row r="37" spans="1:14" ht="11.25">
      <c r="A37" s="2" t="s">
        <v>38</v>
      </c>
      <c r="B37" s="34">
        <v>5.7</v>
      </c>
      <c r="C37" s="41">
        <v>0.6</v>
      </c>
      <c r="D37" s="36">
        <f>B37/3</f>
        <v>1.9000000000000001</v>
      </c>
      <c r="E37" s="37">
        <f t="shared" si="0"/>
        <v>2.2800000000000002</v>
      </c>
      <c r="F37" s="38">
        <f t="shared" si="1"/>
        <v>1.1400000000000001</v>
      </c>
      <c r="G37" s="38">
        <f t="shared" si="10"/>
        <v>3.4200000000000004</v>
      </c>
      <c r="H37" s="37"/>
      <c r="I37" s="37">
        <f t="shared" si="2"/>
        <v>4.275</v>
      </c>
      <c r="J37" s="38">
        <f t="shared" si="3"/>
        <v>2.1375</v>
      </c>
      <c r="K37" s="38">
        <f>J37*3</f>
        <v>6.4125000000000005</v>
      </c>
      <c r="L37" s="38">
        <f>D37+K37</f>
        <v>8.3125</v>
      </c>
      <c r="M37" s="8"/>
      <c r="N37" s="42"/>
    </row>
    <row r="38" spans="1:14" ht="11.25">
      <c r="A38" s="3" t="s">
        <v>49</v>
      </c>
      <c r="B38" s="43">
        <f>SUM(B34:B37)</f>
        <v>24.499999999999996</v>
      </c>
      <c r="C38" s="18"/>
      <c r="D38" s="44">
        <f>B38/3</f>
        <v>8.166666666666666</v>
      </c>
      <c r="E38" s="45"/>
      <c r="F38" s="46">
        <f>SUM(F34:F37)</f>
        <v>4.9</v>
      </c>
      <c r="G38" s="46">
        <f>SUM(G34:G37)</f>
        <v>14.700000000000001</v>
      </c>
      <c r="H38" s="45"/>
      <c r="I38" s="45"/>
      <c r="J38" s="46">
        <f>SUM(J34:J37)</f>
        <v>9.1875</v>
      </c>
      <c r="K38" s="46">
        <f>SUM(K34:K37)</f>
        <v>27.5625</v>
      </c>
      <c r="L38" s="46">
        <f>D38+K38</f>
        <v>35.729166666666664</v>
      </c>
      <c r="M38" s="11"/>
      <c r="N38" s="48"/>
    </row>
    <row r="39" spans="1:14" ht="11.25">
      <c r="A39" s="16"/>
      <c r="B39" s="56"/>
      <c r="D39" s="57"/>
      <c r="E39" s="58"/>
      <c r="F39" s="59"/>
      <c r="G39" s="59"/>
      <c r="H39" s="58"/>
      <c r="I39" s="58"/>
      <c r="J39" s="59"/>
      <c r="K39" s="59"/>
      <c r="L39" s="59"/>
      <c r="M39" s="11"/>
      <c r="N39" s="48"/>
    </row>
    <row r="40" spans="1:14" ht="11.25">
      <c r="A40" s="2" t="s">
        <v>17</v>
      </c>
      <c r="B40" s="34">
        <v>1.7</v>
      </c>
      <c r="C40" s="41">
        <v>0.46</v>
      </c>
      <c r="D40" s="36">
        <f>B40/3</f>
        <v>0.5666666666666667</v>
      </c>
      <c r="E40" s="37">
        <f>B40*0.4</f>
        <v>0.68</v>
      </c>
      <c r="F40" s="38">
        <f>E40*0.5</f>
        <v>0.34</v>
      </c>
      <c r="G40" s="38">
        <f>F40*3</f>
        <v>1.02</v>
      </c>
      <c r="H40" s="37"/>
      <c r="I40" s="37">
        <f>B40*0.75</f>
        <v>1.275</v>
      </c>
      <c r="J40" s="38">
        <f>I40*0.5</f>
        <v>0.6375</v>
      </c>
      <c r="K40" s="38">
        <f>J40*3</f>
        <v>1.9124999999999999</v>
      </c>
      <c r="L40" s="38">
        <f>D40+K40</f>
        <v>2.4791666666666665</v>
      </c>
      <c r="M40" s="8"/>
      <c r="N40" s="42"/>
    </row>
    <row r="41" spans="1:14" ht="11.25">
      <c r="A41" s="2" t="s">
        <v>22</v>
      </c>
      <c r="B41" s="34">
        <v>3.2</v>
      </c>
      <c r="C41" s="41">
        <v>0.42</v>
      </c>
      <c r="D41" s="36">
        <f>B41/3</f>
        <v>1.0666666666666667</v>
      </c>
      <c r="E41" s="37">
        <f>B41*0.4</f>
        <v>1.2800000000000002</v>
      </c>
      <c r="F41" s="38">
        <f>E41*0.5</f>
        <v>0.6400000000000001</v>
      </c>
      <c r="G41" s="38">
        <f>F41*3</f>
        <v>1.9200000000000004</v>
      </c>
      <c r="H41" s="37"/>
      <c r="I41" s="37">
        <f>B41*0.75</f>
        <v>2.4000000000000004</v>
      </c>
      <c r="J41" s="38">
        <f>I41*0.5</f>
        <v>1.2000000000000002</v>
      </c>
      <c r="K41" s="38">
        <f>J41*3</f>
        <v>3.6000000000000005</v>
      </c>
      <c r="L41" s="38">
        <f>D41+K41</f>
        <v>4.666666666666667</v>
      </c>
      <c r="M41" s="8"/>
      <c r="N41" s="42"/>
    </row>
    <row r="42" spans="1:14" ht="11.25">
      <c r="A42" s="16" t="s">
        <v>49</v>
      </c>
      <c r="B42" s="56">
        <f>SUM(B40:B41)</f>
        <v>4.9</v>
      </c>
      <c r="C42" s="18"/>
      <c r="D42" s="44">
        <f>B42/3</f>
        <v>1.6333333333333335</v>
      </c>
      <c r="E42" s="56">
        <f>SUM(E40:E41)</f>
        <v>1.9600000000000004</v>
      </c>
      <c r="F42" s="59">
        <f>SUM(F40:F41)</f>
        <v>0.9800000000000002</v>
      </c>
      <c r="G42" s="59">
        <f>SUM(G40:G41)</f>
        <v>2.9400000000000004</v>
      </c>
      <c r="H42" s="59"/>
      <c r="I42" s="59">
        <f>SUM(I40:I41)</f>
        <v>3.6750000000000003</v>
      </c>
      <c r="J42" s="59">
        <f>SUM(J40:J41)</f>
        <v>1.8375000000000001</v>
      </c>
      <c r="K42" s="59">
        <f>SUM(K40:K41)</f>
        <v>5.5125</v>
      </c>
      <c r="L42" s="46">
        <f>D42+K42</f>
        <v>7.145833333333334</v>
      </c>
      <c r="M42" s="11"/>
      <c r="N42" s="48"/>
    </row>
    <row r="43" spans="1:14" ht="11.25">
      <c r="A43" s="16"/>
      <c r="B43" s="56"/>
      <c r="D43" s="57"/>
      <c r="E43" s="56"/>
      <c r="F43" s="59"/>
      <c r="G43" s="46"/>
      <c r="H43" s="59"/>
      <c r="I43" s="67"/>
      <c r="J43" s="59"/>
      <c r="K43" s="59"/>
      <c r="L43" s="59"/>
      <c r="M43" s="11"/>
      <c r="N43" s="48"/>
    </row>
    <row r="44" spans="1:14" ht="18">
      <c r="A44" s="20" t="s">
        <v>18</v>
      </c>
      <c r="B44" s="62">
        <v>22.9</v>
      </c>
      <c r="C44" s="63">
        <v>0.52</v>
      </c>
      <c r="D44" s="64">
        <f>B44/3</f>
        <v>7.633333333333333</v>
      </c>
      <c r="E44" s="65">
        <f>B44*0.4</f>
        <v>9.16</v>
      </c>
      <c r="F44" s="66">
        <f>E44*0.5</f>
        <v>4.58</v>
      </c>
      <c r="G44" s="66">
        <f>F44*3</f>
        <v>13.74</v>
      </c>
      <c r="H44" s="65"/>
      <c r="I44" s="65">
        <f>B44*0.75</f>
        <v>17.174999999999997</v>
      </c>
      <c r="J44" s="66">
        <f>I44*0.5</f>
        <v>8.587499999999999</v>
      </c>
      <c r="K44" s="66">
        <f>J44*3</f>
        <v>25.762499999999996</v>
      </c>
      <c r="L44" s="66">
        <f>D44+K44</f>
        <v>33.39583333333333</v>
      </c>
      <c r="M44" s="95" t="s">
        <v>52</v>
      </c>
      <c r="N44" s="42"/>
    </row>
    <row r="45" spans="1:14" ht="11.25">
      <c r="A45" s="19" t="s">
        <v>31</v>
      </c>
      <c r="B45" s="50">
        <v>135</v>
      </c>
      <c r="C45" s="51">
        <v>0.52</v>
      </c>
      <c r="D45" s="52">
        <f>B45/3</f>
        <v>45</v>
      </c>
      <c r="E45" s="53">
        <f>B45*0.4</f>
        <v>54</v>
      </c>
      <c r="F45" s="54">
        <f>E45*0.5</f>
        <v>27</v>
      </c>
      <c r="G45" s="54">
        <f>F45*3</f>
        <v>81</v>
      </c>
      <c r="H45" s="53"/>
      <c r="I45" s="53">
        <f>B45*0.75</f>
        <v>101.25</v>
      </c>
      <c r="J45" s="54">
        <f>I45*0.5</f>
        <v>50.625</v>
      </c>
      <c r="K45" s="54">
        <f>J45*3</f>
        <v>151.875</v>
      </c>
      <c r="L45" s="54">
        <f>D45+K45</f>
        <v>196.875</v>
      </c>
      <c r="M45" s="5"/>
      <c r="N45" s="42"/>
    </row>
    <row r="46" spans="1:14" ht="11.25">
      <c r="A46" s="22"/>
      <c r="B46" s="68"/>
      <c r="C46" s="68"/>
      <c r="D46" s="69"/>
      <c r="E46" s="68"/>
      <c r="F46" s="70"/>
      <c r="G46" s="71"/>
      <c r="H46" s="70"/>
      <c r="I46" s="72"/>
      <c r="J46" s="70"/>
      <c r="K46" s="70"/>
      <c r="L46" s="70"/>
      <c r="M46" s="9"/>
      <c r="N46" s="48"/>
    </row>
    <row r="47" spans="1:14" ht="11.25">
      <c r="A47" s="22"/>
      <c r="B47" s="68"/>
      <c r="C47" s="68"/>
      <c r="D47" s="69"/>
      <c r="E47" s="68"/>
      <c r="F47" s="70"/>
      <c r="G47" s="71"/>
      <c r="H47" s="70"/>
      <c r="I47" s="72"/>
      <c r="J47" s="70"/>
      <c r="K47" s="70"/>
      <c r="L47" s="70"/>
      <c r="M47" s="9"/>
      <c r="N47" s="48"/>
    </row>
    <row r="48" spans="1:14" ht="3" customHeight="1" thickBot="1">
      <c r="A48" s="22"/>
      <c r="B48" s="68"/>
      <c r="C48" s="68"/>
      <c r="D48" s="69"/>
      <c r="E48" s="68"/>
      <c r="F48" s="70"/>
      <c r="G48" s="71"/>
      <c r="H48" s="70"/>
      <c r="I48" s="72"/>
      <c r="J48" s="70"/>
      <c r="K48" s="70"/>
      <c r="L48" s="70"/>
      <c r="M48" s="9"/>
      <c r="N48" s="48"/>
    </row>
    <row r="49" spans="1:14" ht="69.75" customHeight="1" thickBot="1">
      <c r="A49" s="25" t="s">
        <v>1</v>
      </c>
      <c r="B49" s="25" t="s">
        <v>81</v>
      </c>
      <c r="C49" s="25" t="s">
        <v>80</v>
      </c>
      <c r="D49" s="73" t="s">
        <v>77</v>
      </c>
      <c r="E49" s="25" t="s">
        <v>43</v>
      </c>
      <c r="F49" s="25" t="s">
        <v>44</v>
      </c>
      <c r="G49" s="74" t="s">
        <v>45</v>
      </c>
      <c r="H49" s="25"/>
      <c r="I49" s="25" t="s">
        <v>2</v>
      </c>
      <c r="J49" s="25" t="s">
        <v>44</v>
      </c>
      <c r="K49" s="25" t="s">
        <v>45</v>
      </c>
      <c r="L49" s="75"/>
      <c r="M49" s="13" t="s">
        <v>82</v>
      </c>
      <c r="N49" s="48"/>
    </row>
    <row r="50" spans="1:14" ht="11.25">
      <c r="A50" s="17" t="s">
        <v>47</v>
      </c>
      <c r="B50" s="76"/>
      <c r="C50" s="76"/>
      <c r="D50" s="77"/>
      <c r="E50" s="32"/>
      <c r="F50" s="33"/>
      <c r="G50" s="78"/>
      <c r="H50" s="32"/>
      <c r="I50" s="32"/>
      <c r="J50" s="33"/>
      <c r="K50" s="33"/>
      <c r="L50" s="33"/>
      <c r="M50" s="1"/>
      <c r="N50" s="48"/>
    </row>
    <row r="51" spans="4:14" ht="11.25">
      <c r="D51" s="49"/>
      <c r="M51" s="9"/>
      <c r="N51" s="48"/>
    </row>
    <row r="52" spans="1:14" ht="27">
      <c r="A52" s="2" t="s">
        <v>21</v>
      </c>
      <c r="B52" s="34">
        <v>36.9</v>
      </c>
      <c r="C52" s="41">
        <v>0.79</v>
      </c>
      <c r="D52" s="36">
        <f>B52/3</f>
        <v>12.299999999999999</v>
      </c>
      <c r="E52" s="37">
        <f>B52*0.4</f>
        <v>14.76</v>
      </c>
      <c r="F52" s="38">
        <f>E52*0.5</f>
        <v>7.38</v>
      </c>
      <c r="G52" s="38">
        <f>F52*3</f>
        <v>22.14</v>
      </c>
      <c r="H52" s="37"/>
      <c r="I52" s="37">
        <f>B52*0.75</f>
        <v>27.674999999999997</v>
      </c>
      <c r="J52" s="38">
        <f>I52*0.5</f>
        <v>13.837499999999999</v>
      </c>
      <c r="K52" s="38">
        <f>J52*3</f>
        <v>41.512499999999996</v>
      </c>
      <c r="L52" s="38">
        <f>D52+K52</f>
        <v>53.81249999999999</v>
      </c>
      <c r="M52" s="94" t="s">
        <v>59</v>
      </c>
      <c r="N52" s="42"/>
    </row>
    <row r="53" spans="1:14" ht="11.25">
      <c r="A53" s="2" t="s">
        <v>23</v>
      </c>
      <c r="B53" s="34">
        <v>19.4</v>
      </c>
      <c r="C53" s="41">
        <v>0.73</v>
      </c>
      <c r="D53" s="36">
        <f>B53/3</f>
        <v>6.466666666666666</v>
      </c>
      <c r="E53" s="37">
        <f>B53*0.4</f>
        <v>7.76</v>
      </c>
      <c r="F53" s="38">
        <f>E53*0.5</f>
        <v>3.88</v>
      </c>
      <c r="G53" s="38">
        <f>F53*3</f>
        <v>11.64</v>
      </c>
      <c r="H53" s="37"/>
      <c r="I53" s="37">
        <f>B53*0.75</f>
        <v>14.549999999999999</v>
      </c>
      <c r="J53" s="38">
        <f>I53*0.5</f>
        <v>7.2749999999999995</v>
      </c>
      <c r="K53" s="38">
        <f>J53*3</f>
        <v>21.825</v>
      </c>
      <c r="L53" s="38">
        <f>D53+K53</f>
        <v>28.291666666666664</v>
      </c>
      <c r="M53" s="94"/>
      <c r="N53" s="42"/>
    </row>
    <row r="54" spans="1:14" ht="22.5">
      <c r="A54" s="2" t="s">
        <v>40</v>
      </c>
      <c r="B54" s="34">
        <v>39.4</v>
      </c>
      <c r="C54" s="41">
        <v>0.76</v>
      </c>
      <c r="D54" s="36">
        <f>B54/3</f>
        <v>13.133333333333333</v>
      </c>
      <c r="E54" s="37">
        <f>B54*0.4</f>
        <v>15.76</v>
      </c>
      <c r="F54" s="38">
        <f>E54*0.5</f>
        <v>7.88</v>
      </c>
      <c r="G54" s="38">
        <f>F54*3</f>
        <v>23.64</v>
      </c>
      <c r="H54" s="37"/>
      <c r="I54" s="37">
        <f>B54*0.75</f>
        <v>29.549999999999997</v>
      </c>
      <c r="J54" s="38">
        <f>I54*0.5</f>
        <v>14.774999999999999</v>
      </c>
      <c r="K54" s="38">
        <f>J54*3</f>
        <v>44.324999999999996</v>
      </c>
      <c r="L54" s="38">
        <f>D54+K54</f>
        <v>57.45833333333333</v>
      </c>
      <c r="M54" s="94" t="s">
        <v>74</v>
      </c>
      <c r="N54" s="42"/>
    </row>
    <row r="55" spans="1:13" ht="11.25">
      <c r="A55" s="16" t="s">
        <v>49</v>
      </c>
      <c r="B55" s="56">
        <f>SUM(B52:B54)</f>
        <v>95.69999999999999</v>
      </c>
      <c r="D55" s="44">
        <f>B55/3</f>
        <v>31.899999999999995</v>
      </c>
      <c r="E55" s="56">
        <f>SUM(E52:E54)</f>
        <v>38.28</v>
      </c>
      <c r="F55" s="59">
        <f>SUM(F52:F54)</f>
        <v>19.14</v>
      </c>
      <c r="G55" s="59">
        <f>SUM(G52:G54)</f>
        <v>57.42</v>
      </c>
      <c r="H55" s="59"/>
      <c r="I55" s="67">
        <f>SUM(I52:I54)</f>
        <v>71.77499999999999</v>
      </c>
      <c r="J55" s="59">
        <f>SUM(J52:J54)</f>
        <v>35.887499999999996</v>
      </c>
      <c r="K55" s="59">
        <f>SUM(K52:K54)</f>
        <v>107.6625</v>
      </c>
      <c r="L55" s="46">
        <f>D55+K55</f>
        <v>139.5625</v>
      </c>
      <c r="M55" s="96"/>
    </row>
    <row r="56" spans="1:13" ht="11.25">
      <c r="A56" s="22"/>
      <c r="B56" s="68"/>
      <c r="D56" s="69"/>
      <c r="E56" s="68"/>
      <c r="F56" s="70"/>
      <c r="G56" s="70"/>
      <c r="H56" s="70"/>
      <c r="I56" s="72"/>
      <c r="J56" s="70"/>
      <c r="K56" s="70"/>
      <c r="L56" s="70"/>
      <c r="M56" s="96"/>
    </row>
    <row r="57" spans="1:14" ht="11.25">
      <c r="A57" s="19" t="s">
        <v>76</v>
      </c>
      <c r="B57" s="50">
        <v>9.1</v>
      </c>
      <c r="C57" s="51">
        <v>0.65</v>
      </c>
      <c r="D57" s="52">
        <f>B57/3</f>
        <v>3.033333333333333</v>
      </c>
      <c r="E57" s="53">
        <f>B57*0.4</f>
        <v>3.64</v>
      </c>
      <c r="F57" s="54">
        <f>E57*0.5</f>
        <v>1.82</v>
      </c>
      <c r="G57" s="54">
        <f>F57*3</f>
        <v>5.46</v>
      </c>
      <c r="H57" s="53"/>
      <c r="I57" s="53">
        <f>B57*0.75</f>
        <v>6.824999999999999</v>
      </c>
      <c r="J57" s="54">
        <f>I57*0.5</f>
        <v>3.4124999999999996</v>
      </c>
      <c r="K57" s="54">
        <f>J57*3</f>
        <v>10.237499999999999</v>
      </c>
      <c r="L57" s="54">
        <f>D57+K57</f>
        <v>13.270833333333332</v>
      </c>
      <c r="M57" s="97"/>
      <c r="N57" s="48"/>
    </row>
    <row r="58" spans="1:14" ht="11.25">
      <c r="A58" s="19" t="s">
        <v>14</v>
      </c>
      <c r="B58" s="50">
        <v>4.9</v>
      </c>
      <c r="C58" s="51">
        <v>0.81</v>
      </c>
      <c r="D58" s="52">
        <f>B58/3</f>
        <v>1.6333333333333335</v>
      </c>
      <c r="E58" s="53">
        <f>B58*0.4</f>
        <v>1.9600000000000002</v>
      </c>
      <c r="F58" s="54">
        <f>E58*0.5</f>
        <v>0.9800000000000001</v>
      </c>
      <c r="G58" s="54">
        <f>F58*3</f>
        <v>2.9400000000000004</v>
      </c>
      <c r="H58" s="53"/>
      <c r="I58" s="53">
        <f>B58*0.75</f>
        <v>3.6750000000000003</v>
      </c>
      <c r="J58" s="54">
        <f>I58*0.5</f>
        <v>1.8375000000000001</v>
      </c>
      <c r="K58" s="54">
        <f>J58*3</f>
        <v>5.5125</v>
      </c>
      <c r="L58" s="54">
        <f>D58+K58</f>
        <v>7.145833333333334</v>
      </c>
      <c r="M58" s="97"/>
      <c r="N58" s="42"/>
    </row>
    <row r="59" spans="1:14" ht="11.25">
      <c r="A59" s="19" t="s">
        <v>15</v>
      </c>
      <c r="B59" s="50">
        <v>76.5</v>
      </c>
      <c r="C59" s="51">
        <v>0.84</v>
      </c>
      <c r="D59" s="52">
        <f>B59/3</f>
        <v>25.5</v>
      </c>
      <c r="E59" s="53">
        <f>B59*0.4</f>
        <v>30.6</v>
      </c>
      <c r="F59" s="54">
        <f>E59*0.5</f>
        <v>15.3</v>
      </c>
      <c r="G59" s="54">
        <f>F59*3</f>
        <v>45.900000000000006</v>
      </c>
      <c r="H59" s="53"/>
      <c r="I59" s="53">
        <f>B59*0.75</f>
        <v>57.375</v>
      </c>
      <c r="J59" s="54">
        <f>I59*0.5</f>
        <v>28.6875</v>
      </c>
      <c r="K59" s="54">
        <f>J59*3</f>
        <v>86.0625</v>
      </c>
      <c r="L59" s="54">
        <f>D59+K59</f>
        <v>111.5625</v>
      </c>
      <c r="M59" s="97"/>
      <c r="N59" s="42"/>
    </row>
    <row r="60" spans="1:14" ht="11.25">
      <c r="A60" s="19" t="s">
        <v>27</v>
      </c>
      <c r="B60" s="50">
        <v>1.3</v>
      </c>
      <c r="C60" s="51">
        <v>0.58</v>
      </c>
      <c r="D60" s="52">
        <f>B60/3</f>
        <v>0.43333333333333335</v>
      </c>
      <c r="E60" s="53">
        <f>B60*0.4</f>
        <v>0.52</v>
      </c>
      <c r="F60" s="54">
        <f>E60*0.5</f>
        <v>0.26</v>
      </c>
      <c r="G60" s="54">
        <f>F60*3</f>
        <v>0.78</v>
      </c>
      <c r="H60" s="53"/>
      <c r="I60" s="53">
        <f>B60*0.75</f>
        <v>0.9750000000000001</v>
      </c>
      <c r="J60" s="54">
        <f>I60*0.5</f>
        <v>0.48750000000000004</v>
      </c>
      <c r="K60" s="54">
        <f>J60*3</f>
        <v>1.4625000000000001</v>
      </c>
      <c r="L60" s="54">
        <f>D60+K60</f>
        <v>1.8958333333333335</v>
      </c>
      <c r="M60" s="97"/>
      <c r="N60" s="42"/>
    </row>
    <row r="61" spans="1:14" ht="11.25">
      <c r="A61" s="16" t="s">
        <v>64</v>
      </c>
      <c r="B61" s="56">
        <f>SUM(B57:B60)</f>
        <v>91.8</v>
      </c>
      <c r="D61" s="44">
        <f>B61/3</f>
        <v>30.599999999999998</v>
      </c>
      <c r="E61" s="56">
        <f>SUM(E57:E60)</f>
        <v>36.720000000000006</v>
      </c>
      <c r="F61" s="59">
        <f>SUM(F57:F60)</f>
        <v>18.360000000000003</v>
      </c>
      <c r="G61" s="59">
        <f>SUM(G57:G60)</f>
        <v>55.080000000000005</v>
      </c>
      <c r="H61" s="58"/>
      <c r="I61" s="56">
        <f>SUM(I57:I60)</f>
        <v>68.85</v>
      </c>
      <c r="J61" s="59">
        <f>SUM(J57:J60)</f>
        <v>34.425</v>
      </c>
      <c r="K61" s="59">
        <f>SUM(K57:K60)</f>
        <v>103.275</v>
      </c>
      <c r="L61" s="46">
        <f>D61+K61</f>
        <v>133.875</v>
      </c>
      <c r="M61" s="98"/>
      <c r="N61" s="48"/>
    </row>
    <row r="62" spans="1:14" ht="11.25">
      <c r="A62" s="16"/>
      <c r="B62" s="56"/>
      <c r="D62" s="57"/>
      <c r="E62" s="58"/>
      <c r="F62" s="59"/>
      <c r="G62" s="59"/>
      <c r="H62" s="58"/>
      <c r="I62" s="58"/>
      <c r="J62" s="59"/>
      <c r="K62" s="59"/>
      <c r="L62" s="70"/>
      <c r="M62" s="98"/>
      <c r="N62" s="48"/>
    </row>
    <row r="63" spans="1:14" ht="18">
      <c r="A63" s="20" t="s">
        <v>39</v>
      </c>
      <c r="B63" s="62">
        <v>30.3</v>
      </c>
      <c r="C63" s="63">
        <v>0.87</v>
      </c>
      <c r="D63" s="64">
        <f>B63/3</f>
        <v>10.1</v>
      </c>
      <c r="E63" s="65">
        <f>B63*0.4</f>
        <v>12.120000000000001</v>
      </c>
      <c r="F63" s="66">
        <f>E63*0.5</f>
        <v>6.0600000000000005</v>
      </c>
      <c r="G63" s="66">
        <f>F63*3</f>
        <v>18.18</v>
      </c>
      <c r="H63" s="65"/>
      <c r="I63" s="65">
        <f>B63*0.75</f>
        <v>22.725</v>
      </c>
      <c r="J63" s="66">
        <f>I63*0.5</f>
        <v>11.3625</v>
      </c>
      <c r="K63" s="66">
        <f>J63*3</f>
        <v>34.087500000000006</v>
      </c>
      <c r="L63" s="66">
        <f>D63+K63</f>
        <v>44.18750000000001</v>
      </c>
      <c r="M63" s="95" t="s">
        <v>52</v>
      </c>
      <c r="N63" s="42"/>
    </row>
    <row r="64" spans="1:14" ht="11.25">
      <c r="A64" s="21"/>
      <c r="B64" s="79"/>
      <c r="D64" s="80"/>
      <c r="E64" s="81"/>
      <c r="F64" s="71"/>
      <c r="G64" s="71"/>
      <c r="H64" s="81"/>
      <c r="I64" s="81"/>
      <c r="J64" s="71"/>
      <c r="K64" s="71"/>
      <c r="L64" s="71"/>
      <c r="M64" s="10"/>
      <c r="N64" s="48"/>
    </row>
    <row r="65" spans="1:14" ht="11.25">
      <c r="A65" s="17" t="s">
        <v>48</v>
      </c>
      <c r="B65" s="76"/>
      <c r="D65" s="77"/>
      <c r="E65" s="32"/>
      <c r="F65" s="33"/>
      <c r="G65" s="33"/>
      <c r="H65" s="32"/>
      <c r="I65" s="32"/>
      <c r="J65" s="33"/>
      <c r="K65" s="33"/>
      <c r="L65" s="33"/>
      <c r="M65" s="1"/>
      <c r="N65" s="48"/>
    </row>
    <row r="66" spans="4:14" ht="11.25">
      <c r="D66" s="49"/>
      <c r="M66" s="4"/>
      <c r="N66" s="48"/>
    </row>
    <row r="67" spans="1:14" ht="11.25">
      <c r="A67" s="2" t="s">
        <v>3</v>
      </c>
      <c r="B67" s="34">
        <v>12.3</v>
      </c>
      <c r="C67" s="41">
        <v>0.47</v>
      </c>
      <c r="D67" s="36">
        <f>B67/3</f>
        <v>4.1000000000000005</v>
      </c>
      <c r="E67" s="37">
        <f>B67*0.4</f>
        <v>4.920000000000001</v>
      </c>
      <c r="F67" s="38">
        <f>E67*0.5</f>
        <v>2.4600000000000004</v>
      </c>
      <c r="G67" s="38">
        <f>F67*3</f>
        <v>7.380000000000001</v>
      </c>
      <c r="H67" s="37"/>
      <c r="I67" s="37">
        <f>B67*0.75</f>
        <v>9.225000000000001</v>
      </c>
      <c r="J67" s="38">
        <f>I67*0.5</f>
        <v>4.612500000000001</v>
      </c>
      <c r="K67" s="38">
        <f>J67*3</f>
        <v>13.837500000000002</v>
      </c>
      <c r="L67" s="38">
        <f>D67+K67</f>
        <v>17.937500000000004</v>
      </c>
      <c r="M67" s="8"/>
      <c r="N67" s="42"/>
    </row>
    <row r="68" spans="1:14" ht="27">
      <c r="A68" s="2" t="s">
        <v>24</v>
      </c>
      <c r="B68" s="34">
        <v>13.6</v>
      </c>
      <c r="C68" s="41">
        <v>0.83</v>
      </c>
      <c r="D68" s="36">
        <f>B68/3</f>
        <v>4.533333333333333</v>
      </c>
      <c r="E68" s="37">
        <f aca="true" t="shared" si="11" ref="E68:E78">B68*0.4</f>
        <v>5.44</v>
      </c>
      <c r="F68" s="38">
        <f aca="true" t="shared" si="12" ref="F68:F78">E68*0.5</f>
        <v>2.72</v>
      </c>
      <c r="G68" s="38">
        <f aca="true" t="shared" si="13" ref="G68:G78">F68*3</f>
        <v>8.16</v>
      </c>
      <c r="H68" s="37"/>
      <c r="I68" s="37">
        <f aca="true" t="shared" si="14" ref="I68:I78">B68*0.75</f>
        <v>10.2</v>
      </c>
      <c r="J68" s="38">
        <f aca="true" t="shared" si="15" ref="J68:J78">I68*0.5</f>
        <v>5.1</v>
      </c>
      <c r="K68" s="38">
        <f>J68*3</f>
        <v>15.299999999999999</v>
      </c>
      <c r="L68" s="38">
        <f>D68+K68</f>
        <v>19.833333333333332</v>
      </c>
      <c r="M68" s="94" t="s">
        <v>54</v>
      </c>
      <c r="N68" s="42"/>
    </row>
    <row r="69" spans="1:14" ht="11.25">
      <c r="A69" s="2" t="s">
        <v>28</v>
      </c>
      <c r="B69" s="34">
        <v>20.9</v>
      </c>
      <c r="C69" s="41">
        <v>0.65</v>
      </c>
      <c r="D69" s="36">
        <f>B69/3</f>
        <v>6.966666666666666</v>
      </c>
      <c r="E69" s="37">
        <f>B69*0.4</f>
        <v>8.36</v>
      </c>
      <c r="F69" s="38">
        <f>E69*0.5</f>
        <v>4.18</v>
      </c>
      <c r="G69" s="38">
        <f>F69*3</f>
        <v>12.54</v>
      </c>
      <c r="H69" s="37"/>
      <c r="I69" s="37">
        <f>B69*0.75</f>
        <v>15.674999999999999</v>
      </c>
      <c r="J69" s="38">
        <f>I69*0.5</f>
        <v>7.8374999999999995</v>
      </c>
      <c r="K69" s="38">
        <f>J69*3</f>
        <v>23.5125</v>
      </c>
      <c r="L69" s="38">
        <f>D69+K69</f>
        <v>30.479166666666664</v>
      </c>
      <c r="M69" s="94"/>
      <c r="N69" s="42"/>
    </row>
    <row r="70" spans="1:14" ht="27">
      <c r="A70" s="2" t="s">
        <v>41</v>
      </c>
      <c r="B70" s="34">
        <v>11.5</v>
      </c>
      <c r="C70" s="41">
        <v>0.65</v>
      </c>
      <c r="D70" s="36">
        <f>B70/3</f>
        <v>3.8333333333333335</v>
      </c>
      <c r="E70" s="37">
        <f>B70*0.4</f>
        <v>4.6000000000000005</v>
      </c>
      <c r="F70" s="38">
        <f>E70*0.5</f>
        <v>2.3000000000000003</v>
      </c>
      <c r="G70" s="38">
        <f>F70*3</f>
        <v>6.9</v>
      </c>
      <c r="H70" s="37"/>
      <c r="I70" s="37">
        <f>B70*0.75</f>
        <v>8.625</v>
      </c>
      <c r="J70" s="38">
        <f>I70*0.5</f>
        <v>4.3125</v>
      </c>
      <c r="K70" s="38">
        <f>J70*3</f>
        <v>12.9375</v>
      </c>
      <c r="L70" s="38">
        <f>D70+K70</f>
        <v>16.770833333333332</v>
      </c>
      <c r="M70" s="94" t="s">
        <v>60</v>
      </c>
      <c r="N70" s="42"/>
    </row>
    <row r="71" spans="1:14" ht="11.25">
      <c r="A71" s="3" t="s">
        <v>64</v>
      </c>
      <c r="B71" s="43">
        <f>SUM(B67:B70)</f>
        <v>58.3</v>
      </c>
      <c r="C71" s="18"/>
      <c r="D71" s="44">
        <f>B71/3</f>
        <v>19.433333333333334</v>
      </c>
      <c r="E71" s="43">
        <f>SUM(E67:E70)</f>
        <v>23.32</v>
      </c>
      <c r="F71" s="46">
        <f>SUM(F67:F70)</f>
        <v>11.66</v>
      </c>
      <c r="G71" s="46">
        <f>SUM(G67:G70)</f>
        <v>34.98</v>
      </c>
      <c r="H71" s="45"/>
      <c r="I71" s="43">
        <f>SUM(I67:I70)</f>
        <v>43.725</v>
      </c>
      <c r="J71" s="46">
        <f>SUM(J67:J70)</f>
        <v>21.8625</v>
      </c>
      <c r="K71" s="46">
        <f>SUM(K67:K70)</f>
        <v>65.5875</v>
      </c>
      <c r="L71" s="47">
        <f>D71+K71</f>
        <v>85.02083333333334</v>
      </c>
      <c r="M71" s="21"/>
      <c r="N71" s="48"/>
    </row>
    <row r="72" spans="1:14" ht="11.25">
      <c r="A72" s="3"/>
      <c r="B72" s="43"/>
      <c r="C72" s="18"/>
      <c r="D72" s="44"/>
      <c r="E72" s="45"/>
      <c r="F72" s="46"/>
      <c r="G72" s="46"/>
      <c r="H72" s="45"/>
      <c r="I72" s="45"/>
      <c r="J72" s="46"/>
      <c r="K72" s="46"/>
      <c r="L72" s="47"/>
      <c r="M72" s="21"/>
      <c r="N72" s="48"/>
    </row>
    <row r="73" spans="4:14" ht="11.25">
      <c r="D73" s="49"/>
      <c r="N73" s="48"/>
    </row>
    <row r="74" spans="1:14" ht="11.25">
      <c r="A74" s="19" t="s">
        <v>5</v>
      </c>
      <c r="B74" s="50">
        <v>1.8</v>
      </c>
      <c r="C74" s="51">
        <v>0.43</v>
      </c>
      <c r="D74" s="52">
        <f aca="true" t="shared" si="16" ref="D74:D79">B74/3</f>
        <v>0.6</v>
      </c>
      <c r="E74" s="53">
        <f>B74*0.4</f>
        <v>0.7200000000000001</v>
      </c>
      <c r="F74" s="54">
        <f>E74*0.5</f>
        <v>0.36000000000000004</v>
      </c>
      <c r="G74" s="54">
        <f>F74*3</f>
        <v>1.08</v>
      </c>
      <c r="H74" s="53"/>
      <c r="I74" s="53">
        <f>B74*0.75</f>
        <v>1.35</v>
      </c>
      <c r="J74" s="54">
        <f>I74*0.5</f>
        <v>0.675</v>
      </c>
      <c r="K74" s="54">
        <f>J74*3</f>
        <v>2.0250000000000004</v>
      </c>
      <c r="L74" s="54">
        <f aca="true" t="shared" si="17" ref="L74:L85">D74+K74</f>
        <v>2.6250000000000004</v>
      </c>
      <c r="M74" s="19"/>
      <c r="N74" s="42"/>
    </row>
    <row r="75" spans="1:14" ht="11.25">
      <c r="A75" s="19" t="s">
        <v>29</v>
      </c>
      <c r="B75" s="50">
        <v>2.1</v>
      </c>
      <c r="C75" s="51">
        <v>0.65</v>
      </c>
      <c r="D75" s="52">
        <f t="shared" si="16"/>
        <v>0.7000000000000001</v>
      </c>
      <c r="E75" s="53">
        <f t="shared" si="11"/>
        <v>0.8400000000000001</v>
      </c>
      <c r="F75" s="54">
        <f t="shared" si="12"/>
        <v>0.42000000000000004</v>
      </c>
      <c r="G75" s="54">
        <f t="shared" si="13"/>
        <v>1.2600000000000002</v>
      </c>
      <c r="H75" s="53"/>
      <c r="I75" s="53">
        <f t="shared" si="14"/>
        <v>1.5750000000000002</v>
      </c>
      <c r="J75" s="54">
        <f t="shared" si="15"/>
        <v>0.7875000000000001</v>
      </c>
      <c r="K75" s="54">
        <f>J75*3</f>
        <v>2.3625000000000003</v>
      </c>
      <c r="L75" s="54">
        <f t="shared" si="17"/>
        <v>3.0625000000000004</v>
      </c>
      <c r="M75" s="19"/>
      <c r="N75" s="42"/>
    </row>
    <row r="76" spans="1:14" ht="11.25">
      <c r="A76" s="19" t="s">
        <v>36</v>
      </c>
      <c r="B76" s="50">
        <v>44</v>
      </c>
      <c r="C76" s="51">
        <v>0.41</v>
      </c>
      <c r="D76" s="52">
        <f t="shared" si="16"/>
        <v>14.666666666666666</v>
      </c>
      <c r="E76" s="53">
        <f t="shared" si="11"/>
        <v>17.6</v>
      </c>
      <c r="F76" s="54">
        <f t="shared" si="12"/>
        <v>8.8</v>
      </c>
      <c r="G76" s="54">
        <f t="shared" si="13"/>
        <v>26.400000000000002</v>
      </c>
      <c r="H76" s="53"/>
      <c r="I76" s="53">
        <f t="shared" si="14"/>
        <v>33</v>
      </c>
      <c r="J76" s="54">
        <f t="shared" si="15"/>
        <v>16.5</v>
      </c>
      <c r="K76" s="54">
        <f>J76*3</f>
        <v>49.5</v>
      </c>
      <c r="L76" s="54">
        <f t="shared" si="17"/>
        <v>64.16666666666667</v>
      </c>
      <c r="M76" s="19"/>
      <c r="N76" s="42"/>
    </row>
    <row r="77" spans="1:14" ht="11.25">
      <c r="A77" s="19" t="s">
        <v>37</v>
      </c>
      <c r="B77" s="50">
        <v>1.1</v>
      </c>
      <c r="C77" s="51">
        <v>0.76</v>
      </c>
      <c r="D77" s="52">
        <f t="shared" si="16"/>
        <v>0.3666666666666667</v>
      </c>
      <c r="E77" s="53">
        <f t="shared" si="11"/>
        <v>0.44000000000000006</v>
      </c>
      <c r="F77" s="54">
        <f t="shared" si="12"/>
        <v>0.22000000000000003</v>
      </c>
      <c r="G77" s="54">
        <f t="shared" si="13"/>
        <v>0.6600000000000001</v>
      </c>
      <c r="H77" s="53"/>
      <c r="I77" s="53">
        <f t="shared" si="14"/>
        <v>0.8250000000000001</v>
      </c>
      <c r="J77" s="54">
        <f t="shared" si="15"/>
        <v>0.41250000000000003</v>
      </c>
      <c r="K77" s="54">
        <f>J77*3</f>
        <v>1.2375</v>
      </c>
      <c r="L77" s="54">
        <f t="shared" si="17"/>
        <v>1.6041666666666667</v>
      </c>
      <c r="M77" s="19"/>
      <c r="N77" s="42"/>
    </row>
    <row r="78" spans="1:14" ht="11.25">
      <c r="A78" s="19" t="s">
        <v>42</v>
      </c>
      <c r="B78" s="50">
        <v>12.3</v>
      </c>
      <c r="C78" s="51">
        <v>0.64</v>
      </c>
      <c r="D78" s="52">
        <f t="shared" si="16"/>
        <v>4.1000000000000005</v>
      </c>
      <c r="E78" s="53">
        <f t="shared" si="11"/>
        <v>4.920000000000001</v>
      </c>
      <c r="F78" s="54">
        <f t="shared" si="12"/>
        <v>2.4600000000000004</v>
      </c>
      <c r="G78" s="54">
        <f t="shared" si="13"/>
        <v>7.380000000000001</v>
      </c>
      <c r="H78" s="53"/>
      <c r="I78" s="53">
        <f t="shared" si="14"/>
        <v>9.225000000000001</v>
      </c>
      <c r="J78" s="54">
        <f t="shared" si="15"/>
        <v>4.612500000000001</v>
      </c>
      <c r="K78" s="54">
        <f>J78*3</f>
        <v>13.837500000000002</v>
      </c>
      <c r="L78" s="54">
        <f t="shared" si="17"/>
        <v>17.937500000000004</v>
      </c>
      <c r="M78" s="19"/>
      <c r="N78" s="42"/>
    </row>
    <row r="79" spans="1:13" ht="11.25">
      <c r="A79" s="16" t="s">
        <v>49</v>
      </c>
      <c r="B79" s="56">
        <f>SUM(B74:B78)</f>
        <v>61.3</v>
      </c>
      <c r="C79" s="68"/>
      <c r="D79" s="44">
        <f t="shared" si="16"/>
        <v>20.433333333333334</v>
      </c>
      <c r="E79" s="56">
        <f>SUM(E74:E78)</f>
        <v>24.520000000000003</v>
      </c>
      <c r="F79" s="59">
        <f>SUM(F74:F78)</f>
        <v>12.260000000000002</v>
      </c>
      <c r="G79" s="59">
        <f>SUM(G74:G78)</f>
        <v>36.78</v>
      </c>
      <c r="H79" s="82"/>
      <c r="I79" s="56">
        <f>SUM(I74:I78)</f>
        <v>45.975</v>
      </c>
      <c r="J79" s="59">
        <f>SUM(J74:J78)</f>
        <v>22.9875</v>
      </c>
      <c r="K79" s="59">
        <f>SUM(K74:K78)</f>
        <v>68.9625</v>
      </c>
      <c r="L79" s="47">
        <f t="shared" si="17"/>
        <v>89.39583333333334</v>
      </c>
      <c r="M79" s="22"/>
    </row>
    <row r="80" spans="1:13" ht="11.25">
      <c r="A80" s="31"/>
      <c r="B80" s="31"/>
      <c r="C80" s="31"/>
      <c r="D80" s="77"/>
      <c r="E80" s="31"/>
      <c r="F80" s="31"/>
      <c r="G80" s="31"/>
      <c r="H80" s="31"/>
      <c r="I80" s="31"/>
      <c r="J80" s="31"/>
      <c r="K80" s="31"/>
      <c r="L80" s="87">
        <f t="shared" si="17"/>
        <v>0</v>
      </c>
      <c r="M80" s="17"/>
    </row>
    <row r="81" spans="1:13" ht="33.75">
      <c r="A81" s="2" t="s">
        <v>65</v>
      </c>
      <c r="B81" s="34">
        <f>B71+B55+B42+B38+B12</f>
        <v>237.5</v>
      </c>
      <c r="C81" s="34"/>
      <c r="D81" s="36">
        <f>B81/3</f>
        <v>79.16666666666667</v>
      </c>
      <c r="E81" s="34">
        <f>E71+E55+E42+E38+E12</f>
        <v>85.2</v>
      </c>
      <c r="F81" s="38">
        <f>F71+F55+F42+F38+F12</f>
        <v>47.5</v>
      </c>
      <c r="G81" s="38">
        <f>G71+G55+G42+G38+G12</f>
        <v>142.5</v>
      </c>
      <c r="H81" s="37"/>
      <c r="I81" s="34">
        <f>I71+I55+I42+I38+I12</f>
        <v>159.75</v>
      </c>
      <c r="J81" s="38">
        <f>J71+J55+J42+J38+J12</f>
        <v>89.0625</v>
      </c>
      <c r="K81" s="38">
        <f>K71+K55+K42+K38+K12</f>
        <v>267.1875</v>
      </c>
      <c r="L81" s="38">
        <f t="shared" si="17"/>
        <v>346.3541666666667</v>
      </c>
      <c r="M81" s="108"/>
    </row>
    <row r="82" spans="1:13" ht="33.75">
      <c r="A82" s="16" t="s">
        <v>68</v>
      </c>
      <c r="B82" s="56">
        <f>B79+B61+B45+B32+B22</f>
        <v>378.90000000000003</v>
      </c>
      <c r="C82" s="56"/>
      <c r="D82" s="44">
        <f>B82/3</f>
        <v>126.30000000000001</v>
      </c>
      <c r="E82" s="56">
        <f>E79+E61+E45+E32+E22</f>
        <v>151.56</v>
      </c>
      <c r="F82" s="57">
        <f>F79+F61+F45+F32+F22</f>
        <v>75.78</v>
      </c>
      <c r="G82" s="57">
        <f>G79+G61+G45+G32+G22</f>
        <v>227.34</v>
      </c>
      <c r="H82" s="82"/>
      <c r="I82" s="56">
        <f>I79+I61+I45+I32+I22</f>
        <v>284.17499999999995</v>
      </c>
      <c r="J82" s="57">
        <f>J79+J61+J45+J32+J22</f>
        <v>142.08749999999998</v>
      </c>
      <c r="K82" s="57">
        <f>K79+K61+K45+K32+K22</f>
        <v>426.2625</v>
      </c>
      <c r="L82" s="46">
        <f t="shared" si="17"/>
        <v>552.5625</v>
      </c>
      <c r="M82" s="31"/>
    </row>
    <row r="83" spans="1:12" ht="33.75">
      <c r="A83" s="16" t="s">
        <v>69</v>
      </c>
      <c r="B83" s="88">
        <f>B63+B44+B30</f>
        <v>110.7</v>
      </c>
      <c r="C83" s="88"/>
      <c r="D83" s="44">
        <f>B83/3</f>
        <v>36.9</v>
      </c>
      <c r="E83" s="88">
        <f>E63+E44+E30</f>
        <v>44.28</v>
      </c>
      <c r="F83" s="89">
        <f>F63+F44+F30</f>
        <v>22.14</v>
      </c>
      <c r="G83" s="89">
        <f>G63+G44+G30</f>
        <v>66.42</v>
      </c>
      <c r="H83" s="18"/>
      <c r="I83" s="88">
        <f>I63+I44+I30</f>
        <v>83.025</v>
      </c>
      <c r="J83" s="89">
        <f>J63+J44+J30</f>
        <v>41.5125</v>
      </c>
      <c r="K83" s="89">
        <f>K63+K44+K30</f>
        <v>124.5375</v>
      </c>
      <c r="L83" s="46">
        <f t="shared" si="17"/>
        <v>161.4375</v>
      </c>
    </row>
    <row r="84" spans="1:12" ht="11.25">
      <c r="A84" s="18"/>
      <c r="B84" s="18"/>
      <c r="C84" s="18"/>
      <c r="D84" s="90"/>
      <c r="E84" s="18"/>
      <c r="F84" s="18"/>
      <c r="G84" s="18"/>
      <c r="H84" s="18"/>
      <c r="I84" s="18"/>
      <c r="J84" s="18"/>
      <c r="K84" s="18"/>
      <c r="L84" s="46" t="s">
        <v>63</v>
      </c>
    </row>
    <row r="85" spans="1:13" ht="11.25">
      <c r="A85" s="91" t="s">
        <v>73</v>
      </c>
      <c r="B85" s="92">
        <f>SUM(B81:B84)</f>
        <v>727.1000000000001</v>
      </c>
      <c r="C85" s="92"/>
      <c r="D85" s="85">
        <f>B85/3</f>
        <v>242.3666666666667</v>
      </c>
      <c r="E85" s="92">
        <f>SUM(E81:E84)</f>
        <v>281.03999999999996</v>
      </c>
      <c r="F85" s="93">
        <f>SUM(F81:F84)</f>
        <v>145.42000000000002</v>
      </c>
      <c r="G85" s="93">
        <f>SUM(G81:G83)</f>
        <v>436.26000000000005</v>
      </c>
      <c r="H85" s="91"/>
      <c r="I85" s="92">
        <f>SUM(I81:I84)</f>
        <v>526.9499999999999</v>
      </c>
      <c r="J85" s="93">
        <f>SUM(J81:J84)</f>
        <v>272.66249999999997</v>
      </c>
      <c r="K85" s="93">
        <f>SUM(K81:K83)</f>
        <v>817.9875000000001</v>
      </c>
      <c r="L85" s="86">
        <f t="shared" si="17"/>
        <v>1060.3541666666667</v>
      </c>
      <c r="M85" s="107"/>
    </row>
    <row r="87" spans="9:12" ht="11.25">
      <c r="I87" s="100" t="s">
        <v>88</v>
      </c>
      <c r="J87" s="100"/>
      <c r="K87" s="100"/>
      <c r="L87" s="103">
        <v>-161.44</v>
      </c>
    </row>
    <row r="88" spans="1:13" ht="15.75">
      <c r="A88" s="106"/>
      <c r="B88" s="106"/>
      <c r="C88" s="106"/>
      <c r="D88" s="106"/>
      <c r="E88" s="106"/>
      <c r="F88" s="106"/>
      <c r="G88" s="106"/>
      <c r="H88" s="106"/>
      <c r="I88" s="104" t="s">
        <v>87</v>
      </c>
      <c r="J88" s="104"/>
      <c r="K88" s="104"/>
      <c r="L88" s="105">
        <v>898.91</v>
      </c>
      <c r="M88" s="106"/>
    </row>
  </sheetData>
  <mergeCells count="4">
    <mergeCell ref="A2:K2"/>
    <mergeCell ref="A7:D7"/>
    <mergeCell ref="I87:K87"/>
    <mergeCell ref="I88:K88"/>
  </mergeCells>
  <printOptions/>
  <pageMargins left="0.49" right="0.5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Wilhelme</dc:creator>
  <cp:keywords/>
  <dc:description/>
  <cp:lastModifiedBy> Lindsay.Wheeler</cp:lastModifiedBy>
  <cp:lastPrinted>2007-08-06T20:31:31Z</cp:lastPrinted>
  <dcterms:created xsi:type="dcterms:W3CDTF">2006-06-29T12:12:38Z</dcterms:created>
  <dcterms:modified xsi:type="dcterms:W3CDTF">2007-08-30T15:38:46Z</dcterms:modified>
  <cp:category/>
  <cp:version/>
  <cp:contentType/>
  <cp:contentStatus/>
</cp:coreProperties>
</file>