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5516" windowWidth="24680" windowHeight="134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<sst xmlns="http://schemas.openxmlformats.org/spreadsheetml/2006/main" count="45" uniqueCount="40">
  <si>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Principal</t>
  </si>
  <si>
    <t>Interest rate</t>
  </si>
  <si>
    <t>Repayment frequency</t>
  </si>
  <si>
    <t>Weekly, fortnightly, or monthly</t>
  </si>
  <si>
    <t>Interest rate method</t>
  </si>
  <si>
    <t>Flat</t>
  </si>
  <si>
    <t>Period 0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</si>
  <si>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</si>
  <si>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</si>
  <si>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</si>
  <si>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</si>
  <si>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</si>
  <si>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</si>
  <si>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</si>
  <si>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</si>
  <si>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</si>
  <si>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</si>
  <si>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</si>
  <si>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</si>
  <si>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Period 13</t>
  </si>
  <si>
    <t>Period 14</t>
  </si>
  <si>
    <t>Period 15</t>
  </si>
  <si>
    <t>Period 16</t>
  </si>
  <si>
    <t>Period 17</t>
  </si>
  <si>
    <t>Weekly</t>
  </si>
  <si>
    <t>Fortnightly</t>
  </si>
  <si>
    <t>Monthly</t>
  </si>
  <si>
    <t>monthly</t>
  </si>
  <si>
    <t>months</t>
  </si>
  <si>
    <t>IRR</t>
  </si>
  <si>
    <t>Monthly rate</t>
  </si>
  <si>
    <t>APR</t>
  </si>
  <si>
    <t>EIR</t>
  </si>
  <si>
    <t>Savings requirement</t>
  </si>
  <si>
    <t>None</t>
  </si>
  <si>
    <t>Loan term (average)</t>
  </si>
  <si>
    <t>Fees</t>
  </si>
  <si>
    <t>Note: Assumes a loan of $100 (loan amount will not effect the interest rate)</t>
  </si>
  <si>
    <t>None</t>
  </si>
  <si>
    <t>Source: Fundación Progresar, "Information for GiveWell," Pgs 1-2.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</si>
</sst>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General"/>
    <numFmt numFmtId="170" formatCode="&quot;$&quot;#,##0.00"/>
    <numFmt numFmtId="171" formatCode="0.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A4" sqref="A4"/>
    </sheetView>
  </sheetViews>
  <sheetFormatPr defaultColWidth="11.00390625" defaultRowHeight="12.75"/>
  <cols>
    <col min="1" max="1" width="17.25390625" style="0" customWidth="1"/>
    <col min="2" max="2" width="10.00390625" style="0" customWidth="1"/>
  </cols>
  <sheetData>
    <row r="1" ht="12.75">
      <c r="A1" s="5" t="s">
        <v>37</v>
      </c>
    </row>
    <row r="3" ht="12.75">
      <c r="A3" s="6" t="s">
        <v>39</v>
      </c>
    </row>
    <row r="5" spans="1:2" ht="12.75">
      <c r="A5" t="s">
        <v>0</v>
      </c>
      <c r="B5" s="1">
        <v>100</v>
      </c>
    </row>
    <row r="6" spans="1:3" ht="12.75">
      <c r="A6" t="s">
        <v>1</v>
      </c>
      <c r="B6" s="2">
        <v>0.07</v>
      </c>
      <c r="C6" t="s">
        <v>27</v>
      </c>
    </row>
    <row r="7" spans="1:2" ht="12.75">
      <c r="A7" t="s">
        <v>4</v>
      </c>
      <c r="B7" t="s">
        <v>5</v>
      </c>
    </row>
    <row r="8" spans="1:3" ht="12.75">
      <c r="A8" t="s">
        <v>35</v>
      </c>
      <c r="B8">
        <v>4</v>
      </c>
      <c r="C8" t="s">
        <v>28</v>
      </c>
    </row>
    <row r="9" spans="1:2" ht="12.75">
      <c r="A9" t="s">
        <v>2</v>
      </c>
      <c r="B9" t="s">
        <v>3</v>
      </c>
    </row>
    <row r="10" spans="1:2" ht="12.75">
      <c r="A10" t="s">
        <v>33</v>
      </c>
      <c r="B10" t="s">
        <v>34</v>
      </c>
    </row>
    <row r="11" spans="1:2" ht="12.75">
      <c r="A11" t="s">
        <v>36</v>
      </c>
      <c r="B11" t="s">
        <v>38</v>
      </c>
    </row>
    <row r="13" spans="1:19" ht="12.75">
      <c r="A13" t="s">
        <v>2</v>
      </c>
      <c r="B13" t="s">
        <v>6</v>
      </c>
      <c r="C13" t="s">
        <v>7</v>
      </c>
      <c r="D13" t="s">
        <v>8</v>
      </c>
      <c r="E13" t="s">
        <v>9</v>
      </c>
      <c r="F13" t="s">
        <v>10</v>
      </c>
      <c r="G13" t="s">
        <v>11</v>
      </c>
      <c r="H13" t="s">
        <v>12</v>
      </c>
      <c r="I13" t="s">
        <v>13</v>
      </c>
      <c r="J13" t="s">
        <v>14</v>
      </c>
      <c r="K13" t="s">
        <v>15</v>
      </c>
      <c r="L13" t="s">
        <v>16</v>
      </c>
      <c r="M13" t="s">
        <v>17</v>
      </c>
      <c r="N13" t="s">
        <v>18</v>
      </c>
      <c r="O13" t="s">
        <v>19</v>
      </c>
      <c r="P13" t="s">
        <v>20</v>
      </c>
      <c r="Q13" t="s">
        <v>21</v>
      </c>
      <c r="R13" t="s">
        <v>22</v>
      </c>
      <c r="S13" t="s">
        <v>23</v>
      </c>
    </row>
    <row r="14" spans="1:19" ht="12.75">
      <c r="A14" t="s">
        <v>24</v>
      </c>
      <c r="B14" s="1">
        <f>B$5</f>
        <v>100</v>
      </c>
      <c r="C14" s="3">
        <f>(-$B14*(1+$B$6*$B$8)/17)</f>
        <v>-7.529411764705882</v>
      </c>
      <c r="D14" s="3">
        <f>(-$B14*(1+$B$6*$B$8)/17)</f>
        <v>-7.529411764705882</v>
      </c>
      <c r="E14" s="3">
        <f aca="true" t="shared" si="0" ref="E14:S14">(-$B14*(1+$B$6*$B$8)/17)</f>
        <v>-7.529411764705882</v>
      </c>
      <c r="F14" s="3">
        <f t="shared" si="0"/>
        <v>-7.529411764705882</v>
      </c>
      <c r="G14" s="3">
        <f t="shared" si="0"/>
        <v>-7.529411764705882</v>
      </c>
      <c r="H14" s="3">
        <f t="shared" si="0"/>
        <v>-7.529411764705882</v>
      </c>
      <c r="I14" s="3">
        <f t="shared" si="0"/>
        <v>-7.529411764705882</v>
      </c>
      <c r="J14" s="3">
        <f t="shared" si="0"/>
        <v>-7.529411764705882</v>
      </c>
      <c r="K14" s="3">
        <f t="shared" si="0"/>
        <v>-7.529411764705882</v>
      </c>
      <c r="L14" s="3">
        <f t="shared" si="0"/>
        <v>-7.529411764705882</v>
      </c>
      <c r="M14" s="3">
        <f t="shared" si="0"/>
        <v>-7.529411764705882</v>
      </c>
      <c r="N14" s="3">
        <f t="shared" si="0"/>
        <v>-7.529411764705882</v>
      </c>
      <c r="O14" s="3">
        <f t="shared" si="0"/>
        <v>-7.529411764705882</v>
      </c>
      <c r="P14" s="3">
        <f t="shared" si="0"/>
        <v>-7.529411764705882</v>
      </c>
      <c r="Q14" s="3">
        <f t="shared" si="0"/>
        <v>-7.529411764705882</v>
      </c>
      <c r="R14" s="3">
        <f t="shared" si="0"/>
        <v>-7.529411764705882</v>
      </c>
      <c r="S14" s="3">
        <f t="shared" si="0"/>
        <v>-7.529411764705882</v>
      </c>
    </row>
    <row r="15" spans="1:10" ht="12.75">
      <c r="A15" t="s">
        <v>25</v>
      </c>
      <c r="B15" s="1">
        <f>B$5</f>
        <v>100</v>
      </c>
      <c r="C15" s="3">
        <f>(-$B15*(1+$B$6*$B$8)/8)</f>
        <v>-16</v>
      </c>
      <c r="D15" s="3">
        <f aca="true" t="shared" si="1" ref="D15:J15">(-$B15*(1+$B$6*$B$8)/8)</f>
        <v>-16</v>
      </c>
      <c r="E15" s="3">
        <f t="shared" si="1"/>
        <v>-16</v>
      </c>
      <c r="F15" s="3">
        <f t="shared" si="1"/>
        <v>-16</v>
      </c>
      <c r="G15" s="3">
        <f t="shared" si="1"/>
        <v>-16</v>
      </c>
      <c r="H15" s="3">
        <f t="shared" si="1"/>
        <v>-16</v>
      </c>
      <c r="I15" s="3">
        <f t="shared" si="1"/>
        <v>-16</v>
      </c>
      <c r="J15" s="3">
        <f t="shared" si="1"/>
        <v>-16</v>
      </c>
    </row>
    <row r="16" spans="1:6" ht="12.75">
      <c r="A16" t="s">
        <v>26</v>
      </c>
      <c r="B16" s="1">
        <f>B$5</f>
        <v>100</v>
      </c>
      <c r="C16" s="3">
        <f>(-$B16*(1+$B$6*$B$8)/4)</f>
        <v>-32</v>
      </c>
      <c r="D16" s="3">
        <f>(-$B16*(1+$B$6*$B$8)/4)</f>
        <v>-32</v>
      </c>
      <c r="E16" s="3">
        <f>(-$B16*(1+$B$6*$B$8)/4)</f>
        <v>-32</v>
      </c>
      <c r="F16" s="3">
        <f>(-$B16*(1+$B$6*$B$8)/4)</f>
        <v>-32</v>
      </c>
    </row>
    <row r="19" spans="1:5" ht="12.75">
      <c r="A19" t="s">
        <v>2</v>
      </c>
      <c r="B19" t="s">
        <v>29</v>
      </c>
      <c r="C19" t="s">
        <v>30</v>
      </c>
      <c r="D19" t="s">
        <v>31</v>
      </c>
      <c r="E19" t="s">
        <v>32</v>
      </c>
    </row>
    <row r="20" spans="1:5" ht="12.75">
      <c r="A20" t="s">
        <v>24</v>
      </c>
      <c r="B20" s="2">
        <f>IRR(B14:S14)</f>
        <v>0.028920897496014383</v>
      </c>
      <c r="C20" s="4">
        <f>D20/12</f>
        <v>0.12532388914939566</v>
      </c>
      <c r="D20" s="4">
        <f>B20*52</f>
        <v>1.503886669792748</v>
      </c>
      <c r="E20" s="4">
        <f>(1+B20)^52-1</f>
        <v>3.4041628555996386</v>
      </c>
    </row>
    <row r="21" spans="1:5" ht="12.75">
      <c r="A21" t="s">
        <v>25</v>
      </c>
      <c r="B21" s="2">
        <f>IRR(B15:S15)</f>
        <v>0.05837213153403876</v>
      </c>
      <c r="C21" s="4">
        <f>D21/12</f>
        <v>0.11674426306807752</v>
      </c>
      <c r="D21" s="4">
        <f>B21*24</f>
        <v>1.4009311568169303</v>
      </c>
      <c r="E21" s="4">
        <f>(1+B21)^24-1</f>
        <v>2.9023075799448446</v>
      </c>
    </row>
    <row r="22" spans="1:5" ht="12.75">
      <c r="A22" t="s">
        <v>26</v>
      </c>
      <c r="B22" s="2">
        <f>IRR(B16:S16)</f>
        <v>0.10661525730354598</v>
      </c>
      <c r="C22" s="4">
        <f>D22/12</f>
        <v>0.10661525730354598</v>
      </c>
      <c r="D22" s="4">
        <f>B22*12</f>
        <v>1.2793830876425518</v>
      </c>
      <c r="E22" s="4">
        <f>(1+B22)^12-1</f>
        <v>2.372561238916492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Stone</dc:creator>
  <cp:keywords/>
  <dc:description/>
  <cp:lastModifiedBy>Natalie Stone</cp:lastModifiedBy>
  <dcterms:created xsi:type="dcterms:W3CDTF">2010-07-12T17:32:53Z</dcterms:created>
  <dcterms:modified xsi:type="dcterms:W3CDTF">2010-08-04T18:02:22Z</dcterms:modified>
  <cp:category/>
  <cp:version/>
  <cp:contentType/>
  <cp:contentStatus/>
</cp:coreProperties>
</file>