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80" yWindow="420" windowWidth="12800" windowHeight="1464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Natalie Stone</author>
  </authors>
  <commentList>
    <comment ref="C85" authorId="0">
      <text>
        <r>
          <rPr>
            <b/>
            <sz val="9"/>
            <rFont val="Verdana"/>
            <family val="0"/>
          </rPr>
          <t>Natalie Stone:</t>
        </r>
        <r>
          <rPr>
            <sz val="9"/>
            <rFont val="Verdana"/>
            <family val="0"/>
          </rPr>
          <t xml:space="preserve">
Sum of cells C12:C15in VillageReach, "Mozambique Budget with GiveWell Additions (November 2011, updated February 2012)."</t>
        </r>
      </text>
    </comment>
    <comment ref="D85" authorId="0">
      <text>
        <r>
          <rPr>
            <b/>
            <sz val="9"/>
            <rFont val="Verdana"/>
            <family val="0"/>
          </rPr>
          <t>Natalie Stone:</t>
        </r>
        <r>
          <rPr>
            <sz val="9"/>
            <rFont val="Verdana"/>
            <family val="0"/>
          </rPr>
          <t xml:space="preserve">
Sum of cells D12:D15 in VillageReach, "Mozambique Budget with GiveWell Additions (November 2011, updated February 2012).</t>
        </r>
      </text>
    </comment>
  </commentList>
</comments>
</file>

<file path=xl/sharedStrings.xml><?xml version="1.0" encoding="utf-8"?>
<sst xmlns="http://schemas.openxmlformats.org/spreadsheetml/2006/main" count="122" uniqueCount="40">
  <si>
    <t>GRAND TOTAL</t>
  </si>
  <si>
    <t>SUMMARY OF BUDGET CHANGES BETWEEN FEBRUARY AND NOVEMBER 2011 BY SOURCE OF THE CHANGE (details below)</t>
  </si>
  <si>
    <t>Removal of 4 provinces from the plan</t>
  </si>
  <si>
    <t>Changes to the budget in active 4 provinces as of November 2011</t>
  </si>
  <si>
    <t>Changes in non-Mozambique, non-contract costs</t>
  </si>
  <si>
    <t xml:space="preserve">Source: VillageReach, "Mozambique Budget with GiveWell Additions (November 2011, updated February 2012)."      </t>
  </si>
  <si>
    <t>Calculated from above figures.</t>
  </si>
  <si>
    <t>Source: VillageReach, "Mozambique Budget with GiveWell Additions (November 2011, updated February 2012)." Second row is calculated.</t>
  </si>
  <si>
    <t>Source: VillageReach, "Mozambique Budget with GiveWell Additions (February 2011, updated July 2011)." This source notes that Indirect expenses are calculated at 14% of direct expenses, however, 13% is used in cells C13:G13 (FY2011-FY2015) in the same source.</t>
  </si>
  <si>
    <t>Indirect plus other expenses</t>
  </si>
  <si>
    <t>Excluding indirect expenses</t>
  </si>
  <si>
    <t>Impact on budget of removal of 4 provinces</t>
  </si>
  <si>
    <t>February 2011 budget, excluding 4 removed provinces</t>
  </si>
  <si>
    <t>February 2011 budget</t>
  </si>
  <si>
    <t>FY2015</t>
  </si>
  <si>
    <t>November 2011 budget</t>
  </si>
  <si>
    <t>Changes to the budget in first 4 provinces</t>
  </si>
  <si>
    <t>Indirect</t>
  </si>
  <si>
    <t>Indirect</t>
  </si>
  <si>
    <t>Indirect</t>
  </si>
  <si>
    <t xml:space="preserve">Non-Mozamabique, non-contract expenses budgeted as of Feb 2011 </t>
  </si>
  <si>
    <t xml:space="preserve">Non-Mozamabique, non-contract expenses budgeted as of Nov 2011 </t>
  </si>
  <si>
    <t>Changes to the budget due to changes in non-Mozambique, non-contract costs</t>
  </si>
  <si>
    <t>FY2010</t>
  </si>
  <si>
    <t>FY2011</t>
  </si>
  <si>
    <t>FY2012</t>
  </si>
  <si>
    <t>FY2013</t>
  </si>
  <si>
    <t>FY2014</t>
  </si>
  <si>
    <t>Core Costs</t>
  </si>
  <si>
    <t>Cabo Delgado</t>
  </si>
  <si>
    <t>Niassa</t>
  </si>
  <si>
    <t>Maputo</t>
  </si>
  <si>
    <t>Gaza</t>
  </si>
  <si>
    <t>Inhambane</t>
  </si>
  <si>
    <t>Sofala</t>
  </si>
  <si>
    <t>Tete</t>
  </si>
  <si>
    <t>Manica</t>
  </si>
  <si>
    <t>FY2015</t>
  </si>
  <si>
    <t>Source: VillageReach, "Mozambique Budget with GiveWell Additions (February 2011, updated July 2011)."</t>
  </si>
  <si>
    <t>which includes: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</si>
</sst>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General"/>
    <numFmt numFmtId="173" formatCode="_(* #,##0.0000_);_(* \(#,##0.0000\);_(* &quot;-&quot;????_);_(@_)"/>
    <numFmt numFmtId="174" formatCode="&quot;$&quot;#,##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1"/>
      <color indexed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42" fontId="5" fillId="0" borderId="0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2" fontId="5" fillId="0" borderId="3" xfId="0" applyNumberFormat="1" applyFont="1" applyBorder="1" applyAlignment="1">
      <alignment wrapText="1"/>
    </xf>
    <xf numFmtId="42" fontId="5" fillId="0" borderId="4" xfId="0" applyNumberFormat="1" applyFont="1" applyBorder="1" applyAlignment="1">
      <alignment wrapText="1"/>
    </xf>
    <xf numFmtId="42" fontId="5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4" fontId="5" fillId="0" borderId="0" xfId="0" applyNumberFormat="1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7" fontId="6" fillId="0" borderId="6" xfId="0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E5" sqref="E5"/>
    </sheetView>
  </sheetViews>
  <sheetFormatPr defaultColWidth="11.00390625" defaultRowHeight="12.75"/>
  <cols>
    <col min="1" max="1" width="21.75390625" style="3" customWidth="1"/>
    <col min="2" max="2" width="13.25390625" style="3" customWidth="1"/>
    <col min="3" max="3" width="12.875" style="3" customWidth="1"/>
    <col min="4" max="4" width="12.125" style="3" customWidth="1"/>
    <col min="5" max="5" width="12.875" style="3" customWidth="1"/>
    <col min="6" max="6" width="12.25390625" style="3" customWidth="1"/>
    <col min="7" max="7" width="13.375" style="3" customWidth="1"/>
    <col min="8" max="8" width="1.75390625" style="3" customWidth="1"/>
    <col min="9" max="9" width="31.375" style="3" customWidth="1"/>
    <col min="10" max="10" width="12.125" style="3" bestFit="1" customWidth="1"/>
    <col min="11" max="16384" width="10.75390625" style="3" customWidth="1"/>
  </cols>
  <sheetData>
    <row r="1" spans="1:10" ht="57" customHeight="1">
      <c r="A1" s="19" t="s">
        <v>1</v>
      </c>
      <c r="B1" s="20"/>
      <c r="I1"/>
      <c r="J1"/>
    </row>
    <row r="2" spans="1:10" ht="42.75">
      <c r="A2" s="10" t="s">
        <v>2</v>
      </c>
      <c r="B2" s="6">
        <f>SUM(B38:G47)</f>
        <v>-2134642.5553162806</v>
      </c>
      <c r="I2"/>
      <c r="J2"/>
    </row>
    <row r="3" spans="1:10" ht="57">
      <c r="A3" s="18" t="s">
        <v>3</v>
      </c>
      <c r="B3" s="6">
        <f>SUM(B66:G75)</f>
        <v>1879216.0114729512</v>
      </c>
      <c r="I3"/>
      <c r="J3"/>
    </row>
    <row r="4" spans="1:10" ht="105" customHeight="1">
      <c r="A4" s="18" t="s">
        <v>4</v>
      </c>
      <c r="B4" s="6">
        <f>SUM(B91:G91)</f>
        <v>-301989.1278</v>
      </c>
      <c r="C4" s="3" t="s">
        <v>39</v>
      </c>
      <c r="D4" s="3" t="str">
        <f>TEXT(SUM(C91:D91),"$0,0")&amp;" in changes in actual and projected costs for FY2011 and FY2012"</f>
        <v>$108,010 in changes in actual and projected costs for FY2011 and FY2012</v>
      </c>
      <c r="E4" s="3" t="str">
        <f>TEXT(-G91,"$0,0")&amp;" less due to shortening of budget period by a year"</f>
        <v>$410,000 less due to shortening of budget period by a year</v>
      </c>
      <c r="I4"/>
      <c r="J4"/>
    </row>
    <row r="5" spans="1:10" ht="14.25">
      <c r="A5" s="2" t="s">
        <v>0</v>
      </c>
      <c r="B5" s="8">
        <f>SUM(B2,B3,B4)</f>
        <v>-557415.6716433294</v>
      </c>
      <c r="I5"/>
      <c r="J5"/>
    </row>
    <row r="6" ht="14.25"/>
    <row r="7" spans="1:9" ht="14.25">
      <c r="A7" s="21" t="s">
        <v>13</v>
      </c>
      <c r="B7" s="22"/>
      <c r="C7" s="22"/>
      <c r="D7" s="22"/>
      <c r="E7" s="22"/>
      <c r="F7" s="22"/>
      <c r="G7" s="23"/>
      <c r="I7" s="15"/>
    </row>
    <row r="8" spans="1:7" ht="14.25">
      <c r="A8" s="30" t="s">
        <v>38</v>
      </c>
      <c r="B8" s="31"/>
      <c r="C8" s="31"/>
      <c r="D8" s="31"/>
      <c r="E8" s="31"/>
      <c r="F8" s="31"/>
      <c r="G8" s="32"/>
    </row>
    <row r="9" spans="1:7" ht="14.25">
      <c r="A9" s="1"/>
      <c r="B9" s="3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5" t="s">
        <v>37</v>
      </c>
    </row>
    <row r="10" spans="1:7" ht="14.25">
      <c r="A10" s="1" t="s">
        <v>28</v>
      </c>
      <c r="B10" s="4">
        <v>401787.36</v>
      </c>
      <c r="C10" s="4">
        <v>413649.56091666664</v>
      </c>
      <c r="D10" s="4">
        <v>440538.8057700001</v>
      </c>
      <c r="E10" s="4">
        <v>462565.74605850014</v>
      </c>
      <c r="F10" s="4">
        <v>485694.03336142516</v>
      </c>
      <c r="G10" s="6">
        <v>509978.7350294964</v>
      </c>
    </row>
    <row r="11" spans="1:7" ht="14.25">
      <c r="A11" s="1" t="s">
        <v>29</v>
      </c>
      <c r="B11" s="4">
        <v>111861.19</v>
      </c>
      <c r="C11" s="4">
        <v>63959.89333333333</v>
      </c>
      <c r="D11" s="4">
        <v>109227.688</v>
      </c>
      <c r="E11" s="4">
        <v>0</v>
      </c>
      <c r="F11" s="4">
        <v>0</v>
      </c>
      <c r="G11" s="6">
        <v>0</v>
      </c>
    </row>
    <row r="12" spans="1:7" ht="14.25">
      <c r="A12" s="1" t="s">
        <v>30</v>
      </c>
      <c r="B12" s="4">
        <v>94333.72</v>
      </c>
      <c r="C12" s="4">
        <v>45778.56</v>
      </c>
      <c r="D12" s="4">
        <v>57227.688</v>
      </c>
      <c r="E12" s="4">
        <v>60089.072400000005</v>
      </c>
      <c r="F12" s="4">
        <v>83546.76301</v>
      </c>
      <c r="G12" s="6">
        <v>0</v>
      </c>
    </row>
    <row r="13" spans="1:7" ht="14.25">
      <c r="A13" s="1" t="s">
        <v>31</v>
      </c>
      <c r="B13" s="4">
        <v>0</v>
      </c>
      <c r="C13" s="4">
        <v>35122.66666666667</v>
      </c>
      <c r="D13" s="4">
        <v>11020.8</v>
      </c>
      <c r="E13" s="4">
        <v>11571.84</v>
      </c>
      <c r="F13" s="4">
        <v>60075.216</v>
      </c>
      <c r="G13" s="6">
        <v>0</v>
      </c>
    </row>
    <row r="14" spans="1:7" ht="14.25">
      <c r="A14" s="1" t="s">
        <v>32</v>
      </c>
      <c r="B14" s="4">
        <v>0</v>
      </c>
      <c r="C14" s="4">
        <v>153391.6</v>
      </c>
      <c r="D14" s="4">
        <v>57227.688</v>
      </c>
      <c r="E14" s="4">
        <v>60089.072400000005</v>
      </c>
      <c r="F14" s="4">
        <v>85546.76301</v>
      </c>
      <c r="G14" s="6">
        <v>0</v>
      </c>
    </row>
    <row r="15" spans="1:7" ht="14.25">
      <c r="A15" s="1" t="s">
        <v>36</v>
      </c>
      <c r="B15" s="4">
        <v>0</v>
      </c>
      <c r="C15" s="4">
        <v>0</v>
      </c>
      <c r="D15" s="4">
        <v>170651.79200000002</v>
      </c>
      <c r="E15" s="4">
        <v>60089.072400000005</v>
      </c>
      <c r="F15" s="4">
        <v>63093.526020000005</v>
      </c>
      <c r="G15" s="6">
        <v>76082.734107</v>
      </c>
    </row>
    <row r="16" spans="1:7" ht="14.25">
      <c r="A16" s="1" t="s">
        <v>33</v>
      </c>
      <c r="B16" s="4">
        <v>0</v>
      </c>
      <c r="C16" s="4">
        <v>0</v>
      </c>
      <c r="D16" s="4">
        <v>161113.84399999998</v>
      </c>
      <c r="E16" s="4">
        <v>60089.072400000005</v>
      </c>
      <c r="F16" s="4">
        <v>63093.526020000005</v>
      </c>
      <c r="G16" s="6">
        <v>87124.1011605</v>
      </c>
    </row>
    <row r="17" spans="1:7" ht="14.25">
      <c r="A17" s="1" t="s">
        <v>34</v>
      </c>
      <c r="B17" s="4">
        <v>0</v>
      </c>
      <c r="C17" s="4">
        <v>0</v>
      </c>
      <c r="D17" s="4">
        <v>0</v>
      </c>
      <c r="E17" s="4">
        <v>179184.38160000002</v>
      </c>
      <c r="F17" s="4">
        <v>63093.526020000005</v>
      </c>
      <c r="G17" s="6">
        <v>76082.734107</v>
      </c>
    </row>
    <row r="18" spans="1:7" ht="14.25">
      <c r="A18" s="1" t="s">
        <v>35</v>
      </c>
      <c r="B18" s="4">
        <v>0</v>
      </c>
      <c r="C18" s="4">
        <v>0</v>
      </c>
      <c r="D18" s="4">
        <v>0</v>
      </c>
      <c r="E18" s="4">
        <v>169169.5362</v>
      </c>
      <c r="F18" s="4">
        <v>63093.526020000005</v>
      </c>
      <c r="G18" s="6">
        <v>87124.1011605</v>
      </c>
    </row>
    <row r="19" spans="1:9" ht="14.25">
      <c r="A19" s="2" t="s">
        <v>18</v>
      </c>
      <c r="B19" s="7">
        <v>85118</v>
      </c>
      <c r="C19" s="7">
        <v>92547.29651916666</v>
      </c>
      <c r="D19" s="7">
        <v>130911.0797501</v>
      </c>
      <c r="E19" s="7">
        <v>138170.213149605</v>
      </c>
      <c r="F19" s="7">
        <v>125740.79432998526</v>
      </c>
      <c r="G19" s="8">
        <v>108731.01272338453</v>
      </c>
      <c r="I19" s="11"/>
    </row>
    <row r="20" spans="2:7" ht="14.25">
      <c r="B20" s="4"/>
      <c r="C20" s="4"/>
      <c r="D20" s="4"/>
      <c r="E20" s="4"/>
      <c r="F20" s="4"/>
      <c r="G20" s="4"/>
    </row>
    <row r="21" spans="1:7" ht="14.25">
      <c r="A21" s="21" t="s">
        <v>12</v>
      </c>
      <c r="B21" s="24"/>
      <c r="C21" s="24"/>
      <c r="D21" s="24"/>
      <c r="E21" s="24"/>
      <c r="F21" s="24"/>
      <c r="G21" s="25"/>
    </row>
    <row r="22" spans="1:7" ht="45" customHeight="1">
      <c r="A22" s="30" t="s">
        <v>8</v>
      </c>
      <c r="B22" s="31"/>
      <c r="C22" s="31"/>
      <c r="D22" s="31"/>
      <c r="E22" s="31"/>
      <c r="F22" s="31"/>
      <c r="G22" s="32"/>
    </row>
    <row r="23" spans="1:7" ht="12.75" customHeight="1">
      <c r="A23" s="1"/>
      <c r="B23" s="3" t="s">
        <v>23</v>
      </c>
      <c r="C23" s="3" t="s">
        <v>24</v>
      </c>
      <c r="D23" s="3" t="s">
        <v>25</v>
      </c>
      <c r="E23" s="3" t="s">
        <v>26</v>
      </c>
      <c r="F23" s="3" t="s">
        <v>27</v>
      </c>
      <c r="G23" s="5" t="s">
        <v>37</v>
      </c>
    </row>
    <row r="24" spans="1:9" ht="14.25">
      <c r="A24" s="1" t="s">
        <v>28</v>
      </c>
      <c r="B24" s="4">
        <v>401787.36</v>
      </c>
      <c r="C24" s="4">
        <v>413649.56091666664</v>
      </c>
      <c r="D24" s="4">
        <v>440538.8057700001</v>
      </c>
      <c r="E24" s="4">
        <v>462565.74605850014</v>
      </c>
      <c r="F24" s="4">
        <v>485694.03336142516</v>
      </c>
      <c r="G24" s="6">
        <v>0</v>
      </c>
      <c r="I24" s="4"/>
    </row>
    <row r="25" spans="1:7" ht="14.25">
      <c r="A25" s="1" t="s">
        <v>29</v>
      </c>
      <c r="B25" s="4">
        <v>111861.19</v>
      </c>
      <c r="C25" s="4">
        <v>63959.89333333333</v>
      </c>
      <c r="D25" s="4">
        <v>109227.688</v>
      </c>
      <c r="E25" s="4">
        <v>0</v>
      </c>
      <c r="F25" s="4">
        <v>0</v>
      </c>
      <c r="G25" s="6">
        <v>0</v>
      </c>
    </row>
    <row r="26" spans="1:7" ht="14.25">
      <c r="A26" s="1" t="s">
        <v>30</v>
      </c>
      <c r="B26" s="4">
        <v>94333.72</v>
      </c>
      <c r="C26" s="4">
        <v>45778.56</v>
      </c>
      <c r="D26" s="4">
        <v>57227.688</v>
      </c>
      <c r="E26" s="4">
        <v>60089.072400000005</v>
      </c>
      <c r="F26" s="4">
        <v>83546.76301</v>
      </c>
      <c r="G26" s="6">
        <v>0</v>
      </c>
    </row>
    <row r="27" spans="1:7" ht="14.25">
      <c r="A27" s="1" t="s">
        <v>31</v>
      </c>
      <c r="B27" s="4">
        <v>0</v>
      </c>
      <c r="C27" s="4">
        <v>35122.66666666667</v>
      </c>
      <c r="D27" s="4">
        <v>11020.8</v>
      </c>
      <c r="E27" s="4">
        <v>11571.84</v>
      </c>
      <c r="F27" s="4">
        <v>60075.216</v>
      </c>
      <c r="G27" s="6">
        <v>0</v>
      </c>
    </row>
    <row r="28" spans="1:7" ht="14.25">
      <c r="A28" s="1" t="s">
        <v>32</v>
      </c>
      <c r="B28" s="4">
        <v>0</v>
      </c>
      <c r="C28" s="4">
        <v>153391.6</v>
      </c>
      <c r="D28" s="4">
        <v>57227.688</v>
      </c>
      <c r="E28" s="4">
        <v>60089.072400000005</v>
      </c>
      <c r="F28" s="4">
        <v>85546.76301</v>
      </c>
      <c r="G28" s="6">
        <v>0</v>
      </c>
    </row>
    <row r="29" spans="1:7" ht="14.25">
      <c r="A29" s="1" t="s">
        <v>36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6">
        <v>0</v>
      </c>
    </row>
    <row r="30" spans="1:7" ht="14.25">
      <c r="A30" s="1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6">
        <v>0</v>
      </c>
    </row>
    <row r="31" spans="1:7" ht="14.25">
      <c r="A31" s="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6">
        <v>0</v>
      </c>
    </row>
    <row r="32" spans="1:7" ht="14.25">
      <c r="A32" s="1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6">
        <v>0</v>
      </c>
    </row>
    <row r="33" spans="1:7" ht="14.25">
      <c r="A33" s="2" t="s">
        <v>18</v>
      </c>
      <c r="B33" s="7">
        <v>85118</v>
      </c>
      <c r="C33" s="7">
        <f>SUM(C24:C32)*0.13</f>
        <v>92547.29651916666</v>
      </c>
      <c r="D33" s="7">
        <f>SUM(D24:D32)*0.13</f>
        <v>87781.5470701</v>
      </c>
      <c r="E33" s="7">
        <f>SUM(E24:E32)*0.13</f>
        <v>77261.04501160502</v>
      </c>
      <c r="F33" s="7">
        <f>SUM(F24:F32)*0.13</f>
        <v>92932.16079958527</v>
      </c>
      <c r="G33" s="8">
        <f>SUM(G24:G32)*0.14</f>
        <v>0</v>
      </c>
    </row>
    <row r="34" spans="2:7" ht="14.25">
      <c r="B34" s="4"/>
      <c r="C34" s="4"/>
      <c r="D34" s="4"/>
      <c r="E34" s="4"/>
      <c r="F34" s="4"/>
      <c r="G34" s="4"/>
    </row>
    <row r="35" spans="1:7" ht="14.25">
      <c r="A35" s="21" t="s">
        <v>11</v>
      </c>
      <c r="B35" s="22"/>
      <c r="C35" s="22"/>
      <c r="D35" s="22"/>
      <c r="E35" s="22"/>
      <c r="F35" s="22"/>
      <c r="G35" s="23"/>
    </row>
    <row r="36" spans="1:7" ht="13.5" customHeight="1">
      <c r="A36" s="30" t="s">
        <v>6</v>
      </c>
      <c r="B36" s="33"/>
      <c r="C36" s="33"/>
      <c r="D36" s="33"/>
      <c r="E36" s="33"/>
      <c r="F36" s="33"/>
      <c r="G36" s="32"/>
    </row>
    <row r="37" spans="1:7" ht="12.75" customHeight="1">
      <c r="A37" s="1"/>
      <c r="B37" s="3" t="s">
        <v>23</v>
      </c>
      <c r="C37" s="3" t="s">
        <v>24</v>
      </c>
      <c r="D37" s="3" t="s">
        <v>25</v>
      </c>
      <c r="E37" s="3" t="s">
        <v>26</v>
      </c>
      <c r="F37" s="3" t="s">
        <v>27</v>
      </c>
      <c r="G37" s="5" t="s">
        <v>37</v>
      </c>
    </row>
    <row r="38" spans="1:7" ht="14.25">
      <c r="A38" s="1" t="s">
        <v>28</v>
      </c>
      <c r="B38" s="4">
        <f aca="true" t="shared" si="0" ref="B38:G47">B24-B10</f>
        <v>0</v>
      </c>
      <c r="C38" s="4">
        <f t="shared" si="0"/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6">
        <f t="shared" si="0"/>
        <v>-509978.7350294964</v>
      </c>
    </row>
    <row r="39" spans="1:7" ht="14.25">
      <c r="A39" s="1" t="s">
        <v>29</v>
      </c>
      <c r="B39" s="4">
        <f t="shared" si="0"/>
        <v>0</v>
      </c>
      <c r="C39" s="4">
        <f t="shared" si="0"/>
        <v>0</v>
      </c>
      <c r="D39" s="4">
        <f t="shared" si="0"/>
        <v>0</v>
      </c>
      <c r="E39" s="4">
        <f t="shared" si="0"/>
        <v>0</v>
      </c>
      <c r="F39" s="4">
        <f t="shared" si="0"/>
        <v>0</v>
      </c>
      <c r="G39" s="6">
        <f t="shared" si="0"/>
        <v>0</v>
      </c>
    </row>
    <row r="40" spans="1:7" ht="14.25">
      <c r="A40" s="1" t="s">
        <v>30</v>
      </c>
      <c r="B40" s="4">
        <f t="shared" si="0"/>
        <v>0</v>
      </c>
      <c r="C40" s="4">
        <f t="shared" si="0"/>
        <v>0</v>
      </c>
      <c r="D40" s="4">
        <f t="shared" si="0"/>
        <v>0</v>
      </c>
      <c r="E40" s="4">
        <f t="shared" si="0"/>
        <v>0</v>
      </c>
      <c r="F40" s="4">
        <f t="shared" si="0"/>
        <v>0</v>
      </c>
      <c r="G40" s="6">
        <f t="shared" si="0"/>
        <v>0</v>
      </c>
    </row>
    <row r="41" spans="1:7" ht="14.25">
      <c r="A41" s="1" t="s">
        <v>31</v>
      </c>
      <c r="B41" s="4">
        <f t="shared" si="0"/>
        <v>0</v>
      </c>
      <c r="C41" s="4">
        <f t="shared" si="0"/>
        <v>0</v>
      </c>
      <c r="D41" s="4">
        <f t="shared" si="0"/>
        <v>0</v>
      </c>
      <c r="E41" s="4">
        <f t="shared" si="0"/>
        <v>0</v>
      </c>
      <c r="F41" s="4">
        <f t="shared" si="0"/>
        <v>0</v>
      </c>
      <c r="G41" s="6">
        <f t="shared" si="0"/>
        <v>0</v>
      </c>
    </row>
    <row r="42" spans="1:7" ht="14.25">
      <c r="A42" s="1" t="s">
        <v>32</v>
      </c>
      <c r="B42" s="4">
        <f t="shared" si="0"/>
        <v>0</v>
      </c>
      <c r="C42" s="4">
        <f t="shared" si="0"/>
        <v>0</v>
      </c>
      <c r="D42" s="4">
        <f t="shared" si="0"/>
        <v>0</v>
      </c>
      <c r="E42" s="4">
        <f t="shared" si="0"/>
        <v>0</v>
      </c>
      <c r="F42" s="4">
        <f t="shared" si="0"/>
        <v>0</v>
      </c>
      <c r="G42" s="6">
        <f t="shared" si="0"/>
        <v>0</v>
      </c>
    </row>
    <row r="43" spans="1:9" ht="14.25">
      <c r="A43" s="1" t="s">
        <v>36</v>
      </c>
      <c r="B43" s="4">
        <f t="shared" si="0"/>
        <v>0</v>
      </c>
      <c r="C43" s="4">
        <f t="shared" si="0"/>
        <v>0</v>
      </c>
      <c r="D43" s="4">
        <f t="shared" si="0"/>
        <v>-170651.79200000002</v>
      </c>
      <c r="E43" s="4">
        <f t="shared" si="0"/>
        <v>-60089.072400000005</v>
      </c>
      <c r="F43" s="4">
        <f t="shared" si="0"/>
        <v>-63093.526020000005</v>
      </c>
      <c r="G43" s="6">
        <f t="shared" si="0"/>
        <v>-76082.734107</v>
      </c>
      <c r="I43" s="12"/>
    </row>
    <row r="44" spans="1:7" ht="14.25">
      <c r="A44" s="1" t="s">
        <v>33</v>
      </c>
      <c r="B44" s="4">
        <f t="shared" si="0"/>
        <v>0</v>
      </c>
      <c r="C44" s="4">
        <f t="shared" si="0"/>
        <v>0</v>
      </c>
      <c r="D44" s="4">
        <f t="shared" si="0"/>
        <v>-161113.84399999998</v>
      </c>
      <c r="E44" s="4">
        <f t="shared" si="0"/>
        <v>-60089.072400000005</v>
      </c>
      <c r="F44" s="4">
        <f t="shared" si="0"/>
        <v>-63093.526020000005</v>
      </c>
      <c r="G44" s="6">
        <f t="shared" si="0"/>
        <v>-87124.1011605</v>
      </c>
    </row>
    <row r="45" spans="1:7" ht="14.25">
      <c r="A45" s="1" t="s">
        <v>34</v>
      </c>
      <c r="B45" s="4">
        <f t="shared" si="0"/>
        <v>0</v>
      </c>
      <c r="C45" s="4">
        <f t="shared" si="0"/>
        <v>0</v>
      </c>
      <c r="D45" s="4">
        <f t="shared" si="0"/>
        <v>0</v>
      </c>
      <c r="E45" s="4">
        <f t="shared" si="0"/>
        <v>-179184.38160000002</v>
      </c>
      <c r="F45" s="4">
        <f t="shared" si="0"/>
        <v>-63093.526020000005</v>
      </c>
      <c r="G45" s="6">
        <f t="shared" si="0"/>
        <v>-76082.734107</v>
      </c>
    </row>
    <row r="46" spans="1:15" ht="14.25">
      <c r="A46" s="1" t="s">
        <v>35</v>
      </c>
      <c r="B46" s="4">
        <f t="shared" si="0"/>
        <v>0</v>
      </c>
      <c r="C46" s="4">
        <f t="shared" si="0"/>
        <v>0</v>
      </c>
      <c r="D46" s="4">
        <f t="shared" si="0"/>
        <v>0</v>
      </c>
      <c r="E46" s="4">
        <f t="shared" si="0"/>
        <v>-169169.5362</v>
      </c>
      <c r="F46" s="4">
        <f t="shared" si="0"/>
        <v>-63093.526020000005</v>
      </c>
      <c r="G46" s="6">
        <f t="shared" si="0"/>
        <v>-87124.1011605</v>
      </c>
      <c r="J46" s="16"/>
      <c r="K46" s="16"/>
      <c r="L46" s="16"/>
      <c r="M46" s="16"/>
      <c r="N46" s="16"/>
      <c r="O46" s="16"/>
    </row>
    <row r="47" spans="1:7" ht="14.25">
      <c r="A47" s="2" t="s">
        <v>19</v>
      </c>
      <c r="B47" s="7">
        <f t="shared" si="0"/>
        <v>0</v>
      </c>
      <c r="C47" s="7">
        <f t="shared" si="0"/>
        <v>0</v>
      </c>
      <c r="D47" s="7">
        <f t="shared" si="0"/>
        <v>-43129.532680000004</v>
      </c>
      <c r="E47" s="7">
        <f t="shared" si="0"/>
        <v>-60909.16813799998</v>
      </c>
      <c r="F47" s="7">
        <f t="shared" si="0"/>
        <v>-32808.633530399995</v>
      </c>
      <c r="G47" s="8">
        <f t="shared" si="0"/>
        <v>-108731.01272338453</v>
      </c>
    </row>
    <row r="48" ht="14.25"/>
    <row r="49" spans="1:7" ht="14.25">
      <c r="A49" s="26" t="s">
        <v>15</v>
      </c>
      <c r="B49" s="22"/>
      <c r="C49" s="22"/>
      <c r="D49" s="22"/>
      <c r="E49" s="22"/>
      <c r="F49" s="22"/>
      <c r="G49" s="23"/>
    </row>
    <row r="50" spans="1:7" ht="14.25">
      <c r="A50" s="30" t="s">
        <v>5</v>
      </c>
      <c r="B50" s="31"/>
      <c r="C50" s="31"/>
      <c r="D50" s="31"/>
      <c r="E50" s="31"/>
      <c r="F50" s="31"/>
      <c r="G50" s="32"/>
    </row>
    <row r="51" spans="1:7" ht="14.25">
      <c r="A51" s="1"/>
      <c r="B51" s="3" t="s">
        <v>23</v>
      </c>
      <c r="C51" s="3" t="s">
        <v>24</v>
      </c>
      <c r="D51" s="3" t="s">
        <v>25</v>
      </c>
      <c r="E51" s="3" t="s">
        <v>26</v>
      </c>
      <c r="F51" s="3" t="s">
        <v>27</v>
      </c>
      <c r="G51" s="5" t="s">
        <v>14</v>
      </c>
    </row>
    <row r="52" spans="1:7" ht="13.5" customHeight="1">
      <c r="A52" s="1" t="s">
        <v>28</v>
      </c>
      <c r="B52" s="4">
        <v>401787.36</v>
      </c>
      <c r="C52" s="4">
        <v>385396</v>
      </c>
      <c r="D52" s="4">
        <v>541409</v>
      </c>
      <c r="E52" s="4">
        <v>549408</v>
      </c>
      <c r="F52" s="4">
        <v>576879</v>
      </c>
      <c r="G52" s="6">
        <v>0</v>
      </c>
    </row>
    <row r="53" spans="1:7" ht="14.25">
      <c r="A53" s="1" t="s">
        <v>29</v>
      </c>
      <c r="B53" s="4">
        <v>111861.19</v>
      </c>
      <c r="C53" s="4">
        <v>62094</v>
      </c>
      <c r="D53" s="4">
        <v>94077</v>
      </c>
      <c r="E53" s="4">
        <v>153781</v>
      </c>
      <c r="F53" s="4">
        <v>0</v>
      </c>
      <c r="G53" s="6">
        <v>0</v>
      </c>
    </row>
    <row r="54" spans="1:7" ht="14.25">
      <c r="A54" s="1" t="s">
        <v>30</v>
      </c>
      <c r="B54" s="4">
        <v>94333.72</v>
      </c>
      <c r="C54" s="4">
        <v>56957</v>
      </c>
      <c r="D54" s="4">
        <v>188505</v>
      </c>
      <c r="E54" s="4">
        <v>114437</v>
      </c>
      <c r="F54" s="4">
        <v>175159</v>
      </c>
      <c r="G54" s="6">
        <v>0</v>
      </c>
    </row>
    <row r="55" spans="1:7" ht="14.25">
      <c r="A55" s="1" t="s">
        <v>31</v>
      </c>
      <c r="B55" s="4">
        <v>0</v>
      </c>
      <c r="C55" s="4">
        <v>114318</v>
      </c>
      <c r="D55" s="4">
        <v>95156</v>
      </c>
      <c r="E55" s="4">
        <v>99914</v>
      </c>
      <c r="F55" s="4">
        <v>159909</v>
      </c>
      <c r="G55" s="6">
        <v>0</v>
      </c>
    </row>
    <row r="56" spans="1:7" ht="14.25">
      <c r="A56" s="1" t="s">
        <v>32</v>
      </c>
      <c r="B56" s="4">
        <v>0</v>
      </c>
      <c r="C56" s="4">
        <v>83671</v>
      </c>
      <c r="D56" s="4">
        <v>197993</v>
      </c>
      <c r="E56" s="4">
        <v>100249</v>
      </c>
      <c r="F56" s="4">
        <v>160261</v>
      </c>
      <c r="G56" s="6">
        <v>0</v>
      </c>
    </row>
    <row r="57" spans="1:7" ht="14.25">
      <c r="A57" s="1" t="s">
        <v>36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6">
        <v>0</v>
      </c>
    </row>
    <row r="58" spans="1:7" ht="14.25">
      <c r="A58" s="1" t="s">
        <v>33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6">
        <v>0</v>
      </c>
    </row>
    <row r="59" spans="1:7" ht="14.25">
      <c r="A59" s="1" t="s">
        <v>34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6">
        <v>0</v>
      </c>
    </row>
    <row r="60" spans="1:7" ht="14.25">
      <c r="A60" s="1" t="s">
        <v>35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6">
        <v>0</v>
      </c>
    </row>
    <row r="61" spans="1:7" ht="14.25">
      <c r="A61" s="2" t="s">
        <v>17</v>
      </c>
      <c r="B61" s="7">
        <v>85117.5178</v>
      </c>
      <c r="C61" s="7">
        <v>182634</v>
      </c>
      <c r="D61" s="7">
        <v>290456</v>
      </c>
      <c r="E61" s="7">
        <v>264625</v>
      </c>
      <c r="F61" s="7">
        <v>278774</v>
      </c>
      <c r="G61" s="8">
        <v>0</v>
      </c>
    </row>
    <row r="62" spans="2:7" ht="14.25">
      <c r="B62"/>
      <c r="C62"/>
      <c r="D62"/>
      <c r="E62"/>
      <c r="F62"/>
      <c r="G62"/>
    </row>
    <row r="63" spans="1:7" ht="14.25">
      <c r="A63" s="27" t="s">
        <v>16</v>
      </c>
      <c r="B63" s="28"/>
      <c r="C63" s="28"/>
      <c r="D63" s="28"/>
      <c r="E63" s="28"/>
      <c r="F63" s="28"/>
      <c r="G63" s="29"/>
    </row>
    <row r="64" spans="1:7" ht="14.25">
      <c r="A64" s="30" t="s">
        <v>6</v>
      </c>
      <c r="B64" s="33"/>
      <c r="C64" s="33"/>
      <c r="D64" s="33"/>
      <c r="E64" s="33"/>
      <c r="F64" s="33"/>
      <c r="G64" s="32"/>
    </row>
    <row r="65" spans="1:7" ht="14.25">
      <c r="A65" s="1"/>
      <c r="B65" s="3" t="s">
        <v>23</v>
      </c>
      <c r="C65" s="3" t="s">
        <v>24</v>
      </c>
      <c r="D65" s="3" t="s">
        <v>25</v>
      </c>
      <c r="E65" s="3" t="s">
        <v>26</v>
      </c>
      <c r="F65" s="3" t="s">
        <v>27</v>
      </c>
      <c r="G65" s="5" t="s">
        <v>14</v>
      </c>
    </row>
    <row r="66" spans="1:7" ht="14.25">
      <c r="A66" s="1" t="s">
        <v>28</v>
      </c>
      <c r="B66" s="4">
        <f aca="true" t="shared" si="1" ref="B66:G75">B52-B24</f>
        <v>0</v>
      </c>
      <c r="C66" s="4">
        <f t="shared" si="1"/>
        <v>-28253.56091666664</v>
      </c>
      <c r="D66" s="4">
        <f>D52-D24</f>
        <v>100870.1942299999</v>
      </c>
      <c r="E66" s="4">
        <f t="shared" si="1"/>
        <v>86842.25394149986</v>
      </c>
      <c r="F66" s="4">
        <f t="shared" si="1"/>
        <v>91184.96663857484</v>
      </c>
      <c r="G66" s="6">
        <f t="shared" si="1"/>
        <v>0</v>
      </c>
    </row>
    <row r="67" spans="1:7" ht="14.25">
      <c r="A67" s="1" t="s">
        <v>29</v>
      </c>
      <c r="B67" s="4">
        <f t="shared" si="1"/>
        <v>0</v>
      </c>
      <c r="C67" s="4">
        <f t="shared" si="1"/>
        <v>-1865.8933333333334</v>
      </c>
      <c r="D67" s="4">
        <f t="shared" si="1"/>
        <v>-15150.687999999995</v>
      </c>
      <c r="E67" s="4">
        <f t="shared" si="1"/>
        <v>153781</v>
      </c>
      <c r="F67" s="4">
        <f t="shared" si="1"/>
        <v>0</v>
      </c>
      <c r="G67" s="6">
        <f t="shared" si="1"/>
        <v>0</v>
      </c>
    </row>
    <row r="68" spans="1:7" ht="14.25">
      <c r="A68" s="1" t="s">
        <v>30</v>
      </c>
      <c r="B68" s="4">
        <f t="shared" si="1"/>
        <v>0</v>
      </c>
      <c r="C68" s="4">
        <f t="shared" si="1"/>
        <v>11178.440000000002</v>
      </c>
      <c r="D68" s="4">
        <f t="shared" si="1"/>
        <v>131277.312</v>
      </c>
      <c r="E68" s="4">
        <f t="shared" si="1"/>
        <v>54347.927599999995</v>
      </c>
      <c r="F68" s="4">
        <f t="shared" si="1"/>
        <v>91612.23699</v>
      </c>
      <c r="G68" s="6">
        <f t="shared" si="1"/>
        <v>0</v>
      </c>
    </row>
    <row r="69" spans="1:7" ht="14.25">
      <c r="A69" s="1" t="s">
        <v>31</v>
      </c>
      <c r="B69" s="4">
        <f t="shared" si="1"/>
        <v>0</v>
      </c>
      <c r="C69" s="4">
        <f t="shared" si="1"/>
        <v>79195.33333333333</v>
      </c>
      <c r="D69" s="4">
        <f t="shared" si="1"/>
        <v>84135.2</v>
      </c>
      <c r="E69" s="4">
        <f t="shared" si="1"/>
        <v>88342.16</v>
      </c>
      <c r="F69" s="4">
        <f t="shared" si="1"/>
        <v>99833.784</v>
      </c>
      <c r="G69" s="6">
        <f t="shared" si="1"/>
        <v>0</v>
      </c>
    </row>
    <row r="70" spans="1:7" ht="14.25">
      <c r="A70" s="1" t="s">
        <v>32</v>
      </c>
      <c r="B70" s="4">
        <f t="shared" si="1"/>
        <v>0</v>
      </c>
      <c r="C70" s="4">
        <f t="shared" si="1"/>
        <v>-69720.6</v>
      </c>
      <c r="D70" s="4">
        <f t="shared" si="1"/>
        <v>140765.312</v>
      </c>
      <c r="E70" s="4">
        <f t="shared" si="1"/>
        <v>40159.927599999995</v>
      </c>
      <c r="F70" s="4">
        <f t="shared" si="1"/>
        <v>74714.23699</v>
      </c>
      <c r="G70" s="6">
        <f t="shared" si="1"/>
        <v>0</v>
      </c>
    </row>
    <row r="71" spans="1:7" ht="14.25">
      <c r="A71" s="1" t="s">
        <v>36</v>
      </c>
      <c r="B71" s="4">
        <f t="shared" si="1"/>
        <v>0</v>
      </c>
      <c r="C71" s="4">
        <f t="shared" si="1"/>
        <v>0</v>
      </c>
      <c r="D71" s="4">
        <f t="shared" si="1"/>
        <v>0</v>
      </c>
      <c r="E71" s="4">
        <f t="shared" si="1"/>
        <v>0</v>
      </c>
      <c r="F71" s="4">
        <f t="shared" si="1"/>
        <v>0</v>
      </c>
      <c r="G71" s="6">
        <f t="shared" si="1"/>
        <v>0</v>
      </c>
    </row>
    <row r="72" spans="1:7" ht="14.25">
      <c r="A72" s="1" t="s">
        <v>33</v>
      </c>
      <c r="B72" s="4">
        <f t="shared" si="1"/>
        <v>0</v>
      </c>
      <c r="C72" s="4">
        <f t="shared" si="1"/>
        <v>0</v>
      </c>
      <c r="D72" s="4">
        <f t="shared" si="1"/>
        <v>0</v>
      </c>
      <c r="E72" s="4">
        <f t="shared" si="1"/>
        <v>0</v>
      </c>
      <c r="F72" s="4">
        <f t="shared" si="1"/>
        <v>0</v>
      </c>
      <c r="G72" s="6">
        <f t="shared" si="1"/>
        <v>0</v>
      </c>
    </row>
    <row r="73" spans="1:7" ht="14.25">
      <c r="A73" s="1" t="s">
        <v>34</v>
      </c>
      <c r="B73" s="4">
        <f t="shared" si="1"/>
        <v>0</v>
      </c>
      <c r="C73" s="4">
        <f t="shared" si="1"/>
        <v>0</v>
      </c>
      <c r="D73" s="4">
        <f t="shared" si="1"/>
        <v>0</v>
      </c>
      <c r="E73" s="4">
        <f t="shared" si="1"/>
        <v>0</v>
      </c>
      <c r="F73" s="4">
        <f t="shared" si="1"/>
        <v>0</v>
      </c>
      <c r="G73" s="6">
        <f t="shared" si="1"/>
        <v>0</v>
      </c>
    </row>
    <row r="74" spans="1:9" ht="14.25">
      <c r="A74" s="1" t="s">
        <v>35</v>
      </c>
      <c r="B74" s="4">
        <f t="shared" si="1"/>
        <v>0</v>
      </c>
      <c r="C74" s="4">
        <f t="shared" si="1"/>
        <v>0</v>
      </c>
      <c r="D74" s="4">
        <f t="shared" si="1"/>
        <v>0</v>
      </c>
      <c r="E74" s="4">
        <f t="shared" si="1"/>
        <v>0</v>
      </c>
      <c r="F74" s="4">
        <f t="shared" si="1"/>
        <v>0</v>
      </c>
      <c r="G74" s="6">
        <f t="shared" si="1"/>
        <v>0</v>
      </c>
      <c r="I74"/>
    </row>
    <row r="75" spans="1:7" ht="14.25">
      <c r="A75" s="2" t="s">
        <v>18</v>
      </c>
      <c r="B75" s="7">
        <f t="shared" si="1"/>
        <v>-0.48219999999855645</v>
      </c>
      <c r="C75" s="7">
        <f t="shared" si="1"/>
        <v>90086.70348083334</v>
      </c>
      <c r="D75" s="7">
        <f t="shared" si="1"/>
        <v>202674.4529299</v>
      </c>
      <c r="E75" s="7">
        <f t="shared" si="1"/>
        <v>187363.95498839498</v>
      </c>
      <c r="F75" s="7">
        <f t="shared" si="1"/>
        <v>185841.83920041472</v>
      </c>
      <c r="G75" s="8">
        <f t="shared" si="1"/>
        <v>0</v>
      </c>
    </row>
    <row r="76" spans="1:7" ht="14.25">
      <c r="A76"/>
      <c r="B76"/>
      <c r="C76"/>
      <c r="D76"/>
      <c r="E76"/>
      <c r="F76"/>
      <c r="G76"/>
    </row>
    <row r="77" spans="1:7" ht="14.25">
      <c r="A77" s="21" t="s">
        <v>20</v>
      </c>
      <c r="B77" s="24"/>
      <c r="C77" s="24"/>
      <c r="D77" s="24"/>
      <c r="E77" s="24"/>
      <c r="F77" s="24"/>
      <c r="G77" s="25"/>
    </row>
    <row r="78" spans="1:7" ht="14.25">
      <c r="A78" s="30" t="s">
        <v>38</v>
      </c>
      <c r="B78" s="31"/>
      <c r="C78" s="31"/>
      <c r="D78" s="31"/>
      <c r="E78" s="31"/>
      <c r="F78" s="31"/>
      <c r="G78" s="32"/>
    </row>
    <row r="79" spans="1:7" ht="14.25">
      <c r="A79" s="9"/>
      <c r="B79" s="3" t="s">
        <v>23</v>
      </c>
      <c r="C79" s="3" t="s">
        <v>24</v>
      </c>
      <c r="D79" s="3" t="s">
        <v>25</v>
      </c>
      <c r="E79" s="3" t="s">
        <v>26</v>
      </c>
      <c r="F79" s="3" t="s">
        <v>27</v>
      </c>
      <c r="G79" s="5" t="s">
        <v>14</v>
      </c>
    </row>
    <row r="80" spans="1:7" ht="14.25">
      <c r="A80" s="2"/>
      <c r="B80" s="7">
        <v>0</v>
      </c>
      <c r="C80" s="7">
        <v>410000</v>
      </c>
      <c r="D80" s="7">
        <v>410000</v>
      </c>
      <c r="E80" s="7">
        <v>410000</v>
      </c>
      <c r="F80" s="7">
        <v>410000</v>
      </c>
      <c r="G80" s="8">
        <v>410000</v>
      </c>
    </row>
    <row r="81" spans="1:7" ht="14.25">
      <c r="A81"/>
      <c r="B81"/>
      <c r="C81"/>
      <c r="D81"/>
      <c r="E81"/>
      <c r="F81"/>
      <c r="G81"/>
    </row>
    <row r="82" spans="1:7" ht="14.25">
      <c r="A82" s="21" t="s">
        <v>21</v>
      </c>
      <c r="B82" s="24"/>
      <c r="C82" s="24"/>
      <c r="D82" s="24"/>
      <c r="E82" s="24"/>
      <c r="F82" s="24"/>
      <c r="G82" s="25"/>
    </row>
    <row r="83" spans="1:7" ht="27.75" customHeight="1">
      <c r="A83" s="30" t="s">
        <v>7</v>
      </c>
      <c r="B83" s="31"/>
      <c r="C83" s="31"/>
      <c r="D83" s="31"/>
      <c r="E83" s="31"/>
      <c r="F83" s="31"/>
      <c r="G83" s="32"/>
    </row>
    <row r="84" spans="1:7" ht="14.25">
      <c r="A84" s="10"/>
      <c r="B84" s="3" t="s">
        <v>23</v>
      </c>
      <c r="C84" s="3" t="s">
        <v>24</v>
      </c>
      <c r="D84" s="3" t="s">
        <v>25</v>
      </c>
      <c r="E84" s="3" t="s">
        <v>26</v>
      </c>
      <c r="F84" s="3" t="s">
        <v>27</v>
      </c>
      <c r="G84" s="5" t="s">
        <v>14</v>
      </c>
    </row>
    <row r="85" spans="1:7" ht="28.5">
      <c r="A85" s="13" t="s">
        <v>9</v>
      </c>
      <c r="B85" s="4">
        <v>85118</v>
      </c>
      <c r="C85" s="4">
        <f>80017.28+132450.83+310562.78+83919.5</f>
        <v>606950.39</v>
      </c>
      <c r="D85" s="4">
        <f>41777+211760+380679+159934</f>
        <v>794150</v>
      </c>
      <c r="E85" s="4">
        <v>674625</v>
      </c>
      <c r="F85" s="4">
        <v>688774</v>
      </c>
      <c r="G85" s="6">
        <v>0</v>
      </c>
    </row>
    <row r="86" spans="1:7" ht="27.75">
      <c r="A86" s="14" t="s">
        <v>10</v>
      </c>
      <c r="B86" s="7">
        <f aca="true" t="shared" si="2" ref="B86:G86">B85-B61</f>
        <v>0.48219999999855645</v>
      </c>
      <c r="C86" s="7">
        <f t="shared" si="2"/>
        <v>424316.39</v>
      </c>
      <c r="D86" s="7">
        <f t="shared" si="2"/>
        <v>503694</v>
      </c>
      <c r="E86" s="7">
        <f t="shared" si="2"/>
        <v>410000</v>
      </c>
      <c r="F86" s="7">
        <f t="shared" si="2"/>
        <v>410000</v>
      </c>
      <c r="G86" s="8">
        <f t="shared" si="2"/>
        <v>0</v>
      </c>
    </row>
    <row r="88" spans="1:7" ht="13.5">
      <c r="A88" s="27" t="s">
        <v>22</v>
      </c>
      <c r="B88" s="28"/>
      <c r="C88" s="28"/>
      <c r="D88" s="28"/>
      <c r="E88" s="28"/>
      <c r="F88" s="28"/>
      <c r="G88" s="29"/>
    </row>
    <row r="89" spans="1:7" ht="13.5">
      <c r="A89" s="30" t="s">
        <v>6</v>
      </c>
      <c r="B89" s="33"/>
      <c r="C89" s="33"/>
      <c r="D89" s="33"/>
      <c r="E89" s="33"/>
      <c r="F89" s="33"/>
      <c r="G89" s="32"/>
    </row>
    <row r="90" spans="1:9" ht="13.5">
      <c r="A90" s="1"/>
      <c r="B90" s="3" t="s">
        <v>23</v>
      </c>
      <c r="C90" s="3" t="s">
        <v>24</v>
      </c>
      <c r="D90" s="3" t="s">
        <v>25</v>
      </c>
      <c r="E90" s="3" t="s">
        <v>26</v>
      </c>
      <c r="F90" s="3" t="s">
        <v>27</v>
      </c>
      <c r="G90" s="5" t="s">
        <v>14</v>
      </c>
      <c r="I90"/>
    </row>
    <row r="91" spans="1:7" ht="13.5">
      <c r="A91" s="2"/>
      <c r="B91" s="7">
        <f aca="true" t="shared" si="3" ref="B91:G91">B86-B80</f>
        <v>0.48219999999855645</v>
      </c>
      <c r="C91" s="7">
        <f t="shared" si="3"/>
        <v>14316.390000000014</v>
      </c>
      <c r="D91" s="7">
        <f t="shared" si="3"/>
        <v>93694</v>
      </c>
      <c r="E91" s="7">
        <f t="shared" si="3"/>
        <v>0</v>
      </c>
      <c r="F91" s="7">
        <f t="shared" si="3"/>
        <v>0</v>
      </c>
      <c r="G91" s="8">
        <f t="shared" si="3"/>
        <v>-410000</v>
      </c>
    </row>
    <row r="92" ht="13.5">
      <c r="C92" s="4"/>
    </row>
    <row r="93" ht="13.5">
      <c r="C93" s="4"/>
    </row>
    <row r="95" spans="3:7" ht="13.5">
      <c r="C95" s="17"/>
      <c r="D95" s="17"/>
      <c r="E95" s="17"/>
      <c r="F95" s="17"/>
      <c r="G95" s="17"/>
    </row>
    <row r="96" spans="3:7" ht="13.5">
      <c r="C96" s="17"/>
      <c r="D96" s="17"/>
      <c r="E96" s="17"/>
      <c r="F96" s="17"/>
      <c r="G96" s="17"/>
    </row>
  </sheetData>
  <mergeCells count="17">
    <mergeCell ref="A78:G78"/>
    <mergeCell ref="A83:G83"/>
    <mergeCell ref="A89:G89"/>
    <mergeCell ref="A82:G82"/>
    <mergeCell ref="A88:G88"/>
    <mergeCell ref="A77:G77"/>
    <mergeCell ref="A8:G8"/>
    <mergeCell ref="A22:G22"/>
    <mergeCell ref="A50:G50"/>
    <mergeCell ref="A36:G36"/>
    <mergeCell ref="A64:G64"/>
    <mergeCell ref="A1:B1"/>
    <mergeCell ref="A35:G35"/>
    <mergeCell ref="A7:G7"/>
    <mergeCell ref="A21:G21"/>
    <mergeCell ref="A49:G49"/>
    <mergeCell ref="A63:G63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2012-02-09T15:15:17Z</dcterms:created>
  <dcterms:modified xsi:type="dcterms:W3CDTF">2012-02-29T17:57:32Z</dcterms:modified>
  <cp:category/>
  <cp:version/>
  <cp:contentType/>
  <cp:contentStatus/>
</cp:coreProperties>
</file>