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65416" windowWidth="15480" windowHeight="9120" activeTab="0"/>
  </bookViews>
  <sheets>
    <sheet name="Sheet1" sheetId="1" r:id="rId1"/>
  </sheets>
  <definedNames>
    <definedName name="_xlnm.Print_Area" localSheetId="0">'Sheet1'!$A$1:$I$18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Holden Karnofsky</author>
  </authors>
  <commentList>
    <comment ref="B22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Cell B11 in "funding gap" document</t>
        </r>
      </text>
    </comment>
    <comment ref="C21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Cell B9 in "funding gap" document</t>
        </r>
      </text>
    </comment>
    <comment ref="D21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Cell B9 in "funding gap" document</t>
        </r>
      </text>
    </comment>
    <comment ref="E21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Cell B9 in "funding gap" document</t>
        </r>
      </text>
    </comment>
    <comment ref="F21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Cell B9 in "funding gap" document</t>
        </r>
      </text>
    </comment>
    <comment ref="G21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Cell B9 in "funding gap" document</t>
        </r>
      </text>
    </comment>
    <comment ref="C20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Email from John Beale , March 4, 2011</t>
        </r>
      </text>
    </comment>
    <comment ref="D20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Email from John Beale , March 4, 2011</t>
        </r>
      </text>
    </comment>
    <comment ref="E20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Email from John Beale , March 4, 2011</t>
        </r>
      </text>
    </comment>
    <comment ref="F20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Email from John Beale , March 4, 2011</t>
        </r>
      </text>
    </comment>
    <comment ref="G20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Email from John Beale , March 4, 2011</t>
        </r>
      </text>
    </comment>
    <comment ref="B23" authorId="0">
      <text>
        <r>
          <rPr>
            <b/>
            <sz val="8"/>
            <rFont val="Tahoma"/>
            <family val="0"/>
          </rPr>
          <t>Holden Karnofsky:</t>
        </r>
        <r>
          <rPr>
            <sz val="8"/>
            <rFont val="Tahoma"/>
            <family val="0"/>
          </rPr>
          <t xml:space="preserve">
Cell B11 in "funding gap" document</t>
        </r>
      </text>
    </comment>
  </commentList>
</comments>
</file>

<file path=xl/sharedStrings.xml><?xml version="1.0" encoding="utf-8"?>
<sst xmlns="http://schemas.openxmlformats.org/spreadsheetml/2006/main" count="29" uniqueCount="29">
  <si>
    <t>Gaza</t>
  </si>
  <si>
    <t>Maputo</t>
  </si>
  <si>
    <t>Niassa</t>
  </si>
  <si>
    <t>Direct</t>
  </si>
  <si>
    <t>Total</t>
  </si>
  <si>
    <t>Manica</t>
  </si>
  <si>
    <t>Sofala</t>
  </si>
  <si>
    <t>FY2011</t>
  </si>
  <si>
    <t>FY2012</t>
  </si>
  <si>
    <t>FY2013</t>
  </si>
  <si>
    <t>FY2014</t>
  </si>
  <si>
    <t>FY2015</t>
  </si>
  <si>
    <t>TOTAL</t>
  </si>
  <si>
    <t>Total Check</t>
  </si>
  <si>
    <t>Cabo Delgado</t>
  </si>
  <si>
    <t>Inhambane</t>
  </si>
  <si>
    <t>Core Costs</t>
  </si>
  <si>
    <t>FY2010</t>
  </si>
  <si>
    <t>Indirect (14% of total)</t>
  </si>
  <si>
    <t>Mozambique Budget (As of 02.09.2011)</t>
  </si>
  <si>
    <t>Added by GiveWell: expected non-Mozambique expenses</t>
  </si>
  <si>
    <t>Added by GiveWell: total expenses for 5 provinces only</t>
  </si>
  <si>
    <t>Added by GiveWell: total for 5 provinces only, 2011-2012</t>
  </si>
  <si>
    <t>Added by GiveWell: expected available revenue (ex. GiveWell)</t>
  </si>
  <si>
    <t>Available funds at year-end (ex. GiveWell)</t>
  </si>
  <si>
    <t>Available funds at year-end - 5 provinces only (ex. GiveWell)</t>
  </si>
  <si>
    <t>Added by GiveWell: total funding gap for full project</t>
  </si>
  <si>
    <t>Added by GiveWell: total funding gap, 5 provinces only</t>
  </si>
  <si>
    <t>Tete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</si>
</sst>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>
    <font>
      <sz val="11"/>
      <color indexed="8"/>
      <name val="Calibri"/>
      <family val="2"/>
    </font>
    <font>
      <sz val="8"/>
      <name val="Verdana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vertical="top" wrapText="1"/>
    </xf>
    <xf numFmtId="8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43" fontId="3" fillId="0" borderId="0" xfId="0" applyNumberFormat="1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PageLayoutView="0" workbookViewId="0" topLeftCell="A1">
      <pane xSplit="1" ySplit="2" topLeftCell="B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8" sqref="B58"/>
    </sheetView>
  </sheetViews>
  <sheetFormatPr defaultColWidth="8.8515625" defaultRowHeight="15"/>
  <cols>
    <col min="1" max="1" width="69.140625" style="3" bestFit="1" customWidth="1"/>
    <col min="2" max="2" width="19.421875" style="3" bestFit="1" customWidth="1"/>
    <col min="3" max="7" width="20.140625" style="3" bestFit="1" customWidth="1"/>
    <col min="8" max="8" width="16.140625" style="3" customWidth="1"/>
    <col min="9" max="9" width="13.421875" style="3" customWidth="1"/>
    <col min="10" max="16384" width="8.8515625" style="3" customWidth="1"/>
  </cols>
  <sheetData>
    <row r="1" ht="18.75" customHeight="1">
      <c r="A1" s="1" t="s">
        <v>19</v>
      </c>
    </row>
    <row r="2" spans="2:9" ht="18.75" customHeight="1">
      <c r="B2" s="4" t="s">
        <v>17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</row>
    <row r="3" spans="1:8" ht="18.75" customHeight="1">
      <c r="A3" s="2" t="s">
        <v>16</v>
      </c>
      <c r="B3" s="5">
        <v>401787.36</v>
      </c>
      <c r="C3" s="5">
        <v>413649.56091666664</v>
      </c>
      <c r="D3" s="5">
        <v>440538.8057700001</v>
      </c>
      <c r="E3" s="5">
        <v>462565.74605850014</v>
      </c>
      <c r="F3" s="5">
        <v>485694.03336142516</v>
      </c>
      <c r="G3" s="5">
        <v>509978.7350294964</v>
      </c>
      <c r="H3" s="6">
        <f aca="true" t="shared" si="0" ref="H3:H11">SUM(B3:G3)</f>
        <v>2714214.241136088</v>
      </c>
    </row>
    <row r="4" spans="1:8" ht="18.75" customHeight="1">
      <c r="A4" s="2" t="s">
        <v>14</v>
      </c>
      <c r="B4" s="5">
        <v>111861.19</v>
      </c>
      <c r="C4" s="5">
        <v>63959.89333333333</v>
      </c>
      <c r="D4" s="5">
        <v>109227.688</v>
      </c>
      <c r="E4" s="5"/>
      <c r="F4" s="5"/>
      <c r="G4" s="5"/>
      <c r="H4" s="6">
        <f t="shared" si="0"/>
        <v>285048.77133333334</v>
      </c>
    </row>
    <row r="5" spans="1:8" ht="18.75" customHeight="1">
      <c r="A5" s="7" t="s">
        <v>0</v>
      </c>
      <c r="B5" s="6"/>
      <c r="C5" s="5">
        <v>153391.6</v>
      </c>
      <c r="D5" s="5">
        <v>57227.688</v>
      </c>
      <c r="E5" s="5">
        <v>60089.072400000005</v>
      </c>
      <c r="F5" s="5">
        <v>85546.76301</v>
      </c>
      <c r="G5" s="5"/>
      <c r="H5" s="6">
        <f t="shared" si="0"/>
        <v>356255.12341</v>
      </c>
    </row>
    <row r="6" spans="1:8" ht="18.75" customHeight="1">
      <c r="A6" s="7" t="s">
        <v>1</v>
      </c>
      <c r="B6" s="6"/>
      <c r="C6" s="5">
        <v>35122.66666666667</v>
      </c>
      <c r="D6" s="5">
        <v>11020.8</v>
      </c>
      <c r="E6" s="5">
        <v>11571.84</v>
      </c>
      <c r="F6" s="5">
        <v>60075.216</v>
      </c>
      <c r="G6" s="5"/>
      <c r="H6" s="6">
        <f t="shared" si="0"/>
        <v>117790.52266666667</v>
      </c>
    </row>
    <row r="7" spans="1:8" ht="18.75" customHeight="1">
      <c r="A7" s="7" t="s">
        <v>5</v>
      </c>
      <c r="B7" s="6"/>
      <c r="C7" s="5">
        <v>0</v>
      </c>
      <c r="D7" s="5">
        <v>170651.79200000002</v>
      </c>
      <c r="E7" s="5">
        <v>60089.072400000005</v>
      </c>
      <c r="F7" s="5">
        <v>63093.526020000005</v>
      </c>
      <c r="G7" s="5">
        <v>76082.734107</v>
      </c>
      <c r="H7" s="6">
        <f t="shared" si="0"/>
        <v>369917.124527</v>
      </c>
    </row>
    <row r="8" spans="1:8" ht="18.75" customHeight="1">
      <c r="A8" s="7" t="s">
        <v>2</v>
      </c>
      <c r="B8" s="5">
        <v>94333.72</v>
      </c>
      <c r="C8" s="5">
        <v>45778.56</v>
      </c>
      <c r="D8" s="5">
        <v>57227.688</v>
      </c>
      <c r="E8" s="5">
        <v>60089.072400000005</v>
      </c>
      <c r="F8" s="5">
        <v>83546.76301</v>
      </c>
      <c r="G8" s="5"/>
      <c r="H8" s="6">
        <f t="shared" si="0"/>
        <v>340975.80341</v>
      </c>
    </row>
    <row r="9" spans="1:8" ht="18.75" customHeight="1">
      <c r="A9" s="7" t="s">
        <v>15</v>
      </c>
      <c r="B9" s="2"/>
      <c r="C9" s="5"/>
      <c r="D9" s="5">
        <v>161113.84399999998</v>
      </c>
      <c r="E9" s="5">
        <v>60089.072400000005</v>
      </c>
      <c r="F9" s="5">
        <v>63093.526020000005</v>
      </c>
      <c r="G9" s="5">
        <v>87124.1011605</v>
      </c>
      <c r="H9" s="6">
        <f t="shared" si="0"/>
        <v>371420.54358049994</v>
      </c>
    </row>
    <row r="10" spans="1:8" ht="18.75" customHeight="1">
      <c r="A10" s="7" t="s">
        <v>6</v>
      </c>
      <c r="B10" s="2"/>
      <c r="C10" s="5"/>
      <c r="D10" s="5"/>
      <c r="E10" s="5">
        <v>179184.38160000002</v>
      </c>
      <c r="F10" s="5">
        <v>63093.526020000005</v>
      </c>
      <c r="G10" s="5">
        <v>76082.734107</v>
      </c>
      <c r="H10" s="6">
        <f t="shared" si="0"/>
        <v>318360.641727</v>
      </c>
    </row>
    <row r="11" spans="1:8" ht="18.75" customHeight="1">
      <c r="A11" s="2" t="s">
        <v>28</v>
      </c>
      <c r="B11" s="2"/>
      <c r="C11" s="5"/>
      <c r="D11" s="5"/>
      <c r="E11" s="5">
        <v>169169.5362</v>
      </c>
      <c r="F11" s="5">
        <v>63093.526020000005</v>
      </c>
      <c r="G11" s="5">
        <v>87124.1011605</v>
      </c>
      <c r="H11" s="6">
        <f t="shared" si="0"/>
        <v>319387.16338050005</v>
      </c>
    </row>
    <row r="12" spans="1:9" ht="18.75" customHeight="1">
      <c r="A12" s="2" t="s">
        <v>3</v>
      </c>
      <c r="B12" s="6">
        <f aca="true" t="shared" si="1" ref="B12:G12">SUM(B3:B11)</f>
        <v>607982.27</v>
      </c>
      <c r="C12" s="6">
        <f t="shared" si="1"/>
        <v>711902.2809166666</v>
      </c>
      <c r="D12" s="6">
        <f t="shared" si="1"/>
        <v>1007008.30577</v>
      </c>
      <c r="E12" s="6">
        <f t="shared" si="1"/>
        <v>1062847.7934585</v>
      </c>
      <c r="F12" s="6">
        <f t="shared" si="1"/>
        <v>967236.8794614251</v>
      </c>
      <c r="G12" s="6">
        <f t="shared" si="1"/>
        <v>836392.4055644963</v>
      </c>
      <c r="H12" s="6">
        <f>SUM(B12:G12)</f>
        <v>5193369.935171088</v>
      </c>
      <c r="I12" s="8">
        <f>SUM(H3:H11)</f>
        <v>5193369.935171088</v>
      </c>
    </row>
    <row r="13" spans="1:9" ht="18.75" customHeight="1">
      <c r="A13" s="2" t="s">
        <v>18</v>
      </c>
      <c r="B13" s="6">
        <f>B12*0.14</f>
        <v>85117.51780000002</v>
      </c>
      <c r="C13" s="6">
        <f>C12*0.13</f>
        <v>92547.29651916666</v>
      </c>
      <c r="D13" s="6">
        <f>D12*0.13</f>
        <v>130911.0797501</v>
      </c>
      <c r="E13" s="6">
        <f>E12*0.13</f>
        <v>138170.213149605</v>
      </c>
      <c r="F13" s="6">
        <f>F12*0.13</f>
        <v>125740.79432998526</v>
      </c>
      <c r="G13" s="6">
        <f>G12*0.13</f>
        <v>108731.01272338453</v>
      </c>
      <c r="H13" s="6">
        <f>SUM(B13:G13)</f>
        <v>681217.9142722415</v>
      </c>
      <c r="I13" s="5">
        <f>H13</f>
        <v>681217.9142722415</v>
      </c>
    </row>
    <row r="14" spans="1:9" ht="18.75" customHeight="1">
      <c r="A14" s="2" t="s">
        <v>4</v>
      </c>
      <c r="B14" s="6">
        <f>SUM(B12:B13)</f>
        <v>693099.7878</v>
      </c>
      <c r="C14" s="6">
        <f>SUM(C12:C13)</f>
        <v>804449.5774358333</v>
      </c>
      <c r="D14" s="6">
        <f aca="true" t="shared" si="2" ref="D14:I14">SUM(D12:D13)</f>
        <v>1137919.3855201</v>
      </c>
      <c r="E14" s="6">
        <f t="shared" si="2"/>
        <v>1201018.006608105</v>
      </c>
      <c r="F14" s="6">
        <f t="shared" si="2"/>
        <v>1092977.6737914104</v>
      </c>
      <c r="G14" s="6">
        <f t="shared" si="2"/>
        <v>945123.4182878808</v>
      </c>
      <c r="H14" s="6">
        <f>SUM(B14:G14)</f>
        <v>5874587.8494433295</v>
      </c>
      <c r="I14" s="5">
        <f t="shared" si="2"/>
        <v>5874587.8494433295</v>
      </c>
    </row>
    <row r="15" spans="2:8" ht="18.75" customHeight="1">
      <c r="B15" s="8"/>
      <c r="C15" s="8"/>
      <c r="D15" s="8"/>
      <c r="E15" s="8"/>
      <c r="F15" s="8"/>
      <c r="G15" s="8"/>
      <c r="H15" s="8"/>
    </row>
    <row r="16" spans="1:8" ht="14.25">
      <c r="A16" s="11" t="s">
        <v>21</v>
      </c>
      <c r="B16" s="9">
        <f aca="true" t="shared" si="3" ref="B16:G16">B14-SUM(B11,B10,B7)</f>
        <v>693099.7878</v>
      </c>
      <c r="C16" s="9">
        <f t="shared" si="3"/>
        <v>804449.5774358333</v>
      </c>
      <c r="D16" s="9">
        <f t="shared" si="3"/>
        <v>967267.5935200999</v>
      </c>
      <c r="E16" s="9">
        <f t="shared" si="3"/>
        <v>792575.0164081049</v>
      </c>
      <c r="F16" s="9">
        <f t="shared" si="3"/>
        <v>903697.0957314104</v>
      </c>
      <c r="G16" s="9">
        <f t="shared" si="3"/>
        <v>705833.8489133809</v>
      </c>
      <c r="H16" s="9"/>
    </row>
    <row r="17" spans="1:8" ht="14.25">
      <c r="A17" s="3" t="s">
        <v>22</v>
      </c>
      <c r="C17" s="8"/>
      <c r="D17" s="8"/>
      <c r="H17" s="8">
        <f>SUM(C16:D16)</f>
        <v>1771717.1709559332</v>
      </c>
    </row>
    <row r="18" spans="1:8" ht="75.75" customHeight="1">
      <c r="A18" s="11" t="s">
        <v>26</v>
      </c>
      <c r="B18" s="12"/>
      <c r="D18" s="8"/>
      <c r="H18" s="8">
        <f>SUM(C14:G14)-B22</f>
        <v>3588997.0616433294</v>
      </c>
    </row>
    <row r="19" spans="1:8" ht="14.25">
      <c r="A19" s="3" t="s">
        <v>27</v>
      </c>
      <c r="H19" s="8">
        <f>SUM(C16:G16)-B22</f>
        <v>2581332.132008829</v>
      </c>
    </row>
    <row r="20" spans="1:7" ht="14.25">
      <c r="A20" s="3" t="s">
        <v>23</v>
      </c>
      <c r="C20" s="10">
        <f>-850000</f>
        <v>-850000</v>
      </c>
      <c r="D20" s="10">
        <f>-850000</f>
        <v>-850000</v>
      </c>
      <c r="E20" s="10">
        <f>-850000</f>
        <v>-850000</v>
      </c>
      <c r="F20" s="10">
        <f>-850000</f>
        <v>-850000</v>
      </c>
      <c r="G20" s="10">
        <f>-850000</f>
        <v>-850000</v>
      </c>
    </row>
    <row r="21" spans="1:7" ht="14.25">
      <c r="A21" s="3" t="s">
        <v>20</v>
      </c>
      <c r="C21" s="10">
        <v>410000</v>
      </c>
      <c r="D21" s="10">
        <v>410000</v>
      </c>
      <c r="E21" s="10">
        <v>410000</v>
      </c>
      <c r="F21" s="10">
        <v>410000</v>
      </c>
      <c r="G21" s="10">
        <v>410000</v>
      </c>
    </row>
    <row r="22" spans="1:7" ht="14.25">
      <c r="A22" s="3" t="s">
        <v>24</v>
      </c>
      <c r="B22" s="10">
        <v>1592491</v>
      </c>
      <c r="C22" s="10">
        <f>B22-SUM(C20:C21,C14)</f>
        <v>1228041.4225641666</v>
      </c>
      <c r="D22" s="10">
        <f>C22-SUM(D20:D21,D14)</f>
        <v>530122.0370440667</v>
      </c>
      <c r="E22" s="10">
        <f>D22-SUM(E20:E21,E14)</f>
        <v>-230895.96956403833</v>
      </c>
      <c r="F22" s="10">
        <f>E22-SUM(F20:F21,F14)</f>
        <v>-883873.6433554487</v>
      </c>
      <c r="G22" s="10">
        <f>F22-SUM(G20:G21,G14)</f>
        <v>-1388997.0616433294</v>
      </c>
    </row>
    <row r="23" spans="1:7" ht="14.25">
      <c r="A23" s="3" t="s">
        <v>25</v>
      </c>
      <c r="B23" s="10">
        <v>1592491</v>
      </c>
      <c r="C23" s="10">
        <f>B23-SUM(C20:C21,C16)</f>
        <v>1228041.4225641666</v>
      </c>
      <c r="D23" s="10">
        <f>C23-SUM(D20:D21,D16)</f>
        <v>700773.8290440667</v>
      </c>
      <c r="E23" s="10">
        <f>D23-SUM(E20:E21,E16)</f>
        <v>348198.8126359618</v>
      </c>
      <c r="F23" s="10">
        <f>E23-SUM(F20:F21,F16)</f>
        <v>-115498.28309544863</v>
      </c>
      <c r="G23" s="10">
        <f>F23-SUM(G20:G21,G16)</f>
        <v>-381332.1320088295</v>
      </c>
    </row>
    <row r="27" ht="14.25"/>
    <row r="28" ht="14.25"/>
    <row r="29" ht="14.25"/>
  </sheetData>
  <sheetProtection/>
  <printOptions/>
  <pageMargins left="0.7" right="0.7" top="0.75" bottom="0.75" header="0.3" footer="0.3"/>
  <pageSetup orientation="landscape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Holden Karnofsky</cp:lastModifiedBy>
  <cp:lastPrinted>2011-02-10T00:50:09Z</cp:lastPrinted>
  <dcterms:created xsi:type="dcterms:W3CDTF">2011-02-03T19:43:02Z</dcterms:created>
  <dcterms:modified xsi:type="dcterms:W3CDTF">2011-03-10T17:43:41Z</dcterms:modified>
  <cp:category/>
  <cp:version/>
  <cp:contentType/>
  <cp:contentStatus/>
</cp:coreProperties>
</file>