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0" windowWidth="19320" windowHeight="12120" activeTab="0"/>
  </bookViews>
  <sheets>
    <sheet name="Fee Tables  VAT 33.2%" sheetId="1" r:id="rId1"/>
  </sheets>
  <definedNames>
    <definedName name="_xlnm.Print_Area" localSheetId="0">'Fee Tables  VAT 33.2%'!$A$2:$R$27</definedName>
  </definedNames>
  <calcPr fullCalcOnLoad="1"/>
</workbook>
</file>

<file path=xl/sharedStrings.xml><?xml version="1.0" encoding="utf-8"?>
<sst xmlns="http://schemas.openxmlformats.org/spreadsheetml/2006/main" count="68" uniqueCount="33">
  <si>
    <t>Initiation Fees</t>
  </si>
  <si>
    <t>Service Fees</t>
  </si>
  <si>
    <t>Loan Amount</t>
  </si>
  <si>
    <t>Loan Types</t>
  </si>
  <si>
    <t>33.2 % Tables!</t>
  </si>
  <si>
    <t>Loan Instalments</t>
  </si>
  <si>
    <t>Initiation Fees, Service Fees and Loan Instalments to be introduced effective 1 July 2009</t>
  </si>
  <si>
    <t>The maximum interest rate applied in this loan structure is 33.2%.</t>
  </si>
  <si>
    <t>10m</t>
  </si>
  <si>
    <t> - repaid in 10 monthly instalments</t>
  </si>
  <si>
    <t>8FT</t>
  </si>
  <si>
    <t> - repaid in 8 fortnightly instalments</t>
  </si>
  <si>
    <t>12FT</t>
  </si>
  <si>
    <t> - repaid in 12 fortnightly instalments</t>
  </si>
  <si>
    <t>4m</t>
  </si>
  <si>
    <t> - repaid in 4 monthly instalments</t>
  </si>
  <si>
    <t>6m</t>
  </si>
  <si>
    <t> - repaid in 6 monthly instalments</t>
  </si>
  <si>
    <t>Repaid over</t>
  </si>
  <si>
    <t>4 months</t>
  </si>
  <si>
    <t>10 months</t>
  </si>
  <si>
    <t>6 months</t>
  </si>
  <si>
    <t>GiveWell calculations</t>
  </si>
  <si>
    <t>Data from the Small Enterprise Foundation</t>
  </si>
  <si>
    <t>Total repayment over the course of the loa, by loan type</t>
  </si>
  <si>
    <t>Annualized percentage rate (APR)</t>
  </si>
  <si>
    <t>Monthly interest rate</t>
  </si>
  <si>
    <t>The Initiation Fees are capitalized and so the amounts shown in the Loan Installment</t>
  </si>
  <si>
    <t>table include the repayment of capital + Initiation Fee + Service Fees + interest.</t>
  </si>
  <si>
    <t xml:space="preserve">      e.g. Where a client borrows R1000 and repays this loan over 6 months the total amount that they will</t>
  </si>
  <si>
    <t xml:space="preserve">             repay, including all capital + Initiation Fees + Service Fees + Interest, is R210 * 6 = R1260.</t>
  </si>
  <si>
    <t>Interest is not compounded e.g. if a client pays late no additional interest or any other fee is added to their original installments.</t>
  </si>
  <si>
    <t>Effective interest Rate (EIR)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</si>
</sst>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* #,##0.00_ ;_ * \-#,##0.00_ ;_ * &quot;-&quot;??_ ;_ @_ "/>
    <numFmt numFmtId="177" formatCode="_ &quot;R&quot;\ * #,##0.000_ ;_ &quot;R&quot;\ * \-#,##0.000_ ;_ &quot;R&quot;\ * &quot;-&quot;???_ ;_ @_ "/>
    <numFmt numFmtId="178" formatCode="0.0%"/>
    <numFmt numFmtId="179" formatCode="_ &quot;R&quot;\ * #,##0_ ;_ &quot;R&quot;\ * \-#,##0_ ;_ &quot;R&quot;\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%"/>
    <numFmt numFmtId="185" formatCode="General"/>
  </numFmts>
  <fonts count="7">
    <font>
      <sz val="10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7" applyFont="1" applyFill="1" applyBorder="1" applyAlignment="1">
      <alignment horizontal="center"/>
    </xf>
    <xf numFmtId="0" fontId="3" fillId="0" borderId="1" xfId="17" applyFont="1" applyBorder="1" applyAlignment="1">
      <alignment/>
    </xf>
    <xf numFmtId="0" fontId="3" fillId="0" borderId="0" xfId="17" applyFont="1" applyFill="1" applyBorder="1" applyAlignment="1">
      <alignment horizontal="center"/>
    </xf>
    <xf numFmtId="0" fontId="0" fillId="0" borderId="0" xfId="17" applyFont="1" applyAlignment="1">
      <alignment/>
    </xf>
    <xf numFmtId="0" fontId="3" fillId="0" borderId="2" xfId="17" applyNumberFormat="1" applyFont="1" applyBorder="1" applyAlignment="1">
      <alignment horizontal="center"/>
    </xf>
    <xf numFmtId="0" fontId="3" fillId="0" borderId="3" xfId="17" applyNumberFormat="1" applyFont="1" applyBorder="1" applyAlignment="1">
      <alignment horizontal="center"/>
    </xf>
    <xf numFmtId="0" fontId="3" fillId="0" borderId="0" xfId="17" applyNumberFormat="1" applyFont="1" applyFill="1" applyBorder="1" applyAlignment="1">
      <alignment horizontal="center"/>
    </xf>
    <xf numFmtId="0" fontId="3" fillId="0" borderId="4" xfId="17" applyNumberFormat="1" applyFont="1" applyBorder="1" applyAlignment="1">
      <alignment horizontal="center"/>
    </xf>
    <xf numFmtId="0" fontId="0" fillId="0" borderId="0" xfId="17" applyFont="1" applyFill="1" applyBorder="1" applyAlignment="1">
      <alignment/>
    </xf>
    <xf numFmtId="0" fontId="4" fillId="2" borderId="0" xfId="17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17" applyNumberFormat="1" applyFont="1" applyAlignment="1">
      <alignment/>
    </xf>
    <xf numFmtId="179" fontId="0" fillId="0" borderId="0" xfId="17" applyNumberFormat="1" applyFont="1" applyAlignment="1">
      <alignment/>
    </xf>
    <xf numFmtId="3" fontId="0" fillId="0" borderId="0" xfId="17" applyNumberFormat="1" applyFont="1" applyAlignment="1">
      <alignment/>
    </xf>
    <xf numFmtId="3" fontId="0" fillId="0" borderId="0" xfId="17" applyNumberFormat="1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" borderId="2" xfId="17" applyFont="1" applyFill="1" applyBorder="1" applyAlignment="1">
      <alignment horizontal="center"/>
    </xf>
    <xf numFmtId="0" fontId="1" fillId="3" borderId="5" xfId="17" applyFont="1" applyFill="1" applyBorder="1" applyAlignment="1">
      <alignment horizontal="center"/>
    </xf>
    <xf numFmtId="0" fontId="1" fillId="3" borderId="4" xfId="17" applyFont="1" applyFill="1" applyBorder="1" applyAlignment="1">
      <alignment horizontal="center"/>
    </xf>
    <xf numFmtId="0" fontId="1" fillId="4" borderId="5" xfId="17" applyFont="1" applyFill="1" applyBorder="1" applyAlignment="1">
      <alignment horizontal="center"/>
    </xf>
    <xf numFmtId="0" fontId="1" fillId="4" borderId="4" xfId="17" applyFont="1" applyFill="1" applyBorder="1" applyAlignment="1">
      <alignment horizontal="center"/>
    </xf>
    <xf numFmtId="0" fontId="1" fillId="5" borderId="5" xfId="17" applyFont="1" applyFill="1" applyBorder="1" applyAlignment="1">
      <alignment horizontal="center"/>
    </xf>
    <xf numFmtId="0" fontId="1" fillId="5" borderId="4" xfId="17" applyFont="1" applyFill="1" applyBorder="1" applyAlignment="1">
      <alignment horizontal="center"/>
    </xf>
    <xf numFmtId="0" fontId="3" fillId="0" borderId="2" xfId="17" applyFont="1" applyBorder="1" applyAlignment="1">
      <alignment horizontal="center"/>
    </xf>
    <xf numFmtId="0" fontId="3" fillId="0" borderId="5" xfId="17" applyFont="1" applyBorder="1" applyAlignment="1">
      <alignment horizontal="center"/>
    </xf>
    <xf numFmtId="0" fontId="3" fillId="0" borderId="4" xfId="17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tabSelected="1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8515625" defaultRowHeight="12.75"/>
  <cols>
    <col min="1" max="1" width="16.00390625" style="0" bestFit="1" customWidth="1"/>
    <col min="2" max="6" width="11.140625" style="0" bestFit="1" customWidth="1"/>
    <col min="7" max="7" width="0.85546875" style="0" customWidth="1"/>
    <col min="8" max="8" width="8.421875" style="0" bestFit="1" customWidth="1"/>
    <col min="9" max="9" width="6.421875" style="0" bestFit="1" customWidth="1"/>
    <col min="10" max="10" width="8.421875" style="0" bestFit="1" customWidth="1"/>
    <col min="11" max="11" width="6.421875" style="0" bestFit="1" customWidth="1"/>
    <col min="12" max="12" width="8.8515625" style="0" customWidth="1"/>
    <col min="13" max="13" width="0.85546875" style="0" customWidth="1"/>
    <col min="14" max="14" width="11.140625" style="0" bestFit="1" customWidth="1"/>
    <col min="15" max="16" width="12.140625" style="0" bestFit="1" customWidth="1"/>
    <col min="17" max="17" width="11.140625" style="0" bestFit="1" customWidth="1"/>
    <col min="18" max="18" width="13.28125" style="0" bestFit="1" customWidth="1"/>
    <col min="19" max="19" width="0.85546875" style="0" customWidth="1"/>
    <col min="20" max="24" width="12.7109375" style="0" customWidth="1"/>
    <col min="25" max="25" width="0.85546875" style="0" customWidth="1"/>
    <col min="26" max="30" width="12.7109375" style="0" customWidth="1"/>
    <col min="31" max="31" width="1.1484375" style="0" customWidth="1"/>
    <col min="32" max="32" width="11.8515625" style="0" customWidth="1"/>
    <col min="33" max="33" width="11.00390625" style="0" customWidth="1"/>
    <col min="34" max="34" width="11.7109375" style="0" customWidth="1"/>
    <col min="35" max="35" width="11.8515625" style="0" customWidth="1"/>
    <col min="36" max="36" width="12.28125" style="0" customWidth="1"/>
    <col min="37" max="37" width="1.421875" style="0" customWidth="1"/>
    <col min="38" max="38" width="10.28125" style="0" customWidth="1"/>
    <col min="39" max="39" width="10.421875" style="0" customWidth="1"/>
    <col min="40" max="40" width="10.28125" style="0" customWidth="1"/>
    <col min="41" max="41" width="10.8515625" style="0" customWidth="1"/>
    <col min="42" max="42" width="10.421875" style="0" customWidth="1"/>
  </cols>
  <sheetData>
    <row r="1" spans="1:30" ht="12">
      <c r="A1" s="11"/>
      <c r="B1" s="11" t="s">
        <v>23</v>
      </c>
      <c r="T1" s="17" t="s">
        <v>22</v>
      </c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8:18" ht="12">
      <c r="H2" s="12">
        <v>1</v>
      </c>
      <c r="I2" s="11" t="s">
        <v>8</v>
      </c>
      <c r="J2" t="s">
        <v>9</v>
      </c>
      <c r="N2" s="12">
        <v>1</v>
      </c>
      <c r="O2" s="12">
        <v>2</v>
      </c>
      <c r="P2" s="12">
        <v>3</v>
      </c>
      <c r="Q2" s="12">
        <v>5</v>
      </c>
      <c r="R2" s="12">
        <v>9</v>
      </c>
    </row>
    <row r="3" spans="8:18" ht="12">
      <c r="H3" s="12">
        <v>2</v>
      </c>
      <c r="I3" s="11" t="s">
        <v>10</v>
      </c>
      <c r="J3" t="s">
        <v>11</v>
      </c>
      <c r="N3" s="11" t="s">
        <v>8</v>
      </c>
      <c r="O3" s="11" t="s">
        <v>10</v>
      </c>
      <c r="P3" s="11" t="s">
        <v>12</v>
      </c>
      <c r="Q3" s="11" t="s">
        <v>14</v>
      </c>
      <c r="R3" s="11" t="s">
        <v>16</v>
      </c>
    </row>
    <row r="4" spans="1:18" ht="12">
      <c r="A4" s="11" t="s">
        <v>6</v>
      </c>
      <c r="H4" s="12">
        <v>3</v>
      </c>
      <c r="I4" s="11" t="s">
        <v>12</v>
      </c>
      <c r="J4" t="s">
        <v>13</v>
      </c>
      <c r="N4" t="s">
        <v>9</v>
      </c>
      <c r="O4" t="s">
        <v>11</v>
      </c>
      <c r="P4" t="s">
        <v>13</v>
      </c>
      <c r="Q4" t="s">
        <v>15</v>
      </c>
      <c r="R4" t="s">
        <v>17</v>
      </c>
    </row>
    <row r="5" spans="1:18" ht="12">
      <c r="A5" s="11" t="s">
        <v>7</v>
      </c>
      <c r="H5" s="12">
        <v>5</v>
      </c>
      <c r="I5" s="11" t="s">
        <v>14</v>
      </c>
      <c r="J5" t="s">
        <v>15</v>
      </c>
      <c r="N5">
        <v>10</v>
      </c>
      <c r="O5">
        <v>8</v>
      </c>
      <c r="P5">
        <v>12</v>
      </c>
      <c r="Q5">
        <v>4</v>
      </c>
      <c r="R5">
        <v>6</v>
      </c>
    </row>
    <row r="6" spans="1:18" ht="12">
      <c r="A6" s="11" t="s">
        <v>27</v>
      </c>
      <c r="H6" s="12">
        <v>9</v>
      </c>
      <c r="I6" s="11" t="s">
        <v>16</v>
      </c>
      <c r="J6" t="s">
        <v>17</v>
      </c>
      <c r="N6">
        <v>10</v>
      </c>
      <c r="O6">
        <v>4</v>
      </c>
      <c r="P6">
        <v>6</v>
      </c>
      <c r="Q6">
        <v>4</v>
      </c>
      <c r="R6">
        <v>6</v>
      </c>
    </row>
    <row r="7" spans="1:38" ht="12">
      <c r="A7" s="11" t="s">
        <v>28</v>
      </c>
      <c r="T7" t="s">
        <v>18</v>
      </c>
      <c r="Z7" t="s">
        <v>18</v>
      </c>
      <c r="AF7" t="s">
        <v>18</v>
      </c>
      <c r="AL7" t="s">
        <v>18</v>
      </c>
    </row>
    <row r="8" spans="1:42" ht="12">
      <c r="A8" s="11" t="s">
        <v>29</v>
      </c>
      <c r="T8" t="s">
        <v>20</v>
      </c>
      <c r="U8" t="s">
        <v>19</v>
      </c>
      <c r="V8" t="s">
        <v>21</v>
      </c>
      <c r="W8" t="s">
        <v>19</v>
      </c>
      <c r="X8" t="s">
        <v>21</v>
      </c>
      <c r="Z8" t="s">
        <v>20</v>
      </c>
      <c r="AA8" t="s">
        <v>19</v>
      </c>
      <c r="AB8" t="s">
        <v>21</v>
      </c>
      <c r="AC8" t="s">
        <v>19</v>
      </c>
      <c r="AD8" t="s">
        <v>21</v>
      </c>
      <c r="AF8" t="s">
        <v>20</v>
      </c>
      <c r="AG8" t="s">
        <v>19</v>
      </c>
      <c r="AH8" t="s">
        <v>21</v>
      </c>
      <c r="AI8" t="s">
        <v>19</v>
      </c>
      <c r="AJ8" t="s">
        <v>21</v>
      </c>
      <c r="AL8" t="s">
        <v>20</v>
      </c>
      <c r="AM8" t="s">
        <v>19</v>
      </c>
      <c r="AN8" t="s">
        <v>21</v>
      </c>
      <c r="AO8" t="s">
        <v>19</v>
      </c>
      <c r="AP8" t="s">
        <v>21</v>
      </c>
    </row>
    <row r="9" ht="12">
      <c r="A9" s="11" t="s">
        <v>30</v>
      </c>
    </row>
    <row r="10" ht="12">
      <c r="A10" s="21" t="s">
        <v>31</v>
      </c>
    </row>
    <row r="11" ht="12">
      <c r="A11" s="11"/>
    </row>
    <row r="12" spans="1:42" ht="15">
      <c r="A12" s="22" t="s">
        <v>0</v>
      </c>
      <c r="B12" s="23"/>
      <c r="C12" s="23"/>
      <c r="D12" s="23"/>
      <c r="E12" s="23"/>
      <c r="F12" s="24"/>
      <c r="G12" s="1"/>
      <c r="H12" s="25" t="s">
        <v>1</v>
      </c>
      <c r="I12" s="25"/>
      <c r="J12" s="25"/>
      <c r="K12" s="25"/>
      <c r="L12" s="26"/>
      <c r="N12" s="27" t="s">
        <v>5</v>
      </c>
      <c r="O12" s="27"/>
      <c r="P12" s="27"/>
      <c r="Q12" s="27"/>
      <c r="R12" s="28"/>
      <c r="T12" s="27" t="s">
        <v>24</v>
      </c>
      <c r="U12" s="27"/>
      <c r="V12" s="27"/>
      <c r="W12" s="27"/>
      <c r="X12" s="28"/>
      <c r="Z12" s="27" t="s">
        <v>25</v>
      </c>
      <c r="AA12" s="27"/>
      <c r="AB12" s="27"/>
      <c r="AC12" s="27"/>
      <c r="AD12" s="28"/>
      <c r="AF12" s="27" t="s">
        <v>26</v>
      </c>
      <c r="AG12" s="32"/>
      <c r="AH12" s="32"/>
      <c r="AI12" s="32"/>
      <c r="AJ12" s="33"/>
      <c r="AL12" s="27" t="s">
        <v>32</v>
      </c>
      <c r="AM12" s="32"/>
      <c r="AN12" s="32"/>
      <c r="AO12" s="32"/>
      <c r="AP12" s="33"/>
    </row>
    <row r="13" spans="1:42" ht="12">
      <c r="A13" s="2" t="s">
        <v>2</v>
      </c>
      <c r="B13" s="29" t="s">
        <v>3</v>
      </c>
      <c r="C13" s="30"/>
      <c r="D13" s="30"/>
      <c r="E13" s="30"/>
      <c r="F13" s="31"/>
      <c r="G13" s="3"/>
      <c r="H13" s="30"/>
      <c r="I13" s="30"/>
      <c r="J13" s="30"/>
      <c r="K13" s="30"/>
      <c r="L13" s="31"/>
      <c r="N13" s="29" t="s">
        <v>3</v>
      </c>
      <c r="O13" s="30"/>
      <c r="P13" s="30"/>
      <c r="Q13" s="30"/>
      <c r="R13" s="31"/>
      <c r="T13" s="29" t="s">
        <v>3</v>
      </c>
      <c r="U13" s="30"/>
      <c r="V13" s="30"/>
      <c r="W13" s="30"/>
      <c r="X13" s="31"/>
      <c r="Z13" s="29" t="s">
        <v>3</v>
      </c>
      <c r="AA13" s="30"/>
      <c r="AB13" s="30"/>
      <c r="AC13" s="30"/>
      <c r="AD13" s="31"/>
      <c r="AF13" s="29" t="s">
        <v>3</v>
      </c>
      <c r="AG13" s="32"/>
      <c r="AH13" s="32"/>
      <c r="AI13" s="32"/>
      <c r="AJ13" s="33"/>
      <c r="AL13" s="29" t="s">
        <v>3</v>
      </c>
      <c r="AM13" s="32"/>
      <c r="AN13" s="32"/>
      <c r="AO13" s="32"/>
      <c r="AP13" s="33"/>
    </row>
    <row r="14" spans="1:42" ht="12">
      <c r="A14" s="10" t="s">
        <v>4</v>
      </c>
      <c r="B14" s="5">
        <v>1</v>
      </c>
      <c r="C14" s="5">
        <v>2</v>
      </c>
      <c r="D14" s="5">
        <v>3</v>
      </c>
      <c r="E14" s="5">
        <v>5</v>
      </c>
      <c r="F14" s="6">
        <v>9</v>
      </c>
      <c r="G14" s="7"/>
      <c r="H14" s="8">
        <v>1</v>
      </c>
      <c r="I14" s="8">
        <v>2</v>
      </c>
      <c r="J14" s="8">
        <v>3</v>
      </c>
      <c r="K14" s="8">
        <v>5</v>
      </c>
      <c r="L14" s="8">
        <v>9</v>
      </c>
      <c r="N14" s="5">
        <v>1</v>
      </c>
      <c r="O14" s="5">
        <v>2</v>
      </c>
      <c r="P14" s="5">
        <v>3</v>
      </c>
      <c r="Q14" s="5">
        <v>5</v>
      </c>
      <c r="R14" s="6">
        <v>9</v>
      </c>
      <c r="T14" s="5">
        <v>1</v>
      </c>
      <c r="U14" s="5">
        <v>2</v>
      </c>
      <c r="V14" s="5">
        <v>3</v>
      </c>
      <c r="W14" s="5">
        <v>5</v>
      </c>
      <c r="X14" s="6">
        <v>9</v>
      </c>
      <c r="Z14" s="5">
        <v>1</v>
      </c>
      <c r="AA14" s="5">
        <v>2</v>
      </c>
      <c r="AB14" s="5">
        <v>3</v>
      </c>
      <c r="AC14" s="5">
        <v>5</v>
      </c>
      <c r="AD14" s="6">
        <v>9</v>
      </c>
      <c r="AF14" s="5">
        <v>1</v>
      </c>
      <c r="AG14" s="5">
        <v>2</v>
      </c>
      <c r="AH14" s="5">
        <v>3</v>
      </c>
      <c r="AI14" s="5">
        <v>5</v>
      </c>
      <c r="AJ14" s="6">
        <v>9</v>
      </c>
      <c r="AL14" s="5">
        <v>1</v>
      </c>
      <c r="AM14" s="5">
        <v>2</v>
      </c>
      <c r="AN14" s="5">
        <v>3</v>
      </c>
      <c r="AO14" s="5">
        <v>5</v>
      </c>
      <c r="AP14" s="6">
        <v>9</v>
      </c>
    </row>
    <row r="15" spans="1:42" ht="12">
      <c r="A15" s="4">
        <v>100</v>
      </c>
      <c r="B15" s="15">
        <v>17.1</v>
      </c>
      <c r="C15" s="15">
        <v>9.099709932011445</v>
      </c>
      <c r="D15" s="15">
        <v>9.87195967046192</v>
      </c>
      <c r="E15" s="15">
        <v>10.269009273394428</v>
      </c>
      <c r="F15" s="16">
        <v>14.646078018720004</v>
      </c>
      <c r="G15" s="9"/>
      <c r="H15" s="15">
        <v>0.9352764067423713</v>
      </c>
      <c r="I15" s="15">
        <v>0</v>
      </c>
      <c r="J15" s="15">
        <v>0</v>
      </c>
      <c r="K15" s="15">
        <v>0</v>
      </c>
      <c r="L15" s="15">
        <v>0</v>
      </c>
      <c r="N15" s="15">
        <v>14.5</v>
      </c>
      <c r="O15" s="15">
        <v>14.5</v>
      </c>
      <c r="P15" s="15">
        <v>10</v>
      </c>
      <c r="Q15" s="15">
        <v>29.5</v>
      </c>
      <c r="R15" s="15">
        <v>21</v>
      </c>
      <c r="T15" s="14">
        <f>(N15*N$5)</f>
        <v>145</v>
      </c>
      <c r="U15" s="14">
        <f aca="true" t="shared" si="0" ref="U15:U27">(O15*O$5)</f>
        <v>116</v>
      </c>
      <c r="V15" s="14">
        <f aca="true" t="shared" si="1" ref="V15:V27">(P15*P$5)</f>
        <v>120</v>
      </c>
      <c r="W15" s="14">
        <f aca="true" t="shared" si="2" ref="W15:W27">(Q15*Q$5)</f>
        <v>118</v>
      </c>
      <c r="X15" s="14">
        <f aca="true" t="shared" si="3" ref="X15:X27">(R15*R$5)</f>
        <v>126</v>
      </c>
      <c r="Z15" s="19">
        <f aca="true" t="shared" si="4" ref="Z15:Z27">RATE(N$5,-N15,$A15)*12</f>
        <v>0.8876128335431593</v>
      </c>
      <c r="AA15" s="19">
        <f aca="true" t="shared" si="5" ref="AA15:AA27">RATE(O$5,-O15,$A15)*26</f>
        <v>0.8895723269857356</v>
      </c>
      <c r="AB15" s="19">
        <f aca="true" t="shared" si="6" ref="AB15:AB27">RATE(P$5,-P15,$A15)*26</f>
        <v>0.7599420599975795</v>
      </c>
      <c r="AC15" s="19">
        <f aca="true" t="shared" si="7" ref="AC15:AC27">RATE(Q$5,-Q15,$A15)*12</f>
        <v>0.8358921618783621</v>
      </c>
      <c r="AD15" s="19">
        <f aca="true" t="shared" si="8" ref="AD15:AD27">RATE(R$5,-R15,$A15)*12</f>
        <v>0.8437826491164457</v>
      </c>
      <c r="AF15" s="20">
        <f>Z15/12</f>
        <v>0.07396773612859661</v>
      </c>
      <c r="AG15" s="20">
        <f>AA15/12</f>
        <v>0.07413102724881131</v>
      </c>
      <c r="AH15" s="20">
        <f>AB15/12</f>
        <v>0.0633285049997983</v>
      </c>
      <c r="AI15" s="20">
        <f>AC15/12</f>
        <v>0.06965768015653018</v>
      </c>
      <c r="AJ15" s="20">
        <f>AD15/12</f>
        <v>0.07031522075970381</v>
      </c>
      <c r="AL15" s="19">
        <f>(1+RATE(N$5,-N15,$A15))^12-1</f>
        <v>1.3544789667344581</v>
      </c>
      <c r="AM15" s="19">
        <f>(1+RATE(O$5,-O15,$A15))^26-1</f>
        <v>1.3981382747574251</v>
      </c>
      <c r="AN15" s="19">
        <f>(1+RATE(P$5,-P15,$A15))^26-1</f>
        <v>1.1149852398287936</v>
      </c>
      <c r="AO15" s="19">
        <f aca="true" t="shared" si="9" ref="AO15:AP27">(1+RATE(Q$5,-Q15,$A15))^12-1</f>
        <v>1.2435603957437111</v>
      </c>
      <c r="AP15" s="19">
        <f t="shared" si="9"/>
        <v>1.2601664186575667</v>
      </c>
    </row>
    <row r="16" spans="1:42" ht="12">
      <c r="A16" s="4">
        <v>1000</v>
      </c>
      <c r="B16" s="15">
        <v>171</v>
      </c>
      <c r="C16" s="15">
        <v>90.99709932011444</v>
      </c>
      <c r="D16" s="15">
        <v>98.71959670461919</v>
      </c>
      <c r="E16" s="16">
        <v>102.69009273394428</v>
      </c>
      <c r="F16" s="16">
        <v>146.46078018720004</v>
      </c>
      <c r="G16" s="9"/>
      <c r="H16" s="15">
        <v>9.35276406742372</v>
      </c>
      <c r="I16" s="15">
        <v>0</v>
      </c>
      <c r="J16" s="15">
        <v>0</v>
      </c>
      <c r="K16" s="15">
        <v>0</v>
      </c>
      <c r="L16" s="15">
        <v>0</v>
      </c>
      <c r="N16" s="15">
        <v>145</v>
      </c>
      <c r="O16" s="15">
        <v>145</v>
      </c>
      <c r="P16" s="15">
        <v>100</v>
      </c>
      <c r="Q16" s="15">
        <v>295</v>
      </c>
      <c r="R16" s="15">
        <v>210</v>
      </c>
      <c r="T16" s="14">
        <f aca="true" t="shared" si="10" ref="T16:T27">(N16*N$5)</f>
        <v>1450</v>
      </c>
      <c r="U16" s="14">
        <f t="shared" si="0"/>
        <v>1160</v>
      </c>
      <c r="V16" s="14">
        <f t="shared" si="1"/>
        <v>1200</v>
      </c>
      <c r="W16" s="14">
        <f t="shared" si="2"/>
        <v>1180</v>
      </c>
      <c r="X16" s="14">
        <f t="shared" si="3"/>
        <v>1260</v>
      </c>
      <c r="Z16" s="19">
        <f t="shared" si="4"/>
        <v>0.8876128335431552</v>
      </c>
      <c r="AA16" s="19">
        <f t="shared" si="5"/>
        <v>0.8895723269857504</v>
      </c>
      <c r="AB16" s="19">
        <f t="shared" si="6"/>
        <v>0.7599420599975812</v>
      </c>
      <c r="AC16" s="19">
        <f t="shared" si="7"/>
        <v>0.8358921618783668</v>
      </c>
      <c r="AD16" s="19">
        <f t="shared" si="8"/>
        <v>0.8437826491164467</v>
      </c>
      <c r="AF16" s="20">
        <f aca="true" t="shared" si="11" ref="AF16:AF27">Z16/12</f>
        <v>0.07396773612859626</v>
      </c>
      <c r="AG16" s="20">
        <f aca="true" t="shared" si="12" ref="AG16:AG27">AA16/12</f>
        <v>0.07413102724881253</v>
      </c>
      <c r="AH16" s="20">
        <f aca="true" t="shared" si="13" ref="AH16:AH27">AB16/12</f>
        <v>0.06332850499979843</v>
      </c>
      <c r="AI16" s="20">
        <f aca="true" t="shared" si="14" ref="AI16:AI27">AC16/12</f>
        <v>0.06965768015653057</v>
      </c>
      <c r="AJ16" s="20">
        <f aca="true" t="shared" si="15" ref="AJ16:AJ27">AD16/12</f>
        <v>0.0703152207597039</v>
      </c>
      <c r="AL16" s="19">
        <f aca="true" t="shared" si="16" ref="AL16:AL27">(1+RATE(N$5,-N16,$A16))^12-1</f>
        <v>1.3544789667344475</v>
      </c>
      <c r="AM16" s="19">
        <f aca="true" t="shared" si="17" ref="AM16:AN27">(1+RATE(O$5,-O16,$A16))^26-1</f>
        <v>1.3981382747574513</v>
      </c>
      <c r="AN16" s="19">
        <f t="shared" si="17"/>
        <v>1.1149852398287936</v>
      </c>
      <c r="AO16" s="19">
        <f t="shared" si="9"/>
        <v>1.243560395743721</v>
      </c>
      <c r="AP16" s="19">
        <f t="shared" si="9"/>
        <v>1.2601664186575716</v>
      </c>
    </row>
    <row r="17" spans="1:42" ht="12">
      <c r="A17" s="4">
        <v>2000</v>
      </c>
      <c r="B17" s="15">
        <v>342</v>
      </c>
      <c r="C17" s="15">
        <v>181.9941986402289</v>
      </c>
      <c r="D17" s="15">
        <v>197.43919340923838</v>
      </c>
      <c r="E17" s="16">
        <v>205.38018546788857</v>
      </c>
      <c r="F17" s="16">
        <v>292.9215603744001</v>
      </c>
      <c r="G17" s="9"/>
      <c r="H17" s="15">
        <v>18.70552813484744</v>
      </c>
      <c r="I17" s="15">
        <v>0</v>
      </c>
      <c r="J17" s="15">
        <v>0</v>
      </c>
      <c r="K17" s="15">
        <v>0</v>
      </c>
      <c r="L17" s="15">
        <v>0</v>
      </c>
      <c r="N17" s="15">
        <v>290</v>
      </c>
      <c r="O17" s="15">
        <v>290</v>
      </c>
      <c r="P17" s="15">
        <v>200</v>
      </c>
      <c r="Q17" s="15">
        <v>590</v>
      </c>
      <c r="R17" s="15">
        <v>420</v>
      </c>
      <c r="T17" s="14">
        <f t="shared" si="10"/>
        <v>2900</v>
      </c>
      <c r="U17" s="14">
        <f t="shared" si="0"/>
        <v>2320</v>
      </c>
      <c r="V17" s="14">
        <f t="shared" si="1"/>
        <v>2400</v>
      </c>
      <c r="W17" s="14">
        <f t="shared" si="2"/>
        <v>2360</v>
      </c>
      <c r="X17" s="14">
        <f t="shared" si="3"/>
        <v>2520</v>
      </c>
      <c r="Z17" s="19">
        <f t="shared" si="4"/>
        <v>0.8876128335431552</v>
      </c>
      <c r="AA17" s="19">
        <f t="shared" si="5"/>
        <v>0.8895723269857504</v>
      </c>
      <c r="AB17" s="19">
        <f t="shared" si="6"/>
        <v>0.7599420599975812</v>
      </c>
      <c r="AC17" s="19">
        <f t="shared" si="7"/>
        <v>0.8358921618783668</v>
      </c>
      <c r="AD17" s="19">
        <f t="shared" si="8"/>
        <v>0.8437826491164467</v>
      </c>
      <c r="AF17" s="20">
        <f t="shared" si="11"/>
        <v>0.07396773612859626</v>
      </c>
      <c r="AG17" s="20">
        <f t="shared" si="12"/>
        <v>0.07413102724881253</v>
      </c>
      <c r="AH17" s="20">
        <f t="shared" si="13"/>
        <v>0.06332850499979843</v>
      </c>
      <c r="AI17" s="20">
        <f t="shared" si="14"/>
        <v>0.06965768015653057</v>
      </c>
      <c r="AJ17" s="20">
        <f t="shared" si="15"/>
        <v>0.0703152207597039</v>
      </c>
      <c r="AL17" s="19">
        <f t="shared" si="16"/>
        <v>1.3544789667344475</v>
      </c>
      <c r="AM17" s="19">
        <f t="shared" si="17"/>
        <v>1.3981382747574513</v>
      </c>
      <c r="AN17" s="19">
        <f t="shared" si="17"/>
        <v>1.1149852398287936</v>
      </c>
      <c r="AO17" s="19">
        <f t="shared" si="9"/>
        <v>1.243560395743721</v>
      </c>
      <c r="AP17" s="19">
        <f t="shared" si="9"/>
        <v>1.2601664186575716</v>
      </c>
    </row>
    <row r="18" spans="1:42" ht="12">
      <c r="A18" s="4">
        <v>3000</v>
      </c>
      <c r="B18" s="15">
        <v>513</v>
      </c>
      <c r="C18" s="15">
        <v>272.99129796034333</v>
      </c>
      <c r="D18" s="15">
        <v>296.15879011385755</v>
      </c>
      <c r="E18" s="16">
        <v>308.0702782018328</v>
      </c>
      <c r="F18" s="16">
        <v>439.38234056160013</v>
      </c>
      <c r="G18" s="9"/>
      <c r="H18" s="15">
        <v>28.058292202271105</v>
      </c>
      <c r="I18" s="15">
        <v>0</v>
      </c>
      <c r="J18" s="15">
        <v>0</v>
      </c>
      <c r="K18" s="15">
        <v>0</v>
      </c>
      <c r="L18" s="15">
        <v>0</v>
      </c>
      <c r="N18" s="15">
        <v>435</v>
      </c>
      <c r="O18" s="15">
        <v>435</v>
      </c>
      <c r="P18" s="15">
        <v>300</v>
      </c>
      <c r="Q18" s="15">
        <v>885</v>
      </c>
      <c r="R18" s="15">
        <v>630</v>
      </c>
      <c r="T18" s="14">
        <f t="shared" si="10"/>
        <v>4350</v>
      </c>
      <c r="U18" s="14">
        <f t="shared" si="0"/>
        <v>3480</v>
      </c>
      <c r="V18" s="14">
        <f t="shared" si="1"/>
        <v>3600</v>
      </c>
      <c r="W18" s="14">
        <f t="shared" si="2"/>
        <v>3540</v>
      </c>
      <c r="X18" s="14">
        <f t="shared" si="3"/>
        <v>3780</v>
      </c>
      <c r="Z18" s="19">
        <f t="shared" si="4"/>
        <v>0.8876128335431586</v>
      </c>
      <c r="AA18" s="19">
        <f t="shared" si="5"/>
        <v>0.8895723269857477</v>
      </c>
      <c r="AB18" s="19">
        <f t="shared" si="6"/>
        <v>0.7599420599975731</v>
      </c>
      <c r="AC18" s="19">
        <f t="shared" si="7"/>
        <v>0.835892161878371</v>
      </c>
      <c r="AD18" s="19">
        <f t="shared" si="8"/>
        <v>0.8437826491164467</v>
      </c>
      <c r="AF18" s="20">
        <f t="shared" si="11"/>
        <v>0.07396773612859654</v>
      </c>
      <c r="AG18" s="20">
        <f t="shared" si="12"/>
        <v>0.0741310272488123</v>
      </c>
      <c r="AH18" s="20">
        <f t="shared" si="13"/>
        <v>0.06332850499979777</v>
      </c>
      <c r="AI18" s="20">
        <f t="shared" si="14"/>
        <v>0.06965768015653091</v>
      </c>
      <c r="AJ18" s="20">
        <f t="shared" si="15"/>
        <v>0.0703152207597039</v>
      </c>
      <c r="AL18" s="19">
        <f t="shared" si="16"/>
        <v>1.3544789667344581</v>
      </c>
      <c r="AM18" s="19">
        <f t="shared" si="17"/>
        <v>1.3981382747574513</v>
      </c>
      <c r="AN18" s="19">
        <f t="shared" si="17"/>
        <v>1.1149852398287825</v>
      </c>
      <c r="AO18" s="19">
        <f t="shared" si="9"/>
        <v>1.2435603957437316</v>
      </c>
      <c r="AP18" s="19">
        <f t="shared" si="9"/>
        <v>1.2601664186575716</v>
      </c>
    </row>
    <row r="19" spans="1:42" ht="12">
      <c r="A19" s="4">
        <v>4000</v>
      </c>
      <c r="B19" s="15">
        <v>627</v>
      </c>
      <c r="C19" s="15">
        <v>363.9883972804578</v>
      </c>
      <c r="D19" s="15">
        <v>394.87838681847677</v>
      </c>
      <c r="E19" s="16">
        <v>410.76037093577713</v>
      </c>
      <c r="F19" s="16">
        <v>585.8431207488002</v>
      </c>
      <c r="G19" s="9"/>
      <c r="H19" s="15">
        <v>44.01386792482447</v>
      </c>
      <c r="I19" s="15">
        <v>0</v>
      </c>
      <c r="J19" s="15">
        <v>0</v>
      </c>
      <c r="K19" s="15">
        <v>0</v>
      </c>
      <c r="L19" s="15">
        <v>0</v>
      </c>
      <c r="N19" s="15">
        <v>580</v>
      </c>
      <c r="O19" s="15">
        <v>580</v>
      </c>
      <c r="P19" s="15">
        <v>400</v>
      </c>
      <c r="Q19" s="15">
        <v>1180</v>
      </c>
      <c r="R19" s="15">
        <v>840</v>
      </c>
      <c r="T19" s="14">
        <f t="shared" si="10"/>
        <v>5800</v>
      </c>
      <c r="U19" s="14">
        <f t="shared" si="0"/>
        <v>4640</v>
      </c>
      <c r="V19" s="14">
        <f t="shared" si="1"/>
        <v>4800</v>
      </c>
      <c r="W19" s="14">
        <f t="shared" si="2"/>
        <v>4720</v>
      </c>
      <c r="X19" s="14">
        <f t="shared" si="3"/>
        <v>5040</v>
      </c>
      <c r="Z19" s="19">
        <f t="shared" si="4"/>
        <v>0.8876128335431552</v>
      </c>
      <c r="AA19" s="19">
        <f t="shared" si="5"/>
        <v>0.8895723269857504</v>
      </c>
      <c r="AB19" s="19">
        <f t="shared" si="6"/>
        <v>0.7599420599975812</v>
      </c>
      <c r="AC19" s="19">
        <f t="shared" si="7"/>
        <v>0.8358921618783668</v>
      </c>
      <c r="AD19" s="19">
        <f t="shared" si="8"/>
        <v>0.8437826491164467</v>
      </c>
      <c r="AF19" s="20">
        <f t="shared" si="11"/>
        <v>0.07396773612859626</v>
      </c>
      <c r="AG19" s="20">
        <f t="shared" si="12"/>
        <v>0.07413102724881253</v>
      </c>
      <c r="AH19" s="20">
        <f t="shared" si="13"/>
        <v>0.06332850499979843</v>
      </c>
      <c r="AI19" s="20">
        <f t="shared" si="14"/>
        <v>0.06965768015653057</v>
      </c>
      <c r="AJ19" s="20">
        <f t="shared" si="15"/>
        <v>0.0703152207597039</v>
      </c>
      <c r="AL19" s="19">
        <f t="shared" si="16"/>
        <v>1.3544789667344475</v>
      </c>
      <c r="AM19" s="19">
        <f t="shared" si="17"/>
        <v>1.3981382747574513</v>
      </c>
      <c r="AN19" s="19">
        <f t="shared" si="17"/>
        <v>1.1149852398287936</v>
      </c>
      <c r="AO19" s="19">
        <f t="shared" si="9"/>
        <v>1.243560395743721</v>
      </c>
      <c r="AP19" s="19">
        <f t="shared" si="9"/>
        <v>1.2601664186575716</v>
      </c>
    </row>
    <row r="20" spans="1:42" ht="12">
      <c r="A20" s="4">
        <v>5000</v>
      </c>
      <c r="B20" s="15">
        <v>741</v>
      </c>
      <c r="C20" s="15">
        <v>454.9854966005722</v>
      </c>
      <c r="D20" s="15">
        <v>493.597983523096</v>
      </c>
      <c r="E20" s="16">
        <v>513.4504636697213</v>
      </c>
      <c r="F20" s="16">
        <v>732.3039009360002</v>
      </c>
      <c r="G20" s="9"/>
      <c r="H20" s="15">
        <v>56.96944364737794</v>
      </c>
      <c r="I20" s="15">
        <v>0</v>
      </c>
      <c r="J20" s="15">
        <v>0</v>
      </c>
      <c r="K20" s="15">
        <v>0</v>
      </c>
      <c r="L20" s="15">
        <v>0</v>
      </c>
      <c r="N20" s="15">
        <v>722</v>
      </c>
      <c r="O20" s="15">
        <v>725</v>
      </c>
      <c r="P20" s="15">
        <v>500</v>
      </c>
      <c r="Q20" s="15">
        <v>1475</v>
      </c>
      <c r="R20" s="15">
        <v>1050</v>
      </c>
      <c r="T20" s="14">
        <f t="shared" si="10"/>
        <v>7220</v>
      </c>
      <c r="U20" s="14">
        <f t="shared" si="0"/>
        <v>5800</v>
      </c>
      <c r="V20" s="14">
        <f t="shared" si="1"/>
        <v>6000</v>
      </c>
      <c r="W20" s="14">
        <f t="shared" si="2"/>
        <v>5900</v>
      </c>
      <c r="X20" s="14">
        <f t="shared" si="3"/>
        <v>6300</v>
      </c>
      <c r="Z20" s="19">
        <f t="shared" si="4"/>
        <v>0.8767551280320267</v>
      </c>
      <c r="AA20" s="19">
        <f t="shared" si="5"/>
        <v>0.8895723269857296</v>
      </c>
      <c r="AB20" s="19">
        <f t="shared" si="6"/>
        <v>0.7599420599975725</v>
      </c>
      <c r="AC20" s="19">
        <f t="shared" si="7"/>
        <v>0.8358921618783688</v>
      </c>
      <c r="AD20" s="19">
        <f t="shared" si="8"/>
        <v>0.84378264911645</v>
      </c>
      <c r="AF20" s="20">
        <f t="shared" si="11"/>
        <v>0.07306292733600223</v>
      </c>
      <c r="AG20" s="20">
        <f t="shared" si="12"/>
        <v>0.07413102724881081</v>
      </c>
      <c r="AH20" s="20">
        <f t="shared" si="13"/>
        <v>0.06332850499979771</v>
      </c>
      <c r="AI20" s="20">
        <f t="shared" si="14"/>
        <v>0.06965768015653073</v>
      </c>
      <c r="AJ20" s="20">
        <f t="shared" si="15"/>
        <v>0.07031522075970416</v>
      </c>
      <c r="AL20" s="19">
        <f t="shared" si="16"/>
        <v>1.3307854112217017</v>
      </c>
      <c r="AM20" s="19">
        <f t="shared" si="17"/>
        <v>1.3981382747574118</v>
      </c>
      <c r="AN20" s="19">
        <f t="shared" si="17"/>
        <v>1.1149852398287825</v>
      </c>
      <c r="AO20" s="19">
        <f t="shared" si="9"/>
        <v>1.2435603957437258</v>
      </c>
      <c r="AP20" s="19">
        <f t="shared" si="9"/>
        <v>1.260166418657577</v>
      </c>
    </row>
    <row r="21" spans="1:42" ht="12">
      <c r="A21" s="4">
        <v>6000</v>
      </c>
      <c r="B21" s="15">
        <v>855</v>
      </c>
      <c r="C21" s="15">
        <v>545.9825959206867</v>
      </c>
      <c r="D21" s="15">
        <v>592.3175802277151</v>
      </c>
      <c r="E21" s="16">
        <v>616.1405564036656</v>
      </c>
      <c r="F21" s="16">
        <v>855</v>
      </c>
      <c r="G21" s="9"/>
      <c r="H21" s="15">
        <v>56.925019369931306</v>
      </c>
      <c r="I21" s="15">
        <v>0</v>
      </c>
      <c r="J21" s="15">
        <v>0</v>
      </c>
      <c r="K21" s="15">
        <v>0</v>
      </c>
      <c r="L21" s="15">
        <v>4.353034244274113</v>
      </c>
      <c r="N21" s="15">
        <v>851</v>
      </c>
      <c r="O21" s="15">
        <v>870</v>
      </c>
      <c r="P21" s="15">
        <v>600</v>
      </c>
      <c r="Q21" s="15">
        <v>1770</v>
      </c>
      <c r="R21" s="15">
        <v>1260</v>
      </c>
      <c r="T21" s="14">
        <f t="shared" si="10"/>
        <v>8510</v>
      </c>
      <c r="U21" s="14">
        <f t="shared" si="0"/>
        <v>6960</v>
      </c>
      <c r="V21" s="14">
        <f t="shared" si="1"/>
        <v>7200</v>
      </c>
      <c r="W21" s="14">
        <f t="shared" si="2"/>
        <v>7080</v>
      </c>
      <c r="X21" s="14">
        <f t="shared" si="3"/>
        <v>7560</v>
      </c>
      <c r="Z21" s="19">
        <f t="shared" si="4"/>
        <v>0.8300691405808602</v>
      </c>
      <c r="AA21" s="19">
        <f t="shared" si="5"/>
        <v>0.8895723269857477</v>
      </c>
      <c r="AB21" s="19">
        <f t="shared" si="6"/>
        <v>0.7599420599975731</v>
      </c>
      <c r="AC21" s="19">
        <f t="shared" si="7"/>
        <v>0.835892161878371</v>
      </c>
      <c r="AD21" s="19">
        <f t="shared" si="8"/>
        <v>0.8437826491164467</v>
      </c>
      <c r="AF21" s="20">
        <f t="shared" si="11"/>
        <v>0.06917242838173836</v>
      </c>
      <c r="AG21" s="20">
        <f t="shared" si="12"/>
        <v>0.0741310272488123</v>
      </c>
      <c r="AH21" s="20">
        <f t="shared" si="13"/>
        <v>0.06332850499979777</v>
      </c>
      <c r="AI21" s="20">
        <f t="shared" si="14"/>
        <v>0.06965768015653091</v>
      </c>
      <c r="AJ21" s="20">
        <f t="shared" si="15"/>
        <v>0.0703152207597039</v>
      </c>
      <c r="AL21" s="19">
        <f t="shared" si="16"/>
        <v>1.2313772899369981</v>
      </c>
      <c r="AM21" s="19">
        <f t="shared" si="17"/>
        <v>1.3981382747574513</v>
      </c>
      <c r="AN21" s="19">
        <f t="shared" si="17"/>
        <v>1.1149852398287825</v>
      </c>
      <c r="AO21" s="19">
        <f t="shared" si="9"/>
        <v>1.2435603957437316</v>
      </c>
      <c r="AP21" s="19">
        <f t="shared" si="9"/>
        <v>1.2601664186575716</v>
      </c>
    </row>
    <row r="22" spans="1:42" ht="12">
      <c r="A22" s="4">
        <v>7000</v>
      </c>
      <c r="B22" s="15">
        <v>969</v>
      </c>
      <c r="C22" s="15">
        <v>636.9796952408011</v>
      </c>
      <c r="D22" s="15">
        <v>691.0371769323343</v>
      </c>
      <c r="E22" s="16">
        <v>718.83064913761</v>
      </c>
      <c r="F22" s="16">
        <v>969</v>
      </c>
      <c r="G22" s="9"/>
      <c r="H22" s="15">
        <v>56.88059509248467</v>
      </c>
      <c r="I22" s="15">
        <v>0</v>
      </c>
      <c r="J22" s="15">
        <v>0</v>
      </c>
      <c r="K22" s="15">
        <v>0</v>
      </c>
      <c r="L22" s="15">
        <v>10.298954032475649</v>
      </c>
      <c r="N22" s="15">
        <v>980</v>
      </c>
      <c r="O22" s="15">
        <v>1015</v>
      </c>
      <c r="P22" s="15">
        <v>700</v>
      </c>
      <c r="Q22" s="15">
        <v>2065</v>
      </c>
      <c r="R22" s="15">
        <v>1470</v>
      </c>
      <c r="T22" s="14">
        <f t="shared" si="10"/>
        <v>9800</v>
      </c>
      <c r="U22" s="14">
        <f t="shared" si="0"/>
        <v>8120</v>
      </c>
      <c r="V22" s="14">
        <f t="shared" si="1"/>
        <v>8400</v>
      </c>
      <c r="W22" s="14">
        <f t="shared" si="2"/>
        <v>8260</v>
      </c>
      <c r="X22" s="14">
        <f t="shared" si="3"/>
        <v>8820</v>
      </c>
      <c r="Z22" s="19">
        <f t="shared" si="4"/>
        <v>0.7964791138698057</v>
      </c>
      <c r="AA22" s="19">
        <f t="shared" si="5"/>
        <v>0.8895723269857327</v>
      </c>
      <c r="AB22" s="19">
        <f t="shared" si="6"/>
        <v>0.7599420599975686</v>
      </c>
      <c r="AC22" s="19">
        <f t="shared" si="7"/>
        <v>0.8358921618783659</v>
      </c>
      <c r="AD22" s="19">
        <f t="shared" si="8"/>
        <v>0.8437826491164507</v>
      </c>
      <c r="AF22" s="20">
        <f t="shared" si="11"/>
        <v>0.06637325948915047</v>
      </c>
      <c r="AG22" s="20">
        <f t="shared" si="12"/>
        <v>0.07413102724881106</v>
      </c>
      <c r="AH22" s="20">
        <f t="shared" si="13"/>
        <v>0.06332850499979738</v>
      </c>
      <c r="AI22" s="20">
        <f t="shared" si="14"/>
        <v>0.0696576801565305</v>
      </c>
      <c r="AJ22" s="20">
        <f t="shared" si="15"/>
        <v>0.07031522075970423</v>
      </c>
      <c r="AL22" s="19">
        <f t="shared" si="16"/>
        <v>1.1622751311941109</v>
      </c>
      <c r="AM22" s="19">
        <f t="shared" si="17"/>
        <v>1.3981382747574118</v>
      </c>
      <c r="AN22" s="19">
        <f t="shared" si="17"/>
        <v>1.1149852398287714</v>
      </c>
      <c r="AO22" s="19">
        <f t="shared" si="9"/>
        <v>1.243560395743721</v>
      </c>
      <c r="AP22" s="19">
        <f t="shared" si="9"/>
        <v>1.260166418657577</v>
      </c>
    </row>
    <row r="23" spans="1:42" ht="12">
      <c r="A23" s="4">
        <v>8000</v>
      </c>
      <c r="B23" s="15">
        <v>1083</v>
      </c>
      <c r="C23" s="15">
        <v>727.9767945609156</v>
      </c>
      <c r="D23" s="15">
        <v>789.7567736369535</v>
      </c>
      <c r="E23" s="16">
        <v>821.5207418715543</v>
      </c>
      <c r="F23" s="16">
        <v>1083</v>
      </c>
      <c r="G23" s="9"/>
      <c r="H23" s="15">
        <v>56.83617081503803</v>
      </c>
      <c r="I23" s="15">
        <v>0</v>
      </c>
      <c r="J23" s="15">
        <v>0</v>
      </c>
      <c r="K23" s="15">
        <v>0</v>
      </c>
      <c r="L23" s="15">
        <v>16.244873820677185</v>
      </c>
      <c r="N23" s="15">
        <v>1109</v>
      </c>
      <c r="O23" s="15">
        <v>1160</v>
      </c>
      <c r="P23" s="15">
        <v>800</v>
      </c>
      <c r="Q23" s="15">
        <v>2360</v>
      </c>
      <c r="R23" s="15">
        <v>1680</v>
      </c>
      <c r="T23" s="14">
        <f t="shared" si="10"/>
        <v>11090</v>
      </c>
      <c r="U23" s="14">
        <f t="shared" si="0"/>
        <v>9280</v>
      </c>
      <c r="V23" s="14">
        <f t="shared" si="1"/>
        <v>9600</v>
      </c>
      <c r="W23" s="14">
        <f t="shared" si="2"/>
        <v>9440</v>
      </c>
      <c r="X23" s="14">
        <f t="shared" si="3"/>
        <v>10080</v>
      </c>
      <c r="Z23" s="19">
        <f t="shared" si="4"/>
        <v>0.771150139270648</v>
      </c>
      <c r="AA23" s="19">
        <f t="shared" si="5"/>
        <v>0.8895723269857504</v>
      </c>
      <c r="AB23" s="19">
        <f t="shared" si="6"/>
        <v>0.7599420599975812</v>
      </c>
      <c r="AC23" s="19">
        <f t="shared" si="7"/>
        <v>0.8358921618783668</v>
      </c>
      <c r="AD23" s="19">
        <f t="shared" si="8"/>
        <v>0.8437826491164467</v>
      </c>
      <c r="AF23" s="20">
        <f t="shared" si="11"/>
        <v>0.06426251160588733</v>
      </c>
      <c r="AG23" s="20">
        <f t="shared" si="12"/>
        <v>0.07413102724881253</v>
      </c>
      <c r="AH23" s="20">
        <f t="shared" si="13"/>
        <v>0.06332850499979843</v>
      </c>
      <c r="AI23" s="20">
        <f t="shared" si="14"/>
        <v>0.06965768015653057</v>
      </c>
      <c r="AJ23" s="20">
        <f t="shared" si="15"/>
        <v>0.0703152207597039</v>
      </c>
      <c r="AL23" s="19">
        <f t="shared" si="16"/>
        <v>1.1114712577863597</v>
      </c>
      <c r="AM23" s="19">
        <f t="shared" si="17"/>
        <v>1.3981382747574513</v>
      </c>
      <c r="AN23" s="19">
        <f t="shared" si="17"/>
        <v>1.1149852398287936</v>
      </c>
      <c r="AO23" s="19">
        <f t="shared" si="9"/>
        <v>1.243560395743721</v>
      </c>
      <c r="AP23" s="19">
        <f t="shared" si="9"/>
        <v>1.2601664186575716</v>
      </c>
    </row>
    <row r="24" spans="1:42" ht="12">
      <c r="A24" s="4">
        <v>9000</v>
      </c>
      <c r="B24" s="15">
        <v>1197</v>
      </c>
      <c r="C24" s="15">
        <v>818.97389388103</v>
      </c>
      <c r="D24" s="15">
        <v>888.4763703415728</v>
      </c>
      <c r="E24" s="16">
        <v>924.2108346054985</v>
      </c>
      <c r="F24" s="16">
        <v>1197</v>
      </c>
      <c r="G24" s="9"/>
      <c r="H24" s="15">
        <v>56.79174653759128</v>
      </c>
      <c r="I24" s="15">
        <v>0</v>
      </c>
      <c r="J24" s="15">
        <v>0</v>
      </c>
      <c r="K24" s="15">
        <v>0</v>
      </c>
      <c r="L24" s="15">
        <v>22.19079360887872</v>
      </c>
      <c r="N24" s="15">
        <v>1238</v>
      </c>
      <c r="O24" s="15">
        <v>1305</v>
      </c>
      <c r="P24" s="15">
        <v>900</v>
      </c>
      <c r="Q24" s="15">
        <v>2655</v>
      </c>
      <c r="R24" s="15">
        <v>1890</v>
      </c>
      <c r="T24" s="14">
        <f t="shared" si="10"/>
        <v>12380</v>
      </c>
      <c r="U24" s="14">
        <f t="shared" si="0"/>
        <v>10440</v>
      </c>
      <c r="V24" s="14">
        <f t="shared" si="1"/>
        <v>10800</v>
      </c>
      <c r="W24" s="14">
        <f t="shared" si="2"/>
        <v>10620</v>
      </c>
      <c r="X24" s="14">
        <f t="shared" si="3"/>
        <v>11340</v>
      </c>
      <c r="Z24" s="19">
        <f t="shared" si="4"/>
        <v>0.7513673176859486</v>
      </c>
      <c r="AA24" s="19">
        <f t="shared" si="5"/>
        <v>0.8895723269857203</v>
      </c>
      <c r="AB24" s="19">
        <f t="shared" si="6"/>
        <v>0.7599420599975658</v>
      </c>
      <c r="AC24" s="19">
        <f t="shared" si="7"/>
        <v>0.8358921618783725</v>
      </c>
      <c r="AD24" s="19">
        <f t="shared" si="8"/>
        <v>0.8437826491164462</v>
      </c>
      <c r="AF24" s="20">
        <f t="shared" si="11"/>
        <v>0.06261394314049572</v>
      </c>
      <c r="AG24" s="20">
        <f t="shared" si="12"/>
        <v>0.07413102724881003</v>
      </c>
      <c r="AH24" s="20">
        <f t="shared" si="13"/>
        <v>0.06332850499979716</v>
      </c>
      <c r="AI24" s="20">
        <f t="shared" si="14"/>
        <v>0.06965768015653104</v>
      </c>
      <c r="AJ24" s="20">
        <f t="shared" si="15"/>
        <v>0.07031522075970385</v>
      </c>
      <c r="AL24" s="19">
        <f t="shared" si="16"/>
        <v>1.0725552784683643</v>
      </c>
      <c r="AM24" s="19">
        <f t="shared" si="17"/>
        <v>1.3981382747573785</v>
      </c>
      <c r="AN24" s="19">
        <f t="shared" si="17"/>
        <v>1.1149852398287572</v>
      </c>
      <c r="AO24" s="19">
        <f t="shared" si="9"/>
        <v>1.2435603957437316</v>
      </c>
      <c r="AP24" s="19">
        <f t="shared" si="9"/>
        <v>1.2601664186575667</v>
      </c>
    </row>
    <row r="25" spans="1:42" ht="12">
      <c r="A25" s="4">
        <v>10000</v>
      </c>
      <c r="B25" s="15">
        <v>1311</v>
      </c>
      <c r="C25" s="15">
        <v>909.9709932011444</v>
      </c>
      <c r="D25" s="15">
        <v>987.195967046192</v>
      </c>
      <c r="E25" s="16">
        <v>1026.9009273394427</v>
      </c>
      <c r="F25" s="16">
        <v>1311</v>
      </c>
      <c r="G25" s="9"/>
      <c r="H25" s="15">
        <v>56.74732226014498</v>
      </c>
      <c r="I25" s="15">
        <v>0</v>
      </c>
      <c r="J25" s="15">
        <v>0</v>
      </c>
      <c r="K25" s="15">
        <v>0</v>
      </c>
      <c r="L25" s="15">
        <v>28.136713397079802</v>
      </c>
      <c r="N25" s="15">
        <v>1367</v>
      </c>
      <c r="O25" s="15">
        <v>1450</v>
      </c>
      <c r="P25" s="15">
        <v>1000</v>
      </c>
      <c r="Q25" s="15">
        <v>2950</v>
      </c>
      <c r="R25" s="15">
        <v>2100</v>
      </c>
      <c r="T25" s="14">
        <f t="shared" si="10"/>
        <v>13670</v>
      </c>
      <c r="U25" s="14">
        <f t="shared" si="0"/>
        <v>11600</v>
      </c>
      <c r="V25" s="14">
        <f t="shared" si="1"/>
        <v>12000</v>
      </c>
      <c r="W25" s="14">
        <f t="shared" si="2"/>
        <v>11800</v>
      </c>
      <c r="X25" s="14">
        <f t="shared" si="3"/>
        <v>12600</v>
      </c>
      <c r="Z25" s="19">
        <f t="shared" si="4"/>
        <v>0.7354882591478415</v>
      </c>
      <c r="AA25" s="19">
        <f t="shared" si="5"/>
        <v>0.8895723269857296</v>
      </c>
      <c r="AB25" s="19">
        <f t="shared" si="6"/>
        <v>0.7599420599975725</v>
      </c>
      <c r="AC25" s="19">
        <f t="shared" si="7"/>
        <v>0.8358921618783688</v>
      </c>
      <c r="AD25" s="19">
        <f t="shared" si="8"/>
        <v>0.84378264911645</v>
      </c>
      <c r="AF25" s="20">
        <f t="shared" si="11"/>
        <v>0.06129068826232013</v>
      </c>
      <c r="AG25" s="20">
        <f t="shared" si="12"/>
        <v>0.07413102724881081</v>
      </c>
      <c r="AH25" s="20">
        <f t="shared" si="13"/>
        <v>0.06332850499979771</v>
      </c>
      <c r="AI25" s="20">
        <f t="shared" si="14"/>
        <v>0.06965768015653073</v>
      </c>
      <c r="AJ25" s="20">
        <f t="shared" si="15"/>
        <v>0.07031522075970416</v>
      </c>
      <c r="AL25" s="19">
        <f t="shared" si="16"/>
        <v>1.0417955130269907</v>
      </c>
      <c r="AM25" s="19">
        <f t="shared" si="17"/>
        <v>1.3981382747574118</v>
      </c>
      <c r="AN25" s="19">
        <f t="shared" si="17"/>
        <v>1.1149852398287825</v>
      </c>
      <c r="AO25" s="19">
        <f t="shared" si="9"/>
        <v>1.2435603957437258</v>
      </c>
      <c r="AP25" s="19">
        <f t="shared" si="9"/>
        <v>1.260166418657577</v>
      </c>
    </row>
    <row r="26" spans="1:42" ht="12">
      <c r="A26" s="4">
        <v>11000</v>
      </c>
      <c r="B26" s="15">
        <v>1425</v>
      </c>
      <c r="C26" s="15">
        <v>1000.9680925212589</v>
      </c>
      <c r="D26" s="15">
        <v>1085.915563750811</v>
      </c>
      <c r="E26" s="16">
        <v>1129.591020073387</v>
      </c>
      <c r="F26" s="16">
        <v>1425</v>
      </c>
      <c r="G26" s="9"/>
      <c r="H26" s="15">
        <v>56.70289798269823</v>
      </c>
      <c r="I26" s="15">
        <v>0</v>
      </c>
      <c r="J26" s="15">
        <v>0</v>
      </c>
      <c r="K26" s="15">
        <v>0</v>
      </c>
      <c r="L26" s="15">
        <v>34.08263318528179</v>
      </c>
      <c r="N26" s="15">
        <v>1496</v>
      </c>
      <c r="O26" s="15">
        <v>1595</v>
      </c>
      <c r="P26" s="15">
        <v>1100</v>
      </c>
      <c r="Q26" s="15">
        <v>3245</v>
      </c>
      <c r="R26" s="15">
        <v>2310</v>
      </c>
      <c r="T26" s="14">
        <f t="shared" si="10"/>
        <v>14960</v>
      </c>
      <c r="U26" s="14">
        <f t="shared" si="0"/>
        <v>12760</v>
      </c>
      <c r="V26" s="14">
        <f t="shared" si="1"/>
        <v>13200</v>
      </c>
      <c r="W26" s="14">
        <f t="shared" si="2"/>
        <v>12980</v>
      </c>
      <c r="X26" s="14">
        <f t="shared" si="3"/>
        <v>13860</v>
      </c>
      <c r="Z26" s="19">
        <f t="shared" si="4"/>
        <v>0.7224609513392504</v>
      </c>
      <c r="AA26" s="19">
        <f t="shared" si="5"/>
        <v>0.8895723269857669</v>
      </c>
      <c r="AB26" s="19">
        <f t="shared" si="6"/>
        <v>0.7599420599975599</v>
      </c>
      <c r="AC26" s="19">
        <f t="shared" si="7"/>
        <v>0.8358921618783688</v>
      </c>
      <c r="AD26" s="19">
        <f t="shared" si="8"/>
        <v>0.8437826491164527</v>
      </c>
      <c r="AF26" s="20">
        <f t="shared" si="11"/>
        <v>0.060205079278270866</v>
      </c>
      <c r="AG26" s="20">
        <f t="shared" si="12"/>
        <v>0.07413102724881392</v>
      </c>
      <c r="AH26" s="20">
        <f t="shared" si="13"/>
        <v>0.06332850499979666</v>
      </c>
      <c r="AI26" s="20">
        <f t="shared" si="14"/>
        <v>0.06965768015653073</v>
      </c>
      <c r="AJ26" s="20">
        <f t="shared" si="15"/>
        <v>0.0703152207597044</v>
      </c>
      <c r="AL26" s="19">
        <f t="shared" si="16"/>
        <v>1.01687306644952</v>
      </c>
      <c r="AM26" s="19">
        <f t="shared" si="17"/>
        <v>1.3981382747574886</v>
      </c>
      <c r="AN26" s="19">
        <f t="shared" si="17"/>
        <v>1.1149852398287416</v>
      </c>
      <c r="AO26" s="19">
        <f t="shared" si="9"/>
        <v>1.2435603957437258</v>
      </c>
      <c r="AP26" s="19">
        <f t="shared" si="9"/>
        <v>1.260166418657585</v>
      </c>
    </row>
    <row r="27" spans="1:42" ht="12">
      <c r="A27" s="4">
        <v>12500</v>
      </c>
      <c r="B27" s="15">
        <v>1596</v>
      </c>
      <c r="C27" s="15">
        <v>1137.4637415014306</v>
      </c>
      <c r="D27" s="15">
        <v>1233.99495880774</v>
      </c>
      <c r="E27" s="16">
        <v>1283.6261591743034</v>
      </c>
      <c r="F27" s="16">
        <v>1596</v>
      </c>
      <c r="G27" s="9"/>
      <c r="H27" s="15">
        <v>56.63626156652845</v>
      </c>
      <c r="I27" s="15">
        <v>0</v>
      </c>
      <c r="J27" s="15">
        <v>0</v>
      </c>
      <c r="K27" s="15">
        <v>0</v>
      </c>
      <c r="L27" s="15">
        <v>43.00151286758364</v>
      </c>
      <c r="N27" s="15">
        <v>1689.5</v>
      </c>
      <c r="O27" s="15">
        <v>1812.5</v>
      </c>
      <c r="P27" s="15">
        <v>1250</v>
      </c>
      <c r="Q27" s="15">
        <v>3687.5</v>
      </c>
      <c r="R27" s="15">
        <v>2625</v>
      </c>
      <c r="T27" s="14">
        <f t="shared" si="10"/>
        <v>16895</v>
      </c>
      <c r="U27" s="14">
        <f t="shared" si="0"/>
        <v>14500</v>
      </c>
      <c r="V27" s="14">
        <f t="shared" si="1"/>
        <v>15000</v>
      </c>
      <c r="W27" s="14">
        <f t="shared" si="2"/>
        <v>14750</v>
      </c>
      <c r="X27" s="14">
        <f t="shared" si="3"/>
        <v>15750</v>
      </c>
      <c r="Z27" s="19">
        <f t="shared" si="4"/>
        <v>0.7067856985174823</v>
      </c>
      <c r="AA27" s="19">
        <f t="shared" si="5"/>
        <v>0.8895723269857477</v>
      </c>
      <c r="AB27" s="19">
        <f t="shared" si="6"/>
        <v>0.7599420599975665</v>
      </c>
      <c r="AC27" s="19">
        <f t="shared" si="7"/>
        <v>0.8358921618783672</v>
      </c>
      <c r="AD27" s="19">
        <f t="shared" si="8"/>
        <v>0.8437826491164467</v>
      </c>
      <c r="AF27" s="20">
        <f t="shared" si="11"/>
        <v>0.05889880820979019</v>
      </c>
      <c r="AG27" s="20">
        <f t="shared" si="12"/>
        <v>0.0741310272488123</v>
      </c>
      <c r="AH27" s="20">
        <f t="shared" si="13"/>
        <v>0.06332850499979721</v>
      </c>
      <c r="AI27" s="20">
        <f t="shared" si="14"/>
        <v>0.06965768015653061</v>
      </c>
      <c r="AJ27" s="20">
        <f t="shared" si="15"/>
        <v>0.0703152207597039</v>
      </c>
      <c r="AL27" s="19">
        <f t="shared" si="16"/>
        <v>0.9872546143845438</v>
      </c>
      <c r="AM27" s="19">
        <f t="shared" si="17"/>
        <v>1.3981382747574513</v>
      </c>
      <c r="AN27" s="19">
        <f t="shared" si="17"/>
        <v>1.1149852398287714</v>
      </c>
      <c r="AO27" s="19">
        <f t="shared" si="9"/>
        <v>1.243560395743721</v>
      </c>
      <c r="AP27" s="19">
        <f t="shared" si="9"/>
        <v>1.2601664186575716</v>
      </c>
    </row>
    <row r="28" spans="1:18" ht="12">
      <c r="A28" s="4"/>
      <c r="B28" s="4"/>
      <c r="C28" s="4"/>
      <c r="D28" s="4"/>
      <c r="E28" s="4"/>
      <c r="F28" s="4"/>
      <c r="G28" s="9"/>
      <c r="H28" s="4"/>
      <c r="I28" s="4"/>
      <c r="J28" s="4"/>
      <c r="K28" s="4"/>
      <c r="L28" s="4"/>
      <c r="N28" s="4"/>
      <c r="O28" s="4"/>
      <c r="P28" s="4"/>
      <c r="Q28" s="4"/>
      <c r="R28" s="4"/>
    </row>
    <row r="29" spans="1:19" ht="12">
      <c r="A29" s="4"/>
      <c r="B29" s="4"/>
      <c r="C29" s="4"/>
      <c r="D29" s="4"/>
      <c r="E29" s="4"/>
      <c r="F29" s="4"/>
      <c r="G29" s="9"/>
      <c r="H29" s="4"/>
      <c r="I29" s="4"/>
      <c r="J29" s="4"/>
      <c r="K29" s="4"/>
      <c r="L29" s="4"/>
      <c r="S29" s="13"/>
    </row>
    <row r="30" spans="1:19" ht="12">
      <c r="A30" s="4"/>
      <c r="B30" s="4"/>
      <c r="C30" s="4"/>
      <c r="D30" s="4"/>
      <c r="E30" s="4"/>
      <c r="F30" s="4"/>
      <c r="G30" s="9"/>
      <c r="H30" s="4"/>
      <c r="I30" s="4"/>
      <c r="J30" s="4"/>
      <c r="K30" s="4"/>
      <c r="L30" s="4"/>
      <c r="S30" s="13"/>
    </row>
    <row r="31" spans="1:19" ht="12">
      <c r="A31" s="4"/>
      <c r="B31" s="4"/>
      <c r="C31" s="12"/>
      <c r="D31" s="11"/>
      <c r="F31" s="4"/>
      <c r="G31" s="9"/>
      <c r="H31" s="4"/>
      <c r="I31" s="4"/>
      <c r="J31" s="4"/>
      <c r="K31" s="4"/>
      <c r="L31" s="4"/>
      <c r="S31" s="13"/>
    </row>
    <row r="32" spans="1:19" ht="12">
      <c r="A32" s="4"/>
      <c r="B32" s="4"/>
      <c r="C32" s="12"/>
      <c r="D32" s="11"/>
      <c r="F32" s="4"/>
      <c r="G32" s="9"/>
      <c r="H32" s="4"/>
      <c r="I32" s="4"/>
      <c r="J32" s="4"/>
      <c r="K32" s="4"/>
      <c r="L32" s="4"/>
      <c r="S32" s="13"/>
    </row>
    <row r="33" spans="1:19" ht="12">
      <c r="A33" s="4"/>
      <c r="B33" s="4"/>
      <c r="C33" s="12"/>
      <c r="D33" s="11"/>
      <c r="F33" s="4"/>
      <c r="G33" s="9"/>
      <c r="H33" s="4"/>
      <c r="I33" s="4"/>
      <c r="J33" s="4"/>
      <c r="K33" s="4"/>
      <c r="L33" s="4"/>
      <c r="S33" s="13"/>
    </row>
    <row r="34" spans="1:19" ht="12">
      <c r="A34" s="4"/>
      <c r="B34" s="4"/>
      <c r="C34" s="12"/>
      <c r="D34" s="11"/>
      <c r="F34" s="4"/>
      <c r="G34" s="9"/>
      <c r="H34" s="4"/>
      <c r="I34" s="4"/>
      <c r="J34" s="4"/>
      <c r="K34" s="4"/>
      <c r="L34" s="4"/>
      <c r="S34" s="13"/>
    </row>
    <row r="35" spans="1:19" ht="12">
      <c r="A35" s="4"/>
      <c r="B35" s="4"/>
      <c r="C35" s="12"/>
      <c r="D35" s="11"/>
      <c r="F35" s="4"/>
      <c r="G35" s="9"/>
      <c r="H35" s="4"/>
      <c r="I35" s="4"/>
      <c r="J35" s="4"/>
      <c r="K35" s="4"/>
      <c r="L35" s="4"/>
      <c r="S35" s="13"/>
    </row>
    <row r="36" spans="1:19" ht="12">
      <c r="A36" s="4"/>
      <c r="B36" s="4"/>
      <c r="F36" s="4"/>
      <c r="G36" s="9"/>
      <c r="H36" s="4"/>
      <c r="I36" s="4"/>
      <c r="J36" s="4"/>
      <c r="K36" s="4"/>
      <c r="L36" s="4"/>
      <c r="S36" s="13"/>
    </row>
    <row r="37" spans="1:19" ht="12">
      <c r="A37" s="4"/>
      <c r="B37" s="4"/>
      <c r="F37" s="4"/>
      <c r="G37" s="9"/>
      <c r="H37" s="4"/>
      <c r="I37" s="4"/>
      <c r="J37" s="4"/>
      <c r="K37" s="4"/>
      <c r="L37" s="4"/>
      <c r="S37" s="13"/>
    </row>
    <row r="38" spans="1:19" ht="12">
      <c r="A38" s="4"/>
      <c r="B38" s="4"/>
      <c r="F38" s="4"/>
      <c r="G38" s="9"/>
      <c r="H38" s="4"/>
      <c r="I38" s="4"/>
      <c r="J38" s="4"/>
      <c r="K38" s="4"/>
      <c r="L38" s="4"/>
      <c r="S38" s="13"/>
    </row>
    <row r="39" ht="12">
      <c r="S39" s="13"/>
    </row>
    <row r="40" ht="12">
      <c r="S40" s="13"/>
    </row>
    <row r="41" ht="12">
      <c r="S41" s="13"/>
    </row>
    <row r="42" spans="19:26" ht="12">
      <c r="S42" s="13"/>
      <c r="Z42" s="19"/>
    </row>
  </sheetData>
  <mergeCells count="14">
    <mergeCell ref="AL12:AP12"/>
    <mergeCell ref="AL13:AP13"/>
    <mergeCell ref="T12:X12"/>
    <mergeCell ref="Z12:AD12"/>
    <mergeCell ref="AF12:AJ12"/>
    <mergeCell ref="AF13:AJ13"/>
    <mergeCell ref="T13:X13"/>
    <mergeCell ref="Z13:AD13"/>
    <mergeCell ref="A12:F12"/>
    <mergeCell ref="H12:L12"/>
    <mergeCell ref="N12:R12"/>
    <mergeCell ref="B13:F13"/>
    <mergeCell ref="H13:L13"/>
    <mergeCell ref="N13:R13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Small Enterprise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Henning</dc:creator>
  <cp:keywords/>
  <dc:description/>
  <cp:lastModifiedBy>Natalie Stone</cp:lastModifiedBy>
  <cp:lastPrinted>2009-10-07T18:00:02Z</cp:lastPrinted>
  <dcterms:created xsi:type="dcterms:W3CDTF">2009-07-02T08:40:06Z</dcterms:created>
  <dcterms:modified xsi:type="dcterms:W3CDTF">2010-03-30T12:23:20Z</dcterms:modified>
  <cp:category/>
  <cp:version/>
  <cp:contentType/>
  <cp:contentStatus/>
</cp:coreProperties>
</file>