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<sst xmlns="http://schemas.openxmlformats.org/spreadsheetml/2006/main" count="462" uniqueCount="314">
  <si>
    <t>MFI ID</t>
  </si>
  <si>
    <t>100096</t>
  </si>
  <si>
    <t>MFI name</t>
  </si>
  <si>
    <t>SEF-ZAF</t>
  </si>
  <si>
    <t>FROM SEF Management Reports</t>
  </si>
  <si>
    <t>Fiscal 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</si>
  <si>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</si>
  <si>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</si>
  <si>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</si>
  <si>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</si>
  <si>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</si>
  <si>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</si>
  <si>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</si>
  <si>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</si>
  <si>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</si>
  <si>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</si>
  <si>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</si>
  <si>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</si>
  <si>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</si>
  <si>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</si>
  <si>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</si>
  <si>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Period</t>
  </si>
  <si>
    <t>ANN</t>
  </si>
  <si>
    <t>Currency</t>
  </si>
  <si>
    <t>USD</t>
  </si>
  <si>
    <r>
      <t xml:space="preserve">Price of 1 Rand in USD on the first of the year or last day of the previous year according to </t>
    </r>
    <r>
      <rPr>
        <sz val="10"/>
        <color indexed="12"/>
        <rFont val="Arial"/>
        <family val="2"/>
      </rPr>
      <t>https://www.google.com/finance?hl=en&amp;biw=1238&amp;bih=683&amp;site=webhp&amp;q=CURRENCY:ZARUSD&amp;ei=wisnT7yZAsXm0QHs4eHHAg&amp;sa=X&amp;oi=currency_onebox&amp;ct=currency_onebox_chart&amp;resnum=1&amp;sqi=2&amp;ved=0CCYQ5QYwAA</t>
    </r>
  </si>
  <si>
    <t>As of date</t>
  </si>
  <si>
    <t>1996-06-30 00:00:00</t>
  </si>
  <si>
    <t>1997-06-30 00:00:00</t>
  </si>
  <si>
    <t>1998-06-30 00:00:00</t>
  </si>
  <si>
    <t>1999-06-30 00:00:00</t>
  </si>
  <si>
    <t>2000-06-30 00:00:00</t>
  </si>
  <si>
    <t>2001-06-30 00:00:00</t>
  </si>
  <si>
    <t>2002-06-30 00:00:00</t>
  </si>
  <si>
    <t>2003-06-30 00:00:00</t>
  </si>
  <si>
    <t>2004-06-30 00:00:00</t>
  </si>
  <si>
    <t>2005-06-30 00:00:00</t>
  </si>
  <si>
    <t>2006-06-30 00:00:00</t>
  </si>
  <si>
    <t>2007-06-30 00:00:00</t>
  </si>
  <si>
    <t>2008-06-30 00:00:00</t>
  </si>
  <si>
    <t>2009-06-30 00:00:00</t>
  </si>
  <si>
    <t>2010-06-30 00:00:00</t>
  </si>
  <si>
    <t>Start date</t>
  </si>
  <si>
    <t>1995-07-01 00:00:00</t>
  </si>
  <si>
    <t>1996-07-01 00:00:00</t>
  </si>
  <si>
    <t>1997-07-01 00:00:00</t>
  </si>
  <si>
    <t>1998-07-01 00:00:00</t>
  </si>
  <si>
    <t>1999-07-01 00:00:00</t>
  </si>
  <si>
    <t>2000-07-01 00:00:00</t>
  </si>
  <si>
    <t>2001-07-01 00:00:00</t>
  </si>
  <si>
    <t>2002-07-01 00:00:00</t>
  </si>
  <si>
    <t>2003-07-01 00:00:00</t>
  </si>
  <si>
    <t>2004-07-01 00:00:00</t>
  </si>
  <si>
    <t>2005-07-01 00:00:00</t>
  </si>
  <si>
    <t>2006-07-01 00:00:00</t>
  </si>
  <si>
    <t>2007-07-01 00:00:00</t>
  </si>
  <si>
    <t>2008-07-01 00:00:00</t>
  </si>
  <si>
    <t>2009-07-01 00:00:00</t>
  </si>
  <si>
    <t>Financial revenue</t>
  </si>
  <si>
    <t>409117.80</t>
  </si>
  <si>
    <t>405273.57</t>
  </si>
  <si>
    <t>403528.63</t>
  </si>
  <si>
    <t>496102.81</t>
  </si>
  <si>
    <t>677080.28</t>
  </si>
  <si>
    <t>689212.94</t>
  </si>
  <si>
    <t>469984.04</t>
  </si>
  <si>
    <t>906303.15</t>
  </si>
  <si>
    <t>1627978.14</t>
  </si>
  <si>
    <t>2436639.61</t>
  </si>
  <si>
    <t>3232975.35</t>
  </si>
  <si>
    <t>4023851.67</t>
  </si>
  <si>
    <t>5263708.34</t>
  </si>
  <si>
    <t>5489276.37</t>
  </si>
  <si>
    <t>7484997.75</t>
  </si>
  <si>
    <t>Interest and fee income</t>
  </si>
  <si>
    <t>862526.13</t>
  </si>
  <si>
    <t>4017098.61</t>
  </si>
  <si>
    <t>5254410.94</t>
  </si>
  <si>
    <t>5478806.15</t>
  </si>
  <si>
    <t>7474948.22</t>
  </si>
  <si>
    <t>Revenue from interest</t>
  </si>
  <si>
    <t>3724049.72</t>
  </si>
  <si>
    <t>2785454.58</t>
  </si>
  <si>
    <t>3036558.02</t>
  </si>
  <si>
    <t>3531560.90</t>
  </si>
  <si>
    <t>Interest income on loan portfolio</t>
  </si>
  <si>
    <t>1602063.47</t>
  </si>
  <si>
    <t>2405275.36</t>
  </si>
  <si>
    <t>3642443.18</t>
  </si>
  <si>
    <t>2656222.85</t>
  </si>
  <si>
    <t>2968666.15</t>
  </si>
  <si>
    <t>3438730.65</t>
  </si>
  <si>
    <t>Products (credit)</t>
  </si>
  <si>
    <t>Retail loans</t>
  </si>
  <si>
    <t>Interest income from investments</t>
  </si>
  <si>
    <t>25914.67</t>
  </si>
  <si>
    <t>31364.25</t>
  </si>
  <si>
    <t>0.00</t>
  </si>
  <si>
    <t>81606.55</t>
  </si>
  <si>
    <t>129231.74</t>
  </si>
  <si>
    <t>98370.77</t>
  </si>
  <si>
    <t>92830.25</t>
  </si>
  <si>
    <t>Other interest income</t>
  </si>
  <si>
    <t>67891.87</t>
  </si>
  <si>
    <t>Fee and commission income</t>
  </si>
  <si>
    <t>293048.89</t>
  </si>
  <si>
    <t>2468956.36</t>
  </si>
  <si>
    <t>2442248.13</t>
  </si>
  <si>
    <t>3943387.32</t>
  </si>
  <si>
    <t>Fee and commission income on loan portfolio</t>
  </si>
  <si>
    <t>Income from penalty fees on loan portfolio</t>
  </si>
  <si>
    <t>Fee and commission income from other financial services</t>
  </si>
  <si>
    <t>Other fee and commission income</t>
  </si>
  <si>
    <t>Other operating income</t>
  </si>
  <si>
    <t>43777.03</t>
  </si>
  <si>
    <t>6753.06</t>
  </si>
  <si>
    <t>9297.40</t>
  </si>
  <si>
    <t>10377.69</t>
  </si>
  <si>
    <t>9898.28</t>
  </si>
  <si>
    <t>Gains (losses) on exchange differences on translation recognised in profit or loss</t>
  </si>
  <si>
    <t>Gains (losses) on disposals of property, plant and equipment</t>
  </si>
  <si>
    <t>92.53</t>
  </si>
  <si>
    <t>151.25</t>
  </si>
  <si>
    <t>Gains (losses) on financial assets</t>
  </si>
  <si>
    <t>Gains (losses) on financial liabilities at fair value through profit or loss</t>
  </si>
  <si>
    <t>Gains (losses) on held-to-maturity investments</t>
  </si>
  <si>
    <t>Gains (losses) on loans and receivables</t>
  </si>
  <si>
    <t>Gains (losses) on available-for-sale financial assets</t>
  </si>
  <si>
    <t>Gains (losses) on financial liabilities at amortised cost</t>
  </si>
  <si>
    <t>Gains (losses) on net monetary position</t>
  </si>
  <si>
    <t>Financial expense</t>
  </si>
  <si>
    <t>30803.66</t>
  </si>
  <si>
    <t>26972.25</t>
  </si>
  <si>
    <t>27654.23</t>
  </si>
  <si>
    <t>21880.30</t>
  </si>
  <si>
    <t>42391.86</t>
  </si>
  <si>
    <t>52806.80</t>
  </si>
  <si>
    <t>39920.57</t>
  </si>
  <si>
    <t>73109.23</t>
  </si>
  <si>
    <t>140273.95</t>
  </si>
  <si>
    <t>245893.40</t>
  </si>
  <si>
    <t>311069.58</t>
  </si>
  <si>
    <t>483723.68</t>
  </si>
  <si>
    <t>719355.68</t>
  </si>
  <si>
    <t>1034269.34</t>
  </si>
  <si>
    <t>1026600.00</t>
  </si>
  <si>
    <t>Interest and fee expense</t>
  </si>
  <si>
    <t>432068.94</t>
  </si>
  <si>
    <t>10370.73</t>
  </si>
  <si>
    <t>901473.08</t>
  </si>
  <si>
    <t>Interest expense</t>
  </si>
  <si>
    <t>890276.48</t>
  </si>
  <si>
    <t>1004951.12</t>
  </si>
  <si>
    <t>Interest expense on borrowings</t>
  </si>
  <si>
    <t>Interest expense on deposits</t>
  </si>
  <si>
    <t>Interest expense on subordinated debt</t>
  </si>
  <si>
    <t>Fee expense</t>
  </si>
  <si>
    <t>11196.59</t>
  </si>
  <si>
    <t>21648.88</t>
  </si>
  <si>
    <t>Fee and commission expense on deposits</t>
  </si>
  <si>
    <t>Fee and commission expense on borrowings</t>
  </si>
  <si>
    <t>Other fee and commission expense</t>
  </si>
  <si>
    <t>Other financial expense</t>
  </si>
  <si>
    <t>51654.74</t>
  </si>
  <si>
    <t>708984.95</t>
  </si>
  <si>
    <t>132796.26</t>
  </si>
  <si>
    <t>Net impairment loss, gross loan portfolio</t>
  </si>
  <si>
    <t>2299.02</t>
  </si>
  <si>
    <t>1867.84</t>
  </si>
  <si>
    <t>3816.73</t>
  </si>
  <si>
    <t>2243.21</t>
  </si>
  <si>
    <t>11189.20</t>
  </si>
  <si>
    <t>42043.53</t>
  </si>
  <si>
    <t>27605.68</t>
  </si>
  <si>
    <t>41170.83</t>
  </si>
  <si>
    <t>62176.35</t>
  </si>
  <si>
    <t>15106.28</t>
  </si>
  <si>
    <t>76281.90</t>
  </si>
  <si>
    <t>102393.45</t>
  </si>
  <si>
    <t>142863.89</t>
  </si>
  <si>
    <t>25193.63</t>
  </si>
  <si>
    <t>156669.88</t>
  </si>
  <si>
    <t>Impairment loss (reversal of impairment loss), gross loan portfolio</t>
  </si>
  <si>
    <t>73210.48</t>
  </si>
  <si>
    <t>28698.71</t>
  </si>
  <si>
    <t>85561.31</t>
  </si>
  <si>
    <t>117111.84</t>
  </si>
  <si>
    <t>153227.22</t>
  </si>
  <si>
    <t>32712.97</t>
  </si>
  <si>
    <t>180743.20</t>
  </si>
  <si>
    <t>Recoveries on loans written off</t>
  </si>
  <si>
    <t>11034.13</t>
  </si>
  <si>
    <t>13592.43</t>
  </si>
  <si>
    <t>9279.41</t>
  </si>
  <si>
    <t>14718.38</t>
  </si>
  <si>
    <t>10363.34</t>
  </si>
  <si>
    <t>7519.34</t>
  </si>
  <si>
    <t>24073.32</t>
  </si>
  <si>
    <t>Operating expense</t>
  </si>
  <si>
    <t>344134.15</t>
  </si>
  <si>
    <t>484121.81</t>
  </si>
  <si>
    <t>676458.47</t>
  </si>
  <si>
    <t>751946.36</t>
  </si>
  <si>
    <t>992374.65</t>
  </si>
  <si>
    <t>968682.88</t>
  </si>
  <si>
    <t>856041.23</t>
  </si>
  <si>
    <t>1012871.28</t>
  </si>
  <si>
    <t>1547319.91</t>
  </si>
  <si>
    <t>2389276.17</t>
  </si>
  <si>
    <t>2892101.09</t>
  </si>
  <si>
    <t>3500332.17</t>
  </si>
  <si>
    <t>4645646.92</t>
  </si>
  <si>
    <t>5386692.20</t>
  </si>
  <si>
    <t>7320841.74</t>
  </si>
  <si>
    <t>Personnel expense</t>
  </si>
  <si>
    <t>1175834.43</t>
  </si>
  <si>
    <t>1514672.95</t>
  </si>
  <si>
    <t>1866689.08</t>
  </si>
  <si>
    <t>2444029.11</t>
  </si>
  <si>
    <t>3085003.56</t>
  </si>
  <si>
    <t>5001510.04</t>
  </si>
  <si>
    <t>Depreciation and amortisation expense</t>
  </si>
  <si>
    <t>31583.08</t>
  </si>
  <si>
    <t>38417.07</t>
  </si>
  <si>
    <t>48188.61</t>
  </si>
  <si>
    <t>48354.46</t>
  </si>
  <si>
    <t>64011.35</t>
  </si>
  <si>
    <t>119779.39</t>
  </si>
  <si>
    <t>Administrative expense</t>
  </si>
  <si>
    <t>339902.40</t>
  </si>
  <si>
    <t>836186.15</t>
  </si>
  <si>
    <t>977223.40</t>
  </si>
  <si>
    <t>1007948.61</t>
  </si>
  <si>
    <t>1496632.01</t>
  </si>
  <si>
    <t>2199552.31</t>
  </si>
  <si>
    <t>Net operating income</t>
  </si>
  <si>
    <t>31880.98</t>
  </si>
  <si>
    <t>-107688.33</t>
  </si>
  <si>
    <t>-304400.81</t>
  </si>
  <si>
    <t>-279967.05</t>
  </si>
  <si>
    <t>-368875.43</t>
  </si>
  <si>
    <t>-374320.26</t>
  </si>
  <si>
    <t>-453583.45</t>
  </si>
  <si>
    <t>-220848.20</t>
  </si>
  <si>
    <t>-121792.07</t>
  </si>
  <si>
    <t>-213636.23</t>
  </si>
  <si>
    <t>-46477.22</t>
  </si>
  <si>
    <t>-62597.63</t>
  </si>
  <si>
    <t>-244158.14</t>
  </si>
  <si>
    <t>-967256.48</t>
  </si>
  <si>
    <t>-1019113.87</t>
  </si>
  <si>
    <t>Non operating income</t>
  </si>
  <si>
    <t>332.44</t>
  </si>
  <si>
    <t>336.12</t>
  </si>
  <si>
    <t>372.78</t>
  </si>
  <si>
    <t>526.99</t>
  </si>
  <si>
    <t>-95.62</t>
  </si>
  <si>
    <t>1347.71</t>
  </si>
  <si>
    <t>738.39</t>
  </si>
  <si>
    <t>22974.70</t>
  </si>
  <si>
    <t>15104.83</t>
  </si>
  <si>
    <t>559409.52</t>
  </si>
  <si>
    <t>-8549.72</t>
  </si>
  <si>
    <t>61322.31</t>
  </si>
  <si>
    <t>Net Income before taxes and donations</t>
  </si>
  <si>
    <t>32213.41</t>
  </si>
  <si>
    <t>-107352.20</t>
  </si>
  <si>
    <t>-304028.02</t>
  </si>
  <si>
    <t>-279440.07</t>
  </si>
  <si>
    <t>-368971.05</t>
  </si>
  <si>
    <t>-372972.55</t>
  </si>
  <si>
    <t>-452845.05</t>
  </si>
  <si>
    <t>-98817.37</t>
  </si>
  <si>
    <t>-198531.40</t>
  </si>
  <si>
    <t>512932.29</t>
  </si>
  <si>
    <t>-71147.35</t>
  </si>
  <si>
    <t>-905934.18</t>
  </si>
  <si>
    <t>Tax expense</t>
  </si>
  <si>
    <t>Net Income after taxes and before donations</t>
  </si>
  <si>
    <t>Donations</t>
  </si>
  <si>
    <t>67705.12</t>
  </si>
  <si>
    <t>43982.16</t>
  </si>
  <si>
    <t>344728.81</t>
  </si>
  <si>
    <t>388515.96</t>
  </si>
  <si>
    <t>595022.22</t>
  </si>
  <si>
    <t>502011.85</t>
  </si>
  <si>
    <t>309551.69</t>
  </si>
  <si>
    <t>392116.02</t>
  </si>
  <si>
    <t>482821.74</t>
  </si>
  <si>
    <t>136734.17</t>
  </si>
  <si>
    <t>242688.72</t>
  </si>
  <si>
    <t>197771.96</t>
  </si>
  <si>
    <t>324226.04</t>
  </si>
  <si>
    <t>434661.82</t>
  </si>
  <si>
    <t>From page 29 of the Management Report (2011)</t>
  </si>
  <si>
    <t>Net income after taxes and donations</t>
  </si>
  <si>
    <t>99918.54</t>
  </si>
  <si>
    <t>-63370.04</t>
  </si>
  <si>
    <t>65288.74</t>
  </si>
  <si>
    <t>19544.91</t>
  </si>
  <si>
    <t>222049.67</t>
  </si>
  <si>
    <t>49166.80</t>
  </si>
  <si>
    <t>88703.49</t>
  </si>
  <si>
    <t>293298.65</t>
  </si>
  <si>
    <t>284290.34</t>
  </si>
  <si>
    <t>649666.46</t>
  </si>
  <si>
    <t>171541.36</t>
  </si>
  <si>
    <t>-46386.18</t>
  </si>
  <si>
    <t>-581708.13</t>
  </si>
  <si>
    <t>-584452.05</t>
  </si>
  <si>
    <t>From page 7 of the Management Report (2011)</t>
  </si>
  <si>
    <t>Revenues (including donations)</t>
  </si>
  <si>
    <t>Expenses</t>
  </si>
  <si>
    <t>Donations as a % of total revenue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</si>
</sst>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;&quot;-$&quot;#,##0.00"/>
    <numFmt numFmtId="166" formatCode="GENERAL"/>
    <numFmt numFmtId="167" formatCode="[$$-409]#,##0.00;[RED]\-[$$-409]#,##0.00"/>
    <numFmt numFmtId="168" formatCode="0.00%"/>
  </numFmts>
  <fonts count="4">
    <font>
      <sz val="10"/>
      <name val="Arial"/>
      <family val="2"/>
    </font>
    <font>
      <sz val="10"/>
      <color indexed="12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SEF Revenues and Expenses (USD Millions)</a:t>
            </a:r>
          </a:p>
        </c:rich>
      </c:tx>
      <c:layout>
        <c:manualLayout>
          <c:xMode val="factor"/>
          <c:yMode val="factor"/>
          <c:x val="-0.05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25"/>
          <c:w val="0.959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Sheet1!$B$61:$R$61</c:f>
              <c:numCache/>
            </c:numRef>
          </c:cat>
          <c:val>
            <c:numRef>
              <c:f>Sheet1!$B$62:$R$62</c:f>
              <c:numCache/>
            </c:numRef>
          </c:val>
        </c:ser>
        <c:ser>
          <c:idx val="1"/>
          <c:order val="1"/>
          <c:tx>
            <c:strRef>
              <c:f>Sheet1!$A$63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Sheet1!$B$61:$R$61</c:f>
              <c:numCache/>
            </c:numRef>
          </c:cat>
          <c:val>
            <c:numRef>
              <c:f>Sheet1!$B$63:$R$63</c:f>
              <c:numCache/>
            </c:numRef>
          </c:val>
        </c:ser>
        <c:gapWidth val="100"/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2175"/>
        <c:crossesAt val="0"/>
        <c:auto val="1"/>
        <c:lblOffset val="100"/>
        <c:noMultiLvlLbl val="0"/>
      </c:catAx>
      <c:valAx>
        <c:axId val="265321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26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5275"/>
          <c:y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SEF Donations as a % of Total Revenues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125"/>
          <c:w val="0.9012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Sheet1!$B$61:$R$61</c:f>
              <c:numCache/>
            </c:numRef>
          </c:cat>
          <c:val>
            <c:numRef>
              <c:f>Sheet1!$B$66:$R$66</c:f>
              <c:numCache/>
            </c:numRef>
          </c:val>
        </c:ser>
        <c:gapWidth val="100"/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537"/>
        <c:crossesAt val="0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67</xdr:row>
      <xdr:rowOff>47625</xdr:rowOff>
    </xdr:from>
    <xdr:to>
      <xdr:col>6</xdr:col>
      <xdr:colOff>628650</xdr:colOff>
      <xdr:row>96</xdr:row>
      <xdr:rowOff>19050</xdr:rowOff>
    </xdr:to>
    <xdr:graphicFrame>
      <xdr:nvGraphicFramePr>
        <xdr:cNvPr id="1" name="Chart 1"/>
        <xdr:cNvGraphicFramePr/>
      </xdr:nvGraphicFramePr>
      <xdr:xfrm>
        <a:off x="1581150" y="10896600"/>
        <a:ext cx="65341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97</xdr:row>
      <xdr:rowOff>19050</xdr:rowOff>
    </xdr:from>
    <xdr:to>
      <xdr:col>6</xdr:col>
      <xdr:colOff>619125</xdr:colOff>
      <xdr:row>125</xdr:row>
      <xdr:rowOff>142875</xdr:rowOff>
    </xdr:to>
    <xdr:graphicFrame>
      <xdr:nvGraphicFramePr>
        <xdr:cNvPr id="2" name="Chart 2"/>
        <xdr:cNvGraphicFramePr/>
      </xdr:nvGraphicFramePr>
      <xdr:xfrm>
        <a:off x="1581150" y="15725775"/>
        <a:ext cx="6524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finance?hl=en&amp;biw=1238&amp;bih=683&amp;site=webhp&amp;q=CURRENCY:ZARUSD&amp;ei=wisnT7yZAsXm0QHs4eHHAg&amp;sa=X&amp;oi=currency_onebox&amp;ct=currency_onebox_chart&amp;resnum=1&amp;sqi=2&amp;ved=0CCYQ5QYwA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68">
      <pane xSplit="1" topLeftCell="B68" activePane="topRight" state="frozen"/>
      <selection pane="topLeft" activeCell="A68" sqref="A68"/>
      <selection pane="topRight" activeCell="G80" sqref="G80"/>
    </sheetView>
  </sheetViews>
  <sheetFormatPr defaultColWidth="12.57421875" defaultRowHeight="12.75"/>
  <cols>
    <col min="1" max="1" width="20.8515625" style="0" customWidth="1"/>
    <col min="2" max="16" width="18.28125" style="0" customWidth="1"/>
    <col min="17" max="16384" width="11.57421875" style="0" customWidth="1"/>
  </cols>
  <sheetData>
    <row r="1" spans="1:16" ht="12.7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</row>
    <row r="2" spans="1:18" ht="12.75">
      <c r="A2" t="s">
        <v>2</v>
      </c>
      <c r="B2" t="s">
        <v>3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3</v>
      </c>
      <c r="M2" t="s">
        <v>3</v>
      </c>
      <c r="N2" t="s">
        <v>3</v>
      </c>
      <c r="O2" t="s">
        <v>3</v>
      </c>
      <c r="P2" t="s">
        <v>3</v>
      </c>
      <c r="Q2" t="s">
        <v>4</v>
      </c>
      <c r="R2" t="s">
        <v>4</v>
      </c>
    </row>
    <row r="3" spans="1:18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Q3">
        <v>2010</v>
      </c>
      <c r="R3">
        <v>2011</v>
      </c>
    </row>
    <row r="4" spans="1:16" ht="12.75">
      <c r="A4" t="s">
        <v>21</v>
      </c>
      <c r="B4" t="s">
        <v>22</v>
      </c>
      <c r="C4" t="s">
        <v>22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</row>
    <row r="5" spans="1:19" ht="12.75">
      <c r="A5" t="s">
        <v>23</v>
      </c>
      <c r="B5" t="s">
        <v>24</v>
      </c>
      <c r="C5" t="s">
        <v>24</v>
      </c>
      <c r="D5" t="s">
        <v>24</v>
      </c>
      <c r="E5" t="s">
        <v>24</v>
      </c>
      <c r="F5" t="s">
        <v>24</v>
      </c>
      <c r="G5" t="s">
        <v>24</v>
      </c>
      <c r="H5" t="s">
        <v>24</v>
      </c>
      <c r="I5" t="s">
        <v>24</v>
      </c>
      <c r="J5" t="s">
        <v>24</v>
      </c>
      <c r="K5" t="s">
        <v>24</v>
      </c>
      <c r="L5" t="s">
        <v>24</v>
      </c>
      <c r="M5" t="s">
        <v>24</v>
      </c>
      <c r="N5" t="s">
        <v>24</v>
      </c>
      <c r="O5" t="s">
        <v>24</v>
      </c>
      <c r="P5" t="s">
        <v>24</v>
      </c>
      <c r="Q5">
        <v>0.135</v>
      </c>
      <c r="R5">
        <v>0.15130000000000002</v>
      </c>
      <c r="S5" t="s">
        <v>25</v>
      </c>
    </row>
    <row r="6" spans="1:16" ht="12.7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 t="s">
        <v>34</v>
      </c>
      <c r="J6" t="s">
        <v>35</v>
      </c>
      <c r="K6" t="s">
        <v>36</v>
      </c>
      <c r="L6" t="s">
        <v>37</v>
      </c>
      <c r="M6" t="s">
        <v>38</v>
      </c>
      <c r="N6" t="s">
        <v>39</v>
      </c>
      <c r="O6" t="s">
        <v>40</v>
      </c>
      <c r="P6" t="s">
        <v>41</v>
      </c>
    </row>
    <row r="7" spans="1:16" ht="12.75">
      <c r="A7" t="s">
        <v>42</v>
      </c>
      <c r="B7" t="s">
        <v>43</v>
      </c>
      <c r="C7" t="s">
        <v>44</v>
      </c>
      <c r="D7" t="s">
        <v>45</v>
      </c>
      <c r="E7" t="s">
        <v>46</v>
      </c>
      <c r="F7" t="s">
        <v>47</v>
      </c>
      <c r="G7" t="s">
        <v>48</v>
      </c>
      <c r="H7" t="s">
        <v>49</v>
      </c>
      <c r="I7" t="s">
        <v>50</v>
      </c>
      <c r="J7" t="s">
        <v>51</v>
      </c>
      <c r="K7" t="s">
        <v>52</v>
      </c>
      <c r="L7" t="s">
        <v>53</v>
      </c>
      <c r="M7" t="s">
        <v>54</v>
      </c>
      <c r="N7" t="s">
        <v>55</v>
      </c>
      <c r="O7" t="s">
        <v>56</v>
      </c>
      <c r="P7" t="s">
        <v>57</v>
      </c>
    </row>
    <row r="8" spans="1:16" ht="12.75">
      <c r="A8" t="s">
        <v>58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69</v>
      </c>
      <c r="M8" t="s">
        <v>70</v>
      </c>
      <c r="N8" t="s">
        <v>71</v>
      </c>
      <c r="O8" t="s">
        <v>72</v>
      </c>
      <c r="P8" t="s">
        <v>73</v>
      </c>
    </row>
    <row r="9" spans="1:16" ht="12.75">
      <c r="A9" t="s">
        <v>74</v>
      </c>
      <c r="B9" t="s">
        <v>59</v>
      </c>
      <c r="C9" t="s">
        <v>60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75</v>
      </c>
      <c r="J9" t="s">
        <v>67</v>
      </c>
      <c r="K9" t="s">
        <v>68</v>
      </c>
      <c r="L9" t="s">
        <v>69</v>
      </c>
      <c r="M9" t="s">
        <v>76</v>
      </c>
      <c r="N9" t="s">
        <v>77</v>
      </c>
      <c r="O9" t="s">
        <v>78</v>
      </c>
      <c r="P9" t="s">
        <v>79</v>
      </c>
    </row>
    <row r="10" spans="1:16" ht="12.75">
      <c r="A10" t="s">
        <v>80</v>
      </c>
      <c r="J10" t="s">
        <v>67</v>
      </c>
      <c r="K10" t="s">
        <v>68</v>
      </c>
      <c r="L10" t="s">
        <v>69</v>
      </c>
      <c r="M10" t="s">
        <v>81</v>
      </c>
      <c r="N10" t="s">
        <v>82</v>
      </c>
      <c r="O10" t="s">
        <v>83</v>
      </c>
      <c r="P10" t="s">
        <v>84</v>
      </c>
    </row>
    <row r="11" spans="1:16" ht="12.75">
      <c r="A11" t="s">
        <v>85</v>
      </c>
      <c r="J11" t="s">
        <v>86</v>
      </c>
      <c r="K11" t="s">
        <v>87</v>
      </c>
      <c r="L11" t="s">
        <v>69</v>
      </c>
      <c r="M11" t="s">
        <v>88</v>
      </c>
      <c r="N11" t="s">
        <v>89</v>
      </c>
      <c r="O11" t="s">
        <v>90</v>
      </c>
      <c r="P11" t="s">
        <v>91</v>
      </c>
    </row>
    <row r="12" ht="12.75">
      <c r="A12" t="s">
        <v>92</v>
      </c>
    </row>
    <row r="13" spans="1:16" ht="12.75">
      <c r="A13" t="s">
        <v>93</v>
      </c>
      <c r="P13" t="s">
        <v>91</v>
      </c>
    </row>
    <row r="14" spans="1:16" ht="12.75">
      <c r="A14" t="s">
        <v>94</v>
      </c>
      <c r="J14" t="s">
        <v>95</v>
      </c>
      <c r="K14" t="s">
        <v>96</v>
      </c>
      <c r="L14" t="s">
        <v>97</v>
      </c>
      <c r="M14" t="s">
        <v>98</v>
      </c>
      <c r="N14" t="s">
        <v>99</v>
      </c>
      <c r="O14" t="s">
        <v>100</v>
      </c>
      <c r="P14" t="s">
        <v>101</v>
      </c>
    </row>
    <row r="15" spans="1:15" ht="12.75">
      <c r="A15" t="s">
        <v>102</v>
      </c>
      <c r="O15" t="s">
        <v>103</v>
      </c>
    </row>
    <row r="16" spans="1:16" ht="12.75">
      <c r="A16" t="s">
        <v>104</v>
      </c>
      <c r="J16" t="s">
        <v>97</v>
      </c>
      <c r="K16" t="s">
        <v>97</v>
      </c>
      <c r="L16" t="s">
        <v>97</v>
      </c>
      <c r="M16" t="s">
        <v>105</v>
      </c>
      <c r="N16" t="s">
        <v>106</v>
      </c>
      <c r="O16" t="s">
        <v>107</v>
      </c>
      <c r="P16" t="s">
        <v>108</v>
      </c>
    </row>
    <row r="17" spans="1:16" ht="12.75">
      <c r="A17" t="s">
        <v>109</v>
      </c>
      <c r="J17" t="s">
        <v>97</v>
      </c>
      <c r="K17" t="s">
        <v>97</v>
      </c>
      <c r="L17" t="s">
        <v>97</v>
      </c>
      <c r="M17" t="s">
        <v>105</v>
      </c>
      <c r="N17" t="s">
        <v>106</v>
      </c>
      <c r="O17" t="s">
        <v>107</v>
      </c>
      <c r="P17" t="s">
        <v>108</v>
      </c>
    </row>
    <row r="18" ht="12.75">
      <c r="A18" t="s">
        <v>92</v>
      </c>
    </row>
    <row r="19" spans="1:16" ht="12.75">
      <c r="A19" t="s">
        <v>93</v>
      </c>
      <c r="P19" t="s">
        <v>108</v>
      </c>
    </row>
    <row r="20" ht="12.75">
      <c r="A20" t="s">
        <v>110</v>
      </c>
    </row>
    <row r="21" ht="12.75">
      <c r="A21" t="s">
        <v>111</v>
      </c>
    </row>
    <row r="22" ht="12.75">
      <c r="A22" t="s">
        <v>112</v>
      </c>
    </row>
    <row r="23" spans="1:16" ht="12.75">
      <c r="A23" t="s">
        <v>113</v>
      </c>
      <c r="B23" t="s">
        <v>97</v>
      </c>
      <c r="C23" t="s">
        <v>97</v>
      </c>
      <c r="D23" t="s">
        <v>97</v>
      </c>
      <c r="E23" t="s">
        <v>97</v>
      </c>
      <c r="F23" t="s">
        <v>97</v>
      </c>
      <c r="G23" t="s">
        <v>97</v>
      </c>
      <c r="H23" t="s">
        <v>97</v>
      </c>
      <c r="I23" t="s">
        <v>114</v>
      </c>
      <c r="J23" t="s">
        <v>97</v>
      </c>
      <c r="K23" t="s">
        <v>97</v>
      </c>
      <c r="L23" t="s">
        <v>97</v>
      </c>
      <c r="M23" t="s">
        <v>115</v>
      </c>
      <c r="N23" t="s">
        <v>116</v>
      </c>
      <c r="O23" t="s">
        <v>117</v>
      </c>
      <c r="P23" t="s">
        <v>118</v>
      </c>
    </row>
    <row r="24" ht="12.75">
      <c r="A24" t="s">
        <v>119</v>
      </c>
    </row>
    <row r="25" spans="1:16" ht="12.75">
      <c r="A25" t="s">
        <v>120</v>
      </c>
      <c r="O25" t="s">
        <v>121</v>
      </c>
      <c r="P25" t="s">
        <v>122</v>
      </c>
    </row>
    <row r="26" ht="12.75">
      <c r="A26" t="s">
        <v>123</v>
      </c>
    </row>
    <row r="27" ht="12.75">
      <c r="A27" t="s">
        <v>124</v>
      </c>
    </row>
    <row r="28" ht="12.75">
      <c r="A28" t="s">
        <v>125</v>
      </c>
    </row>
    <row r="29" ht="12.75">
      <c r="A29" t="s">
        <v>126</v>
      </c>
    </row>
    <row r="30" ht="12.75">
      <c r="A30" t="s">
        <v>127</v>
      </c>
    </row>
    <row r="31" ht="12.75">
      <c r="A31" t="s">
        <v>128</v>
      </c>
    </row>
    <row r="32" ht="12.75">
      <c r="A32" t="s">
        <v>129</v>
      </c>
    </row>
    <row r="33" spans="1:16" ht="12.75">
      <c r="A33" t="s">
        <v>130</v>
      </c>
      <c r="B33" t="s">
        <v>131</v>
      </c>
      <c r="C33" t="s">
        <v>132</v>
      </c>
      <c r="D33" t="s">
        <v>133</v>
      </c>
      <c r="E33" t="s">
        <v>134</v>
      </c>
      <c r="F33" t="s">
        <v>135</v>
      </c>
      <c r="G33" t="s">
        <v>136</v>
      </c>
      <c r="H33" t="s">
        <v>137</v>
      </c>
      <c r="I33" t="s">
        <v>138</v>
      </c>
      <c r="J33" t="s">
        <v>139</v>
      </c>
      <c r="K33" t="s">
        <v>140</v>
      </c>
      <c r="L33" t="s">
        <v>141</v>
      </c>
      <c r="M33" t="s">
        <v>142</v>
      </c>
      <c r="N33" t="s">
        <v>143</v>
      </c>
      <c r="O33" t="s">
        <v>144</v>
      </c>
      <c r="P33" t="s">
        <v>145</v>
      </c>
    </row>
    <row r="34" spans="1:16" ht="12.75">
      <c r="A34" t="s">
        <v>146</v>
      </c>
      <c r="J34" t="s">
        <v>139</v>
      </c>
      <c r="K34" t="s">
        <v>140</v>
      </c>
      <c r="L34" t="s">
        <v>141</v>
      </c>
      <c r="M34" t="s">
        <v>147</v>
      </c>
      <c r="N34" t="s">
        <v>148</v>
      </c>
      <c r="O34" t="s">
        <v>149</v>
      </c>
      <c r="P34" t="s">
        <v>145</v>
      </c>
    </row>
    <row r="35" spans="1:16" ht="12.75">
      <c r="A35" t="s">
        <v>150</v>
      </c>
      <c r="O35" t="s">
        <v>151</v>
      </c>
      <c r="P35" t="s">
        <v>152</v>
      </c>
    </row>
    <row r="36" spans="1:16" ht="12.75">
      <c r="A36" t="s">
        <v>153</v>
      </c>
      <c r="O36" t="s">
        <v>151</v>
      </c>
      <c r="P36" t="s">
        <v>152</v>
      </c>
    </row>
    <row r="37" spans="1:15" ht="12.75">
      <c r="A37" t="s">
        <v>154</v>
      </c>
      <c r="O37" t="s">
        <v>97</v>
      </c>
    </row>
    <row r="38" ht="12.75">
      <c r="A38" t="s">
        <v>155</v>
      </c>
    </row>
    <row r="39" spans="1:16" ht="12.75">
      <c r="A39" t="s">
        <v>156</v>
      </c>
      <c r="O39" t="s">
        <v>157</v>
      </c>
      <c r="P39" t="s">
        <v>158</v>
      </c>
    </row>
    <row r="40" ht="12.75">
      <c r="A40" t="s">
        <v>159</v>
      </c>
    </row>
    <row r="41" spans="1:16" ht="12.75">
      <c r="A41" t="s">
        <v>160</v>
      </c>
      <c r="O41" t="s">
        <v>157</v>
      </c>
      <c r="P41" t="s">
        <v>158</v>
      </c>
    </row>
    <row r="42" ht="12.75">
      <c r="A42" t="s">
        <v>161</v>
      </c>
    </row>
    <row r="43" spans="1:15" ht="12.75">
      <c r="A43" t="s">
        <v>162</v>
      </c>
      <c r="J43" t="s">
        <v>97</v>
      </c>
      <c r="K43" t="s">
        <v>97</v>
      </c>
      <c r="L43" t="s">
        <v>97</v>
      </c>
      <c r="M43" t="s">
        <v>163</v>
      </c>
      <c r="N43" t="s">
        <v>164</v>
      </c>
      <c r="O43" t="s">
        <v>165</v>
      </c>
    </row>
    <row r="44" spans="1:16" ht="12.75">
      <c r="A44" t="s">
        <v>166</v>
      </c>
      <c r="B44" t="s">
        <v>167</v>
      </c>
      <c r="C44" t="s">
        <v>168</v>
      </c>
      <c r="D44" t="s">
        <v>169</v>
      </c>
      <c r="E44" t="s">
        <v>170</v>
      </c>
      <c r="F44" t="s">
        <v>171</v>
      </c>
      <c r="G44" t="s">
        <v>172</v>
      </c>
      <c r="H44" t="s">
        <v>173</v>
      </c>
      <c r="I44" t="s">
        <v>174</v>
      </c>
      <c r="J44" t="s">
        <v>175</v>
      </c>
      <c r="K44" t="s">
        <v>176</v>
      </c>
      <c r="L44" t="s">
        <v>177</v>
      </c>
      <c r="M44" t="s">
        <v>178</v>
      </c>
      <c r="N44" t="s">
        <v>179</v>
      </c>
      <c r="O44" t="s">
        <v>180</v>
      </c>
      <c r="P44" t="s">
        <v>181</v>
      </c>
    </row>
    <row r="45" spans="1:16" ht="12.75">
      <c r="A45" t="s">
        <v>182</v>
      </c>
      <c r="J45" t="s">
        <v>183</v>
      </c>
      <c r="K45" t="s">
        <v>184</v>
      </c>
      <c r="L45" t="s">
        <v>185</v>
      </c>
      <c r="M45" t="s">
        <v>186</v>
      </c>
      <c r="N45" t="s">
        <v>187</v>
      </c>
      <c r="O45" t="s">
        <v>188</v>
      </c>
      <c r="P45" t="s">
        <v>189</v>
      </c>
    </row>
    <row r="46" spans="1:16" ht="12.75">
      <c r="A46" t="s">
        <v>190</v>
      </c>
      <c r="J46" t="s">
        <v>191</v>
      </c>
      <c r="K46" t="s">
        <v>192</v>
      </c>
      <c r="L46" t="s">
        <v>193</v>
      </c>
      <c r="M46" t="s">
        <v>194</v>
      </c>
      <c r="N46" t="s">
        <v>195</v>
      </c>
      <c r="O46" t="s">
        <v>196</v>
      </c>
      <c r="P46" t="s">
        <v>197</v>
      </c>
    </row>
    <row r="47" spans="1:16" ht="12.75">
      <c r="A47" t="s">
        <v>198</v>
      </c>
      <c r="B47" t="s">
        <v>199</v>
      </c>
      <c r="C47" t="s">
        <v>200</v>
      </c>
      <c r="D47" t="s">
        <v>201</v>
      </c>
      <c r="E47" t="s">
        <v>202</v>
      </c>
      <c r="F47" t="s">
        <v>203</v>
      </c>
      <c r="G47" t="s">
        <v>204</v>
      </c>
      <c r="H47" t="s">
        <v>205</v>
      </c>
      <c r="I47" t="s">
        <v>206</v>
      </c>
      <c r="J47" t="s">
        <v>207</v>
      </c>
      <c r="K47" t="s">
        <v>208</v>
      </c>
      <c r="L47" t="s">
        <v>209</v>
      </c>
      <c r="M47" t="s">
        <v>210</v>
      </c>
      <c r="N47" t="s">
        <v>211</v>
      </c>
      <c r="O47" s="1" t="s">
        <v>212</v>
      </c>
      <c r="P47" t="s">
        <v>213</v>
      </c>
    </row>
    <row r="48" spans="1:16" ht="12.75">
      <c r="A48" t="s">
        <v>214</v>
      </c>
      <c r="J48" t="s">
        <v>215</v>
      </c>
      <c r="K48" t="s">
        <v>216</v>
      </c>
      <c r="L48" t="s">
        <v>217</v>
      </c>
      <c r="M48" t="s">
        <v>218</v>
      </c>
      <c r="N48" t="s">
        <v>219</v>
      </c>
      <c r="O48" t="s">
        <v>97</v>
      </c>
      <c r="P48" t="s">
        <v>220</v>
      </c>
    </row>
    <row r="49" spans="1:16" ht="12.75">
      <c r="A49" t="s">
        <v>221</v>
      </c>
      <c r="J49" t="s">
        <v>222</v>
      </c>
      <c r="K49" t="s">
        <v>223</v>
      </c>
      <c r="L49" t="s">
        <v>224</v>
      </c>
      <c r="M49" t="s">
        <v>225</v>
      </c>
      <c r="N49" t="s">
        <v>226</v>
      </c>
      <c r="O49" t="s">
        <v>97</v>
      </c>
      <c r="P49" t="s">
        <v>227</v>
      </c>
    </row>
    <row r="50" spans="1:16" ht="12.75">
      <c r="A50" t="s">
        <v>228</v>
      </c>
      <c r="J50" t="s">
        <v>229</v>
      </c>
      <c r="K50" t="s">
        <v>230</v>
      </c>
      <c r="L50" t="s">
        <v>231</v>
      </c>
      <c r="M50" t="s">
        <v>232</v>
      </c>
      <c r="N50" t="s">
        <v>233</v>
      </c>
      <c r="O50" t="s">
        <v>212</v>
      </c>
      <c r="P50" t="s">
        <v>234</v>
      </c>
    </row>
    <row r="51" spans="1:16" ht="12.75">
      <c r="A51" t="s">
        <v>235</v>
      </c>
      <c r="B51" t="s">
        <v>236</v>
      </c>
      <c r="C51" t="s">
        <v>237</v>
      </c>
      <c r="D51" t="s">
        <v>238</v>
      </c>
      <c r="E51" t="s">
        <v>239</v>
      </c>
      <c r="F51" t="s">
        <v>240</v>
      </c>
      <c r="G51" t="s">
        <v>241</v>
      </c>
      <c r="H51" t="s">
        <v>242</v>
      </c>
      <c r="I51" t="s">
        <v>243</v>
      </c>
      <c r="J51" t="s">
        <v>244</v>
      </c>
      <c r="K51" t="s">
        <v>245</v>
      </c>
      <c r="L51" t="s">
        <v>246</v>
      </c>
      <c r="M51" t="s">
        <v>247</v>
      </c>
      <c r="N51" t="s">
        <v>248</v>
      </c>
      <c r="O51" t="s">
        <v>249</v>
      </c>
      <c r="P51" t="s">
        <v>250</v>
      </c>
    </row>
    <row r="52" spans="1:16" ht="12.75">
      <c r="A52" t="s">
        <v>251</v>
      </c>
      <c r="B52" t="s">
        <v>252</v>
      </c>
      <c r="C52" t="s">
        <v>253</v>
      </c>
      <c r="D52" t="s">
        <v>254</v>
      </c>
      <c r="E52" t="s">
        <v>255</v>
      </c>
      <c r="F52" t="s">
        <v>256</v>
      </c>
      <c r="G52" t="s">
        <v>257</v>
      </c>
      <c r="H52" t="s">
        <v>258</v>
      </c>
      <c r="I52" t="s">
        <v>97</v>
      </c>
      <c r="J52" t="s">
        <v>259</v>
      </c>
      <c r="K52" t="s">
        <v>260</v>
      </c>
      <c r="L52" t="s">
        <v>261</v>
      </c>
      <c r="M52" t="s">
        <v>262</v>
      </c>
      <c r="N52" t="s">
        <v>97</v>
      </c>
      <c r="O52" t="s">
        <v>263</v>
      </c>
      <c r="P52" t="s">
        <v>97</v>
      </c>
    </row>
    <row r="53" spans="1:16" ht="12.75">
      <c r="A53" t="s">
        <v>264</v>
      </c>
      <c r="B53" t="s">
        <v>265</v>
      </c>
      <c r="C53" t="s">
        <v>266</v>
      </c>
      <c r="D53" t="s">
        <v>267</v>
      </c>
      <c r="E53" t="s">
        <v>268</v>
      </c>
      <c r="F53" t="s">
        <v>269</v>
      </c>
      <c r="G53" t="s">
        <v>270</v>
      </c>
      <c r="H53" t="s">
        <v>271</v>
      </c>
      <c r="I53" t="s">
        <v>243</v>
      </c>
      <c r="J53" t="s">
        <v>272</v>
      </c>
      <c r="K53" t="s">
        <v>273</v>
      </c>
      <c r="L53" t="s">
        <v>274</v>
      </c>
      <c r="M53" t="s">
        <v>275</v>
      </c>
      <c r="N53" t="s">
        <v>248</v>
      </c>
      <c r="O53" t="s">
        <v>276</v>
      </c>
      <c r="P53" t="s">
        <v>250</v>
      </c>
    </row>
    <row r="54" spans="1:15" ht="12.75">
      <c r="A54" t="s">
        <v>277</v>
      </c>
      <c r="B54" t="s">
        <v>97</v>
      </c>
      <c r="C54" t="s">
        <v>97</v>
      </c>
      <c r="D54" t="s">
        <v>97</v>
      </c>
      <c r="E54" t="s">
        <v>97</v>
      </c>
      <c r="F54" t="s">
        <v>97</v>
      </c>
      <c r="G54" t="s">
        <v>97</v>
      </c>
      <c r="H54" t="s">
        <v>97</v>
      </c>
      <c r="I54" t="s">
        <v>97</v>
      </c>
      <c r="J54" t="s">
        <v>97</v>
      </c>
      <c r="K54" t="s">
        <v>97</v>
      </c>
      <c r="L54" t="s">
        <v>97</v>
      </c>
      <c r="M54" t="s">
        <v>97</v>
      </c>
      <c r="N54" t="s">
        <v>97</v>
      </c>
      <c r="O54" t="s">
        <v>97</v>
      </c>
    </row>
    <row r="55" spans="1:16" ht="12.75">
      <c r="A55" t="s">
        <v>278</v>
      </c>
      <c r="B55" t="s">
        <v>265</v>
      </c>
      <c r="C55" t="s">
        <v>266</v>
      </c>
      <c r="D55" t="s">
        <v>267</v>
      </c>
      <c r="E55" t="s">
        <v>268</v>
      </c>
      <c r="F55" t="s">
        <v>269</v>
      </c>
      <c r="G55" t="s">
        <v>270</v>
      </c>
      <c r="H55" t="s">
        <v>271</v>
      </c>
      <c r="I55" t="s">
        <v>243</v>
      </c>
      <c r="J55" t="s">
        <v>272</v>
      </c>
      <c r="K55" t="s">
        <v>273</v>
      </c>
      <c r="L55" t="s">
        <v>274</v>
      </c>
      <c r="M55" t="s">
        <v>275</v>
      </c>
      <c r="N55" t="s">
        <v>248</v>
      </c>
      <c r="O55" t="s">
        <v>276</v>
      </c>
      <c r="P55" t="s">
        <v>250</v>
      </c>
    </row>
    <row r="56" spans="1:19" ht="12.75">
      <c r="A56" t="s">
        <v>279</v>
      </c>
      <c r="B56" t="s">
        <v>280</v>
      </c>
      <c r="C56" t="s">
        <v>281</v>
      </c>
      <c r="D56" t="s">
        <v>97</v>
      </c>
      <c r="E56" t="s">
        <v>282</v>
      </c>
      <c r="F56" t="s">
        <v>283</v>
      </c>
      <c r="G56" t="s">
        <v>284</v>
      </c>
      <c r="H56" t="s">
        <v>285</v>
      </c>
      <c r="I56" t="s">
        <v>286</v>
      </c>
      <c r="J56" t="s">
        <v>287</v>
      </c>
      <c r="K56" t="s">
        <v>288</v>
      </c>
      <c r="L56" t="s">
        <v>289</v>
      </c>
      <c r="M56" t="s">
        <v>290</v>
      </c>
      <c r="N56" t="s">
        <v>291</v>
      </c>
      <c r="O56" t="s">
        <v>292</v>
      </c>
      <c r="P56" t="s">
        <v>293</v>
      </c>
      <c r="Q56" s="2">
        <f>16615070*Q5</f>
        <v>2243034.45</v>
      </c>
      <c r="R56" s="2">
        <f>9633381*R5</f>
        <v>1457530.5453</v>
      </c>
      <c r="S56" t="s">
        <v>294</v>
      </c>
    </row>
    <row r="57" spans="1:16" ht="12.75">
      <c r="A57" t="s">
        <v>295</v>
      </c>
      <c r="B57" t="s">
        <v>296</v>
      </c>
      <c r="C57" t="s">
        <v>297</v>
      </c>
      <c r="D57" t="s">
        <v>267</v>
      </c>
      <c r="E57" t="s">
        <v>298</v>
      </c>
      <c r="F57" t="s">
        <v>299</v>
      </c>
      <c r="G57" t="s">
        <v>300</v>
      </c>
      <c r="H57" t="s">
        <v>301</v>
      </c>
      <c r="I57" t="s">
        <v>302</v>
      </c>
      <c r="J57" t="s">
        <v>303</v>
      </c>
      <c r="K57" t="s">
        <v>304</v>
      </c>
      <c r="L57" t="s">
        <v>305</v>
      </c>
      <c r="M57" t="s">
        <v>306</v>
      </c>
      <c r="N57" t="s">
        <v>307</v>
      </c>
      <c r="O57" t="s">
        <v>308</v>
      </c>
      <c r="P57" t="s">
        <v>309</v>
      </c>
    </row>
    <row r="58" spans="2:19" ht="12.75">
      <c r="B58" s="3">
        <f>VALUE(B8)+VALUE(B56)</f>
        <v>476822.92</v>
      </c>
      <c r="C58" s="3">
        <f>VALUE(C8)+VALUE(C56)</f>
        <v>449255.73</v>
      </c>
      <c r="D58" s="3">
        <f>VALUE(D8)+VALUE(D56)</f>
        <v>403528.63</v>
      </c>
      <c r="E58" s="3">
        <f>VALUE(E8)+VALUE(E56)</f>
        <v>840831.62</v>
      </c>
      <c r="F58" s="3">
        <f>VALUE(F8)+VALUE(F56)</f>
        <v>1065596.24</v>
      </c>
      <c r="G58" s="3">
        <f>VALUE(G8)+VALUE(G56)</f>
        <v>1284235.16</v>
      </c>
      <c r="H58" s="3">
        <f>VALUE(H8)+VALUE(H56)</f>
        <v>971995.8899999999</v>
      </c>
      <c r="I58" s="3">
        <f>VALUE(I8)+VALUE(I56)</f>
        <v>1215854.84</v>
      </c>
      <c r="J58" s="3">
        <f>VALUE(J8)+VALUE(J56)</f>
        <v>2020094.16</v>
      </c>
      <c r="K58" s="3">
        <f>VALUE(K8)+VALUE(K56)</f>
        <v>2919461.3499999996</v>
      </c>
      <c r="L58" s="3">
        <f>VALUE(L8)+VALUE(L56)</f>
        <v>3369709.52</v>
      </c>
      <c r="M58" s="3">
        <f>VALUE(M8)+VALUE(M56)</f>
        <v>4266540.39</v>
      </c>
      <c r="N58" s="3">
        <f>VALUE(N8)+VALUE(N56)</f>
        <v>5461480.3</v>
      </c>
      <c r="O58" s="3">
        <f>VALUE(O8)+VALUE(O56)</f>
        <v>5813502.41</v>
      </c>
      <c r="P58" s="3">
        <f>VALUE(P8)+VALUE(P56)</f>
        <v>7919659.57</v>
      </c>
      <c r="Q58" s="2">
        <f>56585358*Q5+Q56</f>
        <v>9882057.780000001</v>
      </c>
      <c r="R58">
        <f>66714706*R5+R56</f>
        <v>11551465.5631</v>
      </c>
      <c r="S58" t="s">
        <v>310</v>
      </c>
    </row>
    <row r="59" spans="1:18" ht="12.75">
      <c r="A59" t="s">
        <v>311</v>
      </c>
      <c r="B59" s="3">
        <f>VALUE(B57)+B60</f>
        <v>474856.35</v>
      </c>
      <c r="C59" s="3">
        <f>VALUE(C57)+C60</f>
        <v>447724.02</v>
      </c>
      <c r="D59" s="3">
        <f>VALUE(D57)+D60</f>
        <v>400084.67999999993</v>
      </c>
      <c r="E59" s="3">
        <f>VALUE(E57)+E60</f>
        <v>839115.4</v>
      </c>
      <c r="F59" s="3">
        <f>VALUE(F57)+F60</f>
        <v>1054311.42</v>
      </c>
      <c r="G59" s="3">
        <f>VALUE(G57)+G60</f>
        <v>1243539.35</v>
      </c>
      <c r="H59" s="3">
        <f>VALUE(H57)+H60</f>
        <v>945128.6</v>
      </c>
      <c r="I59" s="3">
        <f>VALUE(I57)+I60</f>
        <v>1174684</v>
      </c>
      <c r="J59" s="3">
        <f>VALUE(J57)+J60</f>
        <v>1980892.5099999998</v>
      </c>
      <c r="K59" s="3">
        <f>VALUE(K57)+K60</f>
        <v>2919459.9099999997</v>
      </c>
      <c r="L59" s="3">
        <f>VALUE(L57)+L60</f>
        <v>3852837.13</v>
      </c>
      <c r="M59" s="3">
        <f>VALUE(M57)+M60</f>
        <v>4155597.21</v>
      </c>
      <c r="N59" s="3">
        <f>VALUE(N57)+N60</f>
        <v>5318616.42</v>
      </c>
      <c r="O59" s="3">
        <f>VALUE(O57)+O60</f>
        <v>5839253.41</v>
      </c>
      <c r="P59" s="3">
        <f>VALUE(P57)+P60</f>
        <v>7762989.69</v>
      </c>
      <c r="Q59" s="3">
        <f>Q58</f>
        <v>9882057.780000001</v>
      </c>
      <c r="R59" s="2">
        <f>R58</f>
        <v>11551465.5631</v>
      </c>
    </row>
    <row r="60" spans="1:19" ht="12.75">
      <c r="A60" t="s">
        <v>312</v>
      </c>
      <c r="B60" s="3">
        <f>VALUE(B47)+VALUE(B33)</f>
        <v>374937.81</v>
      </c>
      <c r="C60" s="3">
        <f>VALUE(C47)+VALUE(C33)</f>
        <v>511094.06</v>
      </c>
      <c r="D60" s="3">
        <f>VALUE(D47)+VALUE(D33)</f>
        <v>704112.7</v>
      </c>
      <c r="E60" s="3">
        <f>VALUE(E47)+VALUE(E33)</f>
        <v>773826.66</v>
      </c>
      <c r="F60" s="3">
        <f>VALUE(F47)+VALUE(F33)</f>
        <v>1034766.51</v>
      </c>
      <c r="G60" s="3">
        <f>VALUE(G47)+VALUE(G33)</f>
        <v>1021489.68</v>
      </c>
      <c r="H60" s="3">
        <f>VALUE(H47)+VALUE(H33)</f>
        <v>895961.7999999999</v>
      </c>
      <c r="I60" s="3">
        <f>VALUE(I47)+VALUE(I33)</f>
        <v>1085980.51</v>
      </c>
      <c r="J60" s="3">
        <f>VALUE(J47)+VALUE(J33)</f>
        <v>1687593.8599999999</v>
      </c>
      <c r="K60" s="3">
        <f>VALUE(K47)+VALUE(K33)</f>
        <v>2635169.57</v>
      </c>
      <c r="L60" s="3">
        <f>VALUE(L47)+VALUE(L33)</f>
        <v>3203170.67</v>
      </c>
      <c r="M60" s="3">
        <f>VALUE(M47)+VALUE(M33)</f>
        <v>3984055.85</v>
      </c>
      <c r="N60" s="3">
        <f>VALUE(N47)+VALUE(N33)</f>
        <v>5365002.6</v>
      </c>
      <c r="O60" s="3">
        <f>VALUE(O47)+VALUE(O33)</f>
        <v>6420961.54</v>
      </c>
      <c r="P60" s="3">
        <f>VALUE(P47)+VALUE(P33)</f>
        <v>8347441.74</v>
      </c>
      <c r="Q60" s="2">
        <f>(36911079+18507692+7771362+1061355+124636)*Q5</f>
        <v>8690776.74</v>
      </c>
      <c r="R60" s="2">
        <f>(40174430+21736106+7598730+1382250+39301)*R5</f>
        <v>10731832.612100001</v>
      </c>
      <c r="S60" t="s">
        <v>310</v>
      </c>
    </row>
    <row r="61" spans="2:18" ht="12.75">
      <c r="B61">
        <v>1995</v>
      </c>
      <c r="C61">
        <v>1996</v>
      </c>
      <c r="D61">
        <v>1997</v>
      </c>
      <c r="E61">
        <v>1998</v>
      </c>
      <c r="F61">
        <v>1999</v>
      </c>
      <c r="G61">
        <v>2000</v>
      </c>
      <c r="H61">
        <v>2001</v>
      </c>
      <c r="I61">
        <v>2002</v>
      </c>
      <c r="J61">
        <v>2003</v>
      </c>
      <c r="K61">
        <v>2004</v>
      </c>
      <c r="L61">
        <v>2005</v>
      </c>
      <c r="M61">
        <v>2006</v>
      </c>
      <c r="N61">
        <v>2007</v>
      </c>
      <c r="O61">
        <v>2008</v>
      </c>
      <c r="P61">
        <v>2009</v>
      </c>
      <c r="Q61">
        <v>2010</v>
      </c>
      <c r="R61">
        <v>2011</v>
      </c>
    </row>
    <row r="62" spans="1:18" ht="12.75">
      <c r="A62" t="str">
        <f>A59</f>
        <v>Revenues (including donations)</v>
      </c>
      <c r="B62" s="4">
        <f>B58/1000000</f>
        <v>0.47682292</v>
      </c>
      <c r="C62" s="4">
        <f>C58/1000000</f>
        <v>0.44925572999999996</v>
      </c>
      <c r="D62" s="4">
        <f>D58/1000000</f>
        <v>0.40352863</v>
      </c>
      <c r="E62" s="4">
        <f>E58/1000000</f>
        <v>0.84083162</v>
      </c>
      <c r="F62" s="4">
        <f>F58/1000000</f>
        <v>1.06559624</v>
      </c>
      <c r="G62" s="4">
        <f>G58/1000000</f>
        <v>1.28423516</v>
      </c>
      <c r="H62" s="4">
        <f>H58/1000000</f>
        <v>0.9719958899999999</v>
      </c>
      <c r="I62" s="4">
        <f>I58/1000000</f>
        <v>1.21585484</v>
      </c>
      <c r="J62" s="4">
        <f>J58/1000000</f>
        <v>2.0200941599999997</v>
      </c>
      <c r="K62" s="4">
        <f>K58/1000000</f>
        <v>2.9194613499999997</v>
      </c>
      <c r="L62" s="4">
        <f>L58/1000000</f>
        <v>3.3697095200000002</v>
      </c>
      <c r="M62" s="4">
        <f>M58/1000000</f>
        <v>4.266540389999999</v>
      </c>
      <c r="N62" s="4">
        <f>N58/1000000</f>
        <v>5.4614803</v>
      </c>
      <c r="O62" s="4">
        <f>O58/1000000</f>
        <v>5.81350241</v>
      </c>
      <c r="P62" s="4">
        <f>P58/1000000</f>
        <v>7.91965957</v>
      </c>
      <c r="Q62" s="4">
        <f>Q58/1000000</f>
        <v>9.882057780000002</v>
      </c>
      <c r="R62" s="4">
        <f>R58/1000000</f>
        <v>11.5514655631</v>
      </c>
    </row>
    <row r="63" spans="1:18" ht="12.75">
      <c r="A63" t="str">
        <f>A60</f>
        <v>Expenses</v>
      </c>
      <c r="B63" s="4">
        <f>B60/1000000</f>
        <v>0.37493781</v>
      </c>
      <c r="C63" s="4">
        <f>C60/1000000</f>
        <v>0.51109406</v>
      </c>
      <c r="D63" s="4">
        <f>D60/1000000</f>
        <v>0.7041126999999999</v>
      </c>
      <c r="E63" s="4">
        <f>E60/1000000</f>
        <v>0.77382666</v>
      </c>
      <c r="F63" s="4">
        <f>F60/1000000</f>
        <v>1.03476651</v>
      </c>
      <c r="G63" s="4">
        <f>G60/1000000</f>
        <v>1.02148968</v>
      </c>
      <c r="H63" s="4">
        <f>H60/1000000</f>
        <v>0.8959617999999999</v>
      </c>
      <c r="I63" s="4">
        <f>I60/1000000</f>
        <v>1.08598051</v>
      </c>
      <c r="J63" s="4">
        <f>J60/1000000</f>
        <v>1.6875938599999998</v>
      </c>
      <c r="K63" s="4">
        <f>K60/1000000</f>
        <v>2.63516957</v>
      </c>
      <c r="L63" s="4">
        <f>L60/1000000</f>
        <v>3.20317067</v>
      </c>
      <c r="M63" s="4">
        <f>M60/1000000</f>
        <v>3.9840558500000003</v>
      </c>
      <c r="N63" s="4">
        <f>N60/1000000</f>
        <v>5.3650025999999995</v>
      </c>
      <c r="O63" s="4">
        <f>O60/1000000</f>
        <v>6.42096154</v>
      </c>
      <c r="P63" s="4">
        <f>P60/1000000</f>
        <v>8.34744174</v>
      </c>
      <c r="Q63" s="4">
        <f>Q60/1000000</f>
        <v>8.69077674</v>
      </c>
      <c r="R63" s="4">
        <f>R60/1000000</f>
        <v>10.731832612100002</v>
      </c>
    </row>
    <row r="64" ht="12.75">
      <c r="O64" s="3"/>
    </row>
    <row r="66" spans="1:18" ht="12.75">
      <c r="A66" t="s">
        <v>313</v>
      </c>
      <c r="B66" s="5">
        <f>VALUE(B56)/B59</f>
        <v>0.14258021399524298</v>
      </c>
      <c r="C66" s="5">
        <f>VALUE(C56)/C59</f>
        <v>0.0982349796644817</v>
      </c>
      <c r="D66" s="5">
        <f>VALUE(D56)/D59</f>
        <v>0</v>
      </c>
      <c r="E66" s="5">
        <f>VALUE(E56)/E59</f>
        <v>0.41082407735574866</v>
      </c>
      <c r="F66" s="5">
        <f>VALUE(F56)/F59</f>
        <v>0.3685020883108712</v>
      </c>
      <c r="G66" s="5">
        <f>VALUE(G56)/G59</f>
        <v>0.4784908656087159</v>
      </c>
      <c r="H66" s="5">
        <f>VALUE(H56)/H59</f>
        <v>0.5311571885561394</v>
      </c>
      <c r="I66" s="5">
        <f>VALUE(I56)/I59</f>
        <v>0.2635191166305151</v>
      </c>
      <c r="J66" s="5">
        <f>VALUE(J56)/J59</f>
        <v>0.19794916585352734</v>
      </c>
      <c r="K66" s="5">
        <f>VALUE(K56)/K59</f>
        <v>0.16538050012133923</v>
      </c>
      <c r="L66" s="5">
        <f>VALUE(L56)/L59</f>
        <v>0.035489216228561424</v>
      </c>
      <c r="M66" s="5">
        <f>VALUE(M56)/M59</f>
        <v>0.058400443482827344</v>
      </c>
      <c r="N66" s="5">
        <f>VALUE(N56)/N59</f>
        <v>0.037184851168492426</v>
      </c>
      <c r="O66" s="5">
        <f>VALUE(O56)/O59</f>
        <v>0.055525255924798095</v>
      </c>
      <c r="P66" s="5">
        <f>VALUE(P56)/P59</f>
        <v>0.055991549307339086</v>
      </c>
      <c r="Q66" s="5">
        <f>VALUE(Q56)/Q59</f>
        <v>0.22698050344732956</v>
      </c>
      <c r="R66" s="5">
        <f>VALUE(R56)/R59</f>
        <v>0.1261771103708204</v>
      </c>
    </row>
  </sheetData>
  <sheetProtection selectLockedCells="1" selectUnlockedCells="1"/>
  <hyperlinks>
    <hyperlink ref="S5" r:id="rId1" display="https://www.google.com/finance?hl=en&amp;biw=1238&amp;bih=683&amp;site=webhp&amp;q=CURRENCY:ZARUSD&amp;ei=wisnT7yZAsXm0QHs4eHHAg&amp;sa=X&amp;oi=currency_onebox&amp;ct=currency_onebox_chart&amp;resnum=1&amp;sqi=2&amp;ved=0CCYQ5QYwA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Berger</cp:lastModifiedBy>
  <dcterms:modified xsi:type="dcterms:W3CDTF">2012-01-31T00:08:19Z</dcterms:modified>
  <cp:category/>
  <cp:version/>
  <cp:contentType/>
  <cp:contentStatus/>
  <cp:revision>12</cp:revision>
</cp:coreProperties>
</file>