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12" r:id="rId1"/>
    <sheet name="Costing Model"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 localSheetId="1">#REF!</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clude">[8]Sheet1!$A$1:$A$2</definedName>
    <definedName name="inflation">'[9]Budget assumptions'!$D$5</definedName>
    <definedName name="JobGroups">[2]JobGroups!$A$1:$C$10</definedName>
    <definedName name="LCDprojector">'[2]Price List'!$D$23</definedName>
    <definedName name="LocalHall">'[2]Price List'!$D$21</definedName>
    <definedName name="lok">'[10]Project Classes'!$G$1:$G$64</definedName>
    <definedName name="lokesha">'[11]DATA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 localSheetId="1">#REF!</definedName>
    <definedName name="Prof1_4">#REF!</definedName>
    <definedName name="Prof5_14" localSheetId="1">#REF!</definedName>
    <definedName name="Prof5_14">#REF!</definedName>
    <definedName name="ProfCovRate">'[2]Price List'!$D$64</definedName>
    <definedName name="ProfDeWorm" localSheetId="1">#REF!</definedName>
    <definedName name="ProfDeWorm">#REF!</definedName>
    <definedName name="ProfDistrict" localSheetId="1">#REF!</definedName>
    <definedName name="ProfDistrict">#REF!</definedName>
    <definedName name="ProfDiv" localSheetId="1">#REF!</definedName>
    <definedName name="ProfDiv">#REF!</definedName>
    <definedName name="ProfEMIS" localSheetId="1">#REF!</definedName>
    <definedName name="ProfEMIS">#REF!</definedName>
    <definedName name="ProfTTSessions" localSheetId="1">#REF!</definedName>
    <definedName name="ProfTTSessions">#REF!</definedName>
    <definedName name="ProfZones" localSheetId="1">#REF!</definedName>
    <definedName name="ProfZones">#REF!</definedName>
    <definedName name="Projectclass">[4]ProjectClasses!$A$2:$A$53</definedName>
    <definedName name="ProjectClasses">[3]ProjectClasses!$A$2:$A$28</definedName>
    <definedName name="PRPoster">'[2]Price List'!$D$13</definedName>
    <definedName name="RAJ">[12]ProjectClasses!$A$38:$A$101</definedName>
    <definedName name="RAMESH">'[13]Project Classes'!$G$1:$G$64</definedName>
    <definedName name="Receipts">'[6]Project Classes'!$C$2:$C$3</definedName>
    <definedName name="Schoolgrowthrate">[2]Assumptions!$E$27</definedName>
    <definedName name="sks">'[14]Project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 localSheetId="1">#REF!</definedName>
    <definedName name="ToT_Ayan_income">#REF!</definedName>
    <definedName name="ToT_Deepak_income" localSheetId="1">#REF!</definedName>
    <definedName name="ToT_Deepak_income">#REF!</definedName>
    <definedName name="TrainingForms">[2]Assumptions!$E$21</definedName>
    <definedName name="TrainingPoster">'[2]Price List'!$D$10</definedName>
    <definedName name="TTKit">'[2]Price List'!$D$4</definedName>
    <definedName name="v2DelhiY2" localSheetId="1">#REF!</definedName>
    <definedName name="v2DelhiY2">#REF!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26" i="10" l="1"/>
  <c r="E26" i="10"/>
  <c r="F26" i="10"/>
  <c r="D27" i="10"/>
  <c r="E27" i="10"/>
  <c r="F27" i="10"/>
  <c r="D28" i="10"/>
  <c r="F28" i="10"/>
  <c r="D29" i="10"/>
  <c r="F29" i="10"/>
  <c r="D30" i="10"/>
  <c r="F30" i="10"/>
  <c r="F31" i="10"/>
  <c r="F25" i="10"/>
  <c r="D25" i="10"/>
  <c r="G27" i="10"/>
  <c r="G15" i="10"/>
  <c r="G26" i="10"/>
  <c r="G16" i="10"/>
  <c r="F21" i="10"/>
  <c r="D6" i="10"/>
  <c r="F32" i="10"/>
  <c r="F6" i="10"/>
  <c r="E6" i="10"/>
  <c r="G6" i="10"/>
  <c r="E31" i="10"/>
  <c r="E29" i="10"/>
  <c r="G29" i="10"/>
  <c r="G18" i="10"/>
  <c r="E28" i="10"/>
  <c r="G28" i="10"/>
  <c r="G17" i="10"/>
  <c r="G20" i="10"/>
  <c r="D31" i="10"/>
  <c r="D32" i="10"/>
  <c r="F7" i="10"/>
  <c r="G7" i="10"/>
  <c r="D21" i="10"/>
  <c r="D7" i="10"/>
  <c r="E7" i="10"/>
  <c r="E30" i="10"/>
  <c r="G30" i="10"/>
  <c r="G19" i="10"/>
  <c r="E25" i="10"/>
  <c r="E21" i="10"/>
  <c r="D8" i="10"/>
  <c r="G14" i="10"/>
  <c r="G31" i="10"/>
  <c r="G21" i="10"/>
  <c r="H14" i="10"/>
  <c r="E8" i="10"/>
  <c r="E9" i="10"/>
  <c r="D9" i="10"/>
  <c r="G25" i="10"/>
  <c r="G32" i="10"/>
  <c r="E32" i="10"/>
  <c r="F8" i="10"/>
  <c r="H19" i="10"/>
  <c r="G8" i="10"/>
  <c r="G9" i="10"/>
  <c r="F9" i="10"/>
  <c r="H25" i="10"/>
  <c r="H26" i="10"/>
  <c r="H32" i="10"/>
  <c r="H27" i="10"/>
  <c r="H29" i="10"/>
  <c r="H28" i="10"/>
  <c r="H31" i="10"/>
  <c r="H30" i="10"/>
  <c r="H20" i="10"/>
  <c r="H21" i="10"/>
  <c r="H15" i="10"/>
  <c r="H16" i="10"/>
  <c r="H17" i="10"/>
  <c r="H18" i="10"/>
</calcChain>
</file>

<file path=xl/sharedStrings.xml><?xml version="1.0" encoding="utf-8"?>
<sst xmlns="http://schemas.openxmlformats.org/spreadsheetml/2006/main" count="64" uniqueCount="46">
  <si>
    <t xml:space="preserve">Monitoring and Evaluation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</si>
  <si>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</si>
  <si>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</si>
  <si>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</si>
  <si>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</si>
  <si>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</si>
  <si>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Program Management and Planning </t>
  </si>
  <si>
    <t>Total</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</si>
  <si>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</si>
  <si>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</si>
  <si>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</si>
  <si>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</si>
  <si>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</si>
  <si>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</si>
  <si>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</si>
  <si>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</si>
  <si>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</si>
  <si>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</si>
  <si>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</si>
  <si>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</si>
  <si>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</si>
  <si>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Percentage</t>
  </si>
  <si>
    <t>Cost by Program Area (local currency)</t>
  </si>
  <si>
    <t>II. Assumptions</t>
  </si>
  <si>
    <t>Approximate # children treated</t>
  </si>
  <si>
    <t>Exchange rate</t>
  </si>
  <si>
    <t xml:space="preserve">Vietnam April 2017 Cost per Child Analysis </t>
  </si>
  <si>
    <t xml:space="preserve">Vietnam 2017 Cost per Child  </t>
  </si>
  <si>
    <t>Costing Model Assumptions and Data Sources</t>
  </si>
  <si>
    <t>a. Which costs are reported in this model</t>
  </si>
  <si>
    <t>2. These expenditures include costs to Evidence Action as well as partner costs incurred by the World Health Organization, the implementing NGO partner East Meets West Foundation (EMWF), and the Government of Vietnam.</t>
  </si>
  <si>
    <t>3. The costs in the model fall within the time frame of April 2017-March 2018</t>
  </si>
  <si>
    <t xml:space="preserve">b. Sources of this model's data  </t>
  </si>
  <si>
    <t xml:space="preserve">c. Costs associated with prevalence surveys  </t>
  </si>
  <si>
    <t xml:space="preserve">1. Prevalence surveys are essential to informing treatment strategy, frequency, and the measurement of impact. A baseline prevalence survey was conducted prior to the first round of treatment to inform subsequent treatment strategies. An additional endline survey is expected to take place in October 2018.  The implementation costs of these two surveys were divided across the program's expected duration, which will cover 4 deworming rounds. Therefore, each round of deworming encompasses 1/4 of the prevalence survey costs. </t>
  </si>
  <si>
    <t xml:space="preserve">d. Costs associated with drugs </t>
  </si>
  <si>
    <t>1. Drug costs are included in the model as imputed costs. Since drugs are procured through the WHO donation program, they do not pose a direct cost to Evidence Action or the government; however, their imputed value is included in the model as an important incremental cost to running the program. The value of the drugs has been calculated based on the number of individuals treated for STH in each round. Leftover drugs are either turned back over to the Ministry of Health or kept at the local level health centers for further use and thus are not reflected as a cost to the program.</t>
  </si>
  <si>
    <r>
      <t>2. The "</t>
    </r>
    <r>
      <rPr>
        <b/>
        <sz val="10"/>
        <color theme="1"/>
        <rFont val="Prensa Book"/>
        <family val="3"/>
      </rPr>
      <t>Approximate # children treated</t>
    </r>
    <r>
      <rPr>
        <sz val="10"/>
        <color theme="1"/>
        <rFont val="Prensa Book"/>
        <family val="3"/>
      </rPr>
      <t>" (reported in cells D37) is the number reported by the Government of Vietnam</t>
    </r>
  </si>
  <si>
    <t xml:space="preserve">4. EMWF overhead is calculated as 7% of their reported costs, inclusive of costs that they channel to the government and to Evidence Action. </t>
  </si>
  <si>
    <r>
      <t xml:space="preserve">5. </t>
    </r>
    <r>
      <rPr>
        <b/>
        <sz val="10"/>
        <rFont val="Prensa Book"/>
        <family val="3"/>
      </rPr>
      <t>Overhead</t>
    </r>
    <r>
      <rPr>
        <sz val="10"/>
        <rFont val="Prensa Book"/>
        <family val="3"/>
      </rPr>
      <t xml:space="preserve"> costs for Evidence Action were calculated at a rate of 17% in 2016, and 18% in 2017 based on financial records and estimates. </t>
    </r>
  </si>
  <si>
    <t>1. Expenditures were categorized by program area and aggregated by cost category (see column C of the model) to feed into the costing model</t>
  </si>
  <si>
    <r>
      <t xml:space="preserve">1.This model includes </t>
    </r>
    <r>
      <rPr>
        <b/>
        <sz val="10"/>
        <color theme="1"/>
        <rFont val="Prensa Book"/>
        <family val="3"/>
      </rPr>
      <t>all contributing expenditures</t>
    </r>
    <r>
      <rPr>
        <sz val="10"/>
        <color indexed="8"/>
        <rFont val="Prensa Book"/>
        <family val="3"/>
      </rPr>
      <t xml:space="preserve"> to Vietnam's 2017 school-based deworming program, which included one treatment round occurring in November, 2017. </t>
    </r>
  </si>
  <si>
    <r>
      <t xml:space="preserve">4. </t>
    </r>
    <r>
      <rPr>
        <b/>
        <sz val="10"/>
        <color theme="1"/>
        <rFont val="Prensa Book"/>
        <family val="3"/>
      </rPr>
      <t>Exchange rates</t>
    </r>
    <r>
      <rPr>
        <sz val="10"/>
        <color theme="1"/>
        <rFont val="Prensa Book"/>
        <family val="3"/>
      </rPr>
      <t xml:space="preserve"> for cost conversion in this model used the rate of 22718 Vietnamese Dong to the dollar (cell D38). This represents the average (mean) exchange rate across all expenses incurred between April 2017-March 2018 (the time frame of costs included in this model).</t>
    </r>
  </si>
  <si>
    <r>
      <t xml:space="preserve">3. The </t>
    </r>
    <r>
      <rPr>
        <b/>
        <sz val="10"/>
        <color theme="1"/>
        <rFont val="Prensa Book"/>
        <family val="3"/>
      </rPr>
      <t xml:space="preserve"># of Mebendazole tablets </t>
    </r>
    <r>
      <rPr>
        <sz val="10"/>
        <color theme="1"/>
        <rFont val="Prensa Book"/>
        <family val="3"/>
      </rPr>
      <t>reflected in the model are based on the approximate # of children treated for STH.</t>
    </r>
  </si>
  <si>
    <t xml:space="preserve">e. Cost per child results </t>
  </si>
  <si>
    <t xml:space="preserve">The cost per child in Vietnam for the 2017 deworming round was $0.47.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</si>
</sst>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_([$KES]\ * #,##0_);_([$KES]\ * \(#,##0\);_([$KES]\ * &quot;-&quot;??_);_(@_)"/>
    <numFmt numFmtId="169" formatCode="_([$VND]\ * #,##0.00_);_([$VND]\ * \(#,##0.00\);_([$VND]\ * &quot;-&quot;??_);_(@_)"/>
    <numFmt numFmtId="170" formatCode="_([$VND]\ * #,##0_);_([$VND]\ * \(#,##0\);_([$VND]\ * &quot;-&quot;??_);_(@_)"/>
  </numFmts>
  <fonts count="19" x14ac:knownFonts="1">
    <font>
      <sz val="11"/>
      <color theme="1"/>
      <name val="Calibri"/>
      <family val="2"/>
      <scheme val="minor"/>
    </font>
    <font>
      <b/>
      <sz val="8"/>
      <color theme="1"/>
      <name val="Tahoma"/>
      <family val="2"/>
    </font>
    <font>
      <sz val="8"/>
      <color theme="1"/>
      <name val="Tahoma"/>
      <family val="2"/>
    </font>
    <font>
      <sz val="11"/>
      <color rgb="FF000000"/>
      <name val="Calibri"/>
      <family val="2"/>
    </font>
    <font>
      <b/>
      <sz val="14"/>
      <color theme="0"/>
      <name val="Tahoma"/>
      <family val="2"/>
    </font>
    <font>
      <sz val="12"/>
      <name val="Tahoma"/>
      <family val="2"/>
    </font>
    <font>
      <b/>
      <sz val="14"/>
      <name val="Tahoma"/>
      <family val="2"/>
    </font>
    <font>
      <sz val="12"/>
      <color theme="1"/>
      <name val="Tahoma"/>
      <family val="2"/>
    </font>
    <font>
      <sz val="10"/>
      <color theme="1"/>
      <name val="Tahoma"/>
      <family val="2"/>
    </font>
    <font>
      <sz val="8"/>
      <color theme="1"/>
      <name val="Calibri"/>
      <family val="2"/>
    </font>
    <font>
      <sz val="11"/>
      <color theme="1"/>
      <name val="TSTAR Mono Round"/>
      <family val="3"/>
    </font>
    <font>
      <sz val="10"/>
      <color rgb="FF000000"/>
      <name val="Arial"/>
      <family val="2"/>
    </font>
    <font>
      <u/>
      <sz val="10"/>
      <color theme="1"/>
      <name val="Prensa Book"/>
      <family val="3"/>
    </font>
    <font>
      <sz val="10"/>
      <color indexed="8"/>
      <name val="Prensa Book"/>
      <family val="3"/>
    </font>
    <font>
      <b/>
      <sz val="10"/>
      <color theme="1"/>
      <name val="Prensa Book"/>
      <family val="3"/>
    </font>
    <font>
      <sz val="10"/>
      <name val="Prensa Book"/>
      <family val="3"/>
    </font>
    <font>
      <sz val="10"/>
      <color theme="1"/>
      <name val="Prensa Book"/>
      <family val="3"/>
    </font>
    <font>
      <b/>
      <sz val="10"/>
      <name val="Prensa Book"/>
      <family val="3"/>
    </font>
    <font>
      <u/>
      <sz val="10"/>
      <color rgb="FF000000"/>
      <name val="Prensa Book"/>
      <family val="3"/>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3"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0"/>
    <xf numFmtId="0" fontId="11" fillId="0" borderId="0"/>
  </cellStyleXfs>
  <cellXfs count="52">
    <xf numFmtId="0" fontId="0" fillId="0" borderId="0" xfId="0"/>
    <xf numFmtId="0" fontId="2" fillId="2" borderId="0" xfId="2" applyFill="1"/>
    <xf numFmtId="166" fontId="0" fillId="2" borderId="0" xfId="3" applyNumberFormat="1" applyFont="1" applyFill="1"/>
    <xf numFmtId="168" fontId="2" fillId="2" borderId="0" xfId="2" applyNumberFormat="1" applyFill="1"/>
    <xf numFmtId="0" fontId="2" fillId="2" borderId="0" xfId="2" applyNumberFormat="1" applyFill="1"/>
    <xf numFmtId="0" fontId="5" fillId="2" borderId="0" xfId="2" applyFont="1" applyFill="1" applyBorder="1" applyAlignment="1">
      <alignment vertical="center"/>
    </xf>
    <xf numFmtId="0" fontId="6" fillId="2" borderId="0" xfId="2" applyFont="1" applyFill="1" applyBorder="1" applyAlignment="1">
      <alignment vertical="center"/>
    </xf>
    <xf numFmtId="0" fontId="7" fillId="2" borderId="0" xfId="2" applyFont="1" applyFill="1"/>
    <xf numFmtId="0" fontId="2" fillId="2" borderId="1" xfId="2" applyFill="1" applyBorder="1"/>
    <xf numFmtId="166" fontId="2" fillId="2" borderId="1" xfId="3" applyNumberFormat="1" applyFont="1" applyFill="1" applyBorder="1"/>
    <xf numFmtId="164" fontId="2" fillId="2" borderId="1" xfId="3" applyFont="1" applyFill="1" applyBorder="1"/>
    <xf numFmtId="164" fontId="2" fillId="2" borderId="0" xfId="2" applyNumberFormat="1" applyFill="1"/>
    <xf numFmtId="0" fontId="1" fillId="2" borderId="1" xfId="2" applyFont="1" applyFill="1" applyBorder="1"/>
    <xf numFmtId="166" fontId="1" fillId="2" borderId="1" xfId="2" applyNumberFormat="1" applyFont="1" applyFill="1" applyBorder="1"/>
    <xf numFmtId="165" fontId="1" fillId="2" borderId="1" xfId="4" applyNumberFormat="1" applyFont="1" applyFill="1" applyBorder="1"/>
    <xf numFmtId="166" fontId="2" fillId="2" borderId="0" xfId="2" applyNumberFormat="1" applyFill="1" applyBorder="1"/>
    <xf numFmtId="166" fontId="2" fillId="2" borderId="0" xfId="2" applyNumberFormat="1" applyFill="1"/>
    <xf numFmtId="165" fontId="2" fillId="2" borderId="0" xfId="2" applyNumberFormat="1" applyFill="1"/>
    <xf numFmtId="9" fontId="2" fillId="2" borderId="1" xfId="5" applyFont="1" applyFill="1" applyBorder="1"/>
    <xf numFmtId="169" fontId="2" fillId="2" borderId="0" xfId="2" applyNumberFormat="1" applyFill="1"/>
    <xf numFmtId="0" fontId="2" fillId="0" borderId="0" xfId="2" applyFill="1" applyBorder="1"/>
    <xf numFmtId="0" fontId="0" fillId="2" borderId="0" xfId="0" applyFill="1"/>
    <xf numFmtId="0" fontId="2" fillId="2" borderId="0" xfId="2" applyFill="1" applyBorder="1"/>
    <xf numFmtId="9" fontId="1" fillId="2" borderId="1" xfId="5" applyFont="1" applyFill="1" applyBorder="1"/>
    <xf numFmtId="170" fontId="2" fillId="2" borderId="1" xfId="2" applyNumberFormat="1" applyFont="1" applyFill="1" applyBorder="1"/>
    <xf numFmtId="170" fontId="1" fillId="2" borderId="1" xfId="2" applyNumberFormat="1" applyFont="1" applyFill="1" applyBorder="1"/>
    <xf numFmtId="167" fontId="2" fillId="2" borderId="1" xfId="4" applyNumberFormat="1" applyFont="1" applyFill="1" applyBorder="1"/>
    <xf numFmtId="1" fontId="2" fillId="0" borderId="1" xfId="0" applyNumberFormat="1" applyFont="1" applyBorder="1"/>
    <xf numFmtId="0" fontId="2" fillId="0" borderId="0" xfId="2"/>
    <xf numFmtId="0" fontId="2" fillId="0" borderId="0" xfId="2" applyFont="1"/>
    <xf numFmtId="168" fontId="2" fillId="0" borderId="0" xfId="2" applyNumberFormat="1" applyFont="1"/>
    <xf numFmtId="0" fontId="2" fillId="0" borderId="0" xfId="2" applyNumberFormat="1" applyFont="1"/>
    <xf numFmtId="166" fontId="2" fillId="0" borderId="0" xfId="3" applyNumberFormat="1" applyFont="1"/>
    <xf numFmtId="164" fontId="2" fillId="0" borderId="0" xfId="2" applyNumberFormat="1" applyFont="1"/>
    <xf numFmtId="164" fontId="2" fillId="0" borderId="0" xfId="3" applyNumberFormat="1" applyFont="1"/>
    <xf numFmtId="164" fontId="2" fillId="0" borderId="0" xfId="0" applyNumberFormat="1" applyFont="1" applyAlignment="1">
      <alignment horizontal="left"/>
    </xf>
    <xf numFmtId="166" fontId="0" fillId="0" borderId="0" xfId="3" applyNumberFormat="1" applyFont="1"/>
    <xf numFmtId="168" fontId="2" fillId="0" borderId="0" xfId="2" applyNumberFormat="1"/>
    <xf numFmtId="0" fontId="2" fillId="0" borderId="0" xfId="2" applyNumberFormat="1"/>
    <xf numFmtId="0" fontId="4" fillId="3" borderId="0" xfId="2" applyFont="1" applyFill="1" applyAlignment="1">
      <alignment vertical="center"/>
    </xf>
    <xf numFmtId="0" fontId="1" fillId="0" borderId="1" xfId="2" applyFont="1" applyFill="1" applyBorder="1"/>
    <xf numFmtId="0" fontId="1" fillId="0" borderId="1" xfId="2" applyFont="1" applyFill="1" applyBorder="1" applyAlignment="1">
      <alignment wrapText="1"/>
    </xf>
    <xf numFmtId="0" fontId="10" fillId="0" borderId="0" xfId="0" applyFont="1"/>
    <xf numFmtId="0" fontId="12" fillId="0" borderId="0" xfId="7" applyFont="1" applyAlignment="1">
      <alignment horizontal="left" indent="1"/>
    </xf>
    <xf numFmtId="0" fontId="13" fillId="0" borderId="0" xfId="0" applyFont="1" applyAlignment="1">
      <alignment horizontal="left" wrapText="1" indent="4"/>
    </xf>
    <xf numFmtId="0" fontId="16" fillId="0" borderId="0" xfId="7" applyFont="1" applyAlignment="1">
      <alignment horizontal="left" wrapText="1" indent="4"/>
    </xf>
    <xf numFmtId="0" fontId="15" fillId="0" borderId="0" xfId="7" applyFont="1" applyAlignment="1">
      <alignment horizontal="left" wrapText="1" indent="4"/>
    </xf>
    <xf numFmtId="166" fontId="2" fillId="0" borderId="1" xfId="3" applyNumberFormat="1" applyFont="1" applyFill="1" applyBorder="1"/>
    <xf numFmtId="0" fontId="16" fillId="0" borderId="0" xfId="0" applyFont="1" applyAlignment="1">
      <alignment horizontal="left" indent="4"/>
    </xf>
    <xf numFmtId="0" fontId="18" fillId="0" borderId="0" xfId="7" applyFont="1" applyAlignment="1">
      <alignment horizontal="left" indent="1"/>
    </xf>
    <xf numFmtId="0" fontId="8" fillId="2" borderId="2" xfId="2" applyFont="1" applyFill="1" applyBorder="1" applyAlignment="1">
      <alignment horizontal="center"/>
    </xf>
    <xf numFmtId="0" fontId="8" fillId="2" borderId="0" xfId="2" applyFont="1" applyFill="1" applyAlignment="1">
      <alignment horizontal="center"/>
    </xf>
  </cellXfs>
  <cellStyles count="8">
    <cellStyle name="Comma 2" xfId="4"/>
    <cellStyle name="Currency 2" xfId="3"/>
    <cellStyle name="Normal" xfId="0" builtinId="0"/>
    <cellStyle name="Normal 2" xfId="1"/>
    <cellStyle name="Normal 2 2" xfId="2"/>
    <cellStyle name="Normal 3" xfId="7"/>
    <cellStyle name="Normal 4" xfId="6"/>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20" Type="http://schemas.openxmlformats.org/officeDocument/2006/relationships/calcChain" Target="calcChain.xml"/><Relationship Id="rId10" Type="http://schemas.openxmlformats.org/officeDocument/2006/relationships/externalLink" Target="externalLinks/externalLink8.xml"/><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12.xml"/><Relationship Id="rId15" Type="http://schemas.openxmlformats.org/officeDocument/2006/relationships/externalLink" Target="externalLinks/externalLink13.xml"/><Relationship Id="rId16" Type="http://schemas.openxmlformats.org/officeDocument/2006/relationships/externalLink" Target="externalLinks/externalLink14.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icolezok/Desktop/D:\Report\InKlude%20Labs\Forecasting\2014-15\Comparison%20between%20Forecast%20&amp;%20actuals%20for%20DEC%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96.33203125" customWidth="1"/>
  </cols>
  <sheetData>
    <row r="1" spans="1:1" ht="28.5" customHeight="1" x14ac:dyDescent="0.2">
      <c r="A1" s="39" t="s">
        <v>27</v>
      </c>
    </row>
    <row r="3" spans="1:1" x14ac:dyDescent="0.2">
      <c r="A3" s="42" t="s">
        <v>28</v>
      </c>
    </row>
    <row r="4" spans="1:1" x14ac:dyDescent="0.2">
      <c r="A4" s="43" t="s">
        <v>29</v>
      </c>
    </row>
    <row r="6" spans="1:1" ht="27" x14ac:dyDescent="0.2">
      <c r="A6" s="44" t="s">
        <v>41</v>
      </c>
    </row>
    <row r="7" spans="1:1" ht="27" x14ac:dyDescent="0.2">
      <c r="A7" s="45" t="s">
        <v>30</v>
      </c>
    </row>
    <row r="8" spans="1:1" x14ac:dyDescent="0.2">
      <c r="A8" s="45" t="s">
        <v>31</v>
      </c>
    </row>
    <row r="9" spans="1:1" ht="27" x14ac:dyDescent="0.2">
      <c r="A9" s="45" t="s">
        <v>38</v>
      </c>
    </row>
    <row r="10" spans="1:1" x14ac:dyDescent="0.2">
      <c r="A10" s="43" t="s">
        <v>32</v>
      </c>
    </row>
    <row r="11" spans="1:1" ht="27" x14ac:dyDescent="0.2">
      <c r="A11" s="45" t="s">
        <v>40</v>
      </c>
    </row>
    <row r="12" spans="1:1" x14ac:dyDescent="0.2">
      <c r="A12" s="45" t="s">
        <v>37</v>
      </c>
    </row>
    <row r="13" spans="1:1" x14ac:dyDescent="0.2">
      <c r="A13" s="45" t="s">
        <v>43</v>
      </c>
    </row>
    <row r="14" spans="1:1" ht="40" x14ac:dyDescent="0.2">
      <c r="A14" s="45" t="s">
        <v>42</v>
      </c>
    </row>
    <row r="15" spans="1:1" ht="27" x14ac:dyDescent="0.2">
      <c r="A15" s="46" t="s">
        <v>39</v>
      </c>
    </row>
    <row r="16" spans="1:1" x14ac:dyDescent="0.2">
      <c r="A16" s="43" t="s">
        <v>33</v>
      </c>
    </row>
    <row r="17" spans="1:1" ht="53" x14ac:dyDescent="0.2">
      <c r="A17" s="45" t="s">
        <v>34</v>
      </c>
    </row>
    <row r="18" spans="1:1" x14ac:dyDescent="0.2">
      <c r="A18" s="43" t="s">
        <v>35</v>
      </c>
    </row>
    <row r="19" spans="1:1" ht="80.25" customHeight="1" x14ac:dyDescent="0.2">
      <c r="A19" s="45" t="s">
        <v>36</v>
      </c>
    </row>
    <row r="20" spans="1:1" x14ac:dyDescent="0.2">
      <c r="A20" s="49" t="s">
        <v>44</v>
      </c>
    </row>
    <row r="21" spans="1:1" x14ac:dyDescent="0.2">
      <c r="A21" s="48" t="s">
        <v>45</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workbookViewId="0">
      <selection activeCell="I1" sqref="I1"/>
    </sheetView>
  </sheetViews>
  <sheetFormatPr baseColWidth="10" defaultColWidth="8.83203125" defaultRowHeight="15" outlineLevelRow="1" outlineLevelCol="2" x14ac:dyDescent="0.2"/>
  <cols>
    <col min="1" max="1" width="8.83203125" style="28"/>
    <col min="2" max="2" width="11.1640625" style="28" customWidth="1"/>
    <col min="3" max="3" width="33" style="28" customWidth="1" outlineLevel="1"/>
    <col min="4" max="5" width="18.33203125" style="28" bestFit="1" customWidth="1" outlineLevel="2"/>
    <col min="6" max="6" width="20" style="28" bestFit="1" customWidth="1" outlineLevel="2"/>
    <col min="7" max="7" width="18.33203125" style="28" bestFit="1" customWidth="1" outlineLevel="1"/>
    <col min="8" max="8" width="15.83203125" style="28" bestFit="1" customWidth="1" outlineLevel="2"/>
    <col min="9" max="9" width="11.1640625" style="28" customWidth="1" outlineLevel="2"/>
    <col min="10" max="10" width="20.33203125" style="28" bestFit="1" customWidth="1" outlineLevel="2"/>
    <col min="11" max="11" width="12" style="28" bestFit="1" customWidth="1" outlineLevel="2"/>
    <col min="12" max="12" width="13" style="28" customWidth="1" outlineLevel="1"/>
    <col min="13" max="13" width="17.6640625" style="36" bestFit="1" customWidth="1" outlineLevel="1"/>
    <col min="14" max="14" width="30.6640625" style="36" customWidth="1"/>
    <col min="15" max="15" width="20.83203125" style="37" bestFit="1" customWidth="1"/>
    <col min="16" max="16" width="13.6640625" style="38" bestFit="1" customWidth="1"/>
    <col min="17" max="16384" width="8.83203125" style="28"/>
  </cols>
  <sheetData>
    <row r="1" spans="1:16" s="1" customFormat="1" ht="28.5" customHeight="1" x14ac:dyDescent="0.2">
      <c r="A1" s="39" t="s">
        <v>26</v>
      </c>
      <c r="B1" s="39"/>
      <c r="C1" s="39"/>
      <c r="D1" s="39"/>
      <c r="E1" s="39"/>
      <c r="F1" s="39"/>
      <c r="G1" s="39"/>
      <c r="H1" s="39"/>
      <c r="M1" s="2"/>
      <c r="N1" s="2"/>
      <c r="O1" s="3"/>
      <c r="P1" s="4"/>
    </row>
    <row r="2" spans="1:16" s="1" customFormat="1" ht="21.5" customHeight="1" x14ac:dyDescent="0.2">
      <c r="A2" s="5"/>
      <c r="B2" s="5"/>
      <c r="C2" s="6"/>
      <c r="D2" s="6"/>
      <c r="E2" s="6"/>
      <c r="F2" s="6"/>
      <c r="G2" s="6"/>
      <c r="H2" s="6"/>
      <c r="M2" s="2"/>
      <c r="N2" s="2"/>
      <c r="O2" s="3"/>
      <c r="P2" s="4"/>
    </row>
    <row r="3" spans="1:16" s="1" customFormat="1" ht="18.5" customHeight="1" x14ac:dyDescent="0.2">
      <c r="C3" s="7" t="s">
        <v>8</v>
      </c>
      <c r="M3" s="2"/>
      <c r="N3" s="2"/>
      <c r="O3" s="3"/>
      <c r="P3" s="4"/>
    </row>
    <row r="4" spans="1:16" s="1" customFormat="1" x14ac:dyDescent="0.2">
      <c r="C4" s="50" t="s">
        <v>9</v>
      </c>
      <c r="D4" s="50"/>
      <c r="E4" s="50"/>
      <c r="F4" s="50"/>
      <c r="G4" s="50"/>
      <c r="M4" s="2"/>
      <c r="N4" s="2"/>
      <c r="O4" s="3"/>
      <c r="P4" s="4"/>
    </row>
    <row r="5" spans="1:16" s="1" customFormat="1" ht="23" x14ac:dyDescent="0.2">
      <c r="C5" s="40" t="s">
        <v>10</v>
      </c>
      <c r="D5" s="40" t="s">
        <v>11</v>
      </c>
      <c r="E5" s="41" t="s">
        <v>12</v>
      </c>
      <c r="F5" s="41" t="s">
        <v>13</v>
      </c>
      <c r="G5" s="41" t="s">
        <v>14</v>
      </c>
      <c r="M5" s="2"/>
      <c r="N5" s="2"/>
      <c r="O5" s="3"/>
      <c r="P5" s="4"/>
    </row>
    <row r="6" spans="1:16" s="1" customFormat="1" outlineLevel="1" x14ac:dyDescent="0.2">
      <c r="C6" s="8" t="s">
        <v>15</v>
      </c>
      <c r="D6" s="9">
        <f>F21</f>
        <v>104421.64313215995</v>
      </c>
      <c r="E6" s="10">
        <f>D6/$D$37</f>
        <v>0.14103295101898142</v>
      </c>
      <c r="F6" s="24">
        <f>F32</f>
        <v>2372215729.9091673</v>
      </c>
      <c r="G6" s="24">
        <f>F6/$D$37</f>
        <v>3203.9390954546116</v>
      </c>
      <c r="M6" s="2"/>
      <c r="N6" s="2"/>
      <c r="O6" s="3"/>
      <c r="P6" s="4"/>
    </row>
    <row r="7" spans="1:16" s="1" customFormat="1" outlineLevel="1" x14ac:dyDescent="0.2">
      <c r="C7" s="8" t="s">
        <v>16</v>
      </c>
      <c r="D7" s="9">
        <f>D21</f>
        <v>145122.56891210354</v>
      </c>
      <c r="E7" s="10">
        <f>D7/$D$37</f>
        <v>0.19600404225803619</v>
      </c>
      <c r="F7" s="24">
        <f>D32</f>
        <v>3296845657.7762156</v>
      </c>
      <c r="G7" s="24">
        <f>F7/$D$37</f>
        <v>4452.7538374570377</v>
      </c>
      <c r="J7" s="11"/>
      <c r="M7" s="2"/>
      <c r="N7" s="2"/>
      <c r="O7" s="3"/>
      <c r="P7" s="4"/>
    </row>
    <row r="8" spans="1:16" s="1" customFormat="1" outlineLevel="1" x14ac:dyDescent="0.2">
      <c r="C8" s="8" t="s">
        <v>17</v>
      </c>
      <c r="D8" s="9">
        <f>E21</f>
        <v>99562.826652846881</v>
      </c>
      <c r="E8" s="10">
        <f>D8/$D$37</f>
        <v>0.1344705832379085</v>
      </c>
      <c r="F8" s="24">
        <f>E32</f>
        <v>2261834773.0956421</v>
      </c>
      <c r="G8" s="24">
        <f>F8/$D$37</f>
        <v>3054.8574337534301</v>
      </c>
      <c r="M8" s="2"/>
      <c r="N8" s="2"/>
      <c r="O8" s="3"/>
      <c r="P8" s="4"/>
    </row>
    <row r="9" spans="1:16" s="1" customFormat="1" x14ac:dyDescent="0.2">
      <c r="C9" s="12" t="s">
        <v>18</v>
      </c>
      <c r="D9" s="13">
        <f>SUM(D6:D8)</f>
        <v>349107.03869711037</v>
      </c>
      <c r="E9" s="14">
        <f>SUM(E6:E8)</f>
        <v>0.47150757651492614</v>
      </c>
      <c r="F9" s="25">
        <f>SUM(F6:F8)</f>
        <v>7930896160.7810249</v>
      </c>
      <c r="G9" s="25">
        <f>SUM(G6:G8)</f>
        <v>10711.55036666508</v>
      </c>
      <c r="H9" s="15"/>
      <c r="K9" s="16"/>
      <c r="M9" s="2"/>
      <c r="N9" s="2"/>
      <c r="O9" s="3"/>
      <c r="P9" s="4"/>
    </row>
    <row r="10" spans="1:16" s="1" customFormat="1" x14ac:dyDescent="0.2">
      <c r="E10" s="17"/>
      <c r="M10" s="2"/>
      <c r="N10" s="2"/>
      <c r="O10" s="3"/>
      <c r="P10" s="4"/>
    </row>
    <row r="11" spans="1:16" s="1" customFormat="1" x14ac:dyDescent="0.2">
      <c r="M11" s="2"/>
      <c r="N11" s="2"/>
      <c r="O11" s="3"/>
      <c r="P11" s="4"/>
    </row>
    <row r="12" spans="1:16" s="1" customFormat="1" x14ac:dyDescent="0.2">
      <c r="C12" s="51" t="s">
        <v>19</v>
      </c>
      <c r="D12" s="51"/>
      <c r="E12" s="51"/>
      <c r="F12" s="51"/>
      <c r="G12" s="51"/>
      <c r="H12" s="51"/>
      <c r="M12" s="2"/>
      <c r="N12" s="2"/>
      <c r="O12" s="3"/>
      <c r="P12" s="4"/>
    </row>
    <row r="13" spans="1:16" s="1" customFormat="1" x14ac:dyDescent="0.2">
      <c r="C13" s="40" t="s">
        <v>20</v>
      </c>
      <c r="D13" s="40" t="s">
        <v>16</v>
      </c>
      <c r="E13" s="40" t="s">
        <v>17</v>
      </c>
      <c r="F13" s="40" t="s">
        <v>15</v>
      </c>
      <c r="G13" s="40" t="s">
        <v>7</v>
      </c>
      <c r="H13" s="40" t="s">
        <v>21</v>
      </c>
      <c r="M13" s="2"/>
      <c r="N13" s="2"/>
      <c r="O13" s="3"/>
      <c r="P13" s="4"/>
    </row>
    <row r="14" spans="1:16" s="1" customFormat="1" outlineLevel="1" x14ac:dyDescent="0.2">
      <c r="C14" s="8" t="s">
        <v>1</v>
      </c>
      <c r="D14" s="9">
        <v>0</v>
      </c>
      <c r="E14" s="9">
        <v>38.285341609055372</v>
      </c>
      <c r="F14" s="47">
        <v>820.82016399999998</v>
      </c>
      <c r="G14" s="9">
        <f>SUM(D14:F14)</f>
        <v>859.1055056090554</v>
      </c>
      <c r="H14" s="18">
        <f>G14/$G$21</f>
        <v>2.4608656096287594E-3</v>
      </c>
      <c r="J14" s="19"/>
      <c r="K14" s="19"/>
      <c r="L14" s="19"/>
      <c r="M14" s="19"/>
      <c r="N14" s="2"/>
      <c r="O14" s="3"/>
      <c r="P14" s="4"/>
    </row>
    <row r="15" spans="1:16" s="1" customFormat="1" outlineLevel="1" x14ac:dyDescent="0.2">
      <c r="C15" s="8" t="s">
        <v>2</v>
      </c>
      <c r="D15" s="9">
        <v>6718.9951607485782</v>
      </c>
      <c r="E15" s="9">
        <v>0</v>
      </c>
      <c r="F15" s="47">
        <v>0</v>
      </c>
      <c r="G15" s="9">
        <f t="shared" ref="G15:G20" si="0">SUM(D15:F15)</f>
        <v>6718.9951607485782</v>
      </c>
      <c r="H15" s="18">
        <f t="shared" ref="H15:H21" si="1">G15/$G$21</f>
        <v>1.9246232289742121E-2</v>
      </c>
      <c r="J15" s="19"/>
      <c r="K15" s="19"/>
      <c r="L15" s="19"/>
      <c r="M15" s="19"/>
      <c r="N15" s="2"/>
      <c r="O15" s="3"/>
      <c r="P15" s="4"/>
    </row>
    <row r="16" spans="1:16" s="1" customFormat="1" outlineLevel="1" x14ac:dyDescent="0.2">
      <c r="C16" s="8" t="s">
        <v>3</v>
      </c>
      <c r="D16" s="9">
        <v>4729.7998293688943</v>
      </c>
      <c r="E16" s="47">
        <v>32591.644229536581</v>
      </c>
      <c r="F16" s="47">
        <v>0</v>
      </c>
      <c r="G16" s="9">
        <f t="shared" si="0"/>
        <v>37321.444058905472</v>
      </c>
      <c r="H16" s="18">
        <f t="shared" si="1"/>
        <v>0.1069054471035344</v>
      </c>
      <c r="J16" s="19"/>
      <c r="K16" s="19"/>
      <c r="L16" s="19"/>
      <c r="M16" s="19"/>
      <c r="N16"/>
      <c r="O16" s="20"/>
      <c r="P16" s="4"/>
    </row>
    <row r="17" spans="3:16" s="1" customFormat="1" outlineLevel="1" x14ac:dyDescent="0.2">
      <c r="C17" s="8" t="s">
        <v>4</v>
      </c>
      <c r="D17" s="9">
        <v>71843.810626421255</v>
      </c>
      <c r="E17" s="9">
        <v>0</v>
      </c>
      <c r="F17" s="47">
        <v>5.85</v>
      </c>
      <c r="G17" s="9">
        <f t="shared" si="0"/>
        <v>71849.660626421261</v>
      </c>
      <c r="H17" s="18">
        <f t="shared" si="1"/>
        <v>0.20580983097496044</v>
      </c>
      <c r="J17" s="19"/>
      <c r="K17" s="19"/>
      <c r="L17" s="19"/>
      <c r="M17" s="19"/>
      <c r="N17" s="21"/>
      <c r="O17" s="22"/>
      <c r="P17" s="4"/>
    </row>
    <row r="18" spans="3:16" s="1" customFormat="1" outlineLevel="1" x14ac:dyDescent="0.2">
      <c r="C18" s="8" t="s">
        <v>5</v>
      </c>
      <c r="D18" s="9">
        <v>29076.053785866261</v>
      </c>
      <c r="E18" s="9">
        <v>0</v>
      </c>
      <c r="F18" s="47">
        <v>0</v>
      </c>
      <c r="G18" s="9">
        <f t="shared" si="0"/>
        <v>29076.053785866261</v>
      </c>
      <c r="H18" s="18">
        <f t="shared" si="1"/>
        <v>8.3286930834680209E-2</v>
      </c>
      <c r="J18" s="19"/>
      <c r="K18" s="19"/>
      <c r="L18" s="19"/>
      <c r="M18" s="19"/>
      <c r="N18" s="21"/>
      <c r="O18" s="22"/>
      <c r="P18" s="4"/>
    </row>
    <row r="19" spans="3:16" s="1" customFormat="1" outlineLevel="1" x14ac:dyDescent="0.2">
      <c r="C19" s="8" t="s">
        <v>0</v>
      </c>
      <c r="D19" s="9">
        <v>8972.6622543965605</v>
      </c>
      <c r="E19" s="9">
        <v>28617.090975197258</v>
      </c>
      <c r="F19" s="47">
        <v>29.716000000000001</v>
      </c>
      <c r="G19" s="9">
        <f t="shared" si="0"/>
        <v>37619.469229593815</v>
      </c>
      <c r="H19" s="18">
        <f t="shared" si="1"/>
        <v>0.10775912559652782</v>
      </c>
      <c r="J19" s="19"/>
      <c r="K19" s="19"/>
      <c r="L19" s="19"/>
      <c r="M19" s="19"/>
      <c r="N19" s="21"/>
      <c r="O19" s="22"/>
      <c r="P19" s="4"/>
    </row>
    <row r="20" spans="3:16" s="1" customFormat="1" outlineLevel="1" x14ac:dyDescent="0.2">
      <c r="C20" s="8" t="s">
        <v>6</v>
      </c>
      <c r="D20" s="9">
        <v>23781.247255302002</v>
      </c>
      <c r="E20" s="9">
        <v>38315.806106503995</v>
      </c>
      <c r="F20" s="47">
        <v>103565.25696815996</v>
      </c>
      <c r="G20" s="9">
        <f t="shared" si="0"/>
        <v>165662.31032996596</v>
      </c>
      <c r="H20" s="18">
        <f t="shared" si="1"/>
        <v>0.4745315675909263</v>
      </c>
      <c r="J20" s="19"/>
      <c r="K20" s="19"/>
      <c r="L20" s="19"/>
      <c r="M20" s="19"/>
      <c r="N20" s="21"/>
      <c r="O20" s="22"/>
      <c r="P20" s="4"/>
    </row>
    <row r="21" spans="3:16" s="1" customFormat="1" x14ac:dyDescent="0.2">
      <c r="C21" s="12" t="s">
        <v>18</v>
      </c>
      <c r="D21" s="13">
        <f>SUM(D14:D20)</f>
        <v>145122.56891210354</v>
      </c>
      <c r="E21" s="13">
        <f>SUM(E14:E20)</f>
        <v>99562.826652846881</v>
      </c>
      <c r="F21" s="13">
        <f>SUM(F14:F20)</f>
        <v>104421.64313215995</v>
      </c>
      <c r="G21" s="13">
        <f>SUM(G14:G20)</f>
        <v>349107.03869711037</v>
      </c>
      <c r="H21" s="23">
        <f t="shared" si="1"/>
        <v>1</v>
      </c>
      <c r="J21" s="19"/>
      <c r="K21" s="19"/>
      <c r="L21" s="19"/>
      <c r="M21" s="19"/>
      <c r="N21" s="21"/>
      <c r="O21" s="22"/>
      <c r="P21" s="4"/>
    </row>
    <row r="22" spans="3:16" s="1" customFormat="1" x14ac:dyDescent="0.2">
      <c r="C22" s="22"/>
      <c r="D22" s="22"/>
      <c r="E22" s="15"/>
      <c r="F22" s="22"/>
      <c r="G22" s="22"/>
      <c r="H22" s="22"/>
      <c r="M22" s="2"/>
      <c r="N22" s="21"/>
      <c r="O22" s="22"/>
      <c r="P22" s="4"/>
    </row>
    <row r="23" spans="3:16" s="1" customFormat="1" x14ac:dyDescent="0.2">
      <c r="C23" s="51" t="s">
        <v>22</v>
      </c>
      <c r="D23" s="51"/>
      <c r="E23" s="51"/>
      <c r="F23" s="51"/>
      <c r="G23" s="51"/>
      <c r="H23" s="51"/>
      <c r="M23" s="2"/>
      <c r="N23" s="21"/>
      <c r="O23" s="22"/>
      <c r="P23" s="4"/>
    </row>
    <row r="24" spans="3:16" s="1" customFormat="1" x14ac:dyDescent="0.2">
      <c r="C24" s="40" t="s">
        <v>20</v>
      </c>
      <c r="D24" s="40" t="s">
        <v>16</v>
      </c>
      <c r="E24" s="40" t="s">
        <v>17</v>
      </c>
      <c r="F24" s="40" t="s">
        <v>15</v>
      </c>
      <c r="G24" s="40" t="s">
        <v>7</v>
      </c>
      <c r="H24" s="40" t="s">
        <v>21</v>
      </c>
      <c r="M24" s="2"/>
      <c r="N24" s="21"/>
      <c r="O24" s="22"/>
      <c r="P24" s="4"/>
    </row>
    <row r="25" spans="3:16" s="1" customFormat="1" ht="11.25" customHeight="1" outlineLevel="1" x14ac:dyDescent="0.2">
      <c r="C25" s="8" t="s">
        <v>1</v>
      </c>
      <c r="D25" s="24">
        <f>D14*$D$38</f>
        <v>0</v>
      </c>
      <c r="E25" s="24">
        <f t="shared" ref="E25:F25" si="2">E14*$D$38</f>
        <v>869753.50000000023</v>
      </c>
      <c r="F25" s="24">
        <f t="shared" si="2"/>
        <v>18647116.11560278</v>
      </c>
      <c r="G25" s="24">
        <f>SUM(D25:F25)</f>
        <v>19516869.61560278</v>
      </c>
      <c r="H25" s="18">
        <f>G25/$G$32</f>
        <v>2.4608656096287589E-3</v>
      </c>
      <c r="M25" s="2"/>
      <c r="N25" s="21"/>
      <c r="O25" s="22"/>
      <c r="P25" s="4"/>
    </row>
    <row r="26" spans="3:16" s="1" customFormat="1" outlineLevel="1" x14ac:dyDescent="0.2">
      <c r="C26" s="8" t="s">
        <v>2</v>
      </c>
      <c r="D26" s="24">
        <f t="shared" ref="D26:F26" si="3">D15*$D$38</f>
        <v>152639869.77621558</v>
      </c>
      <c r="E26" s="24">
        <f t="shared" si="3"/>
        <v>0</v>
      </c>
      <c r="F26" s="24">
        <f t="shared" si="3"/>
        <v>0</v>
      </c>
      <c r="G26" s="24">
        <f t="shared" ref="G26:G31" si="4">SUM(D26:F26)</f>
        <v>152639869.77621558</v>
      </c>
      <c r="H26" s="18">
        <f t="shared" ref="H26:H32" si="5">G26/$G$32</f>
        <v>1.9246232289742121E-2</v>
      </c>
      <c r="M26" s="2"/>
      <c r="N26" s="21"/>
      <c r="O26" s="22"/>
      <c r="P26" s="4"/>
    </row>
    <row r="27" spans="3:16" s="1" customFormat="1" outlineLevel="1" x14ac:dyDescent="0.2">
      <c r="C27" s="8" t="s">
        <v>3</v>
      </c>
      <c r="D27" s="24">
        <f t="shared" ref="D27:F27" si="6">D16*$D$38</f>
        <v>107449999.99999999</v>
      </c>
      <c r="E27" s="24">
        <f t="shared" si="6"/>
        <v>740406000</v>
      </c>
      <c r="F27" s="24">
        <f t="shared" si="6"/>
        <v>0</v>
      </c>
      <c r="G27" s="24">
        <f t="shared" si="4"/>
        <v>847856000</v>
      </c>
      <c r="H27" s="18">
        <f t="shared" si="5"/>
        <v>0.1069054471035344</v>
      </c>
      <c r="M27" s="2"/>
      <c r="N27" s="21"/>
      <c r="O27" s="22"/>
      <c r="P27" s="4"/>
    </row>
    <row r="28" spans="3:16" s="1" customFormat="1" outlineLevel="1" x14ac:dyDescent="0.2">
      <c r="C28" s="8" t="s">
        <v>4</v>
      </c>
      <c r="D28" s="24">
        <f t="shared" ref="D28:F28" si="7">D17*$D$38</f>
        <v>1632123500.0000002</v>
      </c>
      <c r="E28" s="24">
        <f t="shared" si="7"/>
        <v>0</v>
      </c>
      <c r="F28" s="24">
        <f t="shared" si="7"/>
        <v>132898.33030499998</v>
      </c>
      <c r="G28" s="24">
        <f t="shared" si="4"/>
        <v>1632256398.3303053</v>
      </c>
      <c r="H28" s="18">
        <f t="shared" si="5"/>
        <v>0.20580983097496042</v>
      </c>
      <c r="M28" s="2"/>
      <c r="N28" s="21"/>
      <c r="O28" s="22"/>
      <c r="P28" s="4"/>
    </row>
    <row r="29" spans="3:16" s="1" customFormat="1" outlineLevel="1" x14ac:dyDescent="0.2">
      <c r="C29" s="8" t="s">
        <v>5</v>
      </c>
      <c r="D29" s="24">
        <f t="shared" ref="D29:F29" si="8">D18*$D$38</f>
        <v>660540000</v>
      </c>
      <c r="E29" s="24">
        <f t="shared" si="8"/>
        <v>0</v>
      </c>
      <c r="F29" s="24">
        <f t="shared" si="8"/>
        <v>0</v>
      </c>
      <c r="G29" s="24">
        <f t="shared" si="4"/>
        <v>660540000</v>
      </c>
      <c r="H29" s="18">
        <f t="shared" si="5"/>
        <v>8.3286930834680209E-2</v>
      </c>
      <c r="M29" s="2"/>
      <c r="N29"/>
      <c r="O29" s="20"/>
      <c r="P29" s="4"/>
    </row>
    <row r="30" spans="3:16" s="1" customFormat="1" outlineLevel="1" x14ac:dyDescent="0.2">
      <c r="C30" s="8" t="s">
        <v>0</v>
      </c>
      <c r="D30" s="24">
        <f t="shared" ref="D30:F30" si="9">D19*$D$38</f>
        <v>203837920</v>
      </c>
      <c r="E30" s="24">
        <f t="shared" si="9"/>
        <v>650113437.39999998</v>
      </c>
      <c r="F30" s="24">
        <f t="shared" si="9"/>
        <v>675078.08262280002</v>
      </c>
      <c r="G30" s="24">
        <f t="shared" si="4"/>
        <v>854626435.48262274</v>
      </c>
      <c r="H30" s="18">
        <f t="shared" si="5"/>
        <v>0.10775912559652782</v>
      </c>
      <c r="M30" s="2"/>
      <c r="N30" s="2"/>
      <c r="O30" s="3"/>
      <c r="P30" s="4"/>
    </row>
    <row r="31" spans="3:16" s="1" customFormat="1" outlineLevel="1" x14ac:dyDescent="0.2">
      <c r="C31" s="8" t="s">
        <v>6</v>
      </c>
      <c r="D31" s="24">
        <f t="shared" ref="D31:F31" si="10">D20*$D$38</f>
        <v>540254368</v>
      </c>
      <c r="E31" s="24">
        <f t="shared" si="10"/>
        <v>870445582.19564176</v>
      </c>
      <c r="F31" s="24">
        <f t="shared" si="10"/>
        <v>2352760637.3806367</v>
      </c>
      <c r="G31" s="24">
        <f t="shared" si="4"/>
        <v>3763460587.5762787</v>
      </c>
      <c r="H31" s="18">
        <f t="shared" si="5"/>
        <v>0.4745315675909263</v>
      </c>
      <c r="M31" s="2"/>
      <c r="N31" s="2"/>
      <c r="O31" s="3"/>
      <c r="P31" s="4"/>
    </row>
    <row r="32" spans="3:16" s="1" customFormat="1" x14ac:dyDescent="0.2">
      <c r="C32" s="12" t="s">
        <v>7</v>
      </c>
      <c r="D32" s="25">
        <f>SUM(D25:D31)</f>
        <v>3296845657.7762156</v>
      </c>
      <c r="E32" s="25">
        <f>SUM(E25:E31)</f>
        <v>2261834773.0956421</v>
      </c>
      <c r="F32" s="25">
        <f>SUM(F25:F31)</f>
        <v>2372215729.9091673</v>
      </c>
      <c r="G32" s="25">
        <f>SUM(G25:G31)</f>
        <v>7930896160.7810249</v>
      </c>
      <c r="H32" s="23">
        <f t="shared" si="5"/>
        <v>1</v>
      </c>
      <c r="M32" s="2"/>
      <c r="N32" s="2"/>
      <c r="O32" s="3"/>
      <c r="P32" s="4"/>
    </row>
    <row r="33" spans="3:16" s="1" customFormat="1" x14ac:dyDescent="0.2">
      <c r="M33" s="2"/>
      <c r="N33" s="2"/>
      <c r="O33" s="3"/>
      <c r="P33" s="4"/>
    </row>
    <row r="34" spans="3:16" s="1" customFormat="1" x14ac:dyDescent="0.2">
      <c r="M34" s="2"/>
      <c r="N34" s="2"/>
      <c r="O34" s="3"/>
      <c r="P34" s="4"/>
    </row>
    <row r="35" spans="3:16" s="1" customFormat="1" x14ac:dyDescent="0.2">
      <c r="M35" s="2"/>
      <c r="N35" s="2"/>
      <c r="O35" s="3"/>
      <c r="P35" s="4"/>
    </row>
    <row r="36" spans="3:16" s="1" customFormat="1" ht="16" x14ac:dyDescent="0.2">
      <c r="C36" s="7" t="s">
        <v>23</v>
      </c>
      <c r="M36" s="2"/>
      <c r="N36" s="2"/>
      <c r="O36" s="3"/>
      <c r="P36" s="4"/>
    </row>
    <row r="37" spans="3:16" s="1" customFormat="1" x14ac:dyDescent="0.2">
      <c r="C37" s="8" t="s">
        <v>24</v>
      </c>
      <c r="D37" s="26">
        <v>740406</v>
      </c>
      <c r="M37" s="2"/>
      <c r="N37" s="2"/>
      <c r="O37" s="3"/>
      <c r="P37" s="4"/>
    </row>
    <row r="38" spans="3:16" s="1" customFormat="1" x14ac:dyDescent="0.2">
      <c r="C38" s="8" t="s">
        <v>25</v>
      </c>
      <c r="D38" s="27">
        <v>22717.6633</v>
      </c>
      <c r="M38" s="2"/>
      <c r="N38" s="2"/>
      <c r="O38" s="3"/>
      <c r="P38" s="4"/>
    </row>
    <row r="39" spans="3:16" s="1" customFormat="1" x14ac:dyDescent="0.2">
      <c r="M39" s="2"/>
      <c r="N39" s="2"/>
      <c r="O39" s="3"/>
      <c r="P39" s="4"/>
    </row>
    <row r="40" spans="3:16" s="1" customFormat="1" x14ac:dyDescent="0.2">
      <c r="M40" s="2"/>
      <c r="N40" s="2"/>
      <c r="O40" s="3"/>
      <c r="P40" s="4"/>
    </row>
    <row r="41" spans="3:16" ht="11" x14ac:dyDescent="0.15">
      <c r="D41" s="29"/>
      <c r="E41" s="29"/>
      <c r="F41" s="29"/>
      <c r="G41" s="29"/>
      <c r="H41" s="29"/>
      <c r="I41" s="29"/>
      <c r="J41" s="29"/>
      <c r="K41" s="29"/>
      <c r="L41" s="29"/>
      <c r="M41" s="32"/>
      <c r="N41" s="34"/>
      <c r="O41" s="30"/>
      <c r="P41" s="31"/>
    </row>
    <row r="42" spans="3:16" ht="11" x14ac:dyDescent="0.15">
      <c r="D42" s="29"/>
      <c r="E42" s="29"/>
      <c r="F42" s="29"/>
      <c r="G42" s="29"/>
      <c r="H42" s="29"/>
      <c r="I42" s="29"/>
      <c r="J42" s="33"/>
      <c r="K42" s="29"/>
      <c r="L42" s="29"/>
      <c r="M42" s="32"/>
      <c r="N42" s="32"/>
      <c r="O42" s="30"/>
      <c r="P42" s="31"/>
    </row>
    <row r="43" spans="3:16" ht="11" x14ac:dyDescent="0.15">
      <c r="D43" s="29"/>
      <c r="E43" s="29"/>
      <c r="F43" s="29"/>
      <c r="G43" s="29"/>
      <c r="H43" s="29"/>
      <c r="I43" s="29"/>
      <c r="J43" s="29"/>
      <c r="K43" s="29"/>
      <c r="L43" s="29"/>
      <c r="M43" s="32"/>
      <c r="N43" s="32"/>
      <c r="O43" s="30"/>
      <c r="P43" s="31"/>
    </row>
    <row r="44" spans="3:16" ht="11" x14ac:dyDescent="0.15">
      <c r="C44" s="35"/>
      <c r="D44" s="29"/>
      <c r="E44" s="29"/>
      <c r="F44" s="29"/>
      <c r="G44" s="29"/>
      <c r="H44" s="29"/>
      <c r="I44" s="29"/>
      <c r="J44" s="29"/>
      <c r="K44" s="33"/>
      <c r="L44" s="29"/>
      <c r="M44" s="34"/>
      <c r="N44" s="32"/>
      <c r="O44" s="30"/>
      <c r="P44" s="31"/>
    </row>
    <row r="45" spans="3:16" ht="11" x14ac:dyDescent="0.15">
      <c r="C45" s="35"/>
      <c r="D45" s="29"/>
      <c r="E45" s="29"/>
      <c r="F45" s="29"/>
      <c r="G45" s="29"/>
      <c r="H45" s="29"/>
      <c r="I45" s="29"/>
      <c r="J45" s="33"/>
      <c r="K45" s="33"/>
      <c r="L45" s="29"/>
      <c r="M45" s="32"/>
      <c r="N45" s="32"/>
      <c r="O45" s="30"/>
      <c r="P45" s="31"/>
    </row>
    <row r="46" spans="3:16" ht="11" x14ac:dyDescent="0.15">
      <c r="C46" s="35"/>
      <c r="D46" s="29"/>
      <c r="E46" s="29"/>
      <c r="F46" s="29"/>
      <c r="G46" s="29"/>
      <c r="H46" s="29"/>
      <c r="I46" s="29"/>
      <c r="J46" s="29"/>
      <c r="K46" s="29"/>
      <c r="L46" s="29"/>
      <c r="M46" s="32"/>
      <c r="N46" s="32"/>
      <c r="O46" s="30"/>
      <c r="P46" s="31"/>
    </row>
    <row r="47" spans="3:16" ht="11" x14ac:dyDescent="0.15">
      <c r="D47" s="29"/>
      <c r="E47" s="29"/>
      <c r="F47" s="29"/>
      <c r="G47" s="29"/>
      <c r="H47" s="29"/>
      <c r="I47" s="29"/>
      <c r="J47" s="29"/>
      <c r="K47" s="29"/>
      <c r="L47" s="29"/>
      <c r="M47" s="32"/>
      <c r="N47" s="32"/>
      <c r="O47" s="30"/>
      <c r="P47" s="31"/>
    </row>
    <row r="48" spans="3:16" ht="11" x14ac:dyDescent="0.15">
      <c r="D48" s="29"/>
      <c r="E48" s="29"/>
      <c r="F48" s="29"/>
      <c r="G48" s="29"/>
      <c r="H48" s="29"/>
      <c r="I48" s="29"/>
      <c r="J48" s="29"/>
      <c r="K48" s="29"/>
      <c r="L48" s="29"/>
      <c r="M48" s="32"/>
      <c r="N48" s="32"/>
      <c r="O48" s="30"/>
      <c r="P48" s="31"/>
    </row>
    <row r="49" spans="4:16" ht="11" x14ac:dyDescent="0.15">
      <c r="D49" s="29"/>
      <c r="E49" s="29"/>
      <c r="F49" s="29"/>
      <c r="G49" s="29"/>
      <c r="H49" s="29"/>
      <c r="I49" s="29"/>
      <c r="J49" s="29"/>
      <c r="K49" s="29"/>
      <c r="L49" s="29"/>
      <c r="M49" s="32"/>
      <c r="N49" s="32"/>
      <c r="O49" s="30"/>
      <c r="P49" s="31"/>
    </row>
    <row r="50" spans="4:16" ht="11" x14ac:dyDescent="0.15">
      <c r="D50" s="29"/>
      <c r="E50" s="29"/>
      <c r="F50" s="29"/>
      <c r="G50" s="29"/>
      <c r="H50" s="29"/>
      <c r="I50" s="29"/>
      <c r="J50" s="29"/>
      <c r="K50" s="29"/>
      <c r="L50" s="29"/>
      <c r="M50" s="32"/>
      <c r="N50" s="32"/>
      <c r="O50" s="30"/>
      <c r="P50" s="31"/>
    </row>
    <row r="51" spans="4:16" ht="11" x14ac:dyDescent="0.15">
      <c r="D51" s="29"/>
      <c r="E51" s="29"/>
      <c r="F51" s="29"/>
      <c r="G51" s="29"/>
      <c r="H51" s="29"/>
      <c r="I51" s="29"/>
      <c r="J51" s="29"/>
      <c r="K51" s="29"/>
      <c r="L51" s="29"/>
      <c r="M51" s="32"/>
      <c r="N51" s="32"/>
      <c r="O51" s="30"/>
      <c r="P51" s="31"/>
    </row>
    <row r="52" spans="4:16" ht="11" x14ac:dyDescent="0.15">
      <c r="D52" s="29"/>
      <c r="E52" s="29"/>
      <c r="F52" s="29"/>
      <c r="G52" s="29"/>
      <c r="H52" s="29"/>
      <c r="I52" s="29"/>
      <c r="J52" s="29"/>
      <c r="K52" s="29"/>
      <c r="L52" s="29"/>
      <c r="M52" s="32"/>
      <c r="N52" s="32"/>
      <c r="O52" s="30"/>
      <c r="P52" s="31"/>
    </row>
    <row r="53" spans="4:16" ht="11" x14ac:dyDescent="0.15">
      <c r="D53" s="29"/>
      <c r="E53" s="29"/>
      <c r="F53" s="29"/>
      <c r="G53" s="29"/>
      <c r="H53" s="29"/>
      <c r="I53" s="29"/>
      <c r="J53" s="29"/>
      <c r="K53" s="29"/>
      <c r="L53" s="29"/>
      <c r="M53" s="32"/>
      <c r="N53" s="32"/>
      <c r="O53" s="30"/>
      <c r="P53" s="31"/>
    </row>
    <row r="54" spans="4:16" ht="11" x14ac:dyDescent="0.15">
      <c r="D54" s="29"/>
      <c r="E54" s="29"/>
      <c r="F54" s="29"/>
      <c r="G54" s="29"/>
      <c r="H54" s="29"/>
      <c r="I54" s="29"/>
      <c r="J54" s="29"/>
      <c r="K54" s="29"/>
      <c r="L54" s="29"/>
      <c r="M54" s="32"/>
      <c r="N54" s="32"/>
      <c r="O54" s="30"/>
      <c r="P54" s="31"/>
    </row>
    <row r="55" spans="4:16" ht="11" x14ac:dyDescent="0.15">
      <c r="D55" s="29"/>
      <c r="E55" s="29"/>
      <c r="F55" s="29"/>
      <c r="G55" s="29"/>
      <c r="H55" s="29"/>
      <c r="I55" s="29"/>
      <c r="J55" s="29"/>
      <c r="K55" s="29"/>
      <c r="L55" s="29"/>
      <c r="M55" s="32"/>
      <c r="N55" s="32"/>
      <c r="O55" s="30"/>
      <c r="P55" s="31"/>
    </row>
    <row r="56" spans="4:16" ht="11" x14ac:dyDescent="0.15">
      <c r="D56" s="29"/>
      <c r="E56" s="29"/>
      <c r="F56" s="29"/>
      <c r="G56" s="29"/>
      <c r="H56" s="29"/>
      <c r="I56" s="29"/>
      <c r="J56" s="29"/>
      <c r="K56" s="29"/>
      <c r="L56" s="29"/>
      <c r="M56" s="32"/>
      <c r="N56" s="32"/>
      <c r="O56" s="30"/>
      <c r="P56" s="31"/>
    </row>
    <row r="57" spans="4:16" ht="11" x14ac:dyDescent="0.15">
      <c r="D57" s="29"/>
      <c r="E57" s="29"/>
      <c r="F57" s="29"/>
      <c r="G57" s="29"/>
      <c r="H57" s="29"/>
      <c r="I57" s="29"/>
      <c r="J57" s="29"/>
      <c r="K57" s="29"/>
      <c r="L57" s="29"/>
      <c r="M57" s="32"/>
      <c r="N57" s="32"/>
      <c r="O57" s="30"/>
      <c r="P57" s="31"/>
    </row>
    <row r="58" spans="4:16" ht="11" x14ac:dyDescent="0.15">
      <c r="D58" s="29"/>
      <c r="E58" s="29"/>
      <c r="F58" s="29"/>
      <c r="G58" s="29"/>
      <c r="H58" s="29"/>
      <c r="I58" s="29"/>
      <c r="J58" s="29"/>
      <c r="K58" s="29"/>
      <c r="L58" s="29"/>
      <c r="M58" s="32"/>
      <c r="N58" s="32"/>
      <c r="O58" s="30"/>
      <c r="P58" s="31"/>
    </row>
  </sheetData>
  <mergeCells count="3">
    <mergeCell ref="C4:G4"/>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2018-05-17T17:22:52Z</dcterms:created>
  <dcterms:modified xsi:type="dcterms:W3CDTF">2018-10-26T00:33:39Z</dcterms:modified>
  <cp:category/>
</cp:coreProperties>
</file>