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726DE371-0666-C745-8BD4-406D8FF2E8AA}" xr6:coauthVersionLast="45" xr6:coauthVersionMax="45" xr10:uidLastSave="{00000000-0000-0000-0000-000000000000}"/>
  <bookViews>
    <workbookView xWindow="0" yWindow="460" windowWidth="33600" windowHeight="18580" xr2:uid="{5EB11750-32C4-4BDD-9A99-CC164AC67ED7}"/>
  </bookViews>
  <sheets>
    <sheet name="Intro" sheetId="1" r:id="rId1"/>
    <sheet name="Pakistan Weighted CPC 2019" sheetId="4" r:id="rId2"/>
    <sheet name="ICT Costing Results" sheetId="5" r:id="rId3"/>
    <sheet name="KP Costing Results"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 l="1"/>
  <c r="D17" i="4" l="1"/>
  <c r="G17" i="4" s="1"/>
  <c r="E17" i="4"/>
  <c r="F17" i="4"/>
  <c r="D18" i="4"/>
  <c r="E18" i="4"/>
  <c r="G18" i="4" s="1"/>
  <c r="F18" i="4"/>
  <c r="D19" i="4"/>
  <c r="E19" i="4"/>
  <c r="F19" i="4"/>
  <c r="D20" i="4"/>
  <c r="E20" i="4"/>
  <c r="F20" i="4"/>
  <c r="D21" i="4"/>
  <c r="E21" i="4"/>
  <c r="F21" i="4"/>
  <c r="D22" i="4"/>
  <c r="E22" i="4"/>
  <c r="F22" i="4"/>
  <c r="E16" i="4"/>
  <c r="F16" i="4"/>
  <c r="D16" i="4"/>
  <c r="G21" i="4"/>
  <c r="G22" i="4"/>
  <c r="G17" i="5"/>
  <c r="G18" i="5"/>
  <c r="G19" i="5"/>
  <c r="G20" i="5"/>
  <c r="G21" i="5"/>
  <c r="G22" i="5"/>
  <c r="G16" i="5"/>
  <c r="E23" i="5"/>
  <c r="F23" i="5"/>
  <c r="D23" i="5"/>
  <c r="E23" i="6"/>
  <c r="F23" i="6"/>
  <c r="D23" i="6"/>
  <c r="G17" i="6"/>
  <c r="G18" i="6"/>
  <c r="G19" i="6"/>
  <c r="G20" i="6"/>
  <c r="G21" i="6"/>
  <c r="G22" i="6"/>
  <c r="G16" i="6"/>
  <c r="G19" i="4" l="1"/>
  <c r="G20" i="4"/>
  <c r="E23" i="4"/>
  <c r="D10" i="4" s="1"/>
  <c r="E10" i="4" s="1"/>
  <c r="F23" i="4"/>
  <c r="D8" i="4" s="1"/>
  <c r="G16" i="4"/>
  <c r="D23" i="4"/>
  <c r="D9" i="4" s="1"/>
  <c r="E9" i="4" s="1"/>
  <c r="G23" i="5"/>
  <c r="G23" i="6"/>
  <c r="D8" i="6"/>
  <c r="D10" i="6"/>
  <c r="E10" i="6" s="1"/>
  <c r="D9" i="6"/>
  <c r="E9" i="6" s="1"/>
  <c r="D9" i="5"/>
  <c r="E9" i="5" s="1"/>
  <c r="G23" i="4" l="1"/>
  <c r="D11" i="6"/>
  <c r="E11" i="6" s="1"/>
  <c r="E8" i="6"/>
  <c r="D10" i="5"/>
  <c r="E10" i="5" s="1"/>
  <c r="D8" i="5"/>
  <c r="D11" i="4"/>
  <c r="E11" i="4" s="1"/>
  <c r="E8" i="4"/>
  <c r="E8" i="5" l="1"/>
  <c r="D11" i="5"/>
  <c r="E11" i="5" s="1"/>
</calcChain>
</file>

<file path=xl/sharedStrings.xml><?xml version="1.0" encoding="utf-8"?>
<sst xmlns="http://schemas.openxmlformats.org/spreadsheetml/2006/main" count="101" uniqueCount="47">
  <si>
    <t xml:space="preserve">Pakistan 2019 Cost per Child </t>
  </si>
  <si>
    <t>Costing Model Assumptions and Data Sources</t>
  </si>
  <si>
    <t>a. Which costs are reported in this model</t>
  </si>
  <si>
    <r>
      <t xml:space="preserve">1. This model includes </t>
    </r>
    <r>
      <rPr>
        <b/>
        <sz val="10"/>
        <color theme="1"/>
        <rFont val="Prensa Book"/>
        <family val="3"/>
      </rPr>
      <t>all contributing expenditures</t>
    </r>
    <r>
      <rPr>
        <sz val="10"/>
        <color theme="1"/>
        <rFont val="Prensa Book"/>
        <family val="3"/>
      </rPr>
      <t xml:space="preserve"> to the 2019 deworming rounds in Islamabad Capital Territory (ICT) and Khyber Pakhtunkhwa(KP), Pakistan. Evidence Action is providing technical assistance to the Government of Pakistan to target a total of 3 provinces and 2 territories. In 2019, deworming rounds occurred in only 2 geographies (ICT and KP), which is what is represented in this costing model. The remaining provinces will be included in future cost per child analyses following successful treatment rounds.</t>
    </r>
  </si>
  <si>
    <t>2. These expenditures include costs to Evidence Action's technical assistance, partners such as the World Health Organization (WHO), the Government of Pakistan, and Evidence Action's in-country partner, Interactive Research &amp; Development (IRD). Evidence Action has entered into an agreement with IRD to provide technical assistance to the Government of Pakistan to implement school-based deworming. Per the terms of the agreement, Evidence Action provides technical assistance to IRD, as well as the funds for implementation of deworming (government costs) and administrative costs for IRD staff. IRD then sources third party vendors or firms for the payment of deworming costs (i.e. teacher per diem payments, printing, IM, etc.) Therefore, government costs and IRD costs are presented together in this model. However, moving forward (2020 cost per child analysis and beyond) and with the finalization and use of provincial domestic budgets for deworming, these costs will be separated.</t>
  </si>
  <si>
    <t xml:space="preserve">3. The deworming round in ICT includes all costs incurred from August 2018 to July 2019. The deworming round in KP includes all costs incurred from September 2018 through December 2019. In addition to these set timeframes of included costs, we've also incorporated a portion of Evidence Action's global staff time costs that were required to get the Pakistan program up and running, which were incurred between 2017-2019. There were some costs incurred prior to 2018 that have been excluded from this analysis, as they were mainly exploratory in nature prior to the Pakistan deworming program being established.  </t>
  </si>
  <si>
    <t>4. An 18% indirect cost rate was applied to all of Evidence Action's direct program costs in the model, including on funds advanced to partners for implementation of deworming. IRD’s indirect rate is 22% and is related to central management and administrative functions essential to supporting effective implementation of the organization’s programs. These costs are included within each cost category.</t>
  </si>
  <si>
    <t>5. Costs incurred in Pakistan are subject to the country’s turnover tax at a rate of 1.25%. This tax rate has changed over time but applied to all costs incurred in Pakistan for the timeframe of costs for KP and ICT.</t>
  </si>
  <si>
    <t>6. Evidences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</si>
  <si>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</si>
  <si>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</si>
  <si>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</si>
  <si>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xml:space="preserve">" (cells D29 in the models) is consistent with official government-reported treatment figures. </t>
    </r>
  </si>
  <si>
    <r>
      <t xml:space="preserve">4. The </t>
    </r>
    <r>
      <rPr>
        <b/>
        <sz val="10"/>
        <color theme="1"/>
        <rFont val="Prensa Book"/>
        <family val="3"/>
      </rPr>
      <t>exchange rate</t>
    </r>
    <r>
      <rPr>
        <sz val="10"/>
        <color theme="1"/>
        <rFont val="Prensa Book"/>
        <family val="3"/>
      </rPr>
      <t xml:space="preserve"> for cost conversions</t>
    </r>
    <r>
      <rPr>
        <sz val="10"/>
        <rFont val="Prensa Book"/>
        <family val="3"/>
      </rPr>
      <t xml:space="preserve"> (140.854 Pakistani rupees</t>
    </r>
    <r>
      <rPr>
        <sz val="10"/>
        <color theme="1"/>
        <rFont val="Prensa Book"/>
        <family val="3"/>
      </rPr>
      <t>) is the average exchange rate over the time period of costs included in the model (August 2018-July 2019).</t>
    </r>
  </si>
  <si>
    <t xml:space="preserve">c. Costs associated with prevalence surveys  </t>
  </si>
  <si>
    <t>Prevalence surveys are essential to informing treatment strategy, frequency, and the measurement of impact. A total of 2 prevalence surveys for STH are expected in Pakistan across an expected 5 rounds of treatment. The total costs of implementing these surveys, including Evidence Action's costs and all technical partner costs, are amortized across the 5 year duration and the 5 subgeographies within Pakistan.</t>
  </si>
  <si>
    <t xml:space="preserve">d. Costs associated with drugs </t>
  </si>
  <si>
    <t>Drug costs are included in this model as an imputed cost. In both ICT and KP, tablets were donated by the WHO and therefore shows up as a 'partner' cost in the model. The value of drugs in the model is calculated based on the number of children treated and an estimate of the value of Mebendazole based off of Management Sciences for Health (MSH's) International Medical Products Price Guide. The cost for Mebendazole is now listed at $0.03/tab-cap. WHO provided transportation for donated drugs to the provinces. KP is the only province to reflect any drug transport costs.</t>
  </si>
  <si>
    <t>e. Average cost per round</t>
  </si>
  <si>
    <r>
      <t xml:space="preserve">The cost per child in ICT for deworming in 2019 was </t>
    </r>
    <r>
      <rPr>
        <b/>
        <sz val="10"/>
        <rFont val="Prensa Book"/>
        <family val="3"/>
      </rPr>
      <t xml:space="preserve">$1.23. </t>
    </r>
    <r>
      <rPr>
        <sz val="10"/>
        <rFont val="Prensa Book"/>
        <family val="3"/>
      </rPr>
      <t xml:space="preserve">The cost per child in KP for deworming in 2019 was </t>
    </r>
    <r>
      <rPr>
        <b/>
        <sz val="10"/>
        <color theme="1"/>
        <rFont val="Prensa Book"/>
        <family val="3"/>
      </rPr>
      <t>$0.49</t>
    </r>
    <r>
      <rPr>
        <sz val="10"/>
        <color theme="1"/>
        <rFont val="Prensa Book"/>
        <family val="3"/>
      </rPr>
      <t xml:space="preserve">. The weighted CPC for Pakistan in 2020 was </t>
    </r>
    <r>
      <rPr>
        <b/>
        <sz val="10"/>
        <color theme="1"/>
        <rFont val="Prensa Book"/>
        <family val="3"/>
      </rPr>
      <t>$0.55</t>
    </r>
    <r>
      <rPr>
        <sz val="10"/>
        <color theme="1"/>
        <rFont val="Prensa Book"/>
        <family val="3"/>
      </rPr>
      <t>.</t>
    </r>
  </si>
  <si>
    <t xml:space="preserve">Pakistan 2019 Cost per Child Analysis </t>
  </si>
  <si>
    <t xml:space="preserve">I. Results </t>
  </si>
  <si>
    <t xml:space="preserve">Cost per Child </t>
  </si>
  <si>
    <t>Expensing Party</t>
  </si>
  <si>
    <t>Sum Total</t>
  </si>
  <si>
    <t>Cost per Child, USD</t>
  </si>
  <si>
    <t>DtWI</t>
  </si>
  <si>
    <t>Government</t>
  </si>
  <si>
    <t>Partners</t>
  </si>
  <si>
    <t xml:space="preserve">Total </t>
  </si>
  <si>
    <t>II. Costs</t>
  </si>
  <si>
    <t xml:space="preserve">Cost by Program Area (USD) </t>
  </si>
  <si>
    <t xml:space="preserve">Cost Category </t>
  </si>
  <si>
    <t>Government/IRD</t>
  </si>
  <si>
    <t>Partners (WHO)</t>
  </si>
  <si>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</si>
  <si>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</si>
  <si>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</si>
  <si>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</si>
  <si>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</si>
  <si>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</si>
  <si>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</si>
  <si>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</si>
  <si>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III. Treatment Reach</t>
  </si>
  <si>
    <t>Approximate # children treated</t>
  </si>
  <si>
    <t xml:space="preserve">ICT, Pakistan 2019 Cost per Child Analysis </t>
  </si>
  <si>
    <t xml:space="preserve">KP, Pakistan 2019 Cost per Child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</si>
</sst>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5">
    <font>
      <sz val="11"/>
      <color theme="1"/>
      <name val="Calibri"/>
      <family val="2"/>
      <scheme val="minor"/>
    </font>
    <font>
      <sz val="11"/>
      <color theme="1"/>
      <name val="Calibri"/>
      <family val="2"/>
      <scheme val="minor"/>
    </font>
    <font>
      <sz val="8"/>
      <color theme="1"/>
      <name val="Tahoma"/>
      <family val="2"/>
    </font>
    <font>
      <b/>
      <sz val="14"/>
      <color theme="0"/>
      <name val="Tahoma"/>
      <family val="2"/>
    </font>
    <font>
      <b/>
      <sz val="11"/>
      <color theme="1"/>
      <name val="TSTAR Mono Round"/>
      <family val="3"/>
    </font>
    <font>
      <sz val="11"/>
      <color theme="1"/>
      <name val="Arial"/>
      <family val="2"/>
    </font>
    <font>
      <b/>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b/>
      <sz val="10"/>
      <name val="Prensa Book"/>
      <family val="3"/>
    </font>
    <font>
      <sz val="12"/>
      <color theme="1"/>
      <name val="Tahoma"/>
      <family val="2"/>
    </font>
    <font>
      <sz val="10"/>
      <color theme="1"/>
      <name val="Tahoma"/>
      <family val="2"/>
    </font>
    <font>
      <b/>
      <sz val="8"/>
      <color theme="1"/>
      <name val="Tahoma"/>
      <family val="2"/>
    </font>
  </fonts>
  <fills count="6">
    <fill>
      <patternFill patternType="none"/>
    </fill>
    <fill>
      <patternFill patternType="gray125"/>
    </fill>
    <fill>
      <patternFill patternType="solid">
        <fgColor theme="5"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2" fillId="0" borderId="0"/>
    <xf numFmtId="0" fontId="1" fillId="0" borderId="0"/>
    <xf numFmtId="0" fontId="5" fillId="0" borderId="0"/>
    <xf numFmtId="0" fontId="1" fillId="0" borderId="0"/>
    <xf numFmtId="44"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40">
    <xf numFmtId="0" fontId="0" fillId="0" borderId="0" xfId="0"/>
    <xf numFmtId="0" fontId="3" fillId="2" borderId="0" xfId="2" applyFont="1" applyFill="1" applyAlignment="1">
      <alignment vertical="center" wrapText="1"/>
    </xf>
    <xf numFmtId="0" fontId="1" fillId="0" borderId="0" xfId="3" applyAlignment="1">
      <alignment wrapText="1"/>
    </xf>
    <xf numFmtId="0" fontId="4" fillId="0" borderId="0" xfId="3" applyFont="1" applyAlignment="1">
      <alignment wrapText="1"/>
    </xf>
    <xf numFmtId="0" fontId="6" fillId="0" borderId="0" xfId="4" applyFont="1" applyAlignment="1">
      <alignment horizontal="left" wrapText="1"/>
    </xf>
    <xf numFmtId="0" fontId="7" fillId="0" borderId="0" xfId="3" applyFont="1" applyFill="1" applyAlignment="1">
      <alignment horizontal="left" wrapText="1"/>
    </xf>
    <xf numFmtId="0" fontId="9" fillId="0" borderId="0" xfId="3" applyFont="1" applyAlignment="1">
      <alignment horizontal="left" wrapText="1"/>
    </xf>
    <xf numFmtId="0" fontId="10" fillId="0" borderId="0" xfId="3" applyFont="1" applyAlignment="1">
      <alignment horizontal="left" wrapText="1"/>
    </xf>
    <xf numFmtId="0" fontId="7" fillId="0" borderId="0" xfId="3" applyFont="1" applyAlignment="1">
      <alignment horizontal="left" wrapText="1"/>
    </xf>
    <xf numFmtId="0" fontId="6" fillId="0" borderId="0" xfId="3" applyFont="1" applyAlignment="1">
      <alignment horizontal="left" wrapText="1"/>
    </xf>
    <xf numFmtId="0" fontId="9" fillId="0" borderId="0" xfId="3" applyFont="1" applyFill="1" applyAlignment="1">
      <alignment horizontal="left" wrapText="1"/>
    </xf>
    <xf numFmtId="0" fontId="9" fillId="0" borderId="0" xfId="5" applyFont="1" applyFill="1" applyAlignment="1">
      <alignment horizontal="left" wrapText="1"/>
    </xf>
    <xf numFmtId="0" fontId="0" fillId="0" borderId="0" xfId="0" applyAlignment="1">
      <alignment wrapText="1"/>
    </xf>
    <xf numFmtId="0" fontId="1" fillId="4" borderId="0" xfId="3" applyFill="1"/>
    <xf numFmtId="0" fontId="12" fillId="4" borderId="0" xfId="2" applyFont="1" applyFill="1"/>
    <xf numFmtId="0" fontId="2" fillId="4" borderId="0" xfId="2" applyFill="1"/>
    <xf numFmtId="0" fontId="13" fillId="4" borderId="0" xfId="2" applyFont="1" applyFill="1" applyBorder="1" applyAlignment="1"/>
    <xf numFmtId="0" fontId="14" fillId="4" borderId="2" xfId="2" applyFont="1" applyFill="1" applyBorder="1"/>
    <xf numFmtId="0" fontId="14" fillId="4" borderId="2" xfId="2" applyFont="1" applyFill="1" applyBorder="1" applyAlignment="1">
      <alignment wrapText="1"/>
    </xf>
    <xf numFmtId="0" fontId="2" fillId="4" borderId="0" xfId="2" applyFill="1" applyBorder="1"/>
    <xf numFmtId="0" fontId="1" fillId="4" borderId="0" xfId="3" applyFill="1" applyBorder="1"/>
    <xf numFmtId="0" fontId="2" fillId="4" borderId="2" xfId="2" applyFill="1" applyBorder="1"/>
    <xf numFmtId="164" fontId="2" fillId="4" borderId="2" xfId="6" applyNumberFormat="1" applyFont="1" applyFill="1" applyBorder="1"/>
    <xf numFmtId="44" fontId="2" fillId="4" borderId="2" xfId="6" applyFont="1" applyFill="1" applyBorder="1"/>
    <xf numFmtId="164" fontId="14" fillId="4" borderId="2" xfId="2" applyNumberFormat="1" applyFont="1" applyFill="1" applyBorder="1"/>
    <xf numFmtId="164" fontId="2" fillId="4" borderId="0" xfId="2" applyNumberFormat="1" applyFill="1" applyBorder="1"/>
    <xf numFmtId="43" fontId="2" fillId="4" borderId="0" xfId="2" applyNumberFormat="1" applyFill="1"/>
    <xf numFmtId="0" fontId="13" fillId="4" borderId="0" xfId="2" applyFont="1" applyFill="1" applyAlignment="1"/>
    <xf numFmtId="0" fontId="2" fillId="4" borderId="2" xfId="2" applyFill="1" applyBorder="1" applyAlignment="1">
      <alignment wrapText="1"/>
    </xf>
    <xf numFmtId="164" fontId="2" fillId="4" borderId="2" xfId="7" applyNumberFormat="1" applyFont="1" applyFill="1" applyBorder="1"/>
    <xf numFmtId="165" fontId="2" fillId="4" borderId="2" xfId="8" applyNumberFormat="1" applyFont="1" applyFill="1" applyBorder="1"/>
    <xf numFmtId="44" fontId="2" fillId="4" borderId="0" xfId="7" applyFont="1" applyFill="1"/>
    <xf numFmtId="164" fontId="2" fillId="4" borderId="0" xfId="1" applyNumberFormat="1" applyFont="1" applyFill="1"/>
    <xf numFmtId="44" fontId="2" fillId="4" borderId="2" xfId="7" applyFont="1" applyFill="1" applyBorder="1"/>
    <xf numFmtId="0" fontId="1" fillId="4" borderId="0" xfId="3" applyFont="1" applyFill="1"/>
    <xf numFmtId="164" fontId="2" fillId="4" borderId="0" xfId="7" applyNumberFormat="1" applyFont="1" applyFill="1"/>
    <xf numFmtId="164" fontId="14" fillId="4" borderId="2" xfId="6" applyNumberFormat="1" applyFont="1" applyFill="1" applyBorder="1"/>
    <xf numFmtId="0" fontId="3" fillId="3" borderId="0" xfId="2" applyFont="1" applyFill="1" applyAlignment="1">
      <alignment horizontal="left" vertical="center"/>
    </xf>
    <xf numFmtId="0" fontId="13" fillId="4" borderId="1" xfId="2" applyFont="1" applyFill="1" applyBorder="1" applyAlignment="1">
      <alignment horizontal="center"/>
    </xf>
    <xf numFmtId="0" fontId="3" fillId="5" borderId="0" xfId="2" applyFont="1" applyFill="1" applyAlignment="1">
      <alignment horizontal="left" vertical="center"/>
    </xf>
  </cellXfs>
  <cellStyles count="9">
    <cellStyle name="Comma 2 2" xfId="8" xr:uid="{DB156599-6A2A-4AC3-8434-17144A89E58A}"/>
    <cellStyle name="Currency" xfId="1" builtinId="4"/>
    <cellStyle name="Currency 2" xfId="7" xr:uid="{DB97408E-8CF0-44DA-B72A-2B53BAFDBA59}"/>
    <cellStyle name="Currency 2 2" xfId="6" xr:uid="{53BB11A4-9D5A-4067-9A56-AF8381720700}"/>
    <cellStyle name="Normal" xfId="0" builtinId="0"/>
    <cellStyle name="Normal 2" xfId="3" xr:uid="{51B9545B-1038-4B93-B17F-733DE309254A}"/>
    <cellStyle name="Normal 2 2" xfId="2" xr:uid="{41A58796-E28D-45F3-956B-6BB479F6B1D4}"/>
    <cellStyle name="Normal 3" xfId="4" xr:uid="{A70EAE6A-E45C-4EB5-82AA-F05E4C30C357}"/>
    <cellStyle name="Normal 4" xfId="5" xr:uid="{62724FB0-EC82-4991-B894-A3FB8B4314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DAD1-6A3C-4444-A0A3-4183B8B0DDE2}">
  <dimension ref="A1:A21"/>
  <sheetViews>
    <sheetView tabSelected="1" workbookViewId="0">
      <selection activeCell="A24" sqref="A24"/>
    </sheetView>
  </sheetViews>
  <sheetFormatPr baseColWidth="10" defaultColWidth="8.83203125" defaultRowHeight="15"/>
  <cols>
    <col min="1" max="1" width="108.33203125" style="12" customWidth="1"/>
  </cols>
  <sheetData>
    <row r="1" spans="1:1" ht="19">
      <c r="A1" s="1" t="s">
        <v>0</v>
      </c>
    </row>
    <row r="2" spans="1:1">
      <c r="A2" s="2"/>
    </row>
    <row r="3" spans="1:1" ht="16">
      <c r="A3" s="3" t="s">
        <v>1</v>
      </c>
    </row>
    <row r="4" spans="1:1">
      <c r="A4" s="4" t="s">
        <v>2</v>
      </c>
    </row>
    <row r="5" spans="1:1" ht="57">
      <c r="A5" s="5" t="s">
        <v>3</v>
      </c>
    </row>
    <row r="6" spans="1:1" ht="99">
      <c r="A6" s="6" t="s">
        <v>4</v>
      </c>
    </row>
    <row r="7" spans="1:1" ht="71">
      <c r="A7" s="5" t="s">
        <v>5</v>
      </c>
    </row>
    <row r="8" spans="1:1" ht="43">
      <c r="A8" s="7" t="s">
        <v>6</v>
      </c>
    </row>
    <row r="9" spans="1:1" ht="29">
      <c r="A9" s="7" t="s">
        <v>7</v>
      </c>
    </row>
    <row r="10" spans="1:1" ht="29">
      <c r="A10" s="8" t="s">
        <v>8</v>
      </c>
    </row>
    <row r="11" spans="1:1">
      <c r="A11" s="9" t="s">
        <v>9</v>
      </c>
    </row>
    <row r="12" spans="1:1">
      <c r="A12" s="7" t="s">
        <v>10</v>
      </c>
    </row>
    <row r="13" spans="1:1">
      <c r="A13" s="7" t="s">
        <v>11</v>
      </c>
    </row>
    <row r="14" spans="1:1">
      <c r="A14" s="5" t="s">
        <v>12</v>
      </c>
    </row>
    <row r="15" spans="1:1" ht="29">
      <c r="A15" s="8" t="s">
        <v>13</v>
      </c>
    </row>
    <row r="16" spans="1:1">
      <c r="A16" s="9" t="s">
        <v>14</v>
      </c>
    </row>
    <row r="17" spans="1:1" ht="43">
      <c r="A17" s="10" t="s">
        <v>15</v>
      </c>
    </row>
    <row r="18" spans="1:1">
      <c r="A18" s="9" t="s">
        <v>16</v>
      </c>
    </row>
    <row r="19" spans="1:1" ht="57">
      <c r="A19" s="11" t="s">
        <v>17</v>
      </c>
    </row>
    <row r="20" spans="1:1">
      <c r="A20" s="9" t="s">
        <v>18</v>
      </c>
    </row>
    <row r="21" spans="1:1" ht="29">
      <c r="A21" s="8"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C9864-026F-4B36-9720-825204F6C2E6}">
  <dimension ref="A1:H29"/>
  <sheetViews>
    <sheetView workbookViewId="0">
      <selection activeCell="J18" sqref="J18"/>
    </sheetView>
  </sheetViews>
  <sheetFormatPr baseColWidth="10" defaultColWidth="8.83203125" defaultRowHeight="15"/>
  <cols>
    <col min="3" max="3" width="21.83203125" bestFit="1" customWidth="1"/>
    <col min="4" max="4" width="13.6640625" bestFit="1" customWidth="1"/>
    <col min="5" max="5" width="8.5" bestFit="1" customWidth="1"/>
    <col min="6" max="6" width="9.33203125" bestFit="1" customWidth="1"/>
    <col min="7" max="7" width="10.6640625" bestFit="1" customWidth="1"/>
  </cols>
  <sheetData>
    <row r="1" spans="1:8" ht="18">
      <c r="A1" s="37" t="s">
        <v>20</v>
      </c>
      <c r="B1" s="37"/>
      <c r="C1" s="37"/>
      <c r="D1" s="37"/>
      <c r="E1" s="37"/>
      <c r="F1" s="37"/>
      <c r="G1" s="37"/>
      <c r="H1" s="37"/>
    </row>
    <row r="2" spans="1:8">
      <c r="A2" s="13"/>
      <c r="B2" s="13"/>
      <c r="C2" s="13"/>
      <c r="D2" s="13"/>
      <c r="E2" s="13"/>
      <c r="F2" s="13"/>
      <c r="G2" s="13"/>
      <c r="H2" s="13"/>
    </row>
    <row r="3" spans="1:8">
      <c r="A3" s="13"/>
      <c r="B3" s="13"/>
      <c r="C3" s="13"/>
      <c r="D3" s="13"/>
      <c r="E3" s="13"/>
      <c r="F3" s="13"/>
      <c r="G3" s="13"/>
      <c r="H3" s="13"/>
    </row>
    <row r="4" spans="1:8">
      <c r="A4" s="13"/>
      <c r="B4" s="13"/>
      <c r="C4" s="13"/>
      <c r="D4" s="13"/>
      <c r="E4" s="13"/>
      <c r="F4" s="13"/>
      <c r="G4" s="13"/>
      <c r="H4" s="13"/>
    </row>
    <row r="5" spans="1:8" ht="16">
      <c r="A5" s="13"/>
      <c r="B5" s="13"/>
      <c r="C5" s="14" t="s">
        <v>21</v>
      </c>
      <c r="D5" s="15"/>
      <c r="E5" s="15"/>
      <c r="F5" s="15"/>
      <c r="G5" s="15"/>
      <c r="H5" s="15"/>
    </row>
    <row r="6" spans="1:8">
      <c r="A6" s="13"/>
      <c r="B6" s="13"/>
      <c r="C6" s="38" t="s">
        <v>22</v>
      </c>
      <c r="D6" s="38"/>
      <c r="E6" s="38"/>
      <c r="F6" s="16"/>
      <c r="G6" s="16"/>
      <c r="H6" s="15"/>
    </row>
    <row r="7" spans="1:8" ht="25">
      <c r="A7" s="13"/>
      <c r="B7" s="13"/>
      <c r="C7" s="17" t="s">
        <v>23</v>
      </c>
      <c r="D7" s="17" t="s">
        <v>24</v>
      </c>
      <c r="E7" s="18" t="s">
        <v>25</v>
      </c>
      <c r="F7" s="19"/>
      <c r="G7" s="20"/>
      <c r="H7" s="13"/>
    </row>
    <row r="8" spans="1:8">
      <c r="A8" s="13"/>
      <c r="B8" s="13"/>
      <c r="C8" s="21" t="s">
        <v>26</v>
      </c>
      <c r="D8" s="22">
        <f>F23</f>
        <v>493214.66010571527</v>
      </c>
      <c r="E8" s="23">
        <f>D8/$D$29</f>
        <v>0.16970786138518212</v>
      </c>
      <c r="F8" s="19"/>
      <c r="G8" s="20"/>
      <c r="H8" s="13"/>
    </row>
    <row r="9" spans="1:8">
      <c r="A9" s="13"/>
      <c r="B9" s="13"/>
      <c r="C9" s="21" t="s">
        <v>27</v>
      </c>
      <c r="D9" s="22">
        <f>D23</f>
        <v>1006277.4787375702</v>
      </c>
      <c r="E9" s="23">
        <f t="shared" ref="E9:E11" si="0">D9/$D$29</f>
        <v>0.34624518022238576</v>
      </c>
      <c r="F9" s="19"/>
      <c r="G9" s="20"/>
      <c r="H9" s="13"/>
    </row>
    <row r="10" spans="1:8">
      <c r="A10" s="13"/>
      <c r="B10" s="13"/>
      <c r="C10" s="21" t="s">
        <v>28</v>
      </c>
      <c r="D10" s="22">
        <f>E23</f>
        <v>87187.71</v>
      </c>
      <c r="E10" s="23">
        <f t="shared" si="0"/>
        <v>3.0000000000000002E-2</v>
      </c>
      <c r="F10" s="19"/>
      <c r="G10" s="20"/>
      <c r="H10" s="13"/>
    </row>
    <row r="11" spans="1:8">
      <c r="A11" s="13"/>
      <c r="B11" s="13"/>
      <c r="C11" s="17" t="s">
        <v>29</v>
      </c>
      <c r="D11" s="24">
        <f>SUM(D8:D10)</f>
        <v>1586679.8488432853</v>
      </c>
      <c r="E11" s="23">
        <f t="shared" si="0"/>
        <v>0.54595304160756786</v>
      </c>
      <c r="F11" s="25"/>
      <c r="G11" s="20"/>
      <c r="H11" s="13"/>
    </row>
    <row r="12" spans="1:8">
      <c r="A12" s="13"/>
      <c r="B12" s="13"/>
      <c r="C12" s="15"/>
      <c r="D12" s="15"/>
      <c r="E12" s="26"/>
      <c r="F12" s="15"/>
      <c r="G12" s="15"/>
      <c r="H12" s="15"/>
    </row>
    <row r="13" spans="1:8" ht="16">
      <c r="A13" s="13"/>
      <c r="B13" s="13"/>
      <c r="C13" s="14" t="s">
        <v>30</v>
      </c>
      <c r="D13" s="15"/>
      <c r="E13" s="15"/>
      <c r="F13" s="15"/>
      <c r="G13" s="15"/>
      <c r="H13" s="15"/>
    </row>
    <row r="14" spans="1:8">
      <c r="A14" s="13"/>
      <c r="B14" s="13"/>
      <c r="C14" s="38" t="s">
        <v>31</v>
      </c>
      <c r="D14" s="38"/>
      <c r="E14" s="38"/>
      <c r="F14" s="38"/>
      <c r="G14" s="38"/>
      <c r="H14" s="27"/>
    </row>
    <row r="15" spans="1:8" ht="25">
      <c r="A15" s="13"/>
      <c r="B15" s="13"/>
      <c r="C15" s="17" t="s">
        <v>32</v>
      </c>
      <c r="D15" s="17" t="s">
        <v>33</v>
      </c>
      <c r="E15" s="18" t="s">
        <v>34</v>
      </c>
      <c r="F15" s="17" t="s">
        <v>26</v>
      </c>
      <c r="G15" s="17" t="s">
        <v>35</v>
      </c>
      <c r="H15" s="13"/>
    </row>
    <row r="16" spans="1:8">
      <c r="A16" s="13"/>
      <c r="B16" s="13"/>
      <c r="C16" s="28" t="s">
        <v>36</v>
      </c>
      <c r="D16" s="29">
        <f>'ICT Costing Results'!D16+'KP Costing Results'!D16</f>
        <v>9120.8398305130377</v>
      </c>
      <c r="E16" s="29">
        <f>'ICT Costing Results'!E16+'KP Costing Results'!E16</f>
        <v>0</v>
      </c>
      <c r="F16" s="29">
        <f>'ICT Costing Results'!F16+'KP Costing Results'!F16</f>
        <v>1641.7511694923469</v>
      </c>
      <c r="G16" s="22">
        <f>SUM(D16:F16)</f>
        <v>10762.591000005385</v>
      </c>
      <c r="H16" s="13"/>
    </row>
    <row r="17" spans="1:8">
      <c r="A17" s="13"/>
      <c r="B17" s="13"/>
      <c r="C17" s="28" t="s">
        <v>37</v>
      </c>
      <c r="D17" s="29">
        <f>'ICT Costing Results'!D17+'KP Costing Results'!D17</f>
        <v>0</v>
      </c>
      <c r="E17" s="29">
        <f>'ICT Costing Results'!E17+'KP Costing Results'!E17</f>
        <v>0</v>
      </c>
      <c r="F17" s="29">
        <f>'ICT Costing Results'!F17+'KP Costing Results'!F17</f>
        <v>34409.332799999996</v>
      </c>
      <c r="G17" s="22">
        <f t="shared" ref="G17:G22" si="1">SUM(D17:F17)</f>
        <v>34409.332799999996</v>
      </c>
      <c r="H17" s="13"/>
    </row>
    <row r="18" spans="1:8" ht="25">
      <c r="A18" s="13"/>
      <c r="B18" s="13"/>
      <c r="C18" s="28" t="s">
        <v>38</v>
      </c>
      <c r="D18" s="29">
        <f>'ICT Costing Results'!D18+'KP Costing Results'!D18</f>
        <v>216.14134143933646</v>
      </c>
      <c r="E18" s="29">
        <f>'ICT Costing Results'!E18+'KP Costing Results'!E18</f>
        <v>87187.71</v>
      </c>
      <c r="F18" s="29">
        <f>'ICT Costing Results'!F18+'KP Costing Results'!F18</f>
        <v>38.905441459080564</v>
      </c>
      <c r="G18" s="22">
        <f t="shared" si="1"/>
        <v>87442.756782898417</v>
      </c>
      <c r="H18" s="13"/>
    </row>
    <row r="19" spans="1:8">
      <c r="A19" s="13"/>
      <c r="B19" s="13"/>
      <c r="C19" s="28" t="s">
        <v>39</v>
      </c>
      <c r="D19" s="29">
        <f>'ICT Costing Results'!D19+'KP Costing Results'!D19</f>
        <v>477797.05155870673</v>
      </c>
      <c r="E19" s="29">
        <f>'ICT Costing Results'!E19+'KP Costing Results'!E19</f>
        <v>0</v>
      </c>
      <c r="F19" s="29">
        <f>'ICT Costing Results'!F19+'KP Costing Results'!F19</f>
        <v>86003.469280567209</v>
      </c>
      <c r="G19" s="22">
        <f t="shared" si="1"/>
        <v>563800.52083927393</v>
      </c>
      <c r="H19" s="13"/>
    </row>
    <row r="20" spans="1:8" ht="25">
      <c r="A20" s="13"/>
      <c r="B20" s="13"/>
      <c r="C20" s="28" t="s">
        <v>40</v>
      </c>
      <c r="D20" s="29">
        <f>'ICT Costing Results'!D20+'KP Costing Results'!D20</f>
        <v>30190.844686182565</v>
      </c>
      <c r="E20" s="29">
        <f>'ICT Costing Results'!E20+'KP Costing Results'!E20</f>
        <v>0</v>
      </c>
      <c r="F20" s="29">
        <f>'ICT Costing Results'!F20+'KP Costing Results'!F20</f>
        <v>5434.3520435128612</v>
      </c>
      <c r="G20" s="22">
        <f t="shared" si="1"/>
        <v>35625.196729695424</v>
      </c>
      <c r="H20" s="13"/>
    </row>
    <row r="21" spans="1:8">
      <c r="A21" s="13"/>
      <c r="B21" s="13"/>
      <c r="C21" s="28" t="s">
        <v>41</v>
      </c>
      <c r="D21" s="29">
        <f>'ICT Costing Results'!D21+'KP Costing Results'!D21</f>
        <v>84276.151339715216</v>
      </c>
      <c r="E21" s="29">
        <f>'ICT Costing Results'!E21+'KP Costing Results'!E21</f>
        <v>0</v>
      </c>
      <c r="F21" s="29">
        <f>'ICT Costing Results'!F21+'KP Costing Results'!F21</f>
        <v>21990.668543070482</v>
      </c>
      <c r="G21" s="22">
        <f t="shared" si="1"/>
        <v>106266.8198827857</v>
      </c>
      <c r="H21" s="13"/>
    </row>
    <row r="22" spans="1:8">
      <c r="A22" s="13"/>
      <c r="B22" s="13"/>
      <c r="C22" s="28" t="s">
        <v>42</v>
      </c>
      <c r="D22" s="29">
        <f>'ICT Costing Results'!D22+'KP Costing Results'!D22</f>
        <v>404676.44998101331</v>
      </c>
      <c r="E22" s="29">
        <f>'ICT Costing Results'!E22+'KP Costing Results'!E22</f>
        <v>0</v>
      </c>
      <c r="F22" s="29">
        <f>'ICT Costing Results'!F22+'KP Costing Results'!F22</f>
        <v>343696.18082761328</v>
      </c>
      <c r="G22" s="22">
        <f t="shared" si="1"/>
        <v>748372.63080862653</v>
      </c>
      <c r="H22" s="13"/>
    </row>
    <row r="23" spans="1:8">
      <c r="A23" s="13"/>
      <c r="B23" s="13"/>
      <c r="C23" s="17" t="s">
        <v>29</v>
      </c>
      <c r="D23" s="24">
        <f>SUM(D16:D22)</f>
        <v>1006277.4787375702</v>
      </c>
      <c r="E23" s="24">
        <f t="shared" ref="E23:F23" si="2">SUM(E16:E22)</f>
        <v>87187.71</v>
      </c>
      <c r="F23" s="24">
        <f t="shared" si="2"/>
        <v>493214.66010571527</v>
      </c>
      <c r="G23" s="24">
        <f>SUM(D23:F23)</f>
        <v>1586679.8488432856</v>
      </c>
      <c r="H23" s="13"/>
    </row>
    <row r="24" spans="1:8">
      <c r="A24" s="13"/>
      <c r="B24" s="13"/>
      <c r="C24" s="13"/>
      <c r="D24" s="13"/>
      <c r="E24" s="13"/>
      <c r="F24" s="13"/>
      <c r="G24" s="13"/>
      <c r="H24" s="13"/>
    </row>
    <row r="25" spans="1:8">
      <c r="A25" s="13"/>
      <c r="B25" s="13"/>
      <c r="C25" s="13"/>
      <c r="D25" s="13"/>
      <c r="E25" s="13"/>
      <c r="F25" s="13"/>
      <c r="G25" s="13"/>
      <c r="H25" s="13"/>
    </row>
    <row r="26" spans="1:8">
      <c r="A26" s="13"/>
      <c r="B26" s="13"/>
      <c r="C26" s="13"/>
      <c r="D26" s="13"/>
      <c r="E26" s="13"/>
      <c r="F26" s="13"/>
      <c r="G26" s="13"/>
      <c r="H26" s="13"/>
    </row>
    <row r="27" spans="1:8">
      <c r="A27" s="13"/>
      <c r="B27" s="13"/>
      <c r="C27" s="13"/>
      <c r="D27" s="13"/>
      <c r="E27" s="13"/>
      <c r="F27" s="13"/>
      <c r="G27" s="13"/>
      <c r="H27" s="13"/>
    </row>
    <row r="28" spans="1:8" ht="16">
      <c r="A28" s="13"/>
      <c r="B28" s="13"/>
      <c r="C28" s="14" t="s">
        <v>43</v>
      </c>
      <c r="D28" s="13"/>
      <c r="E28" s="13"/>
      <c r="F28" s="13"/>
      <c r="G28" s="13"/>
      <c r="H28" s="13"/>
    </row>
    <row r="29" spans="1:8">
      <c r="A29" s="13"/>
      <c r="B29" s="13"/>
      <c r="C29" s="21" t="s">
        <v>44</v>
      </c>
      <c r="D29" s="30">
        <f>SUM('ICT Costing Results'!D29,'KP Costing Results'!D28)</f>
        <v>2906257</v>
      </c>
      <c r="E29" s="13"/>
      <c r="F29" s="13"/>
      <c r="G29" s="13"/>
      <c r="H29" s="13"/>
    </row>
  </sheetData>
  <mergeCells count="3">
    <mergeCell ref="A1:H1"/>
    <mergeCell ref="C6:E6"/>
    <mergeCell ref="C14: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3CBB1-1388-40BC-9CC6-06EAD19BD265}">
  <dimension ref="A1:H32"/>
  <sheetViews>
    <sheetView workbookViewId="0">
      <selection activeCell="G28" sqref="G28"/>
    </sheetView>
  </sheetViews>
  <sheetFormatPr baseColWidth="10" defaultColWidth="8.83203125" defaultRowHeight="15"/>
  <cols>
    <col min="3" max="3" width="21.83203125" bestFit="1" customWidth="1"/>
    <col min="4" max="4" width="13.6640625" bestFit="1" customWidth="1"/>
    <col min="5" max="5" width="8.5" bestFit="1" customWidth="1"/>
    <col min="6" max="6" width="8" bestFit="1" customWidth="1"/>
    <col min="7" max="7" width="8.83203125" bestFit="1" customWidth="1"/>
  </cols>
  <sheetData>
    <row r="1" spans="1:8" ht="18">
      <c r="A1" s="37" t="s">
        <v>45</v>
      </c>
      <c r="B1" s="37"/>
      <c r="C1" s="37"/>
      <c r="D1" s="37"/>
      <c r="E1" s="37"/>
      <c r="F1" s="37"/>
      <c r="G1" s="37"/>
      <c r="H1" s="37"/>
    </row>
    <row r="2" spans="1:8">
      <c r="A2" s="13"/>
      <c r="B2" s="13"/>
      <c r="C2" s="13"/>
      <c r="D2" s="13"/>
      <c r="E2" s="13"/>
      <c r="F2" s="13"/>
      <c r="G2" s="13"/>
      <c r="H2" s="13"/>
    </row>
    <row r="3" spans="1:8">
      <c r="A3" s="13"/>
      <c r="B3" s="13"/>
      <c r="C3" s="13"/>
      <c r="D3" s="13"/>
      <c r="E3" s="13"/>
      <c r="F3" s="13"/>
      <c r="G3" s="13"/>
      <c r="H3" s="13"/>
    </row>
    <row r="4" spans="1:8">
      <c r="A4" s="13"/>
      <c r="B4" s="13"/>
      <c r="C4" s="13"/>
      <c r="D4" s="13"/>
      <c r="E4" s="13"/>
      <c r="F4" s="13"/>
      <c r="G4" s="13"/>
      <c r="H4" s="13"/>
    </row>
    <row r="5" spans="1:8" ht="16">
      <c r="A5" s="13"/>
      <c r="B5" s="13"/>
      <c r="C5" s="14" t="s">
        <v>21</v>
      </c>
      <c r="D5" s="15"/>
      <c r="E5" s="15"/>
      <c r="F5" s="15"/>
      <c r="G5" s="15"/>
      <c r="H5" s="15"/>
    </row>
    <row r="6" spans="1:8">
      <c r="A6" s="13"/>
      <c r="B6" s="13"/>
      <c r="C6" s="38" t="s">
        <v>22</v>
      </c>
      <c r="D6" s="38"/>
      <c r="E6" s="38"/>
      <c r="F6" s="16"/>
      <c r="G6" s="16"/>
      <c r="H6" s="15"/>
    </row>
    <row r="7" spans="1:8" ht="25">
      <c r="A7" s="13"/>
      <c r="B7" s="13"/>
      <c r="C7" s="17" t="s">
        <v>23</v>
      </c>
      <c r="D7" s="17" t="s">
        <v>24</v>
      </c>
      <c r="E7" s="18" t="s">
        <v>25</v>
      </c>
      <c r="F7" s="19"/>
      <c r="G7" s="20"/>
      <c r="H7" s="13"/>
    </row>
    <row r="8" spans="1:8">
      <c r="A8" s="13"/>
      <c r="B8" s="13"/>
      <c r="C8" s="21" t="s">
        <v>26</v>
      </c>
      <c r="D8" s="22">
        <f>F23</f>
        <v>84905.87541856672</v>
      </c>
      <c r="E8" s="23">
        <f>D8/$D$29</f>
        <v>0.42385121514859586</v>
      </c>
      <c r="F8" s="19"/>
      <c r="G8" s="20"/>
      <c r="H8" s="13"/>
    </row>
    <row r="9" spans="1:8">
      <c r="A9" s="13"/>
      <c r="B9" s="13"/>
      <c r="C9" s="21" t="s">
        <v>27</v>
      </c>
      <c r="D9" s="22">
        <f>D23</f>
        <v>156370.51883837616</v>
      </c>
      <c r="E9" s="23">
        <f t="shared" ref="E9:E11" si="0">D9/$D$29</f>
        <v>0.78060362838646247</v>
      </c>
      <c r="F9" s="19"/>
      <c r="G9" s="20"/>
      <c r="H9" s="13"/>
    </row>
    <row r="10" spans="1:8">
      <c r="A10" s="13"/>
      <c r="B10" s="13"/>
      <c r="C10" s="21" t="s">
        <v>28</v>
      </c>
      <c r="D10" s="22">
        <f>E23</f>
        <v>6009.5999999999995</v>
      </c>
      <c r="E10" s="23">
        <f t="shared" si="0"/>
        <v>0.03</v>
      </c>
      <c r="F10" s="19"/>
      <c r="G10" s="20"/>
      <c r="H10" s="13"/>
    </row>
    <row r="11" spans="1:8">
      <c r="A11" s="13"/>
      <c r="B11" s="13"/>
      <c r="C11" s="17" t="s">
        <v>29</v>
      </c>
      <c r="D11" s="24">
        <f>SUM(D8:D10)</f>
        <v>247285.99425694288</v>
      </c>
      <c r="E11" s="23">
        <f t="shared" si="0"/>
        <v>1.2344548435350584</v>
      </c>
      <c r="F11" s="25"/>
      <c r="G11" s="20"/>
      <c r="H11" s="13"/>
    </row>
    <row r="12" spans="1:8">
      <c r="A12" s="13"/>
      <c r="B12" s="13"/>
      <c r="C12" s="15"/>
      <c r="D12" s="15"/>
      <c r="E12" s="26"/>
      <c r="F12" s="15"/>
      <c r="G12" s="15"/>
      <c r="H12" s="15"/>
    </row>
    <row r="13" spans="1:8" ht="16">
      <c r="A13" s="13"/>
      <c r="B13" s="13"/>
      <c r="C13" s="14" t="s">
        <v>30</v>
      </c>
      <c r="D13" s="15"/>
      <c r="E13" s="15"/>
      <c r="F13" s="15"/>
      <c r="G13" s="15"/>
      <c r="H13" s="15"/>
    </row>
    <row r="14" spans="1:8">
      <c r="A14" s="13"/>
      <c r="B14" s="13"/>
      <c r="C14" s="38" t="s">
        <v>31</v>
      </c>
      <c r="D14" s="38"/>
      <c r="E14" s="38"/>
      <c r="F14" s="38"/>
      <c r="G14" s="38"/>
      <c r="H14" s="27"/>
    </row>
    <row r="15" spans="1:8" ht="25">
      <c r="A15" s="13"/>
      <c r="B15" s="13"/>
      <c r="C15" s="17" t="s">
        <v>32</v>
      </c>
      <c r="D15" s="17" t="s">
        <v>33</v>
      </c>
      <c r="E15" s="18" t="s">
        <v>34</v>
      </c>
      <c r="F15" s="17" t="s">
        <v>26</v>
      </c>
      <c r="G15" s="17" t="s">
        <v>35</v>
      </c>
      <c r="H15" s="13"/>
    </row>
    <row r="16" spans="1:8">
      <c r="A16" s="13"/>
      <c r="B16" s="13"/>
      <c r="C16" s="28" t="s">
        <v>36</v>
      </c>
      <c r="D16" s="29">
        <v>8866.20367928616</v>
      </c>
      <c r="E16" s="22"/>
      <c r="F16" s="22">
        <v>1595.9166622715088</v>
      </c>
      <c r="G16" s="22">
        <f>SUM(D16:F16)</f>
        <v>10462.120341557669</v>
      </c>
      <c r="H16" s="13"/>
    </row>
    <row r="17" spans="1:8">
      <c r="A17" s="13"/>
      <c r="B17" s="13"/>
      <c r="C17" s="28" t="s">
        <v>37</v>
      </c>
      <c r="D17" s="31"/>
      <c r="E17" s="22"/>
      <c r="F17" s="32">
        <v>17204.666399999998</v>
      </c>
      <c r="G17" s="22">
        <f t="shared" ref="G17:G22" si="1">SUM(D17:F17)</f>
        <v>17204.666399999998</v>
      </c>
      <c r="H17" s="13"/>
    </row>
    <row r="18" spans="1:8" ht="25">
      <c r="A18" s="13"/>
      <c r="B18" s="13"/>
      <c r="C18" s="28" t="s">
        <v>38</v>
      </c>
      <c r="D18" s="33"/>
      <c r="E18" s="22">
        <v>6009.5999999999995</v>
      </c>
      <c r="F18" s="22">
        <v>0</v>
      </c>
      <c r="G18" s="22">
        <f t="shared" si="1"/>
        <v>6009.5999999999995</v>
      </c>
      <c r="H18" s="13"/>
    </row>
    <row r="19" spans="1:8">
      <c r="A19" s="13"/>
      <c r="B19" s="13"/>
      <c r="C19" s="28" t="s">
        <v>39</v>
      </c>
      <c r="D19" s="29">
        <v>19638.71873663228</v>
      </c>
      <c r="E19" s="22"/>
      <c r="F19" s="22">
        <v>3534.96937259381</v>
      </c>
      <c r="G19" s="22">
        <f t="shared" si="1"/>
        <v>23173.688109226088</v>
      </c>
      <c r="H19" s="13"/>
    </row>
    <row r="20" spans="1:8" ht="25">
      <c r="A20" s="13"/>
      <c r="B20" s="13"/>
      <c r="C20" s="28" t="s">
        <v>40</v>
      </c>
      <c r="D20" s="29">
        <v>15091.710310143895</v>
      </c>
      <c r="E20" s="22"/>
      <c r="F20" s="22">
        <v>2716.5078558259011</v>
      </c>
      <c r="G20" s="22">
        <f t="shared" si="1"/>
        <v>17808.218165969796</v>
      </c>
      <c r="H20" s="13"/>
    </row>
    <row r="21" spans="1:8">
      <c r="A21" s="13"/>
      <c r="B21" s="13"/>
      <c r="C21" s="28" t="s">
        <v>41</v>
      </c>
      <c r="D21" s="29">
        <v>42171.048335822597</v>
      </c>
      <c r="E21" s="22"/>
      <c r="F21" s="22">
        <v>8565.2117435797445</v>
      </c>
      <c r="G21" s="22">
        <f t="shared" si="1"/>
        <v>50736.260079402346</v>
      </c>
      <c r="H21" s="13"/>
    </row>
    <row r="22" spans="1:8">
      <c r="A22" s="13"/>
      <c r="B22" s="13"/>
      <c r="C22" s="28" t="s">
        <v>42</v>
      </c>
      <c r="D22" s="29">
        <v>70602.837776491215</v>
      </c>
      <c r="E22" s="22"/>
      <c r="F22" s="22">
        <v>51288.603384295755</v>
      </c>
      <c r="G22" s="22">
        <f t="shared" si="1"/>
        <v>121891.44116078697</v>
      </c>
      <c r="H22" s="13"/>
    </row>
    <row r="23" spans="1:8">
      <c r="A23" s="13"/>
      <c r="B23" s="13"/>
      <c r="C23" s="17" t="s">
        <v>29</v>
      </c>
      <c r="D23" s="24">
        <f>SUM(D16:D22)</f>
        <v>156370.51883837616</v>
      </c>
      <c r="E23" s="24">
        <f t="shared" ref="E23:F23" si="2">SUM(E16:E22)</f>
        <v>6009.5999999999995</v>
      </c>
      <c r="F23" s="24">
        <f t="shared" si="2"/>
        <v>84905.87541856672</v>
      </c>
      <c r="G23" s="24">
        <f>SUM(G16:G22)</f>
        <v>247285.99425694288</v>
      </c>
      <c r="H23" s="13"/>
    </row>
    <row r="24" spans="1:8">
      <c r="A24" s="13"/>
      <c r="B24" s="13"/>
      <c r="C24" s="13"/>
      <c r="D24" s="13"/>
      <c r="E24" s="13"/>
      <c r="F24" s="13"/>
      <c r="G24" s="13"/>
      <c r="H24" s="13"/>
    </row>
    <row r="25" spans="1:8">
      <c r="A25" s="13"/>
      <c r="B25" s="13"/>
      <c r="C25" s="13"/>
      <c r="D25" s="13"/>
      <c r="E25" s="13"/>
      <c r="F25" s="13"/>
      <c r="G25" s="13"/>
      <c r="H25" s="13"/>
    </row>
    <row r="26" spans="1:8">
      <c r="A26" s="13"/>
      <c r="B26" s="13"/>
      <c r="C26" s="13"/>
      <c r="D26" s="13"/>
      <c r="E26" s="13"/>
      <c r="F26" s="13"/>
      <c r="G26" s="13"/>
      <c r="H26" s="13"/>
    </row>
    <row r="27" spans="1:8">
      <c r="A27" s="13"/>
      <c r="B27" s="13"/>
      <c r="C27" s="13"/>
      <c r="D27" s="13"/>
      <c r="E27" s="13"/>
      <c r="F27" s="13"/>
      <c r="G27" s="13"/>
      <c r="H27" s="13"/>
    </row>
    <row r="28" spans="1:8" ht="16">
      <c r="A28" s="13"/>
      <c r="B28" s="13"/>
      <c r="C28" s="14" t="s">
        <v>43</v>
      </c>
      <c r="D28" s="13"/>
      <c r="E28" s="13"/>
      <c r="F28" s="13"/>
      <c r="G28" s="13"/>
      <c r="H28" s="13"/>
    </row>
    <row r="29" spans="1:8">
      <c r="A29" s="13"/>
      <c r="B29" s="13"/>
      <c r="C29" s="21" t="s">
        <v>44</v>
      </c>
      <c r="D29" s="30">
        <v>200320</v>
      </c>
      <c r="E29" s="13"/>
      <c r="F29" s="13"/>
      <c r="G29" s="13"/>
      <c r="H29" s="13"/>
    </row>
    <row r="30" spans="1:8">
      <c r="A30" s="13"/>
      <c r="B30" s="13"/>
      <c r="C30" s="13"/>
      <c r="D30" s="13"/>
      <c r="E30" s="13"/>
      <c r="F30" s="13"/>
      <c r="G30" s="13"/>
      <c r="H30" s="13"/>
    </row>
    <row r="31" spans="1:8">
      <c r="A31" s="13"/>
      <c r="B31" s="13"/>
      <c r="C31" s="13"/>
      <c r="D31" s="13"/>
      <c r="E31" s="13"/>
      <c r="F31" s="13"/>
      <c r="G31" s="13"/>
      <c r="H31" s="13"/>
    </row>
    <row r="32" spans="1:8">
      <c r="A32" s="13"/>
      <c r="B32" s="13"/>
      <c r="C32" s="13"/>
      <c r="D32" s="13"/>
      <c r="E32" s="13"/>
      <c r="F32" s="13"/>
      <c r="G32" s="13"/>
      <c r="H32" s="13"/>
    </row>
  </sheetData>
  <mergeCells count="3">
    <mergeCell ref="A1:H1"/>
    <mergeCell ref="C6:E6"/>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69B6-9422-49AA-BF04-98B0CB620CEE}">
  <dimension ref="A1:H31"/>
  <sheetViews>
    <sheetView workbookViewId="0">
      <selection activeCell="G23" sqref="G23"/>
    </sheetView>
  </sheetViews>
  <sheetFormatPr baseColWidth="10" defaultColWidth="8.83203125" defaultRowHeight="15"/>
  <cols>
    <col min="3" max="3" width="21.83203125" bestFit="1" customWidth="1"/>
    <col min="4" max="4" width="13.6640625" bestFit="1" customWidth="1"/>
    <col min="7" max="7" width="10.33203125" bestFit="1" customWidth="1"/>
  </cols>
  <sheetData>
    <row r="1" spans="1:8" ht="18">
      <c r="A1" s="39" t="s">
        <v>46</v>
      </c>
      <c r="B1" s="39"/>
      <c r="C1" s="39"/>
      <c r="D1" s="39"/>
      <c r="E1" s="39"/>
      <c r="F1" s="39"/>
      <c r="G1" s="39"/>
      <c r="H1" s="13"/>
    </row>
    <row r="2" spans="1:8">
      <c r="A2" s="34"/>
      <c r="B2" s="13"/>
      <c r="C2" s="13"/>
      <c r="D2" s="13"/>
      <c r="E2" s="13"/>
      <c r="F2" s="13"/>
      <c r="G2" s="13"/>
      <c r="H2" s="13"/>
    </row>
    <row r="3" spans="1:8">
      <c r="A3" s="13"/>
      <c r="B3" s="13"/>
      <c r="C3" s="13"/>
      <c r="D3" s="13"/>
      <c r="E3" s="13"/>
      <c r="F3" s="13"/>
      <c r="G3" s="13"/>
      <c r="H3" s="13"/>
    </row>
    <row r="4" spans="1:8">
      <c r="A4" s="13"/>
      <c r="B4" s="13"/>
      <c r="C4" s="13"/>
      <c r="D4" s="13"/>
      <c r="E4" s="13"/>
      <c r="F4" s="13"/>
      <c r="G4" s="13"/>
      <c r="H4" s="13"/>
    </row>
    <row r="5" spans="1:8" ht="16">
      <c r="A5" s="13"/>
      <c r="B5" s="13"/>
      <c r="C5" s="14" t="s">
        <v>21</v>
      </c>
      <c r="D5" s="15"/>
      <c r="E5" s="15"/>
      <c r="F5" s="15"/>
      <c r="G5" s="15"/>
      <c r="H5" s="13"/>
    </row>
    <row r="6" spans="1:8">
      <c r="A6" s="13"/>
      <c r="B6" s="13"/>
      <c r="C6" s="38" t="s">
        <v>22</v>
      </c>
      <c r="D6" s="38"/>
      <c r="E6" s="38"/>
      <c r="F6" s="16"/>
      <c r="G6" s="16"/>
      <c r="H6" s="13"/>
    </row>
    <row r="7" spans="1:8" ht="25">
      <c r="A7" s="13"/>
      <c r="B7" s="13"/>
      <c r="C7" s="17" t="s">
        <v>23</v>
      </c>
      <c r="D7" s="17" t="s">
        <v>24</v>
      </c>
      <c r="E7" s="18" t="s">
        <v>25</v>
      </c>
      <c r="F7" s="19"/>
      <c r="G7" s="20"/>
      <c r="H7" s="13"/>
    </row>
    <row r="8" spans="1:8">
      <c r="A8" s="13"/>
      <c r="B8" s="13"/>
      <c r="C8" s="21" t="s">
        <v>26</v>
      </c>
      <c r="D8" s="22">
        <f>F23</f>
        <v>408308.78468714852</v>
      </c>
      <c r="E8" s="23">
        <f>D8/$D$28</f>
        <v>0.15089367737946172</v>
      </c>
      <c r="F8" s="19"/>
      <c r="G8" s="20"/>
      <c r="H8" s="13"/>
    </row>
    <row r="9" spans="1:8">
      <c r="A9" s="13"/>
      <c r="B9" s="13"/>
      <c r="C9" s="21" t="s">
        <v>33</v>
      </c>
      <c r="D9" s="22">
        <f>D23</f>
        <v>849906.95989919407</v>
      </c>
      <c r="E9" s="23">
        <f>D9/$D$28</f>
        <v>0.31408970715105122</v>
      </c>
      <c r="F9" s="19"/>
      <c r="G9" s="20"/>
      <c r="H9" s="13"/>
    </row>
    <row r="10" spans="1:8">
      <c r="A10" s="13"/>
      <c r="B10" s="13"/>
      <c r="C10" s="21" t="s">
        <v>28</v>
      </c>
      <c r="D10" s="22">
        <f>E23</f>
        <v>81178.11</v>
      </c>
      <c r="E10" s="23">
        <f>D10/$D$28</f>
        <v>0.03</v>
      </c>
      <c r="F10" s="19"/>
      <c r="G10" s="20"/>
      <c r="H10" s="13"/>
    </row>
    <row r="11" spans="1:8">
      <c r="A11" s="13"/>
      <c r="B11" s="13"/>
      <c r="C11" s="17" t="s">
        <v>29</v>
      </c>
      <c r="D11" s="24">
        <f>SUM(D8:D10)</f>
        <v>1339393.8545863426</v>
      </c>
      <c r="E11" s="23">
        <f>D11/$D$28</f>
        <v>0.49498338453051294</v>
      </c>
      <c r="F11" s="25"/>
      <c r="G11" s="20"/>
      <c r="H11" s="13"/>
    </row>
    <row r="12" spans="1:8">
      <c r="A12" s="13"/>
      <c r="B12" s="13"/>
      <c r="C12" s="15"/>
      <c r="D12" s="15"/>
      <c r="E12" s="26"/>
      <c r="F12" s="15"/>
      <c r="G12" s="15"/>
      <c r="H12" s="13"/>
    </row>
    <row r="13" spans="1:8" ht="16">
      <c r="A13" s="13"/>
      <c r="B13" s="13"/>
      <c r="C13" s="14" t="s">
        <v>30</v>
      </c>
      <c r="D13" s="15"/>
      <c r="E13" s="15"/>
      <c r="F13" s="15"/>
      <c r="G13" s="15"/>
      <c r="H13" s="13"/>
    </row>
    <row r="14" spans="1:8">
      <c r="A14" s="13"/>
      <c r="B14" s="13"/>
      <c r="C14" s="38" t="s">
        <v>31</v>
      </c>
      <c r="D14" s="38"/>
      <c r="E14" s="38"/>
      <c r="F14" s="38"/>
      <c r="G14" s="38"/>
      <c r="H14" s="13"/>
    </row>
    <row r="15" spans="1:8" ht="25">
      <c r="A15" s="13"/>
      <c r="B15" s="13"/>
      <c r="C15" s="17" t="s">
        <v>32</v>
      </c>
      <c r="D15" s="17" t="s">
        <v>33</v>
      </c>
      <c r="E15" s="18" t="s">
        <v>34</v>
      </c>
      <c r="F15" s="17" t="s">
        <v>26</v>
      </c>
      <c r="G15" s="17" t="s">
        <v>35</v>
      </c>
      <c r="H15" s="13"/>
    </row>
    <row r="16" spans="1:8">
      <c r="A16" s="13"/>
      <c r="B16" s="13"/>
      <c r="C16" s="28" t="s">
        <v>36</v>
      </c>
      <c r="D16" s="29">
        <v>254.63615122687798</v>
      </c>
      <c r="E16" s="22"/>
      <c r="F16" s="22">
        <v>45.834507220838034</v>
      </c>
      <c r="G16" s="22">
        <f>SUM(D16:F16)</f>
        <v>300.470658447716</v>
      </c>
      <c r="H16" s="13"/>
    </row>
    <row r="17" spans="1:8">
      <c r="A17" s="13"/>
      <c r="B17" s="13"/>
      <c r="C17" s="28" t="s">
        <v>37</v>
      </c>
      <c r="D17" s="35"/>
      <c r="E17" s="22"/>
      <c r="F17" s="32">
        <v>17204.666399999998</v>
      </c>
      <c r="G17" s="22">
        <f t="shared" ref="G17:G23" si="0">SUM(D17:F17)</f>
        <v>17204.666399999998</v>
      </c>
      <c r="H17" s="13"/>
    </row>
    <row r="18" spans="1:8" ht="25">
      <c r="A18" s="13"/>
      <c r="B18" s="13"/>
      <c r="C18" s="28" t="s">
        <v>38</v>
      </c>
      <c r="D18" s="29">
        <v>216.14134143933646</v>
      </c>
      <c r="E18" s="22">
        <v>81178.11</v>
      </c>
      <c r="F18" s="22">
        <v>38.905441459080564</v>
      </c>
      <c r="G18" s="22">
        <f t="shared" si="0"/>
        <v>81433.156782898412</v>
      </c>
      <c r="H18" s="13"/>
    </row>
    <row r="19" spans="1:8">
      <c r="A19" s="13"/>
      <c r="B19" s="13"/>
      <c r="C19" s="28" t="s">
        <v>39</v>
      </c>
      <c r="D19" s="29">
        <v>458158.33282207447</v>
      </c>
      <c r="E19" s="22"/>
      <c r="F19" s="22">
        <v>82468.499907973397</v>
      </c>
      <c r="G19" s="22">
        <f t="shared" si="0"/>
        <v>540626.83273004787</v>
      </c>
      <c r="H19" s="13"/>
    </row>
    <row r="20" spans="1:8" ht="25">
      <c r="A20" s="13"/>
      <c r="B20" s="13"/>
      <c r="C20" s="28" t="s">
        <v>40</v>
      </c>
      <c r="D20" s="29">
        <v>15099.134376038672</v>
      </c>
      <c r="E20" s="22"/>
      <c r="F20" s="22">
        <v>2717.8441876869606</v>
      </c>
      <c r="G20" s="22">
        <f t="shared" si="0"/>
        <v>17816.978563725632</v>
      </c>
      <c r="H20" s="13"/>
    </row>
    <row r="21" spans="1:8">
      <c r="A21" s="13"/>
      <c r="B21" s="13"/>
      <c r="C21" s="28" t="s">
        <v>41</v>
      </c>
      <c r="D21" s="29">
        <v>42105.103003892618</v>
      </c>
      <c r="E21" s="22"/>
      <c r="F21" s="22">
        <v>13425.456799490739</v>
      </c>
      <c r="G21" s="22">
        <f t="shared" si="0"/>
        <v>55530.559803383359</v>
      </c>
      <c r="H21" s="13"/>
    </row>
    <row r="22" spans="1:8">
      <c r="A22" s="13"/>
      <c r="B22" s="13"/>
      <c r="C22" s="28" t="s">
        <v>42</v>
      </c>
      <c r="D22" s="29">
        <v>334073.61220452207</v>
      </c>
      <c r="E22" s="22"/>
      <c r="F22" s="22">
        <v>292407.57744331751</v>
      </c>
      <c r="G22" s="22">
        <f t="shared" si="0"/>
        <v>626481.18964783964</v>
      </c>
      <c r="H22" s="13"/>
    </row>
    <row r="23" spans="1:8">
      <c r="A23" s="13"/>
      <c r="B23" s="13"/>
      <c r="C23" s="17" t="s">
        <v>29</v>
      </c>
      <c r="D23" s="24">
        <f>SUM(D16:D22)</f>
        <v>849906.95989919407</v>
      </c>
      <c r="E23" s="24">
        <f t="shared" ref="E23:F23" si="1">SUM(E16:E22)</f>
        <v>81178.11</v>
      </c>
      <c r="F23" s="24">
        <f t="shared" si="1"/>
        <v>408308.78468714852</v>
      </c>
      <c r="G23" s="36">
        <f t="shared" si="0"/>
        <v>1339393.8545863426</v>
      </c>
      <c r="H23" s="13"/>
    </row>
    <row r="24" spans="1:8">
      <c r="A24" s="13"/>
      <c r="B24" s="13"/>
      <c r="C24" s="13"/>
      <c r="D24" s="13"/>
      <c r="E24" s="13"/>
      <c r="F24" s="13"/>
      <c r="G24" s="13"/>
      <c r="H24" s="13"/>
    </row>
    <row r="25" spans="1:8">
      <c r="A25" s="13"/>
      <c r="B25" s="13"/>
      <c r="C25" s="13"/>
      <c r="D25" s="13"/>
      <c r="E25" s="13"/>
      <c r="F25" s="13"/>
      <c r="G25" s="13"/>
      <c r="H25" s="13"/>
    </row>
    <row r="26" spans="1:8">
      <c r="A26" s="13"/>
      <c r="B26" s="13"/>
      <c r="C26" s="13"/>
      <c r="D26" s="13"/>
      <c r="E26" s="13"/>
      <c r="F26" s="13"/>
      <c r="G26" s="13"/>
      <c r="H26" s="13"/>
    </row>
    <row r="27" spans="1:8" ht="16">
      <c r="A27" s="13"/>
      <c r="B27" s="13"/>
      <c r="C27" s="14" t="s">
        <v>43</v>
      </c>
      <c r="D27" s="15"/>
      <c r="E27" s="13"/>
      <c r="F27" s="13"/>
      <c r="G27" s="13"/>
      <c r="H27" s="13"/>
    </row>
    <row r="28" spans="1:8">
      <c r="A28" s="13"/>
      <c r="B28" s="13"/>
      <c r="C28" s="21" t="s">
        <v>44</v>
      </c>
      <c r="D28" s="30">
        <v>2705937</v>
      </c>
      <c r="E28" s="13"/>
      <c r="F28" s="13"/>
      <c r="G28" s="13"/>
      <c r="H28" s="13"/>
    </row>
    <row r="29" spans="1:8">
      <c r="A29" s="13"/>
      <c r="B29" s="13"/>
      <c r="C29" s="13"/>
      <c r="D29" s="13"/>
      <c r="E29" s="13"/>
      <c r="F29" s="13"/>
      <c r="G29" s="13"/>
      <c r="H29" s="13"/>
    </row>
    <row r="30" spans="1:8">
      <c r="A30" s="13"/>
      <c r="B30" s="13"/>
      <c r="C30" s="13"/>
      <c r="D30" s="13"/>
      <c r="E30" s="13"/>
      <c r="F30" s="13"/>
      <c r="G30" s="13"/>
      <c r="H30" s="13"/>
    </row>
    <row r="31" spans="1:8">
      <c r="A31" s="13"/>
      <c r="B31" s="13"/>
      <c r="C31" s="13"/>
      <c r="D31" s="13"/>
      <c r="E31" s="13"/>
      <c r="F31" s="13"/>
      <c r="G31" s="13"/>
      <c r="H31" s="13"/>
    </row>
  </sheetData>
  <mergeCells count="3">
    <mergeCell ref="A1:G1"/>
    <mergeCell ref="C6:E6"/>
    <mergeCell ref="C14:G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vt:lpstr>
      <vt:lpstr>Pakistan Weighted CPC 2019</vt:lpstr>
      <vt:lpstr>ICT Costing Results</vt:lpstr>
      <vt:lpstr>KP Costing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2020-06-29T18:35:49Z</dcterms:created>
  <dcterms:modified xsi:type="dcterms:W3CDTF">2020-11-06T01:32:25Z</dcterms:modified>
  <cp:category/>
</cp:coreProperties>
</file>