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8" r:id="rId1"/>
    <sheet name="Costing Model"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CCOUNT">'[1]Costs ratios'!$AD$2:$AD$68</definedName>
    <definedName name="Air_DLT">'[2]Price List'!$D$29</definedName>
    <definedName name="Air_SAE">'[2]Price List'!$D$33</definedName>
    <definedName name="Air_TTS">'[2]Price List'!$D$30</definedName>
    <definedName name="Barazaperzone">[2]Assumptions!$E$22</definedName>
    <definedName name="BoxFile">'[2]Price List'!$D$18</definedName>
    <definedName name="ChartofAccounts">[3]ProjectClasses!$A$38:$A$101</definedName>
    <definedName name="chatofAccountsNew">'[4]ChartofAccounts New'!$G$6:$G$121</definedName>
    <definedName name="d" localSheetId="1">#REF!</definedName>
    <definedName name="d" localSheetId="0">#REF!</definedName>
    <definedName name="d">#REF!</definedName>
    <definedName name="DD_oversight_transp">'[2]Price List'!$D$41</definedName>
    <definedName name="Dist_Vars_byName">'[2]District Level Variables'!$B$1:$BD$97</definedName>
    <definedName name="District_Vars">'[2]District Level Variables'!$A$1:$BD$105</definedName>
    <definedName name="DistrictHall">'[2]Price List'!$D$20</definedName>
    <definedName name="DistrictLT">[2]Assumptions!$E$3</definedName>
    <definedName name="DistTrainDays">[2]Assumptions!$E$8</definedName>
    <definedName name="Div_dist_transport">'[2]Price List'!$D$40</definedName>
    <definedName name="DivisionLT">[2]Assumptions!$E$4</definedName>
    <definedName name="DivTTSTrainers">[2]Assumptions!$E$7</definedName>
    <definedName name="DLMGuide">'[2]Price List'!$D$3</definedName>
    <definedName name="DrugDistGuide">'[2]Price List'!$D$6</definedName>
    <definedName name="DSForm">'[2]Price List'!$D$7</definedName>
    <definedName name="Envel_school">[2]Assumptions!$E$18</definedName>
    <definedName name="Envel_zone">[2]Assumptions!$E$19</definedName>
    <definedName name="EnvelopeA4">'[2]Price List'!$D$17</definedName>
    <definedName name="er">'[5]Project Classes'!$G$1:$G$64</definedName>
    <definedName name="ERProjectClasses">'[6]Project Classes'!$A$2:$A$22</definedName>
    <definedName name="ExchRateGokDollars">'[7]Price List'!$D$62</definedName>
    <definedName name="extrapillshipment">'[2]Price List'!$D$49</definedName>
    <definedName name="fee_coordination">'[2]Price List'!$D$35</definedName>
    <definedName name="fee_DD_oversight">'[2]Price List'!$D$37</definedName>
    <definedName name="fee_secretarial">'[2]Price List'!$D$36</definedName>
    <definedName name="fee_training">'[2]Price List'!$D$34</definedName>
    <definedName name="FlipChart">'[2]Price List'!$D$11</definedName>
    <definedName name="FormAperzone">[2]Assumptions!$E$14</definedName>
    <definedName name="FormDperdist">[2]Assumptions!$E$15</definedName>
    <definedName name="FormDSperdist">[2]Assumptions!$E$17</definedName>
    <definedName name="FormEperschool">[2]Assumptions!$E$11</definedName>
    <definedName name="FormNperschool">[2]Assumptions!$E$12</definedName>
    <definedName name="forms_AEO_DEO">'[2]Price List'!$D$53</definedName>
    <definedName name="forms_sch_AEO">'[2]Price List'!$D$52</definedName>
    <definedName name="FormSperschool">[2]Assumptions!$E$13</definedName>
    <definedName name="FormZperdist">[2]Assumptions!$E$16</definedName>
    <definedName name="GokPerDiem">'[2]GoK Per Diem'!$B$1:$G$22</definedName>
    <definedName name="GroupLunch">'[2]Price List'!$D$26</definedName>
    <definedName name="Include">[8]Sheet1!$A$1:$A$2</definedName>
    <definedName name="inflation">'[9]Budget assumptions'!$D$5</definedName>
    <definedName name="JobGroups">[2]JobGroups!$A$1:$C$10</definedName>
    <definedName name="LCDprojector">'[2]Price List'!$D$23</definedName>
    <definedName name="LocalHall">'[2]Price List'!$D$21</definedName>
    <definedName name="lok">'[10]Project Classes'!$G$1:$G$64</definedName>
    <definedName name="lokesha">'[11]DATA '!$H$3:$H$129</definedName>
    <definedName name="Loudspkr">'[2]Price List'!$D$57</definedName>
    <definedName name="Mtperteam">[2]Assumptions!$E$2</definedName>
    <definedName name="Mttrans_in_dist">'[2]Price List'!$D$44</definedName>
    <definedName name="MTtrans_nbo_dist">'[2]Price List'!$D$43</definedName>
    <definedName name="MTTravelDays">[2]Assumptions!$E$9</definedName>
    <definedName name="PensPaperSet">'[2]Price List'!$D$9</definedName>
    <definedName name="PRBanner">'[2]Price List'!$D$14</definedName>
    <definedName name="PRBaraza">'[2]Price List'!$D$58</definedName>
    <definedName name="Prof1_4" localSheetId="1">#REF!</definedName>
    <definedName name="Prof1_4" localSheetId="0">#REF!</definedName>
    <definedName name="Prof1_4">#REF!</definedName>
    <definedName name="Prof5_14" localSheetId="1">#REF!</definedName>
    <definedName name="Prof5_14" localSheetId="0">#REF!</definedName>
    <definedName name="Prof5_14">#REF!</definedName>
    <definedName name="ProfCovRate">'[2]Price List'!$D$64</definedName>
    <definedName name="ProfDeWorm" localSheetId="1">#REF!</definedName>
    <definedName name="ProfDeWorm" localSheetId="0">#REF!</definedName>
    <definedName name="ProfDeWorm">#REF!</definedName>
    <definedName name="ProfDistrict" localSheetId="1">#REF!</definedName>
    <definedName name="ProfDistrict" localSheetId="0">#REF!</definedName>
    <definedName name="ProfDistrict">#REF!</definedName>
    <definedName name="ProfDiv" localSheetId="1">#REF!</definedName>
    <definedName name="ProfDiv" localSheetId="0">#REF!</definedName>
    <definedName name="ProfDiv">#REF!</definedName>
    <definedName name="ProfEMIS" localSheetId="1">#REF!</definedName>
    <definedName name="ProfEMIS" localSheetId="0">#REF!</definedName>
    <definedName name="ProfEMIS">#REF!</definedName>
    <definedName name="ProfTTSessions" localSheetId="1">#REF!</definedName>
    <definedName name="ProfTTSessions" localSheetId="0">#REF!</definedName>
    <definedName name="ProfTTSessions">#REF!</definedName>
    <definedName name="ProfZones" localSheetId="1">#REF!</definedName>
    <definedName name="ProfZones" localSheetId="0">#REF!</definedName>
    <definedName name="ProfZones">#REF!</definedName>
    <definedName name="Projectclass">[4]ProjectClasses!$A$2:$A$53</definedName>
    <definedName name="ProjectClasses">[3]ProjectClasses!$A$2:$A$28</definedName>
    <definedName name="PRPoster">'[2]Price List'!$D$13</definedName>
    <definedName name="RAJ">[12]ProjectClasses!$A$38:$A$101</definedName>
    <definedName name="RAMESH">'[13]Project Classes'!$G$1:$G$64</definedName>
    <definedName name="Receipts">'[6]Project Classes'!$C$2:$C$3</definedName>
    <definedName name="Schoolgrowthrate">[2]Assumptions!$E$27</definedName>
    <definedName name="sks">'[14]Project Classes'!$G$1:$G$64</definedName>
    <definedName name="Snack">'[2]Price List'!$D$24</definedName>
    <definedName name="SSForm">'[2]Price List'!$D$8</definedName>
    <definedName name="Tea">'[2]Price List'!$D$25</definedName>
    <definedName name="TeacherHandout">'[2]Price List'!$D$5</definedName>
    <definedName name="Teacherlunchtransp">'[2]Price List'!$D$42</definedName>
    <definedName name="Teacherperschool">[2]Assumptions!$E$5</definedName>
    <definedName name="TimeAllocation">'[6]Project Classes'!$E$2:$E$4</definedName>
    <definedName name="ToT_Ayan_income" localSheetId="1">#REF!</definedName>
    <definedName name="ToT_Ayan_income" localSheetId="0">#REF!</definedName>
    <definedName name="ToT_Ayan_income">#REF!</definedName>
    <definedName name="ToT_Deepak_income" localSheetId="1">#REF!</definedName>
    <definedName name="ToT_Deepak_income" localSheetId="0">#REF!</definedName>
    <definedName name="ToT_Deepak_income">#REF!</definedName>
    <definedName name="TrainingForms">[2]Assumptions!$E$21</definedName>
    <definedName name="TrainingPoster">'[2]Price List'!$D$10</definedName>
    <definedName name="TTKit">'[2]Price List'!$D$4</definedName>
    <definedName name="v2DelhiY2" localSheetId="1">#REF!</definedName>
    <definedName name="v2DelhiY2" localSheetId="0">#REF!</definedName>
    <definedName name="v2DelhiY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7" l="1"/>
  <c r="D31" i="7"/>
  <c r="G31" i="7" s="1"/>
  <c r="E30" i="7"/>
  <c r="D30" i="7"/>
  <c r="E29" i="7"/>
  <c r="D29" i="7"/>
  <c r="G29" i="7" s="1"/>
  <c r="E28" i="7"/>
  <c r="D28" i="7"/>
  <c r="F26" i="7"/>
  <c r="D26" i="7"/>
  <c r="G26" i="7" s="1"/>
  <c r="E25" i="7"/>
  <c r="D25" i="7"/>
  <c r="E27" i="7"/>
  <c r="F27" i="7"/>
  <c r="G27" i="7" s="1"/>
  <c r="G18" i="7"/>
  <c r="F29" i="7"/>
  <c r="F25" i="7"/>
  <c r="G25" i="7" s="1"/>
  <c r="G14" i="7"/>
  <c r="G17" i="7"/>
  <c r="F28" i="7"/>
  <c r="G28" i="7" s="1"/>
  <c r="G20" i="7"/>
  <c r="F31" i="7"/>
  <c r="G19" i="7"/>
  <c r="H19" i="7" s="1"/>
  <c r="F21" i="7"/>
  <c r="F30" i="7"/>
  <c r="G30" i="7"/>
  <c r="D7" i="7"/>
  <c r="E7" i="7"/>
  <c r="D21" i="7"/>
  <c r="D8" i="7" s="1"/>
  <c r="E8" i="7" s="1"/>
  <c r="G16" i="7"/>
  <c r="D27" i="7"/>
  <c r="D32" i="7"/>
  <c r="F8" i="7" s="1"/>
  <c r="G8" i="7" s="1"/>
  <c r="G15" i="7"/>
  <c r="E26" i="7"/>
  <c r="E32" i="7" s="1"/>
  <c r="E21" i="7"/>
  <c r="D9" i="7" s="1"/>
  <c r="E9" i="7" s="1"/>
  <c r="G21" i="7"/>
  <c r="H20" i="7" s="1"/>
  <c r="E10" i="7" l="1"/>
  <c r="H18" i="7"/>
  <c r="F32" i="7"/>
  <c r="F7" i="7" s="1"/>
  <c r="G7" i="7" s="1"/>
  <c r="D10" i="7"/>
  <c r="F9" i="7"/>
  <c r="G9" i="7" s="1"/>
  <c r="H16" i="7"/>
  <c r="H21" i="7"/>
  <c r="H17" i="7"/>
  <c r="H15" i="7"/>
  <c r="H14" i="7"/>
  <c r="G10" i="7" l="1"/>
  <c r="G32" i="7"/>
  <c r="H26" i="7" l="1"/>
  <c r="H30" i="7"/>
  <c r="H31" i="7"/>
  <c r="H29" i="7"/>
  <c r="F10" i="7"/>
  <c r="H28" i="7"/>
  <c r="H25" i="7"/>
  <c r="H32" i="7"/>
  <c r="H27" i="7"/>
</calcChain>
</file>

<file path=xl/sharedStrings.xml><?xml version="1.0" encoding="utf-8"?>
<sst xmlns="http://schemas.openxmlformats.org/spreadsheetml/2006/main" count="65" uniqueCount="47">
  <si>
    <t xml:space="preserve">Total </t>
  </si>
  <si>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</si>
  <si>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</si>
  <si>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</si>
  <si>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</si>
  <si>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</si>
  <si>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</si>
  <si>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</si>
  <si>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</si>
  <si>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I. Results</t>
  </si>
  <si>
    <t xml:space="preserve">Cost per Child </t>
  </si>
  <si>
    <t>Expensing Party</t>
  </si>
  <si>
    <t>Sum Total</t>
  </si>
  <si>
    <t>Cost per Child, USD</t>
  </si>
  <si>
    <t>Sum Total, local currency</t>
  </si>
  <si>
    <t xml:space="preserve">Cost per child, local currency </t>
  </si>
  <si>
    <t>DtWI</t>
  </si>
  <si>
    <t xml:space="preserve">Government </t>
  </si>
  <si>
    <t>Partners</t>
  </si>
  <si>
    <t xml:space="preserve">Cost by Program Area (USD) </t>
  </si>
  <si>
    <t xml:space="preserve">Cost Category </t>
  </si>
  <si>
    <t>Partners (KEMRI/WHO)</t>
  </si>
  <si>
    <t>Percentage</t>
  </si>
  <si>
    <t>Cost by Program Area (local currency)</t>
  </si>
  <si>
    <t>II. Assumptions</t>
  </si>
  <si>
    <t>Approximate # children treated</t>
  </si>
  <si>
    <t>Exchange rate</t>
  </si>
  <si>
    <t>Costing Model Assumptions and Data Sources</t>
  </si>
  <si>
    <t>a. Which costs are reported in this model</t>
  </si>
  <si>
    <t>2. These expenditures include costs to Evidence Action as well as partner costs incurred by the World Health Organization and affiliates of the Government of Kenya (i.e. KEMRI).  Further, the bulk of the NSBDP's implementation work in the areas of community awareness and training is executed by staff from Kenya's Ministry of Health (MOH) and Ministry of Education Science and Technology (MoEST/MOE).</t>
  </si>
  <si>
    <t xml:space="preserve">b. Sources of this model's data  </t>
  </si>
  <si>
    <r>
      <t xml:space="preserve">3. The </t>
    </r>
    <r>
      <rPr>
        <b/>
        <sz val="10"/>
        <color theme="1"/>
        <rFont val="Prensa Book"/>
        <family val="3"/>
      </rPr>
      <t xml:space="preserve"># of Albendazole and Praziquantel tablets </t>
    </r>
    <r>
      <rPr>
        <sz val="10"/>
        <color theme="1"/>
        <rFont val="Prensa Book"/>
        <family val="3"/>
      </rPr>
      <t>reflected in the model are based on the approximate # of children treated for STH and schisto respectively.</t>
    </r>
  </si>
  <si>
    <t xml:space="preserve">c. Costs associated with prevalence surveys  </t>
  </si>
  <si>
    <t xml:space="preserve">d. Costs associated with drugs </t>
  </si>
  <si>
    <t xml:space="preserve">e. Cost per child results </t>
  </si>
  <si>
    <t xml:space="preserve">Kenya 2018 Cost per Child  </t>
  </si>
  <si>
    <t xml:space="preserve">1. This model includes all contributing expenditures to Round 6 of Kenya's National School Based Deworming Program (NSBDP) that took place in 2018. </t>
  </si>
  <si>
    <t>3. Round 6 of the NSBDP took place between July 2017-June 2018, so all costs included in the model fall within this range.</t>
  </si>
  <si>
    <t xml:space="preserve">1. Round 6 expenditures were categorized by program area and aggregated by cost category to feed into the cost per child estimates. </t>
  </si>
  <si>
    <r>
      <t>2. The "</t>
    </r>
    <r>
      <rPr>
        <b/>
        <sz val="10"/>
        <color theme="1"/>
        <rFont val="Prensa Book"/>
        <family val="3"/>
      </rPr>
      <t>Approximate # children treated</t>
    </r>
    <r>
      <rPr>
        <sz val="10"/>
        <color theme="1"/>
        <rFont val="Prensa Book"/>
        <family val="3"/>
      </rPr>
      <t>"</t>
    </r>
    <r>
      <rPr>
        <sz val="10"/>
        <rFont val="Prensa Book"/>
        <family val="3"/>
      </rPr>
      <t xml:space="preserve"> (reported in cell D37</t>
    </r>
    <r>
      <rPr>
        <sz val="10"/>
        <color theme="1"/>
        <rFont val="Prensa Book"/>
        <family val="3"/>
      </rPr>
      <t>) is the number reported by the NSBDP's Y6 report of final results</t>
    </r>
  </si>
  <si>
    <t xml:space="preserve">1. Drug costs are included in the model as imputed costs. As NSBDP drugs are procured through the WHO donation program, they do not pose a direct cost to Evidence Action or the government; however, their imputed value is included in the model as an important incremental cost to running the program. The value of the drugs has been calculated based on the number of individuals treated for STH and schisto in Round 6. Leftover drugs are turned back over to the Ministry of Health for further use and thus are not reflected as a cost to the NSBDP.   </t>
  </si>
  <si>
    <t>2. Drug storage is provided by the Kenya Medical Supplies Authority (KEMSA) under the auspices of the Ministry of Health. Although neither Evidence Action nor the Ministry of Health paid directly for the storage of drugs in Round 6, the invoices from KEMSA to the MOH for drug storage costs average $8,602 annually. This was estimated based off of KEMSA's invoices shared with Evidence Action.</t>
  </si>
  <si>
    <t>NSBDP Round 6: July 2017- June 2018</t>
  </si>
  <si>
    <r>
      <t xml:space="preserve">5. </t>
    </r>
    <r>
      <rPr>
        <b/>
        <sz val="10"/>
        <rFont val="Prensa Book"/>
        <family val="3"/>
      </rPr>
      <t>Overhead</t>
    </r>
    <r>
      <rPr>
        <sz val="10"/>
        <rFont val="Prensa Book"/>
        <family val="3"/>
      </rPr>
      <t xml:space="preserve"> costs for Evidence Action were calculated at a rate of 18% based off of financial records. </t>
    </r>
  </si>
  <si>
    <r>
      <t xml:space="preserve">4. </t>
    </r>
    <r>
      <rPr>
        <b/>
        <sz val="10"/>
        <color theme="1"/>
        <rFont val="Prensa Book"/>
        <family val="3"/>
      </rPr>
      <t>Exchange rates</t>
    </r>
    <r>
      <rPr>
        <sz val="10"/>
        <color theme="1"/>
        <rFont val="Prensa Book"/>
        <family val="3"/>
      </rPr>
      <t xml:space="preserve"> for cost conversion in this model used the rate of </t>
    </r>
    <r>
      <rPr>
        <sz val="10"/>
        <rFont val="Prensa Book"/>
        <family val="3"/>
      </rPr>
      <t>102.4 Kenyan shillings to the dollar (cell D38).</t>
    </r>
    <r>
      <rPr>
        <sz val="10"/>
        <color theme="1"/>
        <rFont val="Prensa Book"/>
        <family val="3"/>
      </rPr>
      <t xml:space="preserve"> This represents the average (mean) exchange rate across all expenses incurred in Kenya between</t>
    </r>
    <r>
      <rPr>
        <sz val="10"/>
        <rFont val="Prensa Book"/>
        <family val="3"/>
      </rPr>
      <t xml:space="preserve"> July 2016 and June 2017</t>
    </r>
    <r>
      <rPr>
        <sz val="10"/>
        <color theme="1"/>
        <rFont val="Prensa Book"/>
        <family val="3"/>
      </rPr>
      <t>.</t>
    </r>
  </si>
  <si>
    <r>
      <t xml:space="preserve">Prevalence surveys are typically meant to inform 5 years of deworming treatment. For year 6 of the Kenya NSBDP program, we re-estimated the prevalence survey costs that will be incurred between year 6-year 10 of the program. The estimate includes the cost of prevalence surveys that were conducted in 2018, a survey expected for 2021, some ongoing data analysis costs in other years, and a separate estimate for schistosomiasis mapping. The implementation costs of these surveys were divded across 5 years. Therefore, </t>
    </r>
    <r>
      <rPr>
        <b/>
        <sz val="10"/>
        <rFont val="Prensa Book"/>
        <family val="3"/>
      </rPr>
      <t>this model includes 1/5 of the total survey-associated costs</t>
    </r>
    <r>
      <rPr>
        <sz val="10"/>
        <rFont val="Prensa Book"/>
        <family val="3"/>
      </rPr>
      <t xml:space="preserve">. </t>
    </r>
  </si>
  <si>
    <r>
      <t xml:space="preserve">The cost per child in Kenya for the 2017 deworming round was </t>
    </r>
    <r>
      <rPr>
        <b/>
        <sz val="10"/>
        <rFont val="Prensa Book"/>
        <family val="3"/>
      </rPr>
      <t>$0.42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</si>
</sst>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KES]\ * #,##0_);_([$KES]\ * \(#,##0\);_([$KES]\ * &quot;-&quot;??_);_(@_)"/>
    <numFmt numFmtId="167" formatCode="_([$KES]\ * #,##0.00_);_([$KES]\ * \(#,##0.00\);_([$KES]\ * &quot;-&quot;??_);_(@_)"/>
    <numFmt numFmtId="168" formatCode="_(&quot;$&quot;* #,##0.000_);_(&quot;$&quot;* \(#,##0.000\);_(&quot;$&quot;* &quot;-&quot;??_);_(@_)"/>
    <numFmt numFmtId="169" formatCode="[$KES]\ #,##0.00"/>
  </numFmts>
  <fonts count="16">
    <font>
      <sz val="11"/>
      <color theme="1"/>
      <name val="Calibri"/>
      <family val="2"/>
      <scheme val="minor"/>
    </font>
    <font>
      <sz val="11"/>
      <color theme="1"/>
      <name val="Calibri"/>
      <family val="2"/>
      <scheme val="minor"/>
    </font>
    <font>
      <sz val="10"/>
      <color rgb="FF000000"/>
      <name val="Arial"/>
      <family val="2"/>
    </font>
    <font>
      <sz val="8"/>
      <color theme="1"/>
      <name val="Tahoma"/>
      <family val="2"/>
    </font>
    <font>
      <b/>
      <sz val="8"/>
      <color theme="1"/>
      <name val="Tahoma"/>
      <family val="2"/>
    </font>
    <font>
      <b/>
      <sz val="14"/>
      <color theme="0"/>
      <name val="Tahoma"/>
      <family val="2"/>
    </font>
    <font>
      <sz val="12"/>
      <name val="Tahoma"/>
      <family val="2"/>
    </font>
    <font>
      <sz val="12"/>
      <color theme="1"/>
      <name val="Tahoma"/>
      <family val="2"/>
    </font>
    <font>
      <sz val="11"/>
      <color theme="1"/>
      <name val="Tahoma"/>
      <family val="2"/>
    </font>
    <font>
      <sz val="9"/>
      <color theme="1"/>
      <name val="Tahoma"/>
      <family val="2"/>
    </font>
    <font>
      <b/>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0" fillId="2" borderId="0" xfId="0" applyFill="1"/>
    <xf numFmtId="0" fontId="6" fillId="2" borderId="0" xfId="0" applyFont="1" applyFill="1" applyBorder="1" applyAlignment="1">
      <alignment vertical="center"/>
    </xf>
    <xf numFmtId="0" fontId="7" fillId="2" borderId="0" xfId="0" applyFont="1" applyFill="1" applyBorder="1"/>
    <xf numFmtId="0" fontId="0" fillId="2" borderId="0" xfId="0" applyFill="1" applyBorder="1"/>
    <xf numFmtId="0" fontId="4" fillId="2" borderId="1" xfId="0" applyFont="1" applyFill="1" applyBorder="1"/>
    <xf numFmtId="0" fontId="4" fillId="2" borderId="1" xfId="0" applyFont="1" applyFill="1" applyBorder="1" applyAlignment="1">
      <alignment wrapText="1"/>
    </xf>
    <xf numFmtId="0" fontId="3" fillId="2" borderId="0" xfId="0" applyFont="1" applyFill="1"/>
    <xf numFmtId="0" fontId="3" fillId="2" borderId="1" xfId="0" applyFont="1" applyFill="1" applyBorder="1"/>
    <xf numFmtId="164" fontId="3" fillId="2" borderId="1" xfId="2" applyNumberFormat="1" applyFont="1" applyFill="1" applyBorder="1"/>
    <xf numFmtId="44" fontId="3" fillId="2" borderId="1" xfId="2" applyFont="1" applyFill="1" applyBorder="1"/>
    <xf numFmtId="166" fontId="3" fillId="2" borderId="1" xfId="0" applyNumberFormat="1" applyFont="1" applyFill="1" applyBorder="1"/>
    <xf numFmtId="167" fontId="3" fillId="2" borderId="1" xfId="0" applyNumberFormat="1" applyFont="1" applyFill="1" applyBorder="1"/>
    <xf numFmtId="168" fontId="3" fillId="2" borderId="1" xfId="2" applyNumberFormat="1" applyFont="1" applyFill="1" applyBorder="1"/>
    <xf numFmtId="44" fontId="0" fillId="2" borderId="0" xfId="2" applyNumberFormat="1" applyFont="1" applyFill="1"/>
    <xf numFmtId="164" fontId="4" fillId="2" borderId="1" xfId="0" applyNumberFormat="1" applyFont="1" applyFill="1" applyBorder="1"/>
    <xf numFmtId="44" fontId="4" fillId="2" borderId="1" xfId="2" applyNumberFormat="1" applyFont="1" applyFill="1" applyBorder="1"/>
    <xf numFmtId="166" fontId="4" fillId="2" borderId="1" xfId="0" applyNumberFormat="1" applyFont="1" applyFill="1" applyBorder="1"/>
    <xf numFmtId="167" fontId="4" fillId="2" borderId="1" xfId="0" applyNumberFormat="1" applyFont="1" applyFill="1" applyBorder="1"/>
    <xf numFmtId="44" fontId="0" fillId="2" borderId="0" xfId="0" applyNumberFormat="1" applyFill="1"/>
    <xf numFmtId="167" fontId="0" fillId="2" borderId="0" xfId="0" applyNumberFormat="1" applyFill="1"/>
    <xf numFmtId="0" fontId="4" fillId="2" borderId="1" xfId="0" applyFont="1" applyFill="1" applyBorder="1" applyAlignment="1">
      <alignment vertical="center"/>
    </xf>
    <xf numFmtId="0" fontId="4" fillId="2" borderId="1" xfId="0" applyFont="1" applyFill="1" applyBorder="1" applyAlignment="1">
      <alignment vertical="center" wrapText="1"/>
    </xf>
    <xf numFmtId="164" fontId="3" fillId="0" borderId="1" xfId="2" applyNumberFormat="1" applyFont="1" applyFill="1" applyBorder="1"/>
    <xf numFmtId="9" fontId="3" fillId="2" borderId="1" xfId="3" applyFont="1" applyFill="1" applyBorder="1"/>
    <xf numFmtId="164" fontId="0" fillId="2" borderId="0" xfId="3" applyNumberFormat="1" applyFont="1" applyFill="1"/>
    <xf numFmtId="9" fontId="0" fillId="2" borderId="0" xfId="3" applyFont="1" applyFill="1"/>
    <xf numFmtId="44" fontId="3" fillId="2" borderId="0" xfId="2" applyFont="1" applyFill="1"/>
    <xf numFmtId="164" fontId="3" fillId="2" borderId="1" xfId="0" applyNumberFormat="1" applyFont="1" applyFill="1" applyBorder="1"/>
    <xf numFmtId="0" fontId="3" fillId="2" borderId="1" xfId="0" applyFont="1" applyFill="1" applyBorder="1" applyAlignment="1">
      <alignment wrapText="1"/>
    </xf>
    <xf numFmtId="164" fontId="0" fillId="2" borderId="0" xfId="0" applyNumberFormat="1" applyFill="1"/>
    <xf numFmtId="164" fontId="4" fillId="2" borderId="1" xfId="2" applyNumberFormat="1" applyFont="1" applyFill="1" applyBorder="1"/>
    <xf numFmtId="9" fontId="4" fillId="2" borderId="1" xfId="3" applyFont="1" applyFill="1" applyBorder="1"/>
    <xf numFmtId="169" fontId="4" fillId="2" borderId="1" xfId="0" applyNumberFormat="1" applyFont="1" applyFill="1" applyBorder="1"/>
    <xf numFmtId="165" fontId="3" fillId="2" borderId="1" xfId="1" applyNumberFormat="1" applyFont="1" applyFill="1" applyBorder="1"/>
    <xf numFmtId="1" fontId="3" fillId="2" borderId="1" xfId="0" applyNumberFormat="1" applyFont="1" applyFill="1" applyBorder="1"/>
    <xf numFmtId="0" fontId="0" fillId="0" borderId="0" xfId="0" applyFill="1"/>
    <xf numFmtId="0" fontId="10" fillId="0" borderId="0" xfId="0" applyFont="1"/>
    <xf numFmtId="0" fontId="11" fillId="0" borderId="0" xfId="9" applyFont="1" applyAlignment="1">
      <alignment horizontal="left" indent="1"/>
    </xf>
    <xf numFmtId="0" fontId="12" fillId="0" borderId="0" xfId="9" applyFont="1" applyAlignment="1">
      <alignment horizontal="left" wrapText="1" indent="5"/>
    </xf>
    <xf numFmtId="0" fontId="11" fillId="0" borderId="0" xfId="9" applyFont="1" applyAlignment="1">
      <alignment horizontal="left" indent="2"/>
    </xf>
    <xf numFmtId="0" fontId="14" fillId="0" borderId="0" xfId="9" applyFont="1" applyAlignment="1">
      <alignment horizontal="left" wrapText="1" indent="5"/>
    </xf>
    <xf numFmtId="0" fontId="12" fillId="0" borderId="0" xfId="0" applyFont="1" applyAlignment="1">
      <alignment horizontal="left" vertical="top" wrapText="1" indent="5"/>
    </xf>
    <xf numFmtId="0" fontId="11" fillId="0" borderId="0" xfId="0" applyFont="1" applyAlignment="1">
      <alignment horizontal="left" indent="1"/>
    </xf>
    <xf numFmtId="0" fontId="5" fillId="3" borderId="0" xfId="5" applyFont="1" applyFill="1" applyAlignment="1">
      <alignment vertical="center"/>
    </xf>
    <xf numFmtId="0" fontId="14" fillId="0" borderId="0" xfId="0" applyFont="1" applyAlignment="1">
      <alignment horizontal="left" indent="2"/>
    </xf>
    <xf numFmtId="0" fontId="5" fillId="3" borderId="0" xfId="5" applyFont="1" applyFill="1" applyAlignment="1">
      <alignment horizontal="left" vertical="center"/>
    </xf>
    <xf numFmtId="0" fontId="8" fillId="2" borderId="0" xfId="0" applyFont="1" applyFill="1" applyBorder="1" applyAlignment="1">
      <alignment horizontal="center"/>
    </xf>
    <xf numFmtId="0" fontId="9" fillId="2" borderId="0" xfId="0" applyFont="1" applyFill="1" applyAlignment="1">
      <alignment horizontal="center"/>
    </xf>
  </cellXfs>
  <cellStyles count="12">
    <cellStyle name="Comma" xfId="1" builtinId="3"/>
    <cellStyle name="Currency" xfId="2" builtinId="4"/>
    <cellStyle name="Currency 2" xfId="10"/>
    <cellStyle name="Currency 2 2" xfId="6"/>
    <cellStyle name="Currency 3" xfId="8"/>
    <cellStyle name="Normal" xfId="0" builtinId="0"/>
    <cellStyle name="Normal 2" xfId="5"/>
    <cellStyle name="Normal 2 3" xfId="4"/>
    <cellStyle name="Normal 3" xfId="9"/>
    <cellStyle name="Normal 5" xfId="7"/>
    <cellStyle name="Percent" xfId="3"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RowHeight="15"/>
  <cols>
    <col min="1" max="1" width="102.7109375" customWidth="1"/>
  </cols>
  <sheetData>
    <row r="1" spans="1:1" ht="18">
      <c r="A1" s="44" t="s">
        <v>35</v>
      </c>
    </row>
    <row r="3" spans="1:1" ht="15.75">
      <c r="A3" s="37" t="s">
        <v>27</v>
      </c>
    </row>
    <row r="4" spans="1:1" ht="15.75" customHeight="1">
      <c r="A4" s="38" t="s">
        <v>28</v>
      </c>
    </row>
    <row r="5" spans="1:1" ht="27">
      <c r="A5" s="39" t="s">
        <v>36</v>
      </c>
    </row>
    <row r="6" spans="1:1" ht="81">
      <c r="A6" s="39" t="s">
        <v>29</v>
      </c>
    </row>
    <row r="7" spans="1:1" ht="27">
      <c r="A7" s="39" t="s">
        <v>37</v>
      </c>
    </row>
    <row r="8" spans="1:1">
      <c r="A8" s="40" t="s">
        <v>30</v>
      </c>
    </row>
    <row r="9" spans="1:1" ht="27">
      <c r="A9" s="39" t="s">
        <v>38</v>
      </c>
    </row>
    <row r="10" spans="1:1" ht="27">
      <c r="A10" s="39" t="s">
        <v>39</v>
      </c>
    </row>
    <row r="11" spans="1:1" ht="27">
      <c r="A11" s="39" t="s">
        <v>31</v>
      </c>
    </row>
    <row r="12" spans="1:1" ht="54">
      <c r="A12" s="39" t="s">
        <v>44</v>
      </c>
    </row>
    <row r="13" spans="1:1" ht="27">
      <c r="A13" s="41" t="s">
        <v>43</v>
      </c>
    </row>
    <row r="14" spans="1:1">
      <c r="A14" s="40" t="s">
        <v>32</v>
      </c>
    </row>
    <row r="15" spans="1:1" ht="108">
      <c r="A15" s="41" t="s">
        <v>45</v>
      </c>
    </row>
    <row r="16" spans="1:1">
      <c r="A16" s="40" t="s">
        <v>33</v>
      </c>
    </row>
    <row r="17" spans="1:1" ht="94.5">
      <c r="A17" s="39" t="s">
        <v>40</v>
      </c>
    </row>
    <row r="18" spans="1:1" ht="55.15" customHeight="1">
      <c r="A18" s="42" t="s">
        <v>41</v>
      </c>
    </row>
    <row r="19" spans="1:1">
      <c r="A19" s="43" t="s">
        <v>34</v>
      </c>
    </row>
    <row r="20" spans="1:1">
      <c r="A20" s="45" t="s">
        <v>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4"/>
  <sheetViews>
    <sheetView zoomScale="110" zoomScaleNormal="110" workbookViewId="0">
      <selection activeCell="C14" sqref="C14"/>
    </sheetView>
  </sheetViews>
  <sheetFormatPr defaultRowHeight="15"/>
  <cols>
    <col min="1" max="1" width="13.28515625" customWidth="1"/>
    <col min="2" max="2" width="12.42578125" customWidth="1"/>
    <col min="3" max="3" width="37.28515625" customWidth="1"/>
    <col min="4" max="4" width="13.85546875" bestFit="1" customWidth="1"/>
    <col min="5" max="5" width="17.85546875" bestFit="1" customWidth="1"/>
    <col min="6" max="6" width="16.28515625" customWidth="1"/>
    <col min="7" max="7" width="17" customWidth="1"/>
    <col min="8" max="8" width="11.85546875" bestFit="1" customWidth="1"/>
    <col min="9" max="9" width="16.85546875" bestFit="1" customWidth="1"/>
    <col min="10" max="10" width="14.28515625" bestFit="1" customWidth="1"/>
    <col min="13" max="13" width="10.7109375" bestFit="1" customWidth="1"/>
  </cols>
  <sheetData>
    <row r="1" spans="1:11" ht="18">
      <c r="A1" s="46" t="s">
        <v>35</v>
      </c>
      <c r="B1" s="46"/>
      <c r="C1" s="46"/>
      <c r="D1" s="1"/>
      <c r="E1" s="1"/>
      <c r="F1" s="1"/>
      <c r="G1" s="1"/>
      <c r="H1" s="1"/>
      <c r="I1" s="1"/>
      <c r="J1" s="1"/>
      <c r="K1" s="1"/>
    </row>
    <row r="2" spans="1:11" s="1" customFormat="1">
      <c r="A2" s="2" t="s">
        <v>42</v>
      </c>
    </row>
    <row r="3" spans="1:11" s="1" customFormat="1" ht="15.75">
      <c r="C3" s="3" t="s">
        <v>9</v>
      </c>
      <c r="D3" s="4"/>
      <c r="E3" s="4"/>
      <c r="F3" s="4"/>
      <c r="G3" s="4"/>
    </row>
    <row r="4" spans="1:11" s="1" customFormat="1">
      <c r="C4" s="4"/>
      <c r="D4" s="4"/>
      <c r="E4" s="4"/>
      <c r="F4" s="4"/>
      <c r="G4" s="4"/>
    </row>
    <row r="5" spans="1:11" s="1" customFormat="1">
      <c r="C5" s="47" t="s">
        <v>10</v>
      </c>
      <c r="D5" s="47"/>
      <c r="E5" s="47"/>
      <c r="F5" s="47"/>
      <c r="G5" s="47"/>
    </row>
    <row r="6" spans="1:11" s="1" customFormat="1" ht="30" customHeight="1">
      <c r="C6" s="5" t="s">
        <v>11</v>
      </c>
      <c r="D6" s="5" t="s">
        <v>12</v>
      </c>
      <c r="E6" s="6" t="s">
        <v>13</v>
      </c>
      <c r="F6" s="6" t="s">
        <v>14</v>
      </c>
      <c r="G6" s="6" t="s">
        <v>15</v>
      </c>
      <c r="H6" s="7"/>
    </row>
    <row r="7" spans="1:11" s="1" customFormat="1">
      <c r="C7" s="8" t="s">
        <v>16</v>
      </c>
      <c r="D7" s="9">
        <f>F21</f>
        <v>2231521.9763301071</v>
      </c>
      <c r="E7" s="10">
        <f>D7/$D$37</f>
        <v>0.35081859113177494</v>
      </c>
      <c r="F7" s="11">
        <f>F32</f>
        <v>228430872.87998655</v>
      </c>
      <c r="G7" s="12">
        <f>F7/$D$37</f>
        <v>35.911722064485616</v>
      </c>
      <c r="H7" s="7"/>
    </row>
    <row r="8" spans="1:11" s="1" customFormat="1">
      <c r="C8" s="8" t="s">
        <v>17</v>
      </c>
      <c r="D8" s="9">
        <f>D21</f>
        <v>8602.4543463108639</v>
      </c>
      <c r="E8" s="13">
        <f t="shared" ref="E8:E9" si="0">D8/$D$37</f>
        <v>1.3523957846076598E-3</v>
      </c>
      <c r="F8" s="11">
        <f>D32</f>
        <v>880594.57898313529</v>
      </c>
      <c r="G8" s="12">
        <f t="shared" ref="G8:G9" si="1">F8/$D$37</f>
        <v>0.13843867675692673</v>
      </c>
      <c r="H8" s="7"/>
    </row>
    <row r="9" spans="1:11" s="1" customFormat="1">
      <c r="C9" s="8" t="s">
        <v>18</v>
      </c>
      <c r="D9" s="9">
        <f>E21</f>
        <v>419298.05099999998</v>
      </c>
      <c r="E9" s="10">
        <f t="shared" si="0"/>
        <v>6.5918038485120026E-2</v>
      </c>
      <c r="F9" s="11">
        <f>E32</f>
        <v>42921656.520866975</v>
      </c>
      <c r="G9" s="12">
        <f t="shared" si="1"/>
        <v>6.7477332642970298</v>
      </c>
      <c r="H9" s="7"/>
      <c r="J9" s="14"/>
    </row>
    <row r="10" spans="1:11" s="1" customFormat="1">
      <c r="C10" s="5" t="s">
        <v>0</v>
      </c>
      <c r="D10" s="15">
        <f>G21</f>
        <v>2659422.4816764179</v>
      </c>
      <c r="E10" s="16">
        <f>SUM(E7:E9)</f>
        <v>0.41808902540150261</v>
      </c>
      <c r="F10" s="17">
        <f>G32</f>
        <v>272233123.97983664</v>
      </c>
      <c r="G10" s="18">
        <f>SUM(G7:G9)</f>
        <v>42.797894005539575</v>
      </c>
      <c r="H10" s="7"/>
      <c r="I10" s="19"/>
    </row>
    <row r="11" spans="1:11" s="1" customFormat="1">
      <c r="C11" s="7"/>
      <c r="D11" s="7"/>
      <c r="E11" s="7"/>
      <c r="F11" s="7"/>
      <c r="G11" s="7"/>
      <c r="H11" s="7"/>
      <c r="I11" s="20"/>
    </row>
    <row r="12" spans="1:11" s="1" customFormat="1">
      <c r="C12" s="48" t="s">
        <v>19</v>
      </c>
      <c r="D12" s="48"/>
      <c r="E12" s="48"/>
      <c r="F12" s="48"/>
      <c r="G12" s="48"/>
      <c r="H12" s="48"/>
    </row>
    <row r="13" spans="1:11" s="1" customFormat="1" ht="19.7" customHeight="1">
      <c r="C13" s="21" t="s">
        <v>20</v>
      </c>
      <c r="D13" s="21" t="s">
        <v>17</v>
      </c>
      <c r="E13" s="22" t="s">
        <v>21</v>
      </c>
      <c r="F13" s="21" t="s">
        <v>16</v>
      </c>
      <c r="G13" s="21" t="s">
        <v>1</v>
      </c>
      <c r="H13" s="21" t="s">
        <v>22</v>
      </c>
    </row>
    <row r="14" spans="1:11" s="1" customFormat="1">
      <c r="C14" s="8" t="s">
        <v>2</v>
      </c>
      <c r="D14" s="10"/>
      <c r="E14" s="9"/>
      <c r="F14" s="23">
        <v>43142.215880489617</v>
      </c>
      <c r="G14" s="9">
        <f>SUM(D14:F14)</f>
        <v>43142.215880489617</v>
      </c>
      <c r="H14" s="24">
        <f t="shared" ref="H14:H21" si="2">G14/$G$21</f>
        <v>1.6222400230780216E-2</v>
      </c>
      <c r="J14" s="25"/>
      <c r="K14" s="26"/>
    </row>
    <row r="15" spans="1:11" s="1" customFormat="1">
      <c r="C15" s="8" t="s">
        <v>3</v>
      </c>
      <c r="D15" s="27"/>
      <c r="E15" s="28">
        <v>107481.321</v>
      </c>
      <c r="F15" s="23">
        <v>0</v>
      </c>
      <c r="G15" s="9">
        <f>SUM(E15:F15)</f>
        <v>107481.321</v>
      </c>
      <c r="H15" s="24">
        <f t="shared" si="2"/>
        <v>4.0415286303907262E-2</v>
      </c>
      <c r="J15" s="25"/>
    </row>
    <row r="16" spans="1:11" s="1" customFormat="1">
      <c r="C16" s="8" t="s">
        <v>4</v>
      </c>
      <c r="D16" s="23">
        <v>8602.4543463108639</v>
      </c>
      <c r="E16" s="9">
        <v>311816.73</v>
      </c>
      <c r="F16" s="23">
        <v>28061.610849825604</v>
      </c>
      <c r="G16" s="9">
        <f t="shared" ref="G16:G21" si="3">SUM(D16:F16)</f>
        <v>348480.79519613646</v>
      </c>
      <c r="H16" s="24">
        <f t="shared" si="2"/>
        <v>0.13103626730885756</v>
      </c>
      <c r="J16" s="25"/>
      <c r="K16" s="26"/>
    </row>
    <row r="17" spans="3:13" s="1" customFormat="1">
      <c r="C17" s="8" t="s">
        <v>5</v>
      </c>
      <c r="D17" s="10"/>
      <c r="E17" s="9"/>
      <c r="F17" s="23">
        <v>1210175.5006680256</v>
      </c>
      <c r="G17" s="9">
        <f t="shared" si="3"/>
        <v>1210175.5006680256</v>
      </c>
      <c r="H17" s="24">
        <f t="shared" si="2"/>
        <v>0.45505199305721755</v>
      </c>
      <c r="J17" s="25"/>
      <c r="K17" s="26"/>
    </row>
    <row r="18" spans="3:13" s="1" customFormat="1">
      <c r="C18" s="29" t="s">
        <v>6</v>
      </c>
      <c r="D18" s="10"/>
      <c r="E18" s="9"/>
      <c r="F18" s="23">
        <v>71071.717677240013</v>
      </c>
      <c r="G18" s="9">
        <f t="shared" si="3"/>
        <v>71071.717677240013</v>
      </c>
      <c r="H18" s="24">
        <f t="shared" si="2"/>
        <v>2.6724493068299021E-2</v>
      </c>
      <c r="J18" s="25"/>
      <c r="K18" s="26"/>
    </row>
    <row r="19" spans="3:13" s="1" customFormat="1">
      <c r="C19" s="8" t="s">
        <v>7</v>
      </c>
      <c r="D19" s="10"/>
      <c r="E19" s="9"/>
      <c r="F19" s="23">
        <v>346219.47604611772</v>
      </c>
      <c r="G19" s="9">
        <f t="shared" si="3"/>
        <v>346219.47604611772</v>
      </c>
      <c r="H19" s="24">
        <f t="shared" si="2"/>
        <v>0.13018596271618779</v>
      </c>
      <c r="J19" s="25"/>
      <c r="K19" s="26"/>
    </row>
    <row r="20" spans="3:13" s="1" customFormat="1">
      <c r="C20" s="8" t="s">
        <v>8</v>
      </c>
      <c r="D20" s="10"/>
      <c r="E20" s="9"/>
      <c r="F20" s="23">
        <v>532851.45520840865</v>
      </c>
      <c r="G20" s="9">
        <f t="shared" si="3"/>
        <v>532851.45520840865</v>
      </c>
      <c r="H20" s="24">
        <f t="shared" si="2"/>
        <v>0.20036359731475065</v>
      </c>
      <c r="J20" s="25"/>
      <c r="K20" s="26"/>
      <c r="L20" s="30"/>
      <c r="M20" s="30"/>
    </row>
    <row r="21" spans="3:13" s="1" customFormat="1">
      <c r="C21" s="5" t="s">
        <v>0</v>
      </c>
      <c r="D21" s="31">
        <f>SUM(D14:D20)</f>
        <v>8602.4543463108639</v>
      </c>
      <c r="E21" s="15">
        <f>SUM(E14:E20)</f>
        <v>419298.05099999998</v>
      </c>
      <c r="F21" s="15">
        <f>SUM(F14:F20)</f>
        <v>2231521.9763301071</v>
      </c>
      <c r="G21" s="31">
        <f t="shared" si="3"/>
        <v>2659422.4816764179</v>
      </c>
      <c r="H21" s="32">
        <f t="shared" si="2"/>
        <v>1</v>
      </c>
      <c r="M21" s="30"/>
    </row>
    <row r="22" spans="3:13" s="1" customFormat="1">
      <c r="C22" s="7"/>
      <c r="D22" s="7"/>
      <c r="E22" s="7"/>
      <c r="F22" s="7"/>
      <c r="G22" s="7"/>
      <c r="H22" s="7"/>
      <c r="M22" s="30"/>
    </row>
    <row r="23" spans="3:13" s="1" customFormat="1">
      <c r="C23" s="48" t="s">
        <v>23</v>
      </c>
      <c r="D23" s="48"/>
      <c r="E23" s="48"/>
      <c r="F23" s="48"/>
      <c r="G23" s="48"/>
      <c r="H23" s="48"/>
    </row>
    <row r="24" spans="3:13" s="1" customFormat="1">
      <c r="C24" s="5" t="s">
        <v>20</v>
      </c>
      <c r="D24" s="5" t="s">
        <v>17</v>
      </c>
      <c r="E24" s="5" t="s">
        <v>18</v>
      </c>
      <c r="F24" s="5" t="s">
        <v>16</v>
      </c>
      <c r="G24" s="5" t="s">
        <v>1</v>
      </c>
      <c r="H24" s="5" t="s">
        <v>22</v>
      </c>
    </row>
    <row r="25" spans="3:13" s="1" customFormat="1">
      <c r="C25" s="8" t="s">
        <v>2</v>
      </c>
      <c r="D25" s="11">
        <f>D14*$D$38</f>
        <v>0</v>
      </c>
      <c r="E25" s="11">
        <f t="shared" ref="E25:F25" si="4">E14*$D$38</f>
        <v>0</v>
      </c>
      <c r="F25" s="11">
        <f t="shared" si="4"/>
        <v>4416274.6932765208</v>
      </c>
      <c r="G25" s="11">
        <f>SUM(D25:F25)</f>
        <v>4416274.6932765208</v>
      </c>
      <c r="H25" s="24">
        <f t="shared" ref="H25:H32" si="5">G25/$G$32</f>
        <v>1.6222400230780216E-2</v>
      </c>
    </row>
    <row r="26" spans="3:13" s="1" customFormat="1">
      <c r="C26" s="8" t="s">
        <v>3</v>
      </c>
      <c r="D26" s="11">
        <f t="shared" ref="D26:F31" si="6">D15*$D$38</f>
        <v>0</v>
      </c>
      <c r="E26" s="11">
        <f t="shared" si="6"/>
        <v>11002379.64705218</v>
      </c>
      <c r="F26" s="11">
        <f t="shared" si="6"/>
        <v>0</v>
      </c>
      <c r="G26" s="11">
        <f t="shared" ref="G26:G32" si="7">SUM(D26:F26)</f>
        <v>11002379.64705218</v>
      </c>
      <c r="H26" s="24">
        <f t="shared" si="5"/>
        <v>4.0415286303907262E-2</v>
      </c>
    </row>
    <row r="27" spans="3:13" s="1" customFormat="1">
      <c r="C27" s="8" t="s">
        <v>4</v>
      </c>
      <c r="D27" s="11">
        <f t="shared" si="6"/>
        <v>880594.57898313529</v>
      </c>
      <c r="E27" s="11">
        <f t="shared" si="6"/>
        <v>31919276.873814799</v>
      </c>
      <c r="F27" s="11">
        <f t="shared" si="6"/>
        <v>2872540.9513493031</v>
      </c>
      <c r="G27" s="11">
        <f t="shared" si="7"/>
        <v>35672412.404147238</v>
      </c>
      <c r="H27" s="24">
        <f t="shared" si="5"/>
        <v>0.13103626730885756</v>
      </c>
    </row>
    <row r="28" spans="3:13" s="1" customFormat="1">
      <c r="C28" s="8" t="s">
        <v>5</v>
      </c>
      <c r="D28" s="11">
        <f t="shared" si="6"/>
        <v>0</v>
      </c>
      <c r="E28" s="11">
        <f t="shared" si="6"/>
        <v>0</v>
      </c>
      <c r="F28" s="11">
        <f t="shared" si="6"/>
        <v>123880225.64321727</v>
      </c>
      <c r="G28" s="11">
        <f t="shared" si="7"/>
        <v>123880225.64321727</v>
      </c>
      <c r="H28" s="24">
        <f t="shared" si="5"/>
        <v>0.45505199305721755</v>
      </c>
    </row>
    <row r="29" spans="3:13" s="1" customFormat="1">
      <c r="C29" s="29" t="s">
        <v>6</v>
      </c>
      <c r="D29" s="11">
        <f t="shared" si="6"/>
        <v>0</v>
      </c>
      <c r="E29" s="11">
        <f t="shared" si="6"/>
        <v>0</v>
      </c>
      <c r="F29" s="11">
        <f t="shared" si="6"/>
        <v>7275292.2347605331</v>
      </c>
      <c r="G29" s="11">
        <f t="shared" si="7"/>
        <v>7275292.2347605331</v>
      </c>
      <c r="H29" s="24">
        <f t="shared" si="5"/>
        <v>2.6724493068299025E-2</v>
      </c>
    </row>
    <row r="30" spans="3:13" s="1" customFormat="1">
      <c r="C30" s="8" t="s">
        <v>7</v>
      </c>
      <c r="D30" s="11">
        <f t="shared" si="6"/>
        <v>0</v>
      </c>
      <c r="E30" s="11">
        <f t="shared" si="6"/>
        <v>0</v>
      </c>
      <c r="F30" s="11">
        <f t="shared" si="6"/>
        <v>35440931.328550339</v>
      </c>
      <c r="G30" s="11">
        <f t="shared" si="7"/>
        <v>35440931.328550339</v>
      </c>
      <c r="H30" s="24">
        <f t="shared" si="5"/>
        <v>0.13018596271618779</v>
      </c>
    </row>
    <row r="31" spans="3:13" s="1" customFormat="1">
      <c r="C31" s="8" t="s">
        <v>8</v>
      </c>
      <c r="D31" s="11">
        <f t="shared" si="6"/>
        <v>0</v>
      </c>
      <c r="E31" s="11">
        <f t="shared" si="6"/>
        <v>0</v>
      </c>
      <c r="F31" s="11">
        <f t="shared" si="6"/>
        <v>54545608.028832577</v>
      </c>
      <c r="G31" s="11">
        <f t="shared" si="7"/>
        <v>54545608.028832577</v>
      </c>
      <c r="H31" s="24">
        <f t="shared" si="5"/>
        <v>0.20036359731475065</v>
      </c>
    </row>
    <row r="32" spans="3:13" s="1" customFormat="1">
      <c r="C32" s="5" t="s">
        <v>1</v>
      </c>
      <c r="D32" s="33">
        <f>SUM(D25:D31)</f>
        <v>880594.57898313529</v>
      </c>
      <c r="E32" s="17">
        <f>SUM(E25:E31)</f>
        <v>42921656.520866975</v>
      </c>
      <c r="F32" s="17">
        <f>SUM(F25:F31)</f>
        <v>228430872.87998655</v>
      </c>
      <c r="G32" s="17">
        <f t="shared" si="7"/>
        <v>272233123.97983664</v>
      </c>
      <c r="H32" s="32">
        <f t="shared" si="5"/>
        <v>1</v>
      </c>
    </row>
    <row r="33" spans="3:4" s="1" customFormat="1"/>
    <row r="34" spans="3:4" s="1" customFormat="1"/>
    <row r="35" spans="3:4" s="1" customFormat="1"/>
    <row r="36" spans="3:4" s="1" customFormat="1">
      <c r="C36" s="7" t="s">
        <v>24</v>
      </c>
      <c r="D36" s="7"/>
    </row>
    <row r="37" spans="3:4" s="1" customFormat="1">
      <c r="C37" s="8" t="s">
        <v>25</v>
      </c>
      <c r="D37" s="34">
        <v>6360900</v>
      </c>
    </row>
    <row r="38" spans="3:4" s="1" customFormat="1">
      <c r="C38" s="8" t="s">
        <v>26</v>
      </c>
      <c r="D38" s="35">
        <v>102.36550448660917</v>
      </c>
    </row>
    <row r="39" spans="3:4" s="1" customFormat="1"/>
    <row r="40" spans="3:4" s="1" customFormat="1"/>
    <row r="41" spans="3:4" s="1" customFormat="1"/>
    <row r="42" spans="3:4" s="1" customFormat="1"/>
    <row r="43" spans="3:4" s="1" customFormat="1"/>
    <row r="44" spans="3:4" s="1" customFormat="1"/>
    <row r="45" spans="3:4" s="1" customFormat="1"/>
    <row r="46" spans="3:4" s="1" customFormat="1"/>
    <row r="47" spans="3:4" s="1" customFormat="1"/>
    <row r="48" spans="3:4"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36" customFormat="1"/>
    <row r="268" s="36" customFormat="1"/>
    <row r="269" s="36" customFormat="1"/>
    <row r="270" s="36" customFormat="1"/>
    <row r="271" s="36" customFormat="1"/>
    <row r="272" s="36" customFormat="1"/>
    <row r="273" s="36" customFormat="1"/>
    <row r="274" s="36" customFormat="1"/>
    <row r="275" s="36" customFormat="1"/>
    <row r="276" s="36" customFormat="1"/>
    <row r="277" s="36" customFormat="1"/>
    <row r="278" s="36" customFormat="1"/>
    <row r="279" s="36" customFormat="1"/>
    <row r="280" s="36" customFormat="1"/>
    <row r="281" s="36" customFormat="1"/>
    <row r="282" s="36" customFormat="1"/>
    <row r="283" s="36" customFormat="1"/>
    <row r="284" s="36" customFormat="1"/>
    <row r="285" s="36" customFormat="1"/>
    <row r="286" s="36" customFormat="1"/>
    <row r="287" s="36" customFormat="1"/>
    <row r="288" s="36" customFormat="1"/>
    <row r="289" s="36" customFormat="1"/>
    <row r="290" s="36" customFormat="1"/>
    <row r="291" s="36" customFormat="1"/>
    <row r="292" s="36" customFormat="1"/>
    <row r="293" s="36" customFormat="1"/>
    <row r="294" s="36" customFormat="1"/>
    <row r="295" s="36" customFormat="1"/>
    <row r="296" s="36" customFormat="1"/>
    <row r="297" s="36" customFormat="1"/>
    <row r="298" s="36" customFormat="1"/>
    <row r="299" s="36" customFormat="1"/>
    <row r="300" s="36" customFormat="1"/>
    <row r="301" s="36" customFormat="1"/>
    <row r="302" s="36" customFormat="1"/>
    <row r="303" s="36" customFormat="1"/>
    <row r="304" s="36" customFormat="1"/>
  </sheetData>
  <mergeCells count="4">
    <mergeCell ref="A1:C1"/>
    <mergeCell ref="C5:G5"/>
    <mergeCell ref="C12:H12"/>
    <mergeCell ref="C23:H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2019-11-07T20:04:10Z</dcterms:created>
  <dcterms:modified xsi:type="dcterms:W3CDTF">2019-11-07T20:04:18Z</dcterms:modified>
</cp:coreProperties>
</file>