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codeName="ThisWorkbook"/>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1" r:id="rId1"/>
    <sheet name="Costing Model"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clude">[8]Sheet1!$A$1:$A$2</definedName>
    <definedName name="inflation">'[9]Budget assumptions'!$D$5</definedName>
    <definedName name="JobGroups">[2]JobGroups!$A$1:$C$10</definedName>
    <definedName name="LCDprojector">'[2]Price List'!$D$23</definedName>
    <definedName name="LocalHall">'[2]Price List'!$D$21</definedName>
    <definedName name="lok">'[10]Project Classes'!$G$1:$G$64</definedName>
    <definedName name="lokesha">'[11]DATA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#REF!</definedName>
    <definedName name="Prof5_14">#REF!</definedName>
    <definedName name="ProfCovRate">'[2]Price List'!$D$64</definedName>
    <definedName name="ProfDeWorm">#REF!</definedName>
    <definedName name="ProfDistrict">#REF!</definedName>
    <definedName name="ProfDiv">#REF!</definedName>
    <definedName name="ProfEMIS">#REF!</definedName>
    <definedName name="ProfTTSessions">#REF!</definedName>
    <definedName name="ProfZones">#REF!</definedName>
    <definedName name="Projectclass">[4]ProjectClasses!$A$2:$A$53</definedName>
    <definedName name="ProjectClasses">[3]ProjectClasses!$A$2:$A$28</definedName>
    <definedName name="PRPoster">'[2]Price List'!$D$13</definedName>
    <definedName name="RAJ">[12]ProjectClasses!$A$38:$A$101</definedName>
    <definedName name="RAMESH">'[13]Project Classes'!$G$1:$G$64</definedName>
    <definedName name="Receipts">'[6]Project Classes'!$C$2:$C$3</definedName>
    <definedName name="Schoolgrowthrate">[2]Assumptions!$E$27</definedName>
    <definedName name="sks">'[14]Project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#REF!</definedName>
    <definedName name="ToT_Deepak_income">#REF!</definedName>
    <definedName name="TrainingForms">[2]Assumptions!$E$21</definedName>
    <definedName name="TrainingPoster">'[2]Price List'!$D$10</definedName>
    <definedName name="TTKit">'[2]Price List'!$D$4</definedName>
    <definedName name="v2DelhiY2">#REF!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1" i="6" l="1"/>
  <c r="D26" i="6"/>
  <c r="F26" i="6"/>
  <c r="D27" i="6"/>
  <c r="F27" i="6"/>
  <c r="D28" i="6"/>
  <c r="E28" i="6"/>
  <c r="F28" i="6"/>
  <c r="D29" i="6"/>
  <c r="E29" i="6"/>
  <c r="F29" i="6"/>
  <c r="D30" i="6"/>
  <c r="E30" i="6"/>
  <c r="F30" i="6"/>
  <c r="D31" i="6"/>
  <c r="E31" i="6"/>
  <c r="F31" i="6"/>
  <c r="E25" i="6"/>
  <c r="F25" i="6"/>
  <c r="D25" i="6"/>
  <c r="G20" i="6"/>
  <c r="G19" i="6"/>
  <c r="G18" i="6"/>
  <c r="G17" i="6"/>
  <c r="E27" i="6"/>
  <c r="G31" i="6"/>
  <c r="G30" i="6"/>
  <c r="G29" i="6"/>
  <c r="G28" i="6"/>
  <c r="D32" i="6"/>
  <c r="F8" i="6"/>
  <c r="G8" i="6"/>
  <c r="G25" i="6"/>
  <c r="F32" i="6"/>
  <c r="F7" i="6"/>
  <c r="G7" i="6"/>
  <c r="D7" i="6"/>
  <c r="E7" i="6"/>
  <c r="G14" i="6"/>
  <c r="D21" i="6"/>
  <c r="D8" i="6"/>
  <c r="E8" i="6"/>
  <c r="G27" i="6"/>
  <c r="G16" i="6"/>
  <c r="E26" i="6"/>
  <c r="E32" i="6"/>
  <c r="G26" i="6"/>
  <c r="G15" i="6"/>
  <c r="E21" i="6"/>
  <c r="F9" i="6"/>
  <c r="G9" i="6"/>
  <c r="G10" i="6"/>
  <c r="G32" i="6"/>
  <c r="D9" i="6"/>
  <c r="E9" i="6"/>
  <c r="E10" i="6"/>
  <c r="G21" i="6"/>
  <c r="H28" i="6"/>
  <c r="H30" i="6"/>
  <c r="H31" i="6"/>
  <c r="H27" i="6"/>
  <c r="H25" i="6"/>
  <c r="H29" i="6"/>
  <c r="H32" i="6"/>
  <c r="F10" i="6"/>
  <c r="H26" i="6"/>
  <c r="H15" i="6"/>
  <c r="H18" i="6"/>
  <c r="H19" i="6"/>
  <c r="H16" i="6"/>
  <c r="H21" i="6"/>
  <c r="H14" i="6"/>
  <c r="H20" i="6"/>
  <c r="D10" i="6"/>
  <c r="H17" i="6"/>
</calcChain>
</file>

<file path=xl/sharedStrings.xml><?xml version="1.0" encoding="utf-8"?>
<sst xmlns="http://schemas.openxmlformats.org/spreadsheetml/2006/main" count="65" uniqueCount="47">
  <si>
    <t xml:space="preserve">Kenya 2017 Cost per Child  </t>
  </si>
  <si>
    <t>Costing Model Assumptions and Data Sources</t>
  </si>
  <si>
    <t>a. Which costs are reported in this model</t>
  </si>
  <si>
    <t xml:space="preserve">1. This model includes all contributing expenditures to Round 5 of Kenya's National School Based Deworming Program (NSBDP) that took place in 2017. </t>
  </si>
  <si>
    <t>2. These expenditures include costs to Evidence Action as well as partner costs incurred by the World Health Organization and affiliates of the Government of Kenya (i.e. KEMRI).  Further, the bulk of the NSBDP's implementation work in the areas of community awareness and training is executed by staff from Kenya's Ministry of Health (MOH) and Ministry of Education Science and Technology (MoEST/MOE).</t>
  </si>
  <si>
    <t>3. Round 5 of the NSBDP took place between July 2016-June 2017, so all costs included in the model fall within this range.</t>
  </si>
  <si>
    <t xml:space="preserve">b. Sources of this model's data  </t>
  </si>
  <si>
    <r>
      <t xml:space="preserve">5. </t>
    </r>
    <r>
      <rPr>
        <b/>
        <sz val="10"/>
        <rFont val="Prensa Book"/>
        <family val="3"/>
      </rPr>
      <t>Overhead</t>
    </r>
    <r>
      <rPr>
        <sz val="10"/>
        <rFont val="Prensa Book"/>
        <family val="3"/>
      </rPr>
      <t xml:space="preserve"> costs for Evidence Action were calculated at a rate of 17% in 2016 and 18% in 2017 based off of financial records. </t>
    </r>
  </si>
  <si>
    <t xml:space="preserve">c. Costs associated with prevalence surveys  </t>
  </si>
  <si>
    <t xml:space="preserve">d. Costs associated with drugs </t>
  </si>
  <si>
    <t>NSBDP Round 5: July 2016- June 2017</t>
  </si>
  <si>
    <t>I. Results</t>
  </si>
  <si>
    <t xml:space="preserve">Cost per Child </t>
  </si>
  <si>
    <t>Expensing Party</t>
  </si>
  <si>
    <t>Sum Total</t>
  </si>
  <si>
    <t>Cost per Child, USD</t>
  </si>
  <si>
    <t>Sum Total, local currency</t>
  </si>
  <si>
    <t xml:space="preserve">Cost per child, local currency </t>
  </si>
  <si>
    <t>DtWI</t>
  </si>
  <si>
    <t xml:space="preserve">Government </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</si>
  <si>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</si>
  <si>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</si>
  <si>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</si>
  <si>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</si>
  <si>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</si>
  <si>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</si>
  <si>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</si>
  <si>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</si>
  <si>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</si>
  <si>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</si>
  <si>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</si>
  <si>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</si>
  <si>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</si>
  <si>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</si>
  <si>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</si>
  <si>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</si>
  <si>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</si>
  <si>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r>
      <t>2. The "</t>
    </r>
    <r>
      <rPr>
        <b/>
        <sz val="10"/>
        <color theme="1"/>
        <rFont val="Prensa Book"/>
        <family val="3"/>
      </rPr>
      <t>Approximate # children treated</t>
    </r>
    <r>
      <rPr>
        <sz val="10"/>
        <color theme="1"/>
        <rFont val="Prensa Book"/>
        <family val="3"/>
      </rPr>
      <t>"</t>
    </r>
    <r>
      <rPr>
        <sz val="10"/>
        <rFont val="Prensa Book"/>
        <family val="3"/>
      </rPr>
      <t xml:space="preserve"> (reported in cell D37</t>
    </r>
    <r>
      <rPr>
        <sz val="10"/>
        <color theme="1"/>
        <rFont val="Prensa Book"/>
        <family val="3"/>
      </rPr>
      <t>) is the number reported by the NSBDP's Y5 report of final results</t>
    </r>
  </si>
  <si>
    <t>Partners (KEMRI/WHO)</t>
  </si>
  <si>
    <r>
      <t>1. Drug costs are included in the model as imputed costs. As NSBDP drugs are procured through the WHO donation program, they do not pose a direct cost to Evidence Action or the government; however, their imputed value is included in the model as an important incremental cost to running the program</t>
    </r>
    <r>
      <rPr>
        <sz val="10"/>
        <color theme="1"/>
        <rFont val="Prensa Book"/>
        <family val="3"/>
      </rPr>
      <t xml:space="preserve">. The value of the drugs has been calculated based on the number of individuals treated for STH and schisto in Round 5. Leftover drugs are turned back over to the Ministry of Health for further use and thus are not reflected as a cost to the NSBDP.   </t>
    </r>
  </si>
  <si>
    <t xml:space="preserve">e. Cost per child results </t>
  </si>
  <si>
    <r>
      <t xml:space="preserve">1. Prevalence surveys are essential to informing treatment strategy, frequency, and the measurement of impact. For the NSBDP, three surveys for STH and one survey for schistosomiasis are expected to be done by KEMRI. These surveys are meant to inform the 5 years of treatment starting in 2013 through 2017. KEMRI incurs the costs of the prevalence surveys and reports these costs to Evidence Action. The implementation costs of these surveys were divided among the program's expected duration of five years. Therefore, </t>
    </r>
    <r>
      <rPr>
        <b/>
        <sz val="10"/>
        <color theme="1"/>
        <rFont val="Prensa Book"/>
        <family val="3"/>
      </rPr>
      <t>this model includes 1/5 of the total survey-associated costs</t>
    </r>
    <r>
      <rPr>
        <sz val="10"/>
        <color theme="1"/>
        <rFont val="Prensa Book"/>
        <family val="3"/>
      </rPr>
      <t xml:space="preserve">. </t>
    </r>
  </si>
  <si>
    <t xml:space="preserve">1. Round 5 expenditures were categorized by program area and aggregated by cost category to feed into the cost per child estimates. </t>
  </si>
  <si>
    <r>
      <t xml:space="preserve">4. </t>
    </r>
    <r>
      <rPr>
        <b/>
        <sz val="10"/>
        <color theme="1"/>
        <rFont val="Prensa Book"/>
        <family val="3"/>
      </rPr>
      <t>Exchange rates</t>
    </r>
    <r>
      <rPr>
        <sz val="10"/>
        <color theme="1"/>
        <rFont val="Prensa Book"/>
        <family val="3"/>
      </rPr>
      <t xml:space="preserve"> for cost conversion in this model used the rate of </t>
    </r>
    <r>
      <rPr>
        <sz val="10"/>
        <rFont val="Prensa Book"/>
        <family val="3"/>
      </rPr>
      <t xml:space="preserve">102.4 </t>
    </r>
    <r>
      <rPr>
        <sz val="10"/>
        <color theme="1"/>
        <rFont val="Prensa Book"/>
        <family val="3"/>
      </rPr>
      <t xml:space="preserve">Kenyan shillings to the dollar </t>
    </r>
    <r>
      <rPr>
        <sz val="10"/>
        <rFont val="Prensa Book"/>
        <family val="3"/>
      </rPr>
      <t>(cell D38).</t>
    </r>
    <r>
      <rPr>
        <sz val="10"/>
        <color theme="1"/>
        <rFont val="Prensa Book"/>
        <family val="3"/>
      </rPr>
      <t xml:space="preserve"> This represents the average (mean) exchange rate across all expenses incurred in Kenya between</t>
    </r>
    <r>
      <rPr>
        <sz val="10"/>
        <rFont val="Prensa Book"/>
        <family val="3"/>
      </rPr>
      <t xml:space="preserve"> July 2016 and June 2017</t>
    </r>
    <r>
      <rPr>
        <sz val="10"/>
        <color theme="1"/>
        <rFont val="Prensa Book"/>
        <family val="3"/>
      </rPr>
      <t>.</t>
    </r>
  </si>
  <si>
    <t xml:space="preserve">2. Drug storage is provided by the Kenya Medical Supplies Authority (KEMSA) under the auspices of the Ministry of Health. Although neither Evidence Action nor the Ministry of Health paid directly for the storage of drugs in Round 5, the invoices from KEMSA to the MOH for drug storage costs average $8,602 annually. This assumption has changed from prior model estimates, when we assumed that drug storage costs were 4% of total drug costs, which totaled to about $27,000 in 2016. This year, we received access to KEMSA's invoices and therefore have changed this input to reflect the updated data. </t>
  </si>
  <si>
    <r>
      <t xml:space="preserve">3. The </t>
    </r>
    <r>
      <rPr>
        <b/>
        <sz val="10"/>
        <color theme="1"/>
        <rFont val="Prensa Book"/>
        <family val="3"/>
      </rPr>
      <t xml:space="preserve"># of Albendazole and Praziquantel tablets </t>
    </r>
    <r>
      <rPr>
        <sz val="10"/>
        <color theme="1"/>
        <rFont val="Prensa Book"/>
        <family val="3"/>
      </rPr>
      <t>reflected in the model are based on the approximate # of children treated for STH and schisto respectively.</t>
    </r>
  </si>
  <si>
    <r>
      <t xml:space="preserve">The cost per child in Kenya for the 2017 deworming round was </t>
    </r>
    <r>
      <rPr>
        <b/>
        <sz val="10"/>
        <color theme="1"/>
        <rFont val="Prensa Book"/>
        <family val="3"/>
      </rPr>
      <t>$0.53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</si>
</sst>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_(&quot;$&quot;* #,##0_);_(&quot;$&quot;* \(#,##0\);_(&quot;$&quot;* &quot;-&quot;??_);_(@_)"/>
    <numFmt numFmtId="167" formatCode="_([$KES]\ * #,##0_);_([$KES]\ * \(#,##0\);_([$KES]\ * &quot;-&quot;??_);_(@_)"/>
    <numFmt numFmtId="168" formatCode="_([$KES]\ * #,##0.00_);_([$KES]\ * \(#,##0.00\);_([$KES]\ * &quot;-&quot;??_);_(@_)"/>
    <numFmt numFmtId="169" formatCode="_(&quot;$&quot;* #,##0.000_);_(&quot;$&quot;* \(#,##0.000\);_(&quot;$&quot;* &quot;-&quot;??_);_(@_)"/>
    <numFmt numFmtId="170" formatCode="[$KES]\ #,##0.00"/>
    <numFmt numFmtId="171" formatCode="_(* #,##0_);_(* \(#,##0\);_(* &quot;-&quot;??_);_(@_)"/>
  </numFmts>
  <fonts count="15" x14ac:knownFonts="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theme="1"/>
      <name val="Prensa Book"/>
      <family val="3"/>
    </font>
    <font>
      <b/>
      <sz val="10"/>
      <color theme="1"/>
      <name val="Prensa Book"/>
      <family val="3"/>
    </font>
    <font>
      <sz val="10"/>
      <name val="Prensa Book"/>
      <family val="3"/>
    </font>
    <font>
      <b/>
      <sz val="10"/>
      <name val="Prensa Book"/>
      <family val="3"/>
    </font>
    <font>
      <u/>
      <sz val="10"/>
      <color theme="1"/>
      <name val="Prensa Book"/>
      <family val="3"/>
    </font>
    <font>
      <sz val="12"/>
      <name val="Tahoma"/>
      <family val="2"/>
    </font>
    <font>
      <sz val="12"/>
      <color theme="1"/>
      <name val="Tahoma"/>
      <family val="2"/>
    </font>
    <font>
      <b/>
      <sz val="8"/>
      <color theme="1"/>
      <name val="Tahoma"/>
      <family val="2"/>
    </font>
    <font>
      <b/>
      <sz val="11"/>
      <color theme="1"/>
      <name val="TSTAR Mono Round"/>
      <family val="3"/>
    </font>
    <font>
      <sz val="9"/>
      <color theme="1"/>
      <name val="Tahoma"/>
      <family val="2"/>
    </font>
    <font>
      <sz val="11"/>
      <color theme="1"/>
      <name val="Tahoma"/>
      <family val="2"/>
    </font>
  </fonts>
  <fills count="4">
    <fill>
      <patternFill patternType="none"/>
    </fill>
    <fill>
      <patternFill patternType="gray125"/>
    </fill>
    <fill>
      <patternFill patternType="solid">
        <fgColor theme="2" tint="-0.49998474074526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2" borderId="0" xfId="3" applyFont="1" applyFill="1" applyAlignment="1">
      <alignment vertical="center"/>
    </xf>
    <xf numFmtId="0" fontId="4" fillId="0" borderId="0" xfId="4" applyFont="1" applyAlignment="1">
      <alignment horizontal="left" wrapText="1" indent="5"/>
    </xf>
    <xf numFmtId="0" fontId="6" fillId="0" borderId="0" xfId="4" applyFont="1" applyAlignment="1">
      <alignment horizontal="left" wrapText="1" indent="5"/>
    </xf>
    <xf numFmtId="0" fontId="8" fillId="0" borderId="0" xfId="4" applyFont="1" applyAlignment="1">
      <alignment horizontal="left" indent="1"/>
    </xf>
    <xf numFmtId="0" fontId="8" fillId="0" borderId="0" xfId="4" applyFont="1" applyAlignment="1">
      <alignment horizontal="left" indent="2"/>
    </xf>
    <xf numFmtId="0" fontId="9" fillId="3" borderId="0" xfId="0" applyFont="1" applyFill="1" applyBorder="1" applyAlignment="1">
      <alignment vertical="center"/>
    </xf>
    <xf numFmtId="0" fontId="10" fillId="3" borderId="0" xfId="0" applyFont="1" applyFill="1" applyBorder="1"/>
    <xf numFmtId="0" fontId="11" fillId="3" borderId="1" xfId="0" applyFont="1" applyFill="1" applyBorder="1"/>
    <xf numFmtId="166" fontId="11" fillId="3" borderId="1" xfId="0" applyNumberFormat="1" applyFont="1" applyFill="1" applyBorder="1"/>
    <xf numFmtId="164" fontId="11" fillId="3" borderId="1" xfId="2" applyNumberFormat="1" applyFont="1" applyFill="1" applyBorder="1"/>
    <xf numFmtId="167" fontId="11" fillId="3" borderId="1" xfId="0" applyNumberFormat="1" applyFont="1" applyFill="1" applyBorder="1"/>
    <xf numFmtId="168" fontId="11" fillId="3" borderId="1" xfId="0" applyNumberFormat="1" applyFont="1" applyFill="1" applyBorder="1"/>
    <xf numFmtId="0" fontId="11" fillId="3" borderId="1" xfId="0" applyFont="1" applyFill="1" applyBorder="1" applyAlignment="1">
      <alignment wrapText="1"/>
    </xf>
    <xf numFmtId="166" fontId="11" fillId="3" borderId="1" xfId="2" applyNumberFormat="1" applyFont="1" applyFill="1" applyBorder="1"/>
    <xf numFmtId="9" fontId="11" fillId="3" borderId="1" xfId="7" applyFont="1" applyFill="1" applyBorder="1"/>
    <xf numFmtId="170" fontId="11" fillId="3" borderId="1" xfId="0" applyNumberFormat="1" applyFont="1" applyFill="1" applyBorder="1"/>
    <xf numFmtId="0" fontId="0" fillId="3" borderId="0" xfId="0" applyFill="1"/>
    <xf numFmtId="0" fontId="0" fillId="3" borderId="0" xfId="0" applyFill="1" applyBorder="1"/>
    <xf numFmtId="164" fontId="11" fillId="3" borderId="1" xfId="2" applyFont="1" applyFill="1" applyBorder="1"/>
    <xf numFmtId="0" fontId="0" fillId="0" borderId="0" xfId="0" applyFill="1"/>
    <xf numFmtId="0" fontId="2" fillId="3" borderId="0" xfId="0" applyFont="1" applyFill="1"/>
    <xf numFmtId="0" fontId="2" fillId="3" borderId="1" xfId="0" applyFont="1" applyFill="1" applyBorder="1"/>
    <xf numFmtId="166" fontId="2" fillId="3" borderId="1" xfId="2" applyNumberFormat="1" applyFont="1" applyFill="1" applyBorder="1"/>
    <xf numFmtId="164" fontId="2" fillId="3" borderId="1" xfId="2" applyFont="1" applyFill="1" applyBorder="1"/>
    <xf numFmtId="167" fontId="2" fillId="3" borderId="1" xfId="0" applyNumberFormat="1" applyFont="1" applyFill="1" applyBorder="1"/>
    <xf numFmtId="168" fontId="2" fillId="3" borderId="1" xfId="0" applyNumberFormat="1" applyFont="1" applyFill="1" applyBorder="1"/>
    <xf numFmtId="169" fontId="2" fillId="3" borderId="1" xfId="2" applyNumberFormat="1" applyFont="1" applyFill="1" applyBorder="1"/>
    <xf numFmtId="9" fontId="2" fillId="3" borderId="1" xfId="7" applyFont="1" applyFill="1" applyBorder="1"/>
    <xf numFmtId="164" fontId="2" fillId="3" borderId="0" xfId="2" applyFont="1" applyFill="1"/>
    <xf numFmtId="166" fontId="2" fillId="3" borderId="1" xfId="0" applyNumberFormat="1" applyFont="1" applyFill="1" applyBorder="1"/>
    <xf numFmtId="0" fontId="2" fillId="3" borderId="1" xfId="0" applyFont="1" applyFill="1" applyBorder="1" applyAlignment="1">
      <alignment wrapText="1"/>
    </xf>
    <xf numFmtId="171" fontId="2" fillId="3" borderId="1" xfId="1" applyNumberFormat="1" applyFont="1" applyFill="1" applyBorder="1"/>
    <xf numFmtId="1" fontId="2" fillId="3" borderId="1" xfId="0" applyNumberFormat="1" applyFont="1" applyFill="1" applyBorder="1"/>
    <xf numFmtId="168" fontId="0" fillId="3" borderId="0" xfId="0" applyNumberFormat="1" applyFill="1"/>
    <xf numFmtId="166" fontId="2" fillId="0" borderId="1" xfId="2" applyNumberFormat="1" applyFont="1" applyFill="1" applyBorder="1"/>
    <xf numFmtId="164" fontId="2" fillId="0" borderId="1" xfId="2" applyFont="1" applyFill="1" applyBorder="1"/>
    <xf numFmtId="0" fontId="8" fillId="0" borderId="0" xfId="0" applyFont="1" applyAlignment="1">
      <alignment horizontal="left" indent="1"/>
    </xf>
    <xf numFmtId="0" fontId="4" fillId="0" borderId="0" xfId="0" applyFont="1" applyAlignment="1">
      <alignment horizontal="left" indent="2"/>
    </xf>
    <xf numFmtId="166" fontId="0" fillId="3" borderId="0" xfId="0" applyNumberFormat="1" applyFill="1"/>
    <xf numFmtId="164" fontId="0" fillId="3" borderId="0" xfId="0" applyNumberFormat="1" applyFill="1"/>
    <xf numFmtId="164" fontId="0" fillId="3" borderId="0" xfId="2" applyNumberFormat="1" applyFont="1" applyFill="1"/>
    <xf numFmtId="9" fontId="0" fillId="3" borderId="0" xfId="7" applyFont="1" applyFill="1"/>
    <xf numFmtId="166" fontId="0" fillId="3" borderId="0" xfId="7" applyNumberFormat="1" applyFont="1" applyFill="1"/>
    <xf numFmtId="0" fontId="12" fillId="0" borderId="0" xfId="0" applyFont="1"/>
    <xf numFmtId="0" fontId="4" fillId="0" borderId="0" xfId="0" applyFont="1" applyAlignment="1">
      <alignment horizontal="left" vertical="top" wrapText="1" indent="5"/>
    </xf>
    <xf numFmtId="0" fontId="11" fillId="3" borderId="1" xfId="0" applyFont="1" applyFill="1" applyBorder="1" applyAlignment="1">
      <alignment vertical="center"/>
    </xf>
    <xf numFmtId="0" fontId="11" fillId="3" borderId="1" xfId="0" applyFont="1" applyFill="1" applyBorder="1" applyAlignment="1">
      <alignment vertical="center" wrapText="1"/>
    </xf>
    <xf numFmtId="0" fontId="3" fillId="2" borderId="0" xfId="3" applyFont="1" applyFill="1" applyAlignment="1">
      <alignment horizontal="left" vertical="center"/>
    </xf>
    <xf numFmtId="0" fontId="14" fillId="3" borderId="0" xfId="0" applyFont="1" applyFill="1" applyBorder="1" applyAlignment="1">
      <alignment horizontal="center"/>
    </xf>
    <xf numFmtId="0" fontId="13" fillId="3" borderId="0" xfId="0" applyFont="1" applyFill="1" applyAlignment="1">
      <alignment horizontal="center"/>
    </xf>
  </cellXfs>
  <cellStyles count="8">
    <cellStyle name="Comma" xfId="1" builtinId="3"/>
    <cellStyle name="Currency" xfId="2" builtinId="4"/>
    <cellStyle name="Currency 2" xfId="5"/>
    <cellStyle name="Normal" xfId="0" builtinId="0"/>
    <cellStyle name="Normal 2" xfId="3"/>
    <cellStyle name="Normal 3" xfId="4"/>
    <cellStyle name="Percent" xfId="7"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20" Type="http://schemas.openxmlformats.org/officeDocument/2006/relationships/calcChain" Target="calcChain.xml"/><Relationship Id="rId10" Type="http://schemas.openxmlformats.org/officeDocument/2006/relationships/externalLink" Target="externalLinks/externalLink8.xml"/><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12.xml"/><Relationship Id="rId15" Type="http://schemas.openxmlformats.org/officeDocument/2006/relationships/externalLink" Target="externalLinks/externalLink13.xml"/><Relationship Id="rId16" Type="http://schemas.openxmlformats.org/officeDocument/2006/relationships/externalLink" Target="externalLinks/externalLink14.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icolezok/Desktop/D:\Report\InKlude%20Labs\Forecasting\2014-15\Comparison%20between%20Forecast%20&amp;%20actuals%20for%20DEC%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20"/>
  <sheetViews>
    <sheetView tabSelected="1" workbookViewId="0"/>
  </sheetViews>
  <sheetFormatPr baseColWidth="10" defaultColWidth="8.83203125" defaultRowHeight="15" x14ac:dyDescent="0.2"/>
  <cols>
    <col min="1" max="1" width="102.6640625" customWidth="1"/>
  </cols>
  <sheetData>
    <row r="1" spans="1:1" ht="18" x14ac:dyDescent="0.2">
      <c r="A1" s="1" t="s">
        <v>0</v>
      </c>
    </row>
    <row r="3" spans="1:1" x14ac:dyDescent="0.2">
      <c r="A3" s="44" t="s">
        <v>1</v>
      </c>
    </row>
    <row r="4" spans="1:1" ht="15.75" customHeight="1" x14ac:dyDescent="0.2">
      <c r="A4" s="4" t="s">
        <v>2</v>
      </c>
    </row>
    <row r="5" spans="1:1" ht="27" x14ac:dyDescent="0.2">
      <c r="A5" s="2" t="s">
        <v>3</v>
      </c>
    </row>
    <row r="6" spans="1:1" ht="40" x14ac:dyDescent="0.2">
      <c r="A6" s="2" t="s">
        <v>4</v>
      </c>
    </row>
    <row r="7" spans="1:1" x14ac:dyDescent="0.2">
      <c r="A7" s="2" t="s">
        <v>5</v>
      </c>
    </row>
    <row r="8" spans="1:1" x14ac:dyDescent="0.2">
      <c r="A8" s="5" t="s">
        <v>6</v>
      </c>
    </row>
    <row r="9" spans="1:1" x14ac:dyDescent="0.2">
      <c r="A9" s="2" t="s">
        <v>42</v>
      </c>
    </row>
    <row r="10" spans="1:1" x14ac:dyDescent="0.2">
      <c r="A10" s="2" t="s">
        <v>37</v>
      </c>
    </row>
    <row r="11" spans="1:1" ht="27" x14ac:dyDescent="0.2">
      <c r="A11" s="2" t="s">
        <v>45</v>
      </c>
    </row>
    <row r="12" spans="1:1" ht="27" x14ac:dyDescent="0.2">
      <c r="A12" s="2" t="s">
        <v>43</v>
      </c>
    </row>
    <row r="13" spans="1:1" x14ac:dyDescent="0.2">
      <c r="A13" s="3" t="s">
        <v>7</v>
      </c>
    </row>
    <row r="14" spans="1:1" x14ac:dyDescent="0.2">
      <c r="A14" s="5" t="s">
        <v>8</v>
      </c>
    </row>
    <row r="15" spans="1:1" ht="66" x14ac:dyDescent="0.2">
      <c r="A15" s="2" t="s">
        <v>41</v>
      </c>
    </row>
    <row r="16" spans="1:1" x14ac:dyDescent="0.2">
      <c r="A16" s="5" t="s">
        <v>9</v>
      </c>
    </row>
    <row r="17" spans="1:1" ht="53" x14ac:dyDescent="0.2">
      <c r="A17" s="2" t="s">
        <v>39</v>
      </c>
    </row>
    <row r="18" spans="1:1" ht="68.75" customHeight="1" x14ac:dyDescent="0.2">
      <c r="A18" s="45" t="s">
        <v>44</v>
      </c>
    </row>
    <row r="19" spans="1:1" x14ac:dyDescent="0.2">
      <c r="A19" s="37" t="s">
        <v>40</v>
      </c>
    </row>
    <row r="20" spans="1:1" x14ac:dyDescent="0.2">
      <c r="A20" s="38"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M304"/>
  <sheetViews>
    <sheetView workbookViewId="0">
      <selection sqref="A1:C1"/>
    </sheetView>
  </sheetViews>
  <sheetFormatPr baseColWidth="10" defaultColWidth="8.83203125" defaultRowHeight="15" x14ac:dyDescent="0.2"/>
  <cols>
    <col min="1" max="1" width="13.33203125" customWidth="1"/>
    <col min="2" max="2" width="12.5" customWidth="1"/>
    <col min="3" max="3" width="37.33203125" customWidth="1"/>
    <col min="4" max="4" width="13.33203125" bestFit="1" customWidth="1"/>
    <col min="5" max="5" width="17.83203125" bestFit="1" customWidth="1"/>
    <col min="6" max="6" width="16.33203125" customWidth="1"/>
    <col min="7" max="7" width="17" customWidth="1"/>
    <col min="8" max="8" width="11.83203125" bestFit="1" customWidth="1"/>
    <col min="9" max="9" width="16.83203125" bestFit="1" customWidth="1"/>
    <col min="10" max="10" width="14.33203125" bestFit="1" customWidth="1"/>
    <col min="13" max="13" width="10.6640625" bestFit="1" customWidth="1"/>
  </cols>
  <sheetData>
    <row r="1" spans="1:11" ht="18" x14ac:dyDescent="0.2">
      <c r="A1" s="48" t="s">
        <v>0</v>
      </c>
      <c r="B1" s="48"/>
      <c r="C1" s="48"/>
      <c r="D1" s="17"/>
      <c r="E1" s="17"/>
      <c r="F1" s="17"/>
      <c r="G1" s="17"/>
      <c r="H1" s="17"/>
      <c r="I1" s="17"/>
      <c r="J1" s="17"/>
      <c r="K1" s="17"/>
    </row>
    <row r="2" spans="1:11" s="17" customFormat="1" x14ac:dyDescent="0.2">
      <c r="A2" s="6" t="s">
        <v>10</v>
      </c>
    </row>
    <row r="3" spans="1:11" s="17" customFormat="1" ht="16" x14ac:dyDescent="0.2">
      <c r="C3" s="7" t="s">
        <v>11</v>
      </c>
      <c r="D3" s="18"/>
      <c r="E3" s="18"/>
      <c r="F3" s="18"/>
      <c r="G3" s="18"/>
    </row>
    <row r="4" spans="1:11" s="17" customFormat="1" x14ac:dyDescent="0.2">
      <c r="C4" s="18"/>
      <c r="D4" s="18"/>
      <c r="E4" s="18"/>
      <c r="F4" s="18"/>
      <c r="G4" s="18"/>
    </row>
    <row r="5" spans="1:11" s="17" customFormat="1" x14ac:dyDescent="0.2">
      <c r="C5" s="49" t="s">
        <v>12</v>
      </c>
      <c r="D5" s="49"/>
      <c r="E5" s="49"/>
      <c r="F5" s="49"/>
      <c r="G5" s="49"/>
    </row>
    <row r="6" spans="1:11" s="17" customFormat="1" ht="30" customHeight="1" x14ac:dyDescent="0.2">
      <c r="C6" s="8" t="s">
        <v>13</v>
      </c>
      <c r="D6" s="8" t="s">
        <v>14</v>
      </c>
      <c r="E6" s="13" t="s">
        <v>15</v>
      </c>
      <c r="F6" s="13" t="s">
        <v>16</v>
      </c>
      <c r="G6" s="13" t="s">
        <v>17</v>
      </c>
      <c r="H6" s="21"/>
    </row>
    <row r="7" spans="1:11" s="17" customFormat="1" x14ac:dyDescent="0.2">
      <c r="C7" s="22" t="s">
        <v>18</v>
      </c>
      <c r="D7" s="23">
        <f>F21</f>
        <v>2781275.5228760005</v>
      </c>
      <c r="E7" s="24">
        <f>D7/$D$37</f>
        <v>0.46561121663257665</v>
      </c>
      <c r="F7" s="25">
        <f>F32</f>
        <v>284914031.43994886</v>
      </c>
      <c r="G7" s="26">
        <f>F7/$D$37</f>
        <v>47.697240968514151</v>
      </c>
      <c r="H7" s="21"/>
    </row>
    <row r="8" spans="1:11" s="17" customFormat="1" x14ac:dyDescent="0.2">
      <c r="C8" s="22" t="s">
        <v>19</v>
      </c>
      <c r="D8" s="23">
        <f>D21</f>
        <v>8602.4543463108639</v>
      </c>
      <c r="E8" s="27">
        <f t="shared" ref="E8:E9" si="0">D8/$D$37</f>
        <v>1.4401303291484702E-3</v>
      </c>
      <c r="F8" s="25">
        <f>D32</f>
        <v>881235.93938334566</v>
      </c>
      <c r="G8" s="26">
        <f t="shared" ref="G8:G9" si="1">F8/$D$37</f>
        <v>0.14752703732578903</v>
      </c>
      <c r="H8" s="21"/>
    </row>
    <row r="9" spans="1:11" s="17" customFormat="1" x14ac:dyDescent="0.2">
      <c r="C9" s="22" t="s">
        <v>20</v>
      </c>
      <c r="D9" s="23">
        <f>E21</f>
        <v>389219.96721931087</v>
      </c>
      <c r="E9" s="24">
        <f t="shared" si="0"/>
        <v>6.515901822171058E-2</v>
      </c>
      <c r="F9" s="25">
        <f>E32</f>
        <v>39871716.795144245</v>
      </c>
      <c r="G9" s="26">
        <f t="shared" si="1"/>
        <v>6.674893736173126</v>
      </c>
      <c r="H9" s="21"/>
      <c r="J9" s="41"/>
    </row>
    <row r="10" spans="1:11" s="17" customFormat="1" x14ac:dyDescent="0.2">
      <c r="C10" s="8" t="s">
        <v>21</v>
      </c>
      <c r="D10" s="9">
        <f>G21</f>
        <v>3179097.9444416221</v>
      </c>
      <c r="E10" s="10">
        <f>SUM(E7:E9)</f>
        <v>0.53221036518343567</v>
      </c>
      <c r="F10" s="11">
        <f>G32</f>
        <v>325666984.17447644</v>
      </c>
      <c r="G10" s="12">
        <f>SUM(G7:G9)</f>
        <v>54.519661742013064</v>
      </c>
      <c r="H10" s="21"/>
      <c r="I10" s="40"/>
    </row>
    <row r="11" spans="1:11" s="17" customFormat="1" x14ac:dyDescent="0.2">
      <c r="C11" s="21"/>
      <c r="D11" s="21"/>
      <c r="E11" s="21"/>
      <c r="F11" s="21"/>
      <c r="G11" s="21"/>
      <c r="H11" s="21"/>
      <c r="I11" s="34"/>
    </row>
    <row r="12" spans="1:11" s="17" customFormat="1" x14ac:dyDescent="0.2">
      <c r="C12" s="50" t="s">
        <v>22</v>
      </c>
      <c r="D12" s="50"/>
      <c r="E12" s="50"/>
      <c r="F12" s="50"/>
      <c r="G12" s="50"/>
      <c r="H12" s="50"/>
    </row>
    <row r="13" spans="1:11" s="17" customFormat="1" ht="19.75" customHeight="1" x14ac:dyDescent="0.2">
      <c r="C13" s="46" t="s">
        <v>23</v>
      </c>
      <c r="D13" s="46" t="s">
        <v>19</v>
      </c>
      <c r="E13" s="47" t="s">
        <v>38</v>
      </c>
      <c r="F13" s="46" t="s">
        <v>18</v>
      </c>
      <c r="G13" s="46" t="s">
        <v>24</v>
      </c>
      <c r="H13" s="46" t="s">
        <v>25</v>
      </c>
    </row>
    <row r="14" spans="1:11" s="17" customFormat="1" x14ac:dyDescent="0.2">
      <c r="C14" s="22" t="s">
        <v>26</v>
      </c>
      <c r="D14" s="24">
        <v>0</v>
      </c>
      <c r="E14" s="23">
        <v>0</v>
      </c>
      <c r="F14" s="35">
        <v>107051.84352499997</v>
      </c>
      <c r="G14" s="23">
        <f>SUM(D14:F14)</f>
        <v>107051.84352499997</v>
      </c>
      <c r="H14" s="28">
        <f t="shared" ref="H14:H21" si="2">G14/$G$21</f>
        <v>3.3673653783511413E-2</v>
      </c>
      <c r="J14" s="43"/>
      <c r="K14" s="42"/>
    </row>
    <row r="15" spans="1:11" s="17" customFormat="1" x14ac:dyDescent="0.2">
      <c r="C15" s="22" t="s">
        <v>27</v>
      </c>
      <c r="D15" s="29">
        <v>0</v>
      </c>
      <c r="E15" s="30">
        <v>93169.007219310864</v>
      </c>
      <c r="F15" s="35">
        <v>0</v>
      </c>
      <c r="G15" s="23">
        <f>SUM(E15:F15)</f>
        <v>93169.007219310864</v>
      </c>
      <c r="H15" s="28">
        <f t="shared" si="2"/>
        <v>2.9306743248413852E-2</v>
      </c>
      <c r="J15" s="43"/>
    </row>
    <row r="16" spans="1:11" s="17" customFormat="1" x14ac:dyDescent="0.2">
      <c r="C16" s="22" t="s">
        <v>28</v>
      </c>
      <c r="D16" s="36">
        <v>8602.4543463108639</v>
      </c>
      <c r="E16" s="23">
        <v>296050.96000000002</v>
      </c>
      <c r="F16" s="35">
        <v>16774.251900000007</v>
      </c>
      <c r="G16" s="23">
        <f t="shared" ref="G16:G21" si="3">SUM(D16:F16)</f>
        <v>321427.66624631092</v>
      </c>
      <c r="H16" s="28">
        <f t="shared" si="2"/>
        <v>0.10110656288784667</v>
      </c>
      <c r="J16" s="43"/>
      <c r="K16" s="42"/>
    </row>
    <row r="17" spans="3:13" s="17" customFormat="1" x14ac:dyDescent="0.2">
      <c r="C17" s="22" t="s">
        <v>29</v>
      </c>
      <c r="D17" s="24">
        <v>0</v>
      </c>
      <c r="E17" s="23">
        <v>0</v>
      </c>
      <c r="F17" s="35">
        <v>1167282.0033000011</v>
      </c>
      <c r="G17" s="23">
        <f t="shared" si="3"/>
        <v>1167282.0033000011</v>
      </c>
      <c r="H17" s="28">
        <f t="shared" si="2"/>
        <v>0.36717396686091186</v>
      </c>
      <c r="J17" s="43"/>
      <c r="K17" s="42"/>
    </row>
    <row r="18" spans="3:13" s="17" customFormat="1" x14ac:dyDescent="0.2">
      <c r="C18" s="31" t="s">
        <v>30</v>
      </c>
      <c r="D18" s="24">
        <v>0</v>
      </c>
      <c r="E18" s="23">
        <v>0</v>
      </c>
      <c r="F18" s="35">
        <v>82719.317200000005</v>
      </c>
      <c r="G18" s="23">
        <f t="shared" si="3"/>
        <v>82719.317200000005</v>
      </c>
      <c r="H18" s="28">
        <f t="shared" si="2"/>
        <v>2.601974479730251E-2</v>
      </c>
      <c r="J18" s="43"/>
      <c r="K18" s="42"/>
    </row>
    <row r="19" spans="3:13" s="17" customFormat="1" x14ac:dyDescent="0.2">
      <c r="C19" s="22" t="s">
        <v>31</v>
      </c>
      <c r="D19" s="24">
        <v>0</v>
      </c>
      <c r="E19" s="23">
        <v>0</v>
      </c>
      <c r="F19" s="35">
        <v>202916.77319999982</v>
      </c>
      <c r="G19" s="23">
        <f t="shared" si="3"/>
        <v>202916.77319999982</v>
      </c>
      <c r="H19" s="28">
        <f t="shared" si="2"/>
        <v>6.3828411941438373E-2</v>
      </c>
      <c r="J19" s="43"/>
      <c r="K19" s="42"/>
    </row>
    <row r="20" spans="3:13" s="17" customFormat="1" x14ac:dyDescent="0.2">
      <c r="C20" s="22" t="s">
        <v>32</v>
      </c>
      <c r="D20" s="24">
        <v>0</v>
      </c>
      <c r="E20" s="23">
        <v>0</v>
      </c>
      <c r="F20" s="35">
        <v>1204531.3337509995</v>
      </c>
      <c r="G20" s="23">
        <f t="shared" si="3"/>
        <v>1204531.3337509995</v>
      </c>
      <c r="H20" s="28">
        <f t="shared" si="2"/>
        <v>0.37889091648057538</v>
      </c>
      <c r="J20" s="43"/>
      <c r="K20" s="42"/>
      <c r="L20" s="39"/>
      <c r="M20" s="39"/>
    </row>
    <row r="21" spans="3:13" s="17" customFormat="1" x14ac:dyDescent="0.2">
      <c r="C21" s="8" t="s">
        <v>21</v>
      </c>
      <c r="D21" s="19">
        <f>SUM(D14:D20)</f>
        <v>8602.4543463108639</v>
      </c>
      <c r="E21" s="9">
        <f>SUM(E14:E20)</f>
        <v>389219.96721931087</v>
      </c>
      <c r="F21" s="9">
        <f>SUM(F14:F20)</f>
        <v>2781275.5228760005</v>
      </c>
      <c r="G21" s="14">
        <f t="shared" si="3"/>
        <v>3179097.9444416221</v>
      </c>
      <c r="H21" s="15">
        <f t="shared" si="2"/>
        <v>1</v>
      </c>
      <c r="M21" s="39"/>
    </row>
    <row r="22" spans="3:13" s="17" customFormat="1" x14ac:dyDescent="0.2">
      <c r="C22" s="21"/>
      <c r="D22" s="21"/>
      <c r="E22" s="21"/>
      <c r="F22" s="21"/>
      <c r="G22" s="21"/>
      <c r="H22" s="21"/>
      <c r="M22" s="39"/>
    </row>
    <row r="23" spans="3:13" s="17" customFormat="1" x14ac:dyDescent="0.2">
      <c r="C23" s="50" t="s">
        <v>33</v>
      </c>
      <c r="D23" s="50"/>
      <c r="E23" s="50"/>
      <c r="F23" s="50"/>
      <c r="G23" s="50"/>
      <c r="H23" s="50"/>
    </row>
    <row r="24" spans="3:13" s="17" customFormat="1" x14ac:dyDescent="0.2">
      <c r="C24" s="8" t="s">
        <v>23</v>
      </c>
      <c r="D24" s="8" t="s">
        <v>19</v>
      </c>
      <c r="E24" s="8" t="s">
        <v>20</v>
      </c>
      <c r="F24" s="8" t="s">
        <v>18</v>
      </c>
      <c r="G24" s="8" t="s">
        <v>24</v>
      </c>
      <c r="H24" s="8" t="s">
        <v>25</v>
      </c>
    </row>
    <row r="25" spans="3:13" s="17" customFormat="1" x14ac:dyDescent="0.2">
      <c r="C25" s="22" t="s">
        <v>26</v>
      </c>
      <c r="D25" s="25">
        <f>D14*$D$38</f>
        <v>0</v>
      </c>
      <c r="E25" s="25">
        <f t="shared" ref="E25:F25" si="4">E14*$D$38</f>
        <v>0</v>
      </c>
      <c r="F25" s="25">
        <f t="shared" si="4"/>
        <v>10966397.273811609</v>
      </c>
      <c r="G25" s="25">
        <f>SUM(D25:F25)</f>
        <v>10966397.273811609</v>
      </c>
      <c r="H25" s="28">
        <f t="shared" ref="H25:H32" si="5">G25/$G$32</f>
        <v>3.3673653783511406E-2</v>
      </c>
    </row>
    <row r="26" spans="3:13" s="17" customFormat="1" x14ac:dyDescent="0.2">
      <c r="C26" s="22" t="s">
        <v>27</v>
      </c>
      <c r="D26" s="25">
        <f t="shared" ref="D26:F26" si="6">D15*$D$38</f>
        <v>0</v>
      </c>
      <c r="E26" s="25">
        <f t="shared" si="6"/>
        <v>9544238.6896866392</v>
      </c>
      <c r="F26" s="25">
        <f t="shared" si="6"/>
        <v>0</v>
      </c>
      <c r="G26" s="25">
        <f t="shared" ref="G26:G32" si="7">SUM(D26:F26)</f>
        <v>9544238.6896866392</v>
      </c>
      <c r="H26" s="28">
        <f t="shared" si="5"/>
        <v>2.9306743248413855E-2</v>
      </c>
    </row>
    <row r="27" spans="3:13" s="17" customFormat="1" x14ac:dyDescent="0.2">
      <c r="C27" s="22" t="s">
        <v>28</v>
      </c>
      <c r="D27" s="25">
        <f t="shared" ref="D27:F27" si="8">D16*$D$38</f>
        <v>881235.93938334566</v>
      </c>
      <c r="E27" s="25">
        <f t="shared" si="8"/>
        <v>30327478.105457604</v>
      </c>
      <c r="F27" s="25">
        <f t="shared" si="8"/>
        <v>1718355.3710911148</v>
      </c>
      <c r="G27" s="25">
        <f t="shared" si="7"/>
        <v>32927069.415932067</v>
      </c>
      <c r="H27" s="28">
        <f t="shared" si="5"/>
        <v>0.10110656288784667</v>
      </c>
    </row>
    <row r="28" spans="3:13" s="17" customFormat="1" x14ac:dyDescent="0.2">
      <c r="C28" s="22" t="s">
        <v>29</v>
      </c>
      <c r="D28" s="25">
        <f t="shared" ref="D28:F28" si="9">D17*$D$38</f>
        <v>0</v>
      </c>
      <c r="E28" s="25">
        <f t="shared" si="9"/>
        <v>0</v>
      </c>
      <c r="F28" s="25">
        <f t="shared" si="9"/>
        <v>119576438.45497231</v>
      </c>
      <c r="G28" s="25">
        <f t="shared" si="7"/>
        <v>119576438.45497231</v>
      </c>
      <c r="H28" s="28">
        <f t="shared" si="5"/>
        <v>0.3671739668609118</v>
      </c>
    </row>
    <row r="29" spans="3:13" s="17" customFormat="1" x14ac:dyDescent="0.2">
      <c r="C29" s="31" t="s">
        <v>30</v>
      </c>
      <c r="D29" s="25">
        <f t="shared" ref="D29:F29" si="10">D18*$D$38</f>
        <v>0</v>
      </c>
      <c r="E29" s="25">
        <f t="shared" si="10"/>
        <v>0</v>
      </c>
      <c r="F29" s="25">
        <f t="shared" si="10"/>
        <v>8473771.8171270322</v>
      </c>
      <c r="G29" s="25">
        <f t="shared" si="7"/>
        <v>8473771.8171270322</v>
      </c>
      <c r="H29" s="28">
        <f t="shared" si="5"/>
        <v>2.601974479730251E-2</v>
      </c>
    </row>
    <row r="30" spans="3:13" s="17" customFormat="1" x14ac:dyDescent="0.2">
      <c r="C30" s="22" t="s">
        <v>31</v>
      </c>
      <c r="D30" s="25">
        <f t="shared" ref="D30:F30" si="11">D19*$D$38</f>
        <v>0</v>
      </c>
      <c r="E30" s="25">
        <f t="shared" si="11"/>
        <v>0</v>
      </c>
      <c r="F30" s="25">
        <f t="shared" si="11"/>
        <v>20786806.421614375</v>
      </c>
      <c r="G30" s="25">
        <f t="shared" si="7"/>
        <v>20786806.421614375</v>
      </c>
      <c r="H30" s="28">
        <f t="shared" si="5"/>
        <v>6.3828411941438373E-2</v>
      </c>
    </row>
    <row r="31" spans="3:13" s="17" customFormat="1" x14ac:dyDescent="0.2">
      <c r="C31" s="22" t="s">
        <v>32</v>
      </c>
      <c r="D31" s="25">
        <f t="shared" ref="D31:F31" si="12">D20*$D$38</f>
        <v>0</v>
      </c>
      <c r="E31" s="25">
        <f t="shared" si="12"/>
        <v>0</v>
      </c>
      <c r="F31" s="25">
        <f t="shared" si="12"/>
        <v>123392262.10133243</v>
      </c>
      <c r="G31" s="25">
        <f t="shared" si="7"/>
        <v>123392262.10133243</v>
      </c>
      <c r="H31" s="28">
        <f t="shared" si="5"/>
        <v>0.37889091648057538</v>
      </c>
    </row>
    <row r="32" spans="3:13" s="17" customFormat="1" x14ac:dyDescent="0.2">
      <c r="C32" s="8" t="s">
        <v>24</v>
      </c>
      <c r="D32" s="16">
        <f>SUM(D25:D31)</f>
        <v>881235.93938334566</v>
      </c>
      <c r="E32" s="11">
        <f>SUM(E25:E31)</f>
        <v>39871716.795144245</v>
      </c>
      <c r="F32" s="11">
        <f>SUM(F25:F31)</f>
        <v>284914031.43994886</v>
      </c>
      <c r="G32" s="11">
        <f t="shared" si="7"/>
        <v>325666984.17447644</v>
      </c>
      <c r="H32" s="15">
        <f t="shared" si="5"/>
        <v>1</v>
      </c>
    </row>
    <row r="33" spans="3:4" s="17" customFormat="1" x14ac:dyDescent="0.2"/>
    <row r="34" spans="3:4" s="17" customFormat="1" x14ac:dyDescent="0.2"/>
    <row r="35" spans="3:4" s="17" customFormat="1" x14ac:dyDescent="0.2"/>
    <row r="36" spans="3:4" s="17" customFormat="1" x14ac:dyDescent="0.2">
      <c r="C36" s="21" t="s">
        <v>34</v>
      </c>
      <c r="D36" s="21"/>
    </row>
    <row r="37" spans="3:4" s="17" customFormat="1" x14ac:dyDescent="0.2">
      <c r="C37" s="22" t="s">
        <v>35</v>
      </c>
      <c r="D37" s="32">
        <v>5973386</v>
      </c>
    </row>
    <row r="38" spans="3:4" s="17" customFormat="1" x14ac:dyDescent="0.2">
      <c r="C38" s="22" t="s">
        <v>36</v>
      </c>
      <c r="D38" s="33">
        <v>102.44006</v>
      </c>
    </row>
    <row r="39" spans="3:4" s="17" customFormat="1" x14ac:dyDescent="0.2"/>
    <row r="40" spans="3:4" s="17" customFormat="1" x14ac:dyDescent="0.2"/>
    <row r="41" spans="3:4" s="17" customFormat="1" x14ac:dyDescent="0.2"/>
    <row r="42" spans="3:4" s="17" customFormat="1" x14ac:dyDescent="0.2"/>
    <row r="43" spans="3:4" s="17" customFormat="1" x14ac:dyDescent="0.2"/>
    <row r="44" spans="3:4" s="17" customFormat="1" x14ac:dyDescent="0.2"/>
    <row r="45" spans="3:4" s="17" customFormat="1" x14ac:dyDescent="0.2"/>
    <row r="46" spans="3:4" s="17" customFormat="1" x14ac:dyDescent="0.2"/>
    <row r="47" spans="3:4" s="17" customFormat="1" x14ac:dyDescent="0.2"/>
    <row r="48" spans="3:4"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sheetData>
  <mergeCells count="4">
    <mergeCell ref="A1:C1"/>
    <mergeCell ref="C5:G5"/>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2018-03-01T22:13:06Z</dcterms:created>
  <dcterms:modified xsi:type="dcterms:W3CDTF">2018-10-26T00:27:34Z</dcterms:modified>
  <cp:category/>
</cp:coreProperties>
</file>