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filterPrivacy="1"/>
  <bookViews>
    <workbookView xWindow="0" yWindow="0" windowWidth="24240" windowHeight="11910" tabRatio="434"/>
  </bookViews>
  <sheets>
    <sheet name="Sheet 1 - Table 1" sheetId="1" r:id="rId1"/>
  </sheets>
  <calcPr calcId="171027"/>
</workbook>
</file>

<file path=xl/calcChain.xml><?xml version="1.0" encoding="utf-8"?>
<calcChain xmlns="http://schemas.openxmlformats.org/spreadsheetml/2006/main">
  <c r="F34" i="1" l="1"/>
  <c r="E34" i="1"/>
  <c r="F33" i="1"/>
  <c r="E33" i="1"/>
  <c r="F29" i="1"/>
  <c r="E29" i="1"/>
  <c r="E3" i="1"/>
  <c r="F3" i="1"/>
  <c r="E4" i="1"/>
  <c r="F4" i="1"/>
  <c r="E5" i="1"/>
  <c r="F5" i="1"/>
  <c r="E6" i="1"/>
  <c r="F6" i="1"/>
  <c r="E8" i="1"/>
  <c r="F8" i="1"/>
  <c r="E9" i="1"/>
  <c r="F9" i="1"/>
  <c r="E10" i="1"/>
  <c r="F10" i="1"/>
  <c r="E12" i="1"/>
  <c r="E13" i="1"/>
  <c r="F13" i="1"/>
  <c r="E15" i="1"/>
  <c r="F15" i="1"/>
  <c r="E19" i="1"/>
  <c r="F19" i="1"/>
  <c r="E20" i="1"/>
  <c r="E21" i="1"/>
  <c r="F21" i="1"/>
  <c r="E22" i="1"/>
  <c r="F22" i="1"/>
  <c r="E23" i="1"/>
  <c r="F23" i="1"/>
  <c r="E24" i="1"/>
  <c r="F24" i="1"/>
  <c r="E30" i="1"/>
  <c r="E31" i="1"/>
  <c r="F31" i="1"/>
  <c r="E32" i="1"/>
  <c r="F32" i="1"/>
  <c r="E36" i="1"/>
  <c r="F36" i="1"/>
  <c r="E40" i="1"/>
  <c r="F40" i="1"/>
  <c r="E41" i="1"/>
  <c r="F41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E51" i="1"/>
  <c r="F51" i="1"/>
  <c r="E52" i="1"/>
  <c r="F52" i="1"/>
  <c r="E53" i="1"/>
  <c r="F53" i="1"/>
  <c r="E54" i="1"/>
  <c r="F54" i="1"/>
  <c r="F55" i="1"/>
  <c r="F56" i="1"/>
  <c r="F57" i="1"/>
  <c r="E61" i="1"/>
  <c r="F61" i="1"/>
  <c r="E62" i="1"/>
  <c r="F62" i="1"/>
  <c r="E63" i="1"/>
  <c r="F63" i="1"/>
  <c r="E64" i="1"/>
  <c r="F64" i="1"/>
  <c r="G64" i="1"/>
</calcChain>
</file>

<file path=xl/sharedStrings.xml><?xml version="1.0" encoding="utf-8"?>
<sst xmlns="http://schemas.openxmlformats.org/spreadsheetml/2006/main" count="64" uniqueCount="59">
  <si>
    <t>GBP</t>
  </si>
  <si>
    <t>monthly/daily</t>
  </si>
  <si>
    <t># days/months</t>
  </si>
  <si>
    <t>Yr 1</t>
  </si>
  <si>
    <t xml:space="preserve">Yr 2 </t>
  </si>
  <si>
    <t>1. International Staff</t>
  </si>
  <si>
    <t>Post-doctoral researcher</t>
  </si>
  <si>
    <t>Fundraising consultant</t>
  </si>
  <si>
    <t>Accounting and finance</t>
  </si>
  <si>
    <t>Admin: Business cards and other printing, paper.</t>
  </si>
  <si>
    <t>Telephone, Skype, Internet</t>
  </si>
  <si>
    <t>Equipment (Laptops, printer)</t>
  </si>
  <si>
    <t>Web-site development</t>
  </si>
  <si>
    <t>Web-hosting</t>
  </si>
  <si>
    <t>Program Evaluation</t>
  </si>
  <si>
    <t>2. Nepal country expense:</t>
  </si>
  <si>
    <t>Number of country staff</t>
  </si>
  <si>
    <t xml:space="preserve">Country staff salary </t>
  </si>
  <si>
    <t>Equipment (Laptops, printer, furniture)</t>
  </si>
  <si>
    <t>Rent</t>
  </si>
  <si>
    <t>Admin expense, communications</t>
  </si>
  <si>
    <t>Country travel</t>
  </si>
  <si>
    <t xml:space="preserve">Miscellaneous </t>
  </si>
  <si>
    <t>3. India country expense</t>
  </si>
  <si>
    <t>Number of staff</t>
  </si>
  <si>
    <t>Country experts salary (1fte)</t>
  </si>
  <si>
    <t>4. Consultant cost:</t>
  </si>
  <si>
    <t>Number of consultants</t>
  </si>
  <si>
    <t>Daily fee</t>
  </si>
  <si>
    <t xml:space="preserve">Per diem </t>
  </si>
  <si>
    <t>5. Travel:</t>
  </si>
  <si>
    <t>Ticket Toronto-Katmandu, Toronto-Delhi (LU)</t>
  </si>
  <si>
    <t>Regional travel (LU)</t>
  </si>
  <si>
    <t>Edinburgh-Katmandu/Delhi (ME)</t>
  </si>
  <si>
    <t>Regional travel (ME)</t>
  </si>
  <si>
    <t>Regional travel for country staff</t>
  </si>
  <si>
    <t>Travel for post-doc researcher</t>
  </si>
  <si>
    <t>Travel for consultants (3 per year)</t>
  </si>
  <si>
    <t>Per diem policy director (daily)</t>
  </si>
  <si>
    <t>Per diem country staff</t>
  </si>
  <si>
    <t>Per diem director (daily)</t>
  </si>
  <si>
    <t>Per diem for post-doc researcher</t>
  </si>
  <si>
    <t>Other travel (Toronto-UK), conferences</t>
  </si>
  <si>
    <t xml:space="preserve">Other transport (taxi etc) </t>
  </si>
  <si>
    <t xml:space="preserve">Miscellaneous cost: </t>
  </si>
  <si>
    <t>6. Training cost</t>
  </si>
  <si>
    <t>Meeting space</t>
  </si>
  <si>
    <t xml:space="preserve">Admin Local trainings </t>
  </si>
  <si>
    <t xml:space="preserve">Miscellaneous cost for groups </t>
  </si>
  <si>
    <t>Annual total and two-year (combined)</t>
  </si>
  <si>
    <t>Convert values:</t>
  </si>
  <si>
    <t>GPD to USD</t>
  </si>
  <si>
    <t>USD to GPD</t>
  </si>
  <si>
    <t>Admin support</t>
  </si>
  <si>
    <t>Post-Doctoral researcher</t>
  </si>
  <si>
    <t>In-country Training and meeting costs (2 in Nepal, 2 in India)</t>
  </si>
  <si>
    <t>Director 0.2 FTE</t>
  </si>
  <si>
    <t xml:space="preserve">Policy director </t>
  </si>
  <si>
    <t>Desk at Centre for Social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</si>
</sst>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\£#,##0.00"/>
    <numFmt numFmtId="173" formatCode="[$$-409]#,##0.00;[Red]\-[$$-409]#,##0.00"/>
    <numFmt numFmtId="174" formatCode="\$#,##0.00"/>
    <numFmt numFmtId="175" formatCode="[$$-1009]#,##0.00;[Red]\-[$$-1009]#,##0.00"/>
  </numFmts>
  <fonts count="4">
    <font>
      <sz val="11"/>
      <color indexed="8"/>
      <name val="Helvetica Neue"/>
    </font>
    <font>
      <sz val="12"/>
      <color indexed="8"/>
      <name val="Arial"/>
      <family val="2"/>
      <charset val="1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9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>
      <alignment vertical="top"/>
    </xf>
  </cellStyleXfs>
  <cellXfs count="38">
    <xf numFmtId="0" fontId="0" fillId="0" borderId="0" xfId="0">
      <alignment vertical="top"/>
    </xf>
    <xf numFmtId="0" fontId="1" fillId="0" borderId="0" xfId="0" applyNumberFormat="1" applyFont="1" applyAlignment="1">
      <alignment horizontal="center" vertical="top"/>
    </xf>
    <xf numFmtId="172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NumberFormat="1" applyFont="1" applyFill="1" applyBorder="1" applyAlignment="1">
      <alignment horizontal="center" vertical="top" wrapText="1"/>
    </xf>
    <xf numFmtId="172" fontId="1" fillId="2" borderId="1" xfId="0" applyNumberFormat="1" applyFont="1" applyFill="1" applyBorder="1" applyAlignment="1">
      <alignment horizontal="center" vertical="top" wrapText="1"/>
    </xf>
    <xf numFmtId="172" fontId="2" fillId="2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73" fontId="1" fillId="2" borderId="1" xfId="0" applyNumberFormat="1" applyFont="1" applyFill="1" applyBorder="1" applyAlignment="1">
      <alignment horizontal="center" vertical="top" wrapText="1"/>
    </xf>
    <xf numFmtId="173" fontId="1" fillId="2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74" fontId="1" fillId="2" borderId="1" xfId="0" applyNumberFormat="1" applyFont="1" applyFill="1" applyBorder="1" applyAlignment="1">
      <alignment horizontal="center" vertical="top"/>
    </xf>
    <xf numFmtId="174" fontId="1" fillId="3" borderId="1" xfId="0" applyNumberFormat="1" applyFont="1" applyFill="1" applyBorder="1" applyAlignment="1">
      <alignment horizontal="center" vertical="top"/>
    </xf>
    <xf numFmtId="172" fontId="1" fillId="2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172" fontId="1" fillId="0" borderId="1" xfId="0" applyNumberFormat="1" applyFont="1" applyFill="1" applyBorder="1" applyAlignment="1">
      <alignment horizontal="center" vertical="top" wrapText="1"/>
    </xf>
    <xf numFmtId="172" fontId="1" fillId="3" borderId="1" xfId="0" applyNumberFormat="1" applyFont="1" applyFill="1" applyBorder="1" applyAlignment="1">
      <alignment horizontal="center" vertical="top"/>
    </xf>
    <xf numFmtId="173" fontId="1" fillId="3" borderId="1" xfId="0" applyNumberFormat="1" applyFont="1" applyFill="1" applyBorder="1" applyAlignment="1">
      <alignment horizontal="center" vertical="top"/>
    </xf>
    <xf numFmtId="173" fontId="1" fillId="0" borderId="1" xfId="0" applyNumberFormat="1" applyFont="1" applyFill="1" applyBorder="1" applyAlignment="1">
      <alignment horizontal="center" vertical="top"/>
    </xf>
    <xf numFmtId="173" fontId="1" fillId="0" borderId="1" xfId="0" applyNumberFormat="1" applyFont="1" applyFill="1" applyBorder="1" applyAlignment="1">
      <alignment horizontal="center" vertical="top" wrapText="1"/>
    </xf>
    <xf numFmtId="174" fontId="1" fillId="0" borderId="1" xfId="0" applyNumberFormat="1" applyFont="1" applyFill="1" applyBorder="1" applyAlignment="1">
      <alignment horizontal="center" vertical="top"/>
    </xf>
    <xf numFmtId="175" fontId="1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  <xf numFmtId="17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 wrapText="1"/>
    </xf>
    <xf numFmtId="173" fontId="3" fillId="3" borderId="1" xfId="0" applyNumberFormat="1" applyFont="1" applyFill="1" applyBorder="1" applyAlignment="1">
      <alignment horizontal="center" vertical="top"/>
    </xf>
    <xf numFmtId="173" fontId="3" fillId="0" borderId="0" xfId="0" applyNumberFormat="1" applyFont="1" applyAlignment="1">
      <alignment horizontal="center" vertical="top"/>
    </xf>
    <xf numFmtId="173" fontId="1" fillId="3" borderId="2" xfId="0" applyNumberFormat="1" applyFont="1" applyFill="1" applyBorder="1" applyAlignment="1">
      <alignment horizontal="center" vertical="top"/>
    </xf>
    <xf numFmtId="172" fontId="1" fillId="3" borderId="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72" fontId="1" fillId="4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3"/>
  <sheetViews>
    <sheetView showGridLines="0" tabSelected="1" zoomScaleNormal="100" workbookViewId="0"/>
  </sheetViews>
  <sheetFormatPr defaultColWidth="10.375" defaultRowHeight="20.100000000000001" customHeight="1"/>
  <cols>
    <col min="1" max="1" width="32.375" style="1" customWidth="1"/>
    <col min="2" max="2" width="32.375" style="2" customWidth="1"/>
    <col min="3" max="3" width="13.625" style="1" customWidth="1"/>
    <col min="4" max="4" width="15.125" style="1" customWidth="1"/>
    <col min="5" max="5" width="31.125" style="1" customWidth="1"/>
    <col min="6" max="6" width="16.75" style="2" customWidth="1"/>
    <col min="7" max="7" width="17.625" style="1" customWidth="1"/>
    <col min="8" max="8" width="14.625" style="1" customWidth="1"/>
    <col min="9" max="9" width="17.5" style="1" customWidth="1"/>
    <col min="10" max="10" width="11.5" style="1" customWidth="1"/>
    <col min="11" max="255" width="10.375" style="1"/>
    <col min="256" max="16384" width="10.375" style="3"/>
  </cols>
  <sheetData>
    <row r="1" spans="1:16" ht="51" customHeight="1">
      <c r="A1" s="4"/>
      <c r="B1" s="5" t="s">
        <v>0</v>
      </c>
      <c r="C1" s="4" t="s">
        <v>1</v>
      </c>
      <c r="D1" s="4" t="s">
        <v>2</v>
      </c>
      <c r="E1" s="4" t="s">
        <v>3</v>
      </c>
      <c r="F1" s="6" t="s">
        <v>4</v>
      </c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.75" customHeight="1">
      <c r="A2" s="8" t="s">
        <v>5</v>
      </c>
      <c r="B2" s="5"/>
      <c r="C2" s="4"/>
      <c r="D2" s="4"/>
      <c r="E2" s="4"/>
      <c r="F2" s="5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7.25" customHeight="1">
      <c r="A3" s="4" t="s">
        <v>56</v>
      </c>
      <c r="B3" s="5">
        <v>23681.56</v>
      </c>
      <c r="C3" s="4"/>
      <c r="D3" s="4"/>
      <c r="E3" s="9">
        <f>B3*$B$72</f>
        <v>30786.028000000002</v>
      </c>
      <c r="F3" s="9">
        <f>E3</f>
        <v>30786.028000000002</v>
      </c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7.25" customHeight="1">
      <c r="A4" s="4" t="s">
        <v>57</v>
      </c>
      <c r="B4" s="5">
        <v>57056.91</v>
      </c>
      <c r="C4" s="4"/>
      <c r="D4" s="4"/>
      <c r="E4" s="9">
        <f>B4*$B$72</f>
        <v>74173.983000000007</v>
      </c>
      <c r="F4" s="9">
        <f>E4</f>
        <v>74173.983000000007</v>
      </c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7.25" customHeight="1">
      <c r="A5" s="4" t="s">
        <v>6</v>
      </c>
      <c r="B5" s="5">
        <v>50591.53</v>
      </c>
      <c r="C5" s="4"/>
      <c r="D5" s="4"/>
      <c r="E5" s="9">
        <f>B5*$B$72</f>
        <v>65768.989000000001</v>
      </c>
      <c r="F5" s="9">
        <f>E5</f>
        <v>65768.989000000001</v>
      </c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25" customHeight="1">
      <c r="A6" s="4" t="s">
        <v>53</v>
      </c>
      <c r="B6" s="5">
        <v>22833.200000000001</v>
      </c>
      <c r="C6" s="4"/>
      <c r="D6" s="4"/>
      <c r="E6" s="9">
        <f>B6*$B$72</f>
        <v>29683.160000000003</v>
      </c>
      <c r="F6" s="9">
        <f>E6</f>
        <v>29683.160000000003</v>
      </c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25" customHeight="1">
      <c r="A7" s="4" t="s">
        <v>7</v>
      </c>
      <c r="B7" s="5"/>
      <c r="C7" s="4"/>
      <c r="D7" s="4"/>
      <c r="E7" s="9"/>
      <c r="F7" s="9">
        <v>10000</v>
      </c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6.350000000000001" customHeight="1">
      <c r="A8" s="4" t="s">
        <v>8</v>
      </c>
      <c r="B8" s="5"/>
      <c r="C8" s="4">
        <v>500</v>
      </c>
      <c r="D8" s="4">
        <v>12</v>
      </c>
      <c r="E8" s="10">
        <f>C8*D8</f>
        <v>6000</v>
      </c>
      <c r="F8" s="10">
        <f>C8*D8</f>
        <v>6000</v>
      </c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7.25" customHeight="1">
      <c r="A9" s="4" t="s">
        <v>9</v>
      </c>
      <c r="B9" s="5"/>
      <c r="C9" s="4">
        <v>100</v>
      </c>
      <c r="D9" s="4">
        <v>12</v>
      </c>
      <c r="E9" s="12">
        <f>C9*D9</f>
        <v>1200</v>
      </c>
      <c r="F9" s="10">
        <f>+E9</f>
        <v>1200</v>
      </c>
      <c r="G9" s="13"/>
      <c r="H9" s="13"/>
      <c r="I9" s="13"/>
      <c r="J9" s="13"/>
      <c r="K9" s="11"/>
      <c r="L9" s="11"/>
      <c r="M9" s="11"/>
      <c r="N9" s="11"/>
      <c r="O9" s="11"/>
      <c r="P9" s="11"/>
    </row>
    <row r="10" spans="1:16" ht="32.25" customHeight="1">
      <c r="A10" s="4" t="s">
        <v>10</v>
      </c>
      <c r="B10" s="5"/>
      <c r="C10" s="4">
        <v>200</v>
      </c>
      <c r="D10" s="4">
        <v>12</v>
      </c>
      <c r="E10" s="12">
        <f>C10*D10</f>
        <v>2400</v>
      </c>
      <c r="F10" s="10">
        <f>+E10</f>
        <v>2400</v>
      </c>
      <c r="G10" s="13"/>
      <c r="H10" s="13"/>
      <c r="I10" s="13"/>
      <c r="J10" s="13"/>
      <c r="K10" s="11"/>
      <c r="L10" s="11"/>
      <c r="M10" s="11"/>
      <c r="N10" s="11"/>
      <c r="O10" s="11"/>
      <c r="P10" s="11"/>
    </row>
    <row r="11" spans="1:16" ht="47.25" customHeight="1">
      <c r="A11" s="4" t="s">
        <v>11</v>
      </c>
      <c r="B11" s="5"/>
      <c r="C11" s="4"/>
      <c r="D11" s="4"/>
      <c r="E11" s="12">
        <v>4500</v>
      </c>
      <c r="F11" s="10">
        <v>0</v>
      </c>
      <c r="G11" s="13"/>
      <c r="H11" s="13"/>
      <c r="I11" s="13"/>
      <c r="J11" s="13"/>
      <c r="K11" s="11"/>
      <c r="L11" s="11"/>
      <c r="M11" s="11"/>
      <c r="N11" s="11"/>
      <c r="O11" s="11"/>
      <c r="P11" s="11"/>
    </row>
    <row r="12" spans="1:16" ht="47.25" customHeight="1">
      <c r="A12" s="4" t="s">
        <v>12</v>
      </c>
      <c r="B12" s="5">
        <v>5000</v>
      </c>
      <c r="C12" s="37"/>
      <c r="D12" s="4"/>
      <c r="E12" s="12">
        <f>B12/$B$73</f>
        <v>6493.5064935064929</v>
      </c>
      <c r="F12" s="10">
        <v>1000</v>
      </c>
      <c r="G12" s="13"/>
      <c r="H12" s="13"/>
      <c r="I12" s="13"/>
      <c r="J12" s="13"/>
      <c r="K12" s="11"/>
      <c r="L12" s="11"/>
      <c r="M12" s="11"/>
      <c r="N12" s="11"/>
      <c r="O12" s="11"/>
      <c r="P12" s="11"/>
    </row>
    <row r="13" spans="1:16" ht="47.25" customHeight="1">
      <c r="A13" s="4" t="s">
        <v>13</v>
      </c>
      <c r="B13" s="36">
        <v>500</v>
      </c>
      <c r="C13" s="4"/>
      <c r="D13" s="4"/>
      <c r="E13" s="12">
        <f>B13/$B$73</f>
        <v>649.35064935064929</v>
      </c>
      <c r="F13" s="10">
        <f>E13</f>
        <v>649.35064935064929</v>
      </c>
      <c r="G13" s="13"/>
      <c r="H13" s="13"/>
      <c r="I13" s="13"/>
      <c r="J13" s="13"/>
      <c r="K13" s="11"/>
      <c r="L13" s="11"/>
      <c r="M13" s="11"/>
      <c r="N13" s="11"/>
      <c r="O13" s="11"/>
      <c r="P13" s="11"/>
    </row>
    <row r="14" spans="1:16" ht="47.25" customHeight="1">
      <c r="A14" s="4" t="s">
        <v>14</v>
      </c>
      <c r="B14" s="36"/>
      <c r="C14" s="4"/>
      <c r="D14" s="4"/>
      <c r="E14" s="12"/>
      <c r="F14" s="10">
        <v>10000</v>
      </c>
      <c r="G14" s="13"/>
      <c r="H14" s="13"/>
      <c r="I14" s="13"/>
      <c r="J14" s="13"/>
      <c r="K14" s="11"/>
      <c r="L14" s="11"/>
      <c r="M14" s="11"/>
      <c r="N14" s="11"/>
      <c r="O14" s="11"/>
      <c r="P14" s="11"/>
    </row>
    <row r="15" spans="1:16" ht="47.25" customHeight="1">
      <c r="A15" s="4" t="s">
        <v>58</v>
      </c>
      <c r="B15" s="36"/>
      <c r="C15" s="4">
        <v>250</v>
      </c>
      <c r="D15" s="4">
        <v>12</v>
      </c>
      <c r="E15" s="12">
        <f>C15*D15</f>
        <v>3000</v>
      </c>
      <c r="F15" s="10">
        <f>C15*D15</f>
        <v>3000</v>
      </c>
      <c r="G15" s="13"/>
      <c r="H15" s="13"/>
      <c r="I15" s="13"/>
      <c r="J15" s="13"/>
      <c r="K15" s="11"/>
      <c r="L15" s="11"/>
      <c r="M15" s="11"/>
      <c r="N15" s="11"/>
      <c r="O15" s="11"/>
      <c r="P15" s="11"/>
    </row>
    <row r="16" spans="1:16" ht="32.25" customHeight="1">
      <c r="A16" s="4"/>
      <c r="B16" s="5"/>
      <c r="C16" s="4"/>
      <c r="D16" s="4"/>
      <c r="E16" s="12"/>
      <c r="F16" s="14"/>
      <c r="G16" s="13"/>
      <c r="H16" s="13"/>
      <c r="I16" s="13"/>
      <c r="J16" s="13"/>
      <c r="K16" s="11"/>
      <c r="L16" s="11"/>
      <c r="M16" s="11"/>
      <c r="N16" s="11"/>
      <c r="O16" s="11"/>
      <c r="P16" s="11"/>
    </row>
    <row r="17" spans="1:16" ht="27" customHeight="1">
      <c r="A17" s="15" t="s">
        <v>15</v>
      </c>
      <c r="B17" s="16"/>
      <c r="C17" s="7"/>
      <c r="D17" s="7"/>
      <c r="E17" s="13"/>
      <c r="F17" s="17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8.5" customHeight="1">
      <c r="A18" s="7" t="s">
        <v>16</v>
      </c>
      <c r="B18" s="16"/>
      <c r="C18" s="7">
        <v>2</v>
      </c>
      <c r="D18" s="7"/>
      <c r="E18" s="13"/>
      <c r="F18" s="17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32.25" customHeight="1">
      <c r="A19" s="7" t="s">
        <v>17</v>
      </c>
      <c r="B19" s="16"/>
      <c r="C19" s="7">
        <v>1500</v>
      </c>
      <c r="D19" s="7">
        <v>12</v>
      </c>
      <c r="E19" s="13">
        <f>C19*D19*$C$18</f>
        <v>36000</v>
      </c>
      <c r="F19" s="18">
        <f>E19</f>
        <v>36000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32.25" customHeight="1">
      <c r="A20" s="7" t="s">
        <v>18</v>
      </c>
      <c r="B20" s="16"/>
      <c r="C20" s="7">
        <v>10000</v>
      </c>
      <c r="D20" s="7"/>
      <c r="E20" s="13">
        <f>C20</f>
        <v>10000</v>
      </c>
      <c r="F20" s="18"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32.25" customHeight="1">
      <c r="A21" s="7" t="s">
        <v>19</v>
      </c>
      <c r="B21" s="16"/>
      <c r="C21" s="7">
        <v>500</v>
      </c>
      <c r="D21" s="7">
        <v>12</v>
      </c>
      <c r="E21" s="13">
        <f>C21*D21</f>
        <v>6000</v>
      </c>
      <c r="F21" s="18">
        <f>E21</f>
        <v>6000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7.25" customHeight="1">
      <c r="A22" s="7" t="s">
        <v>20</v>
      </c>
      <c r="B22" s="16"/>
      <c r="C22" s="7">
        <v>500</v>
      </c>
      <c r="D22" s="7">
        <v>12</v>
      </c>
      <c r="E22" s="13">
        <f>C22*D22</f>
        <v>6000</v>
      </c>
      <c r="F22" s="18">
        <f>+E22</f>
        <v>6000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7.25" customHeight="1">
      <c r="A23" s="7" t="s">
        <v>21</v>
      </c>
      <c r="B23" s="16"/>
      <c r="C23" s="7">
        <v>10000</v>
      </c>
      <c r="D23" s="7"/>
      <c r="E23" s="13">
        <f>C23</f>
        <v>10000</v>
      </c>
      <c r="F23" s="18">
        <f>E23</f>
        <v>10000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7.25" customHeight="1">
      <c r="A24" s="7" t="s">
        <v>22</v>
      </c>
      <c r="B24" s="16"/>
      <c r="C24" s="7">
        <v>500</v>
      </c>
      <c r="D24" s="7">
        <v>12</v>
      </c>
      <c r="E24" s="13">
        <f>C24*D24</f>
        <v>6000</v>
      </c>
      <c r="F24" s="18">
        <f>+E24</f>
        <v>6000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7.25" customHeight="1">
      <c r="A25" s="7"/>
      <c r="B25" s="16"/>
      <c r="C25" s="7"/>
      <c r="D25" s="7"/>
      <c r="E25" s="13"/>
      <c r="F25" s="18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7.25" customHeight="1">
      <c r="A26" s="7"/>
      <c r="B26" s="16"/>
      <c r="C26" s="7"/>
      <c r="D26" s="7"/>
      <c r="E26" s="13"/>
      <c r="F26" s="18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27" customHeight="1">
      <c r="A27" s="15" t="s">
        <v>23</v>
      </c>
      <c r="B27" s="16"/>
      <c r="C27" s="7"/>
      <c r="D27" s="7"/>
      <c r="E27" s="13"/>
      <c r="F27" s="17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8.5" customHeight="1">
      <c r="A28" s="7" t="s">
        <v>24</v>
      </c>
      <c r="B28" s="16"/>
      <c r="C28" s="7">
        <v>4</v>
      </c>
      <c r="D28" s="7"/>
      <c r="E28" s="13"/>
      <c r="F28" s="35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32.25" customHeight="1">
      <c r="A29" s="7" t="s">
        <v>25</v>
      </c>
      <c r="B29" s="16"/>
      <c r="C29" s="7">
        <v>1500</v>
      </c>
      <c r="D29" s="7">
        <v>12</v>
      </c>
      <c r="E29" s="13">
        <f>C29*D29*4</f>
        <v>72000</v>
      </c>
      <c r="F29" s="19">
        <f>+E29</f>
        <v>72000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32.25" customHeight="1">
      <c r="A30" s="7" t="s">
        <v>11</v>
      </c>
      <c r="B30" s="16"/>
      <c r="C30" s="7">
        <v>10000</v>
      </c>
      <c r="D30" s="7"/>
      <c r="E30" s="13">
        <f>C30</f>
        <v>10000</v>
      </c>
      <c r="F30" s="19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32.25" customHeight="1">
      <c r="A31" s="7" t="s">
        <v>19</v>
      </c>
      <c r="B31" s="16"/>
      <c r="C31" s="7">
        <v>500</v>
      </c>
      <c r="D31" s="7">
        <v>12</v>
      </c>
      <c r="E31" s="13">
        <f>C31*D31</f>
        <v>6000</v>
      </c>
      <c r="F31" s="19">
        <f>E31</f>
        <v>6000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32.25" customHeight="1">
      <c r="A32" s="7" t="s">
        <v>21</v>
      </c>
      <c r="B32" s="16"/>
      <c r="C32" s="20">
        <v>10000</v>
      </c>
      <c r="D32" s="7"/>
      <c r="E32" s="13">
        <f>C32</f>
        <v>10000</v>
      </c>
      <c r="F32" s="19">
        <f>C32</f>
        <v>10000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25" customHeight="1">
      <c r="A33" s="7" t="s">
        <v>20</v>
      </c>
      <c r="B33" s="16"/>
      <c r="C33" s="7">
        <v>500</v>
      </c>
      <c r="D33" s="7">
        <v>12</v>
      </c>
      <c r="E33" s="13">
        <f>C33*D33*2</f>
        <v>12000</v>
      </c>
      <c r="F33" s="19">
        <f>E33</f>
        <v>12000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25" customHeight="1">
      <c r="A34" s="7" t="s">
        <v>22</v>
      </c>
      <c r="B34" s="16"/>
      <c r="C34" s="7">
        <v>500</v>
      </c>
      <c r="D34" s="7">
        <v>12</v>
      </c>
      <c r="E34" s="13">
        <f>C34*D34*2</f>
        <v>12000</v>
      </c>
      <c r="F34" s="19">
        <f>E34</f>
        <v>12000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25" customHeight="1">
      <c r="A35" s="7"/>
      <c r="B35" s="16"/>
      <c r="C35" s="7"/>
      <c r="D35" s="7"/>
      <c r="E35" s="13"/>
      <c r="F35" s="19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25" customHeight="1">
      <c r="A36" s="7" t="s">
        <v>54</v>
      </c>
      <c r="B36" s="16"/>
      <c r="C36" s="7">
        <v>1500</v>
      </c>
      <c r="D36" s="7">
        <v>12</v>
      </c>
      <c r="E36" s="21">
        <f>C36*D36</f>
        <v>18000</v>
      </c>
      <c r="F36" s="19">
        <f>+E36</f>
        <v>18000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25" customHeight="1">
      <c r="A37" s="7"/>
      <c r="B37" s="16"/>
      <c r="C37" s="7"/>
      <c r="D37" s="7"/>
      <c r="E37" s="13"/>
      <c r="F37" s="17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36" customHeight="1">
      <c r="A38" s="15" t="s">
        <v>26</v>
      </c>
      <c r="B38" s="16"/>
      <c r="C38" s="7"/>
      <c r="D38" s="7"/>
      <c r="E38" s="13"/>
      <c r="F38" s="17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25" customHeight="1">
      <c r="A39" s="7" t="s">
        <v>27</v>
      </c>
      <c r="B39" s="16"/>
      <c r="C39" s="7">
        <v>2</v>
      </c>
      <c r="D39" s="7"/>
      <c r="E39" s="22"/>
      <c r="F39" s="17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6.350000000000001" customHeight="1">
      <c r="A40" s="7" t="s">
        <v>28</v>
      </c>
      <c r="B40" s="16"/>
      <c r="C40" s="7">
        <v>500</v>
      </c>
      <c r="D40" s="7">
        <v>56</v>
      </c>
      <c r="E40" s="13">
        <f>C40*D40*$C$39</f>
        <v>56000</v>
      </c>
      <c r="F40" s="19">
        <f>E40</f>
        <v>56000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32.25" customHeight="1">
      <c r="A41" s="7" t="s">
        <v>29</v>
      </c>
      <c r="B41" s="16"/>
      <c r="C41" s="7">
        <v>150</v>
      </c>
      <c r="D41" s="7">
        <v>56</v>
      </c>
      <c r="E41" s="13">
        <f>C41*D41*$C$39</f>
        <v>16800</v>
      </c>
      <c r="F41" s="19">
        <f>E41</f>
        <v>16800</v>
      </c>
      <c r="G41" s="13"/>
      <c r="H41" s="13"/>
      <c r="I41" s="13"/>
      <c r="J41" s="13"/>
      <c r="K41" s="11"/>
      <c r="L41" s="11"/>
      <c r="M41" s="11"/>
      <c r="N41" s="11"/>
      <c r="O41" s="11"/>
      <c r="P41" s="11"/>
    </row>
    <row r="42" spans="1:16" ht="32.25" customHeight="1">
      <c r="A42" s="7"/>
      <c r="B42" s="16"/>
      <c r="C42" s="7"/>
      <c r="D42" s="7"/>
      <c r="E42" s="11"/>
      <c r="F42" s="17"/>
      <c r="G42" s="13"/>
      <c r="H42" s="13"/>
      <c r="I42" s="13"/>
      <c r="J42" s="13"/>
      <c r="K42" s="11"/>
      <c r="L42" s="11"/>
      <c r="M42" s="11"/>
      <c r="N42" s="11"/>
      <c r="O42" s="11"/>
      <c r="P42" s="11"/>
    </row>
    <row r="43" spans="1:16" ht="27" customHeight="1">
      <c r="A43" s="15" t="s">
        <v>30</v>
      </c>
      <c r="B43" s="16"/>
      <c r="C43" s="7"/>
      <c r="D43" s="7"/>
      <c r="E43" s="13"/>
      <c r="F43" s="17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25" customHeight="1">
      <c r="A44" s="7" t="s">
        <v>31</v>
      </c>
      <c r="B44" s="16"/>
      <c r="C44" s="7">
        <v>2000</v>
      </c>
      <c r="D44" s="7">
        <v>4</v>
      </c>
      <c r="E44" s="13">
        <f t="shared" ref="E44:E49" si="0">C44*D44</f>
        <v>8000</v>
      </c>
      <c r="F44" s="18">
        <f>+E44</f>
        <v>8000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25" customHeight="1">
      <c r="A45" s="7" t="s">
        <v>32</v>
      </c>
      <c r="B45" s="16"/>
      <c r="C45" s="7">
        <v>1000</v>
      </c>
      <c r="D45" s="7">
        <v>3</v>
      </c>
      <c r="E45" s="13">
        <f t="shared" si="0"/>
        <v>3000</v>
      </c>
      <c r="F45" s="18">
        <f>+E45</f>
        <v>3000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42.2" customHeight="1">
      <c r="A46" s="7" t="s">
        <v>33</v>
      </c>
      <c r="B46" s="16"/>
      <c r="C46" s="7">
        <v>2000</v>
      </c>
      <c r="D46" s="7">
        <v>2</v>
      </c>
      <c r="E46" s="13">
        <f t="shared" si="0"/>
        <v>4000</v>
      </c>
      <c r="F46" s="18">
        <f>+E46</f>
        <v>4000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36.950000000000003" customHeight="1">
      <c r="A47" s="7" t="s">
        <v>34</v>
      </c>
      <c r="B47" s="16"/>
      <c r="C47" s="7">
        <v>1000</v>
      </c>
      <c r="D47" s="7">
        <v>2</v>
      </c>
      <c r="E47" s="21">
        <f t="shared" si="0"/>
        <v>2000</v>
      </c>
      <c r="F47" s="18">
        <f>+E47</f>
        <v>2000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20.25" customHeight="1">
      <c r="A48" s="23" t="s">
        <v>35</v>
      </c>
      <c r="B48" s="24"/>
      <c r="C48" s="23">
        <v>1000</v>
      </c>
      <c r="D48" s="23">
        <v>6</v>
      </c>
      <c r="E48" s="21">
        <f t="shared" si="0"/>
        <v>6000</v>
      </c>
      <c r="F48" s="19">
        <f>E48</f>
        <v>6000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20.25" customHeight="1">
      <c r="A49" s="23" t="s">
        <v>36</v>
      </c>
      <c r="B49" s="24"/>
      <c r="C49" s="23">
        <v>3000</v>
      </c>
      <c r="D49" s="23">
        <v>1</v>
      </c>
      <c r="E49" s="21">
        <f t="shared" si="0"/>
        <v>3000</v>
      </c>
      <c r="F49" s="18">
        <f>+E49</f>
        <v>3000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25" customHeight="1">
      <c r="A50" s="25" t="s">
        <v>37</v>
      </c>
      <c r="B50" s="26"/>
      <c r="C50" s="25">
        <v>2000</v>
      </c>
      <c r="D50" s="25">
        <v>3</v>
      </c>
      <c r="E50" s="27">
        <f>C50*D50*$C$39</f>
        <v>12000</v>
      </c>
      <c r="F50" s="19">
        <v>12000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25" customHeight="1">
      <c r="A51" s="7" t="s">
        <v>38</v>
      </c>
      <c r="B51" s="16"/>
      <c r="C51" s="7">
        <v>150</v>
      </c>
      <c r="D51" s="7">
        <v>56</v>
      </c>
      <c r="E51" s="13">
        <f>C51*D51</f>
        <v>8400</v>
      </c>
      <c r="F51" s="18">
        <f>+E51</f>
        <v>8400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32.25" customHeight="1">
      <c r="A52" s="7" t="s">
        <v>39</v>
      </c>
      <c r="B52" s="16"/>
      <c r="C52" s="7">
        <v>100</v>
      </c>
      <c r="D52" s="7">
        <v>30</v>
      </c>
      <c r="E52" s="13">
        <f>C52*D52</f>
        <v>3000</v>
      </c>
      <c r="F52" s="18">
        <f>E52</f>
        <v>3000</v>
      </c>
      <c r="G52" s="13"/>
      <c r="H52" s="13"/>
      <c r="I52" s="13"/>
      <c r="J52" s="13"/>
      <c r="K52" s="11"/>
      <c r="L52" s="11"/>
      <c r="M52" s="11"/>
      <c r="N52" s="11"/>
      <c r="O52" s="11"/>
      <c r="P52" s="11"/>
    </row>
    <row r="53" spans="1:16" ht="32.25" customHeight="1">
      <c r="A53" s="7" t="s">
        <v>40</v>
      </c>
      <c r="B53" s="16"/>
      <c r="C53" s="7">
        <v>150</v>
      </c>
      <c r="D53" s="7">
        <v>24</v>
      </c>
      <c r="E53" s="13">
        <f>C53*D53</f>
        <v>3600</v>
      </c>
      <c r="F53" s="18">
        <f>+E53</f>
        <v>3600</v>
      </c>
      <c r="G53" s="13"/>
      <c r="H53" s="13"/>
      <c r="I53" s="13"/>
      <c r="J53" s="13"/>
      <c r="K53" s="11"/>
      <c r="L53" s="11"/>
      <c r="M53" s="11"/>
      <c r="N53" s="11"/>
      <c r="O53" s="11"/>
      <c r="P53" s="11"/>
    </row>
    <row r="54" spans="1:16" ht="32.25" customHeight="1">
      <c r="A54" s="7" t="s">
        <v>41</v>
      </c>
      <c r="B54" s="16"/>
      <c r="C54" s="7">
        <v>150</v>
      </c>
      <c r="D54" s="7">
        <v>24</v>
      </c>
      <c r="E54" s="13">
        <f>C54*D54</f>
        <v>3600</v>
      </c>
      <c r="F54" s="18">
        <f>+E54/1.5</f>
        <v>2400</v>
      </c>
      <c r="G54" s="13"/>
      <c r="H54" s="13"/>
      <c r="I54" s="13"/>
      <c r="J54" s="13"/>
      <c r="K54" s="11"/>
      <c r="L54" s="11"/>
      <c r="M54" s="11"/>
      <c r="N54" s="11"/>
      <c r="O54" s="11"/>
      <c r="P54" s="11"/>
    </row>
    <row r="55" spans="1:16" ht="32.25" customHeight="1">
      <c r="A55" s="7" t="s">
        <v>42</v>
      </c>
      <c r="B55" s="16"/>
      <c r="C55" s="7"/>
      <c r="D55" s="7"/>
      <c r="E55" s="13">
        <v>10000</v>
      </c>
      <c r="F55" s="18">
        <f>+E55</f>
        <v>10000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32.25" customHeight="1">
      <c r="A56" s="7" t="s">
        <v>43</v>
      </c>
      <c r="B56" s="16"/>
      <c r="C56" s="7"/>
      <c r="D56" s="7"/>
      <c r="E56" s="13">
        <v>2000</v>
      </c>
      <c r="F56" s="18">
        <f>+E56</f>
        <v>2000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32.25" customHeight="1">
      <c r="A57" s="7" t="s">
        <v>44</v>
      </c>
      <c r="B57" s="16"/>
      <c r="C57" s="7"/>
      <c r="D57" s="7"/>
      <c r="E57" s="13">
        <v>5000</v>
      </c>
      <c r="F57" s="18">
        <f>+E57</f>
        <v>5000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32.25" customHeight="1">
      <c r="A58" s="7"/>
      <c r="B58" s="16"/>
      <c r="C58" s="7"/>
      <c r="D58" s="7"/>
      <c r="E58" s="13"/>
      <c r="F58" s="18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32.25" customHeight="1">
      <c r="A59" s="15" t="s">
        <v>45</v>
      </c>
      <c r="B59" s="16"/>
      <c r="C59" s="7"/>
      <c r="D59" s="7"/>
      <c r="E59" s="13"/>
      <c r="F59" s="18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45.4" customHeight="1">
      <c r="A60" s="7" t="s">
        <v>55</v>
      </c>
      <c r="B60" s="16"/>
      <c r="C60" s="7">
        <v>4</v>
      </c>
      <c r="D60" s="7"/>
      <c r="E60" s="13"/>
      <c r="F60" s="18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39.75" customHeight="1">
      <c r="A61" s="7" t="s">
        <v>46</v>
      </c>
      <c r="B61" s="16"/>
      <c r="C61" s="7">
        <v>2000</v>
      </c>
      <c r="D61" s="7">
        <v>4</v>
      </c>
      <c r="E61" s="13">
        <f>C61*D61</f>
        <v>8000</v>
      </c>
      <c r="F61" s="18">
        <f>E61</f>
        <v>8000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30" customHeight="1">
      <c r="A62" s="25" t="s">
        <v>47</v>
      </c>
      <c r="B62" s="26"/>
      <c r="C62" s="7">
        <v>1000</v>
      </c>
      <c r="D62" s="7">
        <v>4</v>
      </c>
      <c r="E62" s="13">
        <f>C62*D62</f>
        <v>4000</v>
      </c>
      <c r="F62" s="18">
        <f>+E62</f>
        <v>4000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28" customFormat="1" ht="30" customHeight="1">
      <c r="A63" s="25" t="s">
        <v>48</v>
      </c>
      <c r="B63" s="26"/>
      <c r="C63" s="25">
        <v>4000</v>
      </c>
      <c r="D63" s="25">
        <v>4</v>
      </c>
      <c r="E63" s="27">
        <f>C63*D63</f>
        <v>16000</v>
      </c>
      <c r="F63" s="18">
        <f>+E63</f>
        <v>16000</v>
      </c>
    </row>
    <row r="64" spans="1:16" s="28" customFormat="1" ht="68.650000000000006" customHeight="1">
      <c r="A64" s="29" t="s">
        <v>49</v>
      </c>
      <c r="B64" s="16"/>
      <c r="C64" s="7"/>
      <c r="D64" s="7"/>
      <c r="E64" s="30">
        <f>SUM(E2:E63)</f>
        <v>613055.01714285719</v>
      </c>
      <c r="F64" s="30">
        <f>SUM(F2:F63)</f>
        <v>601861.5106493507</v>
      </c>
      <c r="G64" s="31">
        <f>SUM(E64:F64)</f>
        <v>1214916.5277922079</v>
      </c>
    </row>
    <row r="65" spans="1:16" ht="17.25" customHeight="1">
      <c r="A65" s="7"/>
      <c r="B65" s="16"/>
      <c r="C65" s="7"/>
      <c r="D65" s="7"/>
      <c r="E65" s="11"/>
      <c r="F65" s="18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25" customHeight="1">
      <c r="A66" s="7"/>
      <c r="B66" s="16"/>
      <c r="C66" s="7"/>
      <c r="D66" s="7"/>
      <c r="E66" s="11"/>
      <c r="F66" s="18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25" customHeight="1">
      <c r="A67" s="7"/>
      <c r="B67" s="16"/>
      <c r="C67" s="7"/>
      <c r="D67" s="7"/>
      <c r="E67" s="11"/>
      <c r="F67" s="32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25" customHeight="1">
      <c r="A68" s="7"/>
      <c r="B68" s="16"/>
      <c r="C68" s="7"/>
      <c r="D68" s="7"/>
      <c r="E68" s="11"/>
      <c r="F68" s="33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25" customHeight="1">
      <c r="A69" s="7"/>
      <c r="B69" s="16"/>
      <c r="C69" s="7"/>
      <c r="D69" s="7"/>
      <c r="E69" s="11"/>
      <c r="F69" s="17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25" customHeight="1">
      <c r="A70" s="34"/>
      <c r="B70" s="26"/>
      <c r="C70" s="7"/>
      <c r="D70" s="7"/>
      <c r="E70" s="11"/>
      <c r="F70" s="17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25" customHeight="1">
      <c r="A71" s="1" t="s">
        <v>50</v>
      </c>
      <c r="F71" s="17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20.100000000000001" customHeight="1">
      <c r="A72" s="1" t="s">
        <v>51</v>
      </c>
      <c r="B72" s="3">
        <v>1.3</v>
      </c>
    </row>
    <row r="73" spans="1:16" ht="20.100000000000001" customHeight="1">
      <c r="A73" s="1" t="s">
        <v>52</v>
      </c>
      <c r="B73" s="3">
        <v>0.77</v>
      </c>
    </row>
  </sheetData>
  <sheetProtection selectLockedCells="1" selectUnlockedCells="1"/>
  <pageMargins left="0.74791666666666667" right="0.74791666666666667" top="0.98402777777777772" bottom="0.5" header="0.51180555555555551" footer="0.51180555555555551"/>
  <pageSetup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2017-07-31T14:39:12Z</dcterms:created>
  <dcterms:modified xsi:type="dcterms:W3CDTF">2017-07-31T14:39:16Z</dcterms:modified>
</cp:coreProperties>
</file>