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715" windowHeight="90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T31" i="1"/>
  <c r="T32" i="1"/>
  <c r="S31" i="1"/>
  <c r="S32" i="1"/>
  <c r="S33" i="1"/>
  <c r="S34" i="1"/>
  <c r="S35" i="1"/>
  <c r="S36" i="1"/>
  <c r="S37" i="1"/>
  <c r="S30" i="1"/>
  <c r="P27" i="1"/>
  <c r="P16" i="1"/>
  <c r="P38" i="1" l="1"/>
  <c r="S16" i="1" l="1"/>
  <c r="H43" i="1"/>
  <c r="S43" i="1"/>
  <c r="R48" i="1"/>
  <c r="R43" i="1"/>
  <c r="R38" i="1"/>
  <c r="R27" i="1"/>
  <c r="R19" i="1"/>
  <c r="E34" i="1" l="1"/>
  <c r="U23" i="1" l="1"/>
  <c r="E44" i="1" l="1"/>
  <c r="E16" i="1" l="1"/>
  <c r="E19" i="1" s="1"/>
  <c r="H19" i="1" s="1"/>
  <c r="E27" i="1"/>
  <c r="H27" i="1" s="1"/>
  <c r="P48" i="1" l="1"/>
  <c r="S48" i="1" s="1"/>
  <c r="S38" i="1"/>
  <c r="S27" i="1" l="1"/>
  <c r="E48" i="1"/>
  <c r="H48" i="1" s="1"/>
  <c r="E38" i="1"/>
  <c r="H38" i="1" s="1"/>
</calcChain>
</file>

<file path=xl/sharedStrings.xml><?xml version="1.0" encoding="utf-8"?>
<sst xmlns="http://schemas.openxmlformats.org/spreadsheetml/2006/main" count="136" uniqueCount="69">
  <si>
    <t>HIV/Aids</t>
  </si>
  <si>
    <t>TB</t>
  </si>
  <si>
    <t>Malaria</t>
  </si>
  <si>
    <t>Eventual approved split of grant</t>
  </si>
  <si>
    <t>Eventual component parts of malaria grant</t>
  </si>
  <si>
    <t>Total</t>
  </si>
  <si>
    <t>1) Universal Coverage Campaign</t>
  </si>
  <si>
    <t>2) RDTKs</t>
  </si>
  <si>
    <t>3) ACTs</t>
  </si>
  <si>
    <t>4) IRS</t>
  </si>
  <si>
    <t>1) GF contribution</t>
  </si>
  <si>
    <t>2) DFID</t>
  </si>
  <si>
    <t>3) PSI</t>
  </si>
  <si>
    <t>4) AMF</t>
  </si>
  <si>
    <t>5) [Other, please enter organisation name]</t>
  </si>
  <si>
    <t>(USD, millions)</t>
  </si>
  <si>
    <t>GF shoud be able to provide as GF info</t>
  </si>
  <si>
    <t>Country: Uganda</t>
  </si>
  <si>
    <t>Total of current GF Grant (2018-2020)</t>
  </si>
  <si>
    <t>Re Global Fund Grant 2014-2016</t>
  </si>
  <si>
    <t>Re Global Fund Grant 2018-2020</t>
  </si>
  <si>
    <t>Initial suggested split of grant by GF to CCM</t>
  </si>
  <si>
    <t>Not known yet</t>
  </si>
  <si>
    <t>HSS</t>
  </si>
  <si>
    <t>TB/HIV combined</t>
  </si>
  <si>
    <t>5) Other*</t>
  </si>
  <si>
    <t>*Other</t>
  </si>
  <si>
    <t>From GF: "Many other budget lines were not included in this breakdown such as PSM costs related to the procurement of nets, RDTs, ACTs, and Artesunate; training activities; program management costs; routine reporting; policy, planning, coordination and management; Key Affected Population BCC interventions etc."</t>
  </si>
  <si>
    <t>Total eventual grant</t>
  </si>
  <si>
    <t>Additional amount included for 2017</t>
  </si>
  <si>
    <t>5) Other - not known who</t>
  </si>
  <si>
    <t>Total of previous GF Grant (2014-2016 + 2017)</t>
  </si>
  <si>
    <t>Reduction</t>
  </si>
  <si>
    <t>For 2015-2016</t>
  </si>
  <si>
    <t>Source</t>
  </si>
  <si>
    <t>Global Fund</t>
  </si>
  <si>
    <t>(A)</t>
  </si>
  <si>
    <t>Should equal (A)</t>
  </si>
  <si>
    <t>Notes</t>
  </si>
  <si>
    <t>(B)</t>
  </si>
  <si>
    <t>Should equal (B)</t>
  </si>
  <si>
    <t>(C)</t>
  </si>
  <si>
    <t>Should equal (C)</t>
  </si>
  <si>
    <t>(D)</t>
  </si>
  <si>
    <t>Should equal (D)</t>
  </si>
  <si>
    <t>Check</t>
  </si>
  <si>
    <t>AMF</t>
  </si>
  <si>
    <t>Total budget, 2016/2017 UCC only</t>
  </si>
  <si>
    <t>Funders of 2016/2017 UCC only</t>
  </si>
  <si>
    <t>UCC - Basic cost/budget data</t>
  </si>
  <si>
    <t>Total budget, 2019/2020 UCC only</t>
  </si>
  <si>
    <t>Funders of 2019/2020 UCC only</t>
  </si>
  <si>
    <t>(X)</t>
  </si>
  <si>
    <t>Should equal (X)</t>
  </si>
  <si>
    <t>(W)</t>
  </si>
  <si>
    <t>Should equal (W)</t>
  </si>
  <si>
    <t>(Y)</t>
  </si>
  <si>
    <t>(Z)</t>
  </si>
  <si>
    <t>Should equal (Y)</t>
  </si>
  <si>
    <t>Should equal (Z)</t>
  </si>
  <si>
    <t>5) LLINs - Routine distribution</t>
  </si>
  <si>
    <t>6) Severe malaria artesunate injection</t>
  </si>
  <si>
    <t>TB/HIV</t>
  </si>
  <si>
    <t>7) Program Admin Costs (incl travel, HR. comms mat+publications)</t>
  </si>
  <si>
    <t>8) Unknown</t>
  </si>
  <si>
    <t>Of US$108m program, $38m gap currently</t>
  </si>
  <si>
    <t>Unknown at moment</t>
  </si>
  <si>
    <t>No requested change in allocation between 3 diseases rcvd by GF before the deadline so this now fixed. Update: $2m moved to TB/HIV.</t>
  </si>
  <si>
    <t>NMCP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</si>
</sst>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+0%"/>
    <numFmt numFmtId="166" formatCode="[Blue]#,##0.0%;[Red]\-#,##0.0%"/>
    <numFmt numFmtId="167" formatCode="[Blue]\+#,##0%;[Red]\-#,##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0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2" fillId="0" borderId="0" xfId="0" applyFont="1" applyFill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3" fillId="0" borderId="0" xfId="0" applyFont="1" applyFill="1" applyBorder="1"/>
    <xf numFmtId="0" fontId="6" fillId="0" borderId="0" xfId="0" applyFont="1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 horizontal="center"/>
    </xf>
    <xf numFmtId="0" fontId="1" fillId="0" borderId="8" xfId="0" applyFont="1" applyBorder="1"/>
    <xf numFmtId="0" fontId="2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Fill="1" applyBorder="1"/>
    <xf numFmtId="3" fontId="1" fillId="3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9" fontId="8" fillId="0" borderId="0" xfId="1" applyFont="1" applyBorder="1" applyAlignment="1">
      <alignment horizontal="center"/>
    </xf>
    <xf numFmtId="167" fontId="0" fillId="0" borderId="0" xfId="0" applyNumberFormat="1" applyBorder="1" applyAlignment="1">
      <alignment wrapText="1"/>
    </xf>
    <xf numFmtId="3" fontId="1" fillId="2" borderId="0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1"/>
  <sheetViews>
    <sheetView tabSelected="1" zoomScale="75" zoomScaleNormal="75" workbookViewId="0"/>
  </sheetViews>
  <sheetFormatPr defaultRowHeight="15" x14ac:dyDescent="0.25"/>
  <cols>
    <col min="1" max="2" width="2.7109375" customWidth="1"/>
    <col min="3" max="3" width="42.28515625" customWidth="1"/>
    <col min="4" max="4" width="0.85546875" customWidth="1"/>
    <col min="5" max="5" width="16.7109375" customWidth="1"/>
    <col min="6" max="6" width="0.85546875" customWidth="1"/>
    <col min="7" max="7" width="3.28515625" customWidth="1"/>
    <col min="8" max="8" width="10" customWidth="1"/>
    <col min="9" max="9" width="15.85546875" customWidth="1"/>
    <col min="10" max="10" width="15.28515625" customWidth="1"/>
    <col min="11" max="11" width="16.28515625" customWidth="1"/>
    <col min="12" max="13" width="2.7109375" customWidth="1"/>
    <col min="14" max="14" width="60.7109375" customWidth="1"/>
    <col min="15" max="15" width="0.85546875" customWidth="1"/>
    <col min="16" max="16" width="16.7109375" customWidth="1"/>
    <col min="17" max="17" width="0.85546875" customWidth="1"/>
    <col min="18" max="18" width="4.28515625" bestFit="1" customWidth="1"/>
    <col min="19" max="19" width="10" customWidth="1"/>
    <col min="20" max="20" width="15.85546875" customWidth="1"/>
    <col min="21" max="21" width="44" customWidth="1"/>
    <col min="22" max="22" width="16.28515625" customWidth="1"/>
    <col min="23" max="23" width="0.85546875" customWidth="1"/>
    <col min="24" max="24" width="10.42578125" bestFit="1" customWidth="1"/>
  </cols>
  <sheetData>
    <row r="2" spans="2:24" x14ac:dyDescent="0.25">
      <c r="C2" s="2" t="s">
        <v>49</v>
      </c>
      <c r="E2" s="3"/>
      <c r="H2" t="s">
        <v>16</v>
      </c>
    </row>
    <row r="3" spans="2:24" x14ac:dyDescent="0.25">
      <c r="C3" s="2" t="s">
        <v>17</v>
      </c>
      <c r="E3" s="1"/>
      <c r="H3" t="s">
        <v>22</v>
      </c>
    </row>
    <row r="5" spans="2:24" x14ac:dyDescent="0.25">
      <c r="B5" s="43" t="s">
        <v>19</v>
      </c>
      <c r="C5" s="44"/>
      <c r="D5" s="44"/>
      <c r="E5" s="44"/>
      <c r="F5" s="44"/>
      <c r="G5" s="44"/>
      <c r="H5" s="44"/>
      <c r="I5" s="44"/>
      <c r="J5" s="44"/>
      <c r="K5" s="45"/>
      <c r="M5" s="43" t="s">
        <v>20</v>
      </c>
      <c r="N5" s="44"/>
      <c r="O5" s="44"/>
      <c r="P5" s="44"/>
      <c r="Q5" s="44"/>
      <c r="R5" s="44"/>
      <c r="S5" s="44"/>
      <c r="T5" s="44"/>
      <c r="U5" s="44"/>
      <c r="V5" s="45"/>
    </row>
    <row r="6" spans="2:24" x14ac:dyDescent="0.25">
      <c r="B6" s="6"/>
      <c r="C6" s="22"/>
      <c r="D6" s="7"/>
      <c r="E6" s="7"/>
      <c r="F6" s="7"/>
      <c r="G6" s="7"/>
      <c r="H6" s="7"/>
      <c r="I6" s="7"/>
      <c r="J6" s="7"/>
      <c r="K6" s="9"/>
      <c r="M6" s="4"/>
      <c r="N6" s="5"/>
      <c r="O6" s="5"/>
      <c r="P6" s="5"/>
      <c r="Q6" s="5"/>
      <c r="R6" s="7"/>
      <c r="S6" s="7"/>
      <c r="T6" s="7"/>
      <c r="U6" s="7"/>
      <c r="V6" s="9"/>
    </row>
    <row r="7" spans="2:24" x14ac:dyDescent="0.25">
      <c r="B7" s="6"/>
      <c r="C7" s="7"/>
      <c r="D7" s="7"/>
      <c r="E7" s="8" t="s">
        <v>15</v>
      </c>
      <c r="F7" s="8"/>
      <c r="G7" s="7"/>
      <c r="H7" s="47" t="s">
        <v>45</v>
      </c>
      <c r="I7" s="47"/>
      <c r="J7" s="28" t="s">
        <v>38</v>
      </c>
      <c r="K7" s="23" t="s">
        <v>34</v>
      </c>
      <c r="M7" s="6"/>
      <c r="N7" s="7"/>
      <c r="O7" s="7"/>
      <c r="P7" s="8" t="s">
        <v>15</v>
      </c>
      <c r="Q7" s="7"/>
      <c r="S7" s="47" t="s">
        <v>45</v>
      </c>
      <c r="T7" s="47"/>
      <c r="U7" s="28" t="s">
        <v>38</v>
      </c>
      <c r="V7" s="23" t="s">
        <v>34</v>
      </c>
    </row>
    <row r="8" spans="2:24" x14ac:dyDescent="0.25">
      <c r="B8" s="6"/>
      <c r="C8" s="7"/>
      <c r="D8" s="7"/>
      <c r="E8" s="7"/>
      <c r="F8" s="8"/>
      <c r="G8" s="8"/>
      <c r="H8" s="8"/>
      <c r="I8" s="7"/>
      <c r="J8" s="7"/>
      <c r="K8" s="9"/>
      <c r="M8" s="6"/>
      <c r="N8" s="7"/>
      <c r="O8" s="7"/>
      <c r="P8" s="7"/>
      <c r="Q8" s="7"/>
      <c r="R8" s="8"/>
      <c r="S8" s="8"/>
      <c r="T8" s="7"/>
      <c r="U8" s="7"/>
      <c r="V8" s="9"/>
    </row>
    <row r="9" spans="2:24" x14ac:dyDescent="0.25">
      <c r="B9" s="30">
        <v>1</v>
      </c>
      <c r="C9" s="22" t="s">
        <v>31</v>
      </c>
      <c r="D9" s="7"/>
      <c r="E9" s="34">
        <v>462904641</v>
      </c>
      <c r="F9" s="8"/>
      <c r="G9" s="7" t="s">
        <v>36</v>
      </c>
      <c r="H9" s="8"/>
      <c r="I9" s="7"/>
      <c r="J9" s="7"/>
      <c r="K9" s="24" t="s">
        <v>35</v>
      </c>
      <c r="M9" s="30">
        <v>1</v>
      </c>
      <c r="N9" s="22" t="s">
        <v>18</v>
      </c>
      <c r="O9" s="7"/>
      <c r="P9" s="34">
        <v>465057044</v>
      </c>
      <c r="Q9" s="7"/>
      <c r="R9" s="7" t="s">
        <v>52</v>
      </c>
      <c r="S9" s="7"/>
      <c r="T9" s="7"/>
      <c r="U9" s="7"/>
      <c r="V9" s="24" t="s">
        <v>35</v>
      </c>
    </row>
    <row r="10" spans="2:24" x14ac:dyDescent="0.25">
      <c r="B10" s="6"/>
      <c r="C10" s="7"/>
      <c r="D10" s="7"/>
      <c r="E10" s="35"/>
      <c r="F10" s="8"/>
      <c r="G10" s="8"/>
      <c r="H10" s="8"/>
      <c r="I10" s="7"/>
      <c r="J10" s="7"/>
      <c r="K10" s="24"/>
      <c r="M10" s="6"/>
      <c r="N10" s="7"/>
      <c r="O10" s="7"/>
      <c r="P10" s="35"/>
      <c r="Q10" s="7"/>
      <c r="R10" s="8"/>
      <c r="S10" s="8"/>
      <c r="T10" s="7"/>
      <c r="U10" s="7"/>
      <c r="V10" s="24"/>
    </row>
    <row r="11" spans="2:24" x14ac:dyDescent="0.25">
      <c r="B11" s="30">
        <v>2</v>
      </c>
      <c r="C11" s="22" t="s">
        <v>21</v>
      </c>
      <c r="D11" s="7"/>
      <c r="E11" s="35"/>
      <c r="F11" s="8"/>
      <c r="G11" s="8"/>
      <c r="H11" s="8"/>
      <c r="I11" s="7"/>
      <c r="J11" s="7"/>
      <c r="K11" s="24"/>
      <c r="M11" s="30">
        <v>2</v>
      </c>
      <c r="N11" s="22" t="s">
        <v>21</v>
      </c>
      <c r="O11" s="7"/>
      <c r="P11" s="35"/>
      <c r="Q11" s="7"/>
      <c r="R11" s="8"/>
      <c r="S11" s="8"/>
      <c r="T11" s="7"/>
      <c r="U11" s="7"/>
      <c r="V11" s="24"/>
    </row>
    <row r="12" spans="2:24" x14ac:dyDescent="0.25">
      <c r="B12" s="6"/>
      <c r="C12" s="10" t="s">
        <v>0</v>
      </c>
      <c r="D12" s="7"/>
      <c r="E12" s="34">
        <v>245349423</v>
      </c>
      <c r="F12" s="8"/>
      <c r="G12" s="8"/>
      <c r="H12" s="8"/>
      <c r="I12" s="7"/>
      <c r="J12" s="7"/>
      <c r="K12" s="24" t="s">
        <v>35</v>
      </c>
      <c r="M12" s="6"/>
      <c r="N12" s="10" t="s">
        <v>0</v>
      </c>
      <c r="O12" s="7"/>
      <c r="P12" s="34">
        <v>255632244</v>
      </c>
      <c r="Q12" s="7"/>
      <c r="R12" s="8"/>
      <c r="S12" s="8"/>
      <c r="T12" s="7"/>
      <c r="U12" s="7"/>
      <c r="V12" s="24" t="s">
        <v>35</v>
      </c>
    </row>
    <row r="13" spans="2:24" x14ac:dyDescent="0.25">
      <c r="B13" s="6"/>
      <c r="C13" s="10" t="s">
        <v>2</v>
      </c>
      <c r="D13" s="7"/>
      <c r="E13" s="34">
        <v>142059768</v>
      </c>
      <c r="F13" s="8"/>
      <c r="G13" s="8"/>
      <c r="H13" s="8"/>
      <c r="J13" s="7" t="s">
        <v>33</v>
      </c>
      <c r="K13" s="24" t="s">
        <v>35</v>
      </c>
      <c r="M13" s="6"/>
      <c r="N13" s="10" t="s">
        <v>2</v>
      </c>
      <c r="O13" s="7"/>
      <c r="P13" s="34">
        <v>188322878</v>
      </c>
      <c r="Q13" s="7"/>
      <c r="R13" s="8"/>
      <c r="S13" s="8"/>
      <c r="U13" s="7"/>
      <c r="V13" s="24" t="s">
        <v>35</v>
      </c>
      <c r="X13" s="16"/>
    </row>
    <row r="14" spans="2:24" x14ac:dyDescent="0.25">
      <c r="B14" s="6"/>
      <c r="C14" s="10" t="s">
        <v>1</v>
      </c>
      <c r="D14" s="7"/>
      <c r="E14" s="34">
        <v>23228582</v>
      </c>
      <c r="F14" s="8"/>
      <c r="G14" s="8"/>
      <c r="H14" s="8"/>
      <c r="I14" s="7"/>
      <c r="J14" s="7"/>
      <c r="K14" s="24" t="s">
        <v>35</v>
      </c>
      <c r="M14" s="6"/>
      <c r="N14" s="10" t="s">
        <v>1</v>
      </c>
      <c r="O14" s="7"/>
      <c r="P14" s="34">
        <v>21101922</v>
      </c>
      <c r="Q14" s="7"/>
      <c r="R14" s="8"/>
      <c r="S14" s="8"/>
      <c r="T14" s="7"/>
      <c r="U14" s="7"/>
      <c r="V14" s="24" t="s">
        <v>35</v>
      </c>
    </row>
    <row r="15" spans="2:24" x14ac:dyDescent="0.25">
      <c r="B15" s="6"/>
      <c r="C15" s="10" t="s">
        <v>23</v>
      </c>
      <c r="D15" s="7"/>
      <c r="E15" s="34">
        <v>10352743</v>
      </c>
      <c r="F15" s="8"/>
      <c r="G15" s="8"/>
      <c r="H15" s="8"/>
      <c r="I15" s="7"/>
      <c r="J15" s="7"/>
      <c r="K15" s="24" t="s">
        <v>35</v>
      </c>
      <c r="M15" s="6"/>
      <c r="N15" s="10" t="s">
        <v>62</v>
      </c>
      <c r="O15" s="7"/>
      <c r="P15" s="34"/>
      <c r="Q15" s="7"/>
      <c r="R15" s="8"/>
      <c r="S15" s="8"/>
      <c r="T15" s="7"/>
      <c r="U15" s="7"/>
      <c r="V15" s="24" t="s">
        <v>35</v>
      </c>
    </row>
    <row r="16" spans="2:24" ht="15.75" thickBot="1" x14ac:dyDescent="0.3">
      <c r="B16" s="6"/>
      <c r="C16" s="10" t="s">
        <v>5</v>
      </c>
      <c r="D16" s="7"/>
      <c r="E16" s="36">
        <f>SUM(E12:E15)</f>
        <v>420990516</v>
      </c>
      <c r="F16" s="8"/>
      <c r="G16" s="8"/>
      <c r="K16" s="24"/>
      <c r="M16" s="6"/>
      <c r="N16" s="10" t="s">
        <v>5</v>
      </c>
      <c r="O16" s="7"/>
      <c r="P16" s="36">
        <f>IF(SUM(P12:P15)=0,"",SUM(P12:P15))</f>
        <v>465057044</v>
      </c>
      <c r="Q16" s="7"/>
      <c r="S16" s="27" t="str">
        <f>IF(P16="","",IF(P16=P9,"Yes","Not equal"))</f>
        <v>Yes</v>
      </c>
      <c r="T16" s="7" t="s">
        <v>53</v>
      </c>
      <c r="V16" s="24"/>
    </row>
    <row r="17" spans="2:22" x14ac:dyDescent="0.25">
      <c r="B17" s="6"/>
      <c r="C17" s="10"/>
      <c r="D17" s="7"/>
      <c r="E17" s="37"/>
      <c r="F17" s="15"/>
      <c r="G17" s="15"/>
      <c r="H17" s="15"/>
      <c r="I17" s="18"/>
      <c r="J17" s="18"/>
      <c r="K17" s="25"/>
      <c r="M17" s="6"/>
      <c r="N17" s="10"/>
      <c r="O17" s="7"/>
      <c r="P17" s="37"/>
      <c r="Q17" s="7"/>
      <c r="R17" s="15"/>
      <c r="S17" s="15"/>
      <c r="T17" s="18"/>
      <c r="U17" s="18"/>
      <c r="V17" s="25"/>
    </row>
    <row r="18" spans="2:22" x14ac:dyDescent="0.25">
      <c r="B18" s="6"/>
      <c r="C18" s="10" t="s">
        <v>29</v>
      </c>
      <c r="D18" s="7"/>
      <c r="E18" s="34">
        <v>41914125</v>
      </c>
      <c r="F18" s="15"/>
      <c r="G18" s="15"/>
      <c r="H18" s="15"/>
      <c r="I18" s="18"/>
      <c r="J18" s="18"/>
      <c r="K18" s="24" t="s">
        <v>35</v>
      </c>
      <c r="M18" s="6"/>
      <c r="N18" s="10"/>
      <c r="O18" s="7"/>
      <c r="P18" s="37"/>
      <c r="Q18" s="7"/>
      <c r="R18" s="15"/>
      <c r="S18" s="15"/>
      <c r="T18" s="18"/>
      <c r="U18" s="18"/>
      <c r="V18" s="24"/>
    </row>
    <row r="19" spans="2:22" ht="15.75" thickBot="1" x14ac:dyDescent="0.3">
      <c r="B19" s="6"/>
      <c r="C19" s="10" t="s">
        <v>28</v>
      </c>
      <c r="D19" s="7"/>
      <c r="E19" s="36">
        <f>E16+E18</f>
        <v>462904641</v>
      </c>
      <c r="F19" s="15"/>
      <c r="G19" s="15"/>
      <c r="H19" s="27" t="str">
        <f>IF(E19="","",IF(E19=E9,"Yes","Not equal"))</f>
        <v>Yes</v>
      </c>
      <c r="I19" s="7" t="s">
        <v>37</v>
      </c>
      <c r="J19" s="7"/>
      <c r="K19" s="25"/>
      <c r="M19" s="6"/>
      <c r="N19" s="10"/>
      <c r="O19" s="7"/>
      <c r="P19" s="37"/>
      <c r="Q19" s="7"/>
      <c r="R19" s="27" t="str">
        <f>IF(O9=0,"",IF(O19=O9,"Yes","Not equal"))</f>
        <v/>
      </c>
      <c r="U19" s="7"/>
      <c r="V19" s="25"/>
    </row>
    <row r="20" spans="2:22" x14ac:dyDescent="0.25">
      <c r="B20" s="6"/>
      <c r="C20" s="7"/>
      <c r="D20" s="7"/>
      <c r="E20" s="35"/>
      <c r="F20" s="8"/>
      <c r="G20" s="8"/>
      <c r="H20" s="8"/>
      <c r="I20" s="7"/>
      <c r="J20" s="7"/>
      <c r="K20" s="24"/>
      <c r="M20" s="6"/>
      <c r="N20" s="7"/>
      <c r="O20" s="7"/>
      <c r="P20" s="35"/>
      <c r="Q20" s="7"/>
      <c r="R20" s="8"/>
      <c r="S20" s="8"/>
      <c r="T20" s="7"/>
      <c r="U20" s="7"/>
      <c r="V20" s="24"/>
    </row>
    <row r="21" spans="2:22" x14ac:dyDescent="0.25">
      <c r="B21" s="30">
        <v>3</v>
      </c>
      <c r="C21" s="22" t="s">
        <v>3</v>
      </c>
      <c r="D21" s="7"/>
      <c r="E21" s="35"/>
      <c r="F21" s="8"/>
      <c r="G21" s="8"/>
      <c r="H21" s="8"/>
      <c r="I21" s="7"/>
      <c r="J21" s="7"/>
      <c r="K21" s="24"/>
      <c r="M21" s="30">
        <v>3</v>
      </c>
      <c r="N21" s="22" t="s">
        <v>3</v>
      </c>
      <c r="O21" s="7"/>
      <c r="P21" s="35"/>
      <c r="Q21" s="7"/>
      <c r="R21" s="8"/>
      <c r="S21" s="8"/>
      <c r="T21" s="7"/>
      <c r="U21" s="7"/>
      <c r="V21" s="24"/>
    </row>
    <row r="22" spans="2:22" ht="15" customHeight="1" x14ac:dyDescent="0.25">
      <c r="B22" s="6"/>
      <c r="C22" s="10" t="s">
        <v>0</v>
      </c>
      <c r="D22" s="7"/>
      <c r="E22" s="34">
        <v>215258498</v>
      </c>
      <c r="F22" s="8"/>
      <c r="G22" s="8"/>
      <c r="H22" s="8"/>
      <c r="I22" s="7"/>
      <c r="J22" s="7"/>
      <c r="K22" s="24" t="s">
        <v>35</v>
      </c>
      <c r="M22" s="6"/>
      <c r="N22" s="10" t="s">
        <v>0</v>
      </c>
      <c r="O22" s="7"/>
      <c r="P22" s="34">
        <v>255632244</v>
      </c>
      <c r="Q22" s="7"/>
      <c r="R22" s="8"/>
      <c r="S22" s="8"/>
      <c r="T22" s="7"/>
      <c r="U22" s="31" t="s">
        <v>32</v>
      </c>
      <c r="V22" s="24" t="s">
        <v>35</v>
      </c>
    </row>
    <row r="23" spans="2:22" x14ac:dyDescent="0.25">
      <c r="B23" s="6"/>
      <c r="C23" s="10" t="s">
        <v>2</v>
      </c>
      <c r="D23" s="7"/>
      <c r="E23" s="38">
        <v>194506020</v>
      </c>
      <c r="F23" s="8"/>
      <c r="G23" s="29" t="s">
        <v>39</v>
      </c>
      <c r="H23" s="8"/>
      <c r="I23" s="19"/>
      <c r="J23" s="19"/>
      <c r="K23" s="24" t="s">
        <v>35</v>
      </c>
      <c r="M23" s="6"/>
      <c r="N23" s="10" t="s">
        <v>2</v>
      </c>
      <c r="O23" s="7"/>
      <c r="P23" s="39">
        <v>186322878</v>
      </c>
      <c r="Q23" s="7"/>
      <c r="R23" s="29" t="s">
        <v>56</v>
      </c>
      <c r="S23" s="8"/>
      <c r="T23" s="19"/>
      <c r="U23" s="32">
        <f>(P23-E23)/E23</f>
        <v>-4.207140735284183E-2</v>
      </c>
      <c r="V23" s="24" t="s">
        <v>35</v>
      </c>
    </row>
    <row r="24" spans="2:22" ht="15" customHeight="1" x14ac:dyDescent="0.25">
      <c r="B24" s="6"/>
      <c r="C24" s="10" t="s">
        <v>1</v>
      </c>
      <c r="D24" s="7"/>
      <c r="E24" s="34">
        <v>21703221</v>
      </c>
      <c r="F24" s="8"/>
      <c r="G24" s="8"/>
      <c r="H24" s="8"/>
      <c r="I24" s="7"/>
      <c r="J24" s="7"/>
      <c r="K24" s="24" t="s">
        <v>35</v>
      </c>
      <c r="M24" s="6"/>
      <c r="N24" s="10" t="s">
        <v>1</v>
      </c>
      <c r="O24" s="7"/>
      <c r="P24" s="34">
        <v>21101922</v>
      </c>
      <c r="Q24" s="7"/>
      <c r="R24" s="8"/>
      <c r="S24" s="8"/>
      <c r="T24" s="7"/>
      <c r="U24" s="48" t="s">
        <v>67</v>
      </c>
      <c r="V24" s="24" t="s">
        <v>35</v>
      </c>
    </row>
    <row r="25" spans="2:22" ht="15" customHeight="1" x14ac:dyDescent="0.25">
      <c r="B25" s="6"/>
      <c r="C25" s="10" t="s">
        <v>23</v>
      </c>
      <c r="D25" s="7"/>
      <c r="E25" s="34">
        <v>23547969</v>
      </c>
      <c r="F25" s="8"/>
      <c r="G25" s="8"/>
      <c r="H25" s="8"/>
      <c r="I25" s="7"/>
      <c r="J25" s="7"/>
      <c r="K25" s="24" t="s">
        <v>35</v>
      </c>
      <c r="M25" s="6"/>
      <c r="N25" s="10" t="s">
        <v>23</v>
      </c>
      <c r="O25" s="7"/>
      <c r="P25" s="34">
        <v>0</v>
      </c>
      <c r="Q25" s="7"/>
      <c r="R25" s="8"/>
      <c r="S25" s="8"/>
      <c r="T25" s="7"/>
      <c r="U25" s="48"/>
      <c r="V25" s="24"/>
    </row>
    <row r="26" spans="2:22" ht="15" customHeight="1" x14ac:dyDescent="0.25">
      <c r="B26" s="6"/>
      <c r="C26" s="10" t="s">
        <v>24</v>
      </c>
      <c r="D26" s="7"/>
      <c r="E26" s="34">
        <v>7888933</v>
      </c>
      <c r="F26" s="8"/>
      <c r="G26" s="8"/>
      <c r="H26" s="8"/>
      <c r="I26" s="7"/>
      <c r="J26" s="7"/>
      <c r="K26" s="24" t="s">
        <v>35</v>
      </c>
      <c r="M26" s="6"/>
      <c r="N26" s="10" t="s">
        <v>24</v>
      </c>
      <c r="O26" s="7"/>
      <c r="P26" s="34">
        <v>2000000</v>
      </c>
      <c r="Q26" s="7"/>
      <c r="R26" s="8"/>
      <c r="S26" s="8"/>
      <c r="T26" s="7"/>
      <c r="U26" s="48"/>
      <c r="V26" s="24"/>
    </row>
    <row r="27" spans="2:22" ht="15.75" thickBot="1" x14ac:dyDescent="0.3">
      <c r="B27" s="6"/>
      <c r="C27" s="10" t="s">
        <v>5</v>
      </c>
      <c r="D27" s="7"/>
      <c r="E27" s="36">
        <f>SUM(E22:E26)</f>
        <v>462904641</v>
      </c>
      <c r="F27" s="8"/>
      <c r="G27" s="8"/>
      <c r="H27" s="27" t="str">
        <f>IF(E27="","",IF(E27=E19,"Yes","Not equal"))</f>
        <v>Yes</v>
      </c>
      <c r="I27" s="7" t="s">
        <v>37</v>
      </c>
      <c r="J27" s="7"/>
      <c r="K27" s="26"/>
      <c r="M27" s="6"/>
      <c r="N27" s="10" t="s">
        <v>5</v>
      </c>
      <c r="O27" s="7"/>
      <c r="P27" s="36">
        <f>IF(SUM(P22:P26)=0,"",SUM(P22:P26))</f>
        <v>465057044</v>
      </c>
      <c r="Q27" s="7"/>
      <c r="R27" s="27" t="str">
        <f>IF(O19=0,"",IF(O27=O19,"Yes","Not equal"))</f>
        <v/>
      </c>
      <c r="S27" s="27" t="str">
        <f>IF(P27="","",IF(P27=P16,"Yes","Not equal"))</f>
        <v>Yes</v>
      </c>
      <c r="T27" s="7" t="s">
        <v>53</v>
      </c>
      <c r="U27" s="7"/>
      <c r="V27" s="26"/>
    </row>
    <row r="28" spans="2:22" x14ac:dyDescent="0.25">
      <c r="B28" s="6"/>
      <c r="C28" s="7"/>
      <c r="D28" s="7"/>
      <c r="E28" s="35"/>
      <c r="F28" s="8"/>
      <c r="G28" s="8"/>
      <c r="H28" s="8"/>
      <c r="I28" s="7"/>
      <c r="J28" s="7"/>
      <c r="K28" s="24"/>
      <c r="M28" s="6"/>
      <c r="N28" s="7"/>
      <c r="O28" s="7"/>
      <c r="P28" s="35"/>
      <c r="Q28" s="7"/>
      <c r="R28" s="8"/>
      <c r="S28" s="8"/>
      <c r="T28" s="7"/>
      <c r="U28" s="7"/>
      <c r="V28" s="24"/>
    </row>
    <row r="29" spans="2:22" x14ac:dyDescent="0.25">
      <c r="B29" s="30">
        <v>4</v>
      </c>
      <c r="C29" s="22" t="s">
        <v>4</v>
      </c>
      <c r="D29" s="7"/>
      <c r="E29" s="35"/>
      <c r="F29" s="8"/>
      <c r="G29" s="8"/>
      <c r="H29" s="8"/>
      <c r="I29" s="7"/>
      <c r="J29" s="7"/>
      <c r="K29" s="24"/>
      <c r="M29" s="30">
        <v>4</v>
      </c>
      <c r="N29" s="22" t="s">
        <v>4</v>
      </c>
      <c r="O29" s="7"/>
      <c r="P29" s="35"/>
      <c r="Q29" s="7"/>
      <c r="R29" s="8"/>
      <c r="S29" s="8"/>
      <c r="T29" s="7"/>
      <c r="U29" s="7"/>
      <c r="V29" s="24"/>
    </row>
    <row r="30" spans="2:22" ht="15" customHeight="1" x14ac:dyDescent="0.25">
      <c r="B30" s="6"/>
      <c r="C30" s="7" t="s">
        <v>6</v>
      </c>
      <c r="D30" s="7"/>
      <c r="E30" s="34">
        <v>52844305</v>
      </c>
      <c r="F30" s="8"/>
      <c r="G30" s="27" t="s">
        <v>41</v>
      </c>
      <c r="H30" s="8"/>
      <c r="I30" s="20"/>
      <c r="J30" s="20"/>
      <c r="K30" s="24" t="s">
        <v>35</v>
      </c>
      <c r="M30" s="6"/>
      <c r="N30" s="7" t="s">
        <v>6</v>
      </c>
      <c r="O30" s="7"/>
      <c r="P30" s="34">
        <v>70000000</v>
      </c>
      <c r="Q30" s="7"/>
      <c r="R30" s="27" t="s">
        <v>57</v>
      </c>
      <c r="S30" s="40">
        <f>P30/$P$38</f>
        <v>0.37569192120357864</v>
      </c>
      <c r="T30" s="41">
        <f>(P30-E30)/E30</f>
        <v>0.32464605220941029</v>
      </c>
      <c r="U30" s="7" t="s">
        <v>65</v>
      </c>
      <c r="V30" s="24" t="s">
        <v>35</v>
      </c>
    </row>
    <row r="31" spans="2:22" x14ac:dyDescent="0.25">
      <c r="B31" s="6"/>
      <c r="C31" s="7" t="s">
        <v>7</v>
      </c>
      <c r="D31" s="7"/>
      <c r="E31" s="34">
        <v>15707161</v>
      </c>
      <c r="F31" s="8"/>
      <c r="G31" s="8"/>
      <c r="H31" s="8"/>
      <c r="I31" s="7"/>
      <c r="J31" s="7"/>
      <c r="K31" s="24" t="s">
        <v>35</v>
      </c>
      <c r="M31" s="6"/>
      <c r="N31" s="7" t="s">
        <v>7</v>
      </c>
      <c r="O31" s="7"/>
      <c r="P31" s="34">
        <v>22800000</v>
      </c>
      <c r="Q31" s="7"/>
      <c r="R31" s="8"/>
      <c r="S31" s="40">
        <f t="shared" ref="S31:S37" si="0">P31/$P$38</f>
        <v>0.12236822576345134</v>
      </c>
      <c r="T31" s="41">
        <f>(P31-E31)/E31</f>
        <v>0.4515672182897979</v>
      </c>
      <c r="U31" s="7"/>
      <c r="V31" s="24" t="s">
        <v>35</v>
      </c>
    </row>
    <row r="32" spans="2:22" x14ac:dyDescent="0.25">
      <c r="B32" s="6"/>
      <c r="C32" s="7" t="s">
        <v>8</v>
      </c>
      <c r="D32" s="7"/>
      <c r="E32" s="34">
        <v>54438870</v>
      </c>
      <c r="F32" s="8"/>
      <c r="G32" s="8"/>
      <c r="H32" s="8"/>
      <c r="I32" s="20"/>
      <c r="J32" s="20"/>
      <c r="K32" s="24" t="s">
        <v>35</v>
      </c>
      <c r="M32" s="6"/>
      <c r="N32" s="7" t="s">
        <v>8</v>
      </c>
      <c r="O32" s="7"/>
      <c r="P32" s="34">
        <v>51400000</v>
      </c>
      <c r="Q32" s="7"/>
      <c r="R32" s="8"/>
      <c r="S32" s="40">
        <f t="shared" si="0"/>
        <v>0.27586521071234205</v>
      </c>
      <c r="T32" s="41">
        <f>(P32-E32)/E32</f>
        <v>-5.5821695049878883E-2</v>
      </c>
      <c r="U32" s="7"/>
      <c r="V32" s="24" t="s">
        <v>35</v>
      </c>
    </row>
    <row r="33" spans="2:22" x14ac:dyDescent="0.25">
      <c r="B33" s="6"/>
      <c r="C33" s="7" t="s">
        <v>9</v>
      </c>
      <c r="D33" s="7"/>
      <c r="E33" s="34">
        <v>0</v>
      </c>
      <c r="F33" s="8"/>
      <c r="G33" s="8"/>
      <c r="H33" s="8"/>
      <c r="I33" s="7"/>
      <c r="J33" s="7"/>
      <c r="K33" s="24" t="s">
        <v>35</v>
      </c>
      <c r="M33" s="6"/>
      <c r="N33" s="7" t="s">
        <v>9</v>
      </c>
      <c r="O33" s="7"/>
      <c r="P33" s="34">
        <v>0</v>
      </c>
      <c r="Q33" s="7"/>
      <c r="R33" s="8"/>
      <c r="S33" s="40">
        <f t="shared" si="0"/>
        <v>0</v>
      </c>
      <c r="T33" s="7"/>
      <c r="U33" s="7"/>
      <c r="V33" s="24" t="s">
        <v>35</v>
      </c>
    </row>
    <row r="34" spans="2:22" x14ac:dyDescent="0.25">
      <c r="B34" s="6"/>
      <c r="C34" s="7" t="s">
        <v>25</v>
      </c>
      <c r="D34" s="7"/>
      <c r="E34" s="34">
        <f>63852320+7663364</f>
        <v>71515684</v>
      </c>
      <c r="F34" s="8"/>
      <c r="G34" s="8"/>
      <c r="H34" s="8"/>
      <c r="I34" s="7"/>
      <c r="J34" s="7"/>
      <c r="K34" s="24" t="s">
        <v>35</v>
      </c>
      <c r="M34" s="6"/>
      <c r="N34" s="7" t="s">
        <v>60</v>
      </c>
      <c r="O34" s="7"/>
      <c r="P34" s="34">
        <v>3700000</v>
      </c>
      <c r="Q34" s="7"/>
      <c r="R34" s="8"/>
      <c r="S34" s="40">
        <f t="shared" si="0"/>
        <v>1.9858001549332014E-2</v>
      </c>
      <c r="T34" s="7"/>
      <c r="U34" s="7"/>
      <c r="V34" s="24" t="s">
        <v>35</v>
      </c>
    </row>
    <row r="35" spans="2:22" x14ac:dyDescent="0.25">
      <c r="B35" s="6"/>
      <c r="C35" s="7"/>
      <c r="D35" s="7"/>
      <c r="E35" s="34"/>
      <c r="F35" s="8"/>
      <c r="G35" s="8"/>
      <c r="H35" s="8"/>
      <c r="I35" s="7"/>
      <c r="J35" s="7"/>
      <c r="K35" s="24"/>
      <c r="M35" s="6"/>
      <c r="N35" s="33" t="s">
        <v>61</v>
      </c>
      <c r="O35" s="7"/>
      <c r="P35" s="34">
        <v>16100000</v>
      </c>
      <c r="Q35" s="7"/>
      <c r="R35" s="8"/>
      <c r="S35" s="40">
        <f t="shared" si="0"/>
        <v>8.6409141876823095E-2</v>
      </c>
      <c r="T35" s="7"/>
      <c r="V35" s="24" t="s">
        <v>35</v>
      </c>
    </row>
    <row r="36" spans="2:22" x14ac:dyDescent="0.25">
      <c r="B36" s="6"/>
      <c r="C36" s="7"/>
      <c r="D36" s="7"/>
      <c r="E36" s="34"/>
      <c r="F36" s="8"/>
      <c r="G36" s="8"/>
      <c r="H36" s="8"/>
      <c r="I36" s="7"/>
      <c r="J36" s="7"/>
      <c r="K36" s="24"/>
      <c r="M36" s="6"/>
      <c r="N36" s="33" t="s">
        <v>63</v>
      </c>
      <c r="O36" s="7"/>
      <c r="P36" s="34">
        <v>21000000</v>
      </c>
      <c r="Q36" s="7"/>
      <c r="R36" s="8"/>
      <c r="S36" s="40">
        <f t="shared" si="0"/>
        <v>0.11270757636107359</v>
      </c>
      <c r="T36" s="7"/>
      <c r="U36" s="28"/>
      <c r="V36" s="24"/>
    </row>
    <row r="37" spans="2:22" x14ac:dyDescent="0.25">
      <c r="B37" s="6"/>
      <c r="C37" s="7"/>
      <c r="D37" s="7"/>
      <c r="E37" s="34"/>
      <c r="F37" s="8"/>
      <c r="G37" s="8"/>
      <c r="H37" s="8"/>
      <c r="I37" s="7"/>
      <c r="J37" s="7"/>
      <c r="K37" s="24"/>
      <c r="M37" s="6"/>
      <c r="N37" s="33" t="s">
        <v>64</v>
      </c>
      <c r="O37" s="7"/>
      <c r="P37" s="34">
        <v>1322878</v>
      </c>
      <c r="Q37" s="7"/>
      <c r="R37" s="8"/>
      <c r="S37" s="40">
        <f t="shared" si="0"/>
        <v>7.0999225333992534E-3</v>
      </c>
      <c r="T37" s="7"/>
      <c r="U37" s="28"/>
      <c r="V37" s="24"/>
    </row>
    <row r="38" spans="2:22" ht="15.75" thickBot="1" x14ac:dyDescent="0.3">
      <c r="B38" s="6"/>
      <c r="C38" s="7"/>
      <c r="D38" s="7"/>
      <c r="E38" s="36">
        <f>IF(SUM(E30:E34)=0,"",SUM(E30:E34))</f>
        <v>194506020</v>
      </c>
      <c r="F38" s="8"/>
      <c r="G38" s="8"/>
      <c r="H38" s="27" t="str">
        <f>IF(E38="","",IF(E38=E23,"Yes","Not equal"))</f>
        <v>Yes</v>
      </c>
      <c r="I38" s="7" t="s">
        <v>40</v>
      </c>
      <c r="J38" s="7"/>
      <c r="K38" s="26"/>
      <c r="M38" s="6"/>
      <c r="N38" s="7"/>
      <c r="O38" s="7"/>
      <c r="P38" s="36">
        <f>IF(SUM(P30:P37)=0,"",SUM(P30:P37))</f>
        <v>186322878</v>
      </c>
      <c r="Q38" s="7"/>
      <c r="R38" s="27" t="str">
        <f>IF(O23=0,"",IF(O38=O23,"Yes","Not equal"))</f>
        <v/>
      </c>
      <c r="S38" s="27" t="str">
        <f>IF(P38="","",IF(P38=P23,"Yes","Not equal"))</f>
        <v>Yes</v>
      </c>
      <c r="T38" s="7" t="s">
        <v>58</v>
      </c>
      <c r="U38" s="28"/>
      <c r="V38" s="26"/>
    </row>
    <row r="39" spans="2:22" x14ac:dyDescent="0.25">
      <c r="B39" s="6"/>
      <c r="C39" s="7"/>
      <c r="D39" s="7"/>
      <c r="E39" s="35"/>
      <c r="F39" s="8"/>
      <c r="G39" s="8"/>
      <c r="H39" s="8"/>
      <c r="I39" s="7"/>
      <c r="J39" s="7"/>
      <c r="K39" s="24"/>
      <c r="M39" s="6"/>
      <c r="N39" s="7"/>
      <c r="O39" s="7"/>
      <c r="P39" s="35"/>
      <c r="Q39" s="7"/>
      <c r="R39" s="8"/>
      <c r="S39" s="8"/>
      <c r="T39" s="7"/>
      <c r="U39" s="7"/>
      <c r="V39" s="24"/>
    </row>
    <row r="40" spans="2:22" x14ac:dyDescent="0.25">
      <c r="B40" s="30">
        <v>5</v>
      </c>
      <c r="C40" s="22" t="s">
        <v>47</v>
      </c>
      <c r="D40" s="7"/>
      <c r="E40" s="34">
        <v>110810739</v>
      </c>
      <c r="F40" s="8"/>
      <c r="G40" s="27" t="s">
        <v>43</v>
      </c>
      <c r="H40" s="8"/>
      <c r="I40" s="21"/>
      <c r="J40" s="21"/>
      <c r="K40" s="24" t="s">
        <v>35</v>
      </c>
      <c r="M40" s="30">
        <v>5</v>
      </c>
      <c r="N40" s="22" t="s">
        <v>50</v>
      </c>
      <c r="O40" s="7"/>
      <c r="P40" s="34">
        <v>126000000</v>
      </c>
      <c r="Q40" s="7"/>
      <c r="R40" s="27" t="s">
        <v>54</v>
      </c>
      <c r="S40" s="8"/>
      <c r="T40" s="21"/>
      <c r="U40" s="21"/>
      <c r="V40" s="24" t="s">
        <v>68</v>
      </c>
    </row>
    <row r="41" spans="2:22" x14ac:dyDescent="0.25">
      <c r="B41" s="6"/>
      <c r="C41" s="7"/>
      <c r="D41" s="7"/>
      <c r="E41" s="35"/>
      <c r="F41" s="8"/>
      <c r="G41" s="8"/>
      <c r="H41" s="8"/>
      <c r="I41" s="7"/>
      <c r="J41" s="7"/>
      <c r="K41" s="24"/>
      <c r="M41" s="6"/>
      <c r="N41" s="7"/>
      <c r="O41" s="7"/>
      <c r="P41" s="35"/>
      <c r="Q41" s="7"/>
      <c r="R41" s="8"/>
      <c r="S41" s="8"/>
      <c r="T41" s="7"/>
      <c r="U41" s="7"/>
      <c r="V41" s="24"/>
    </row>
    <row r="42" spans="2:22" x14ac:dyDescent="0.25">
      <c r="B42" s="30">
        <v>6</v>
      </c>
      <c r="C42" s="22" t="s">
        <v>48</v>
      </c>
      <c r="D42" s="7"/>
      <c r="E42" s="35"/>
      <c r="F42" s="8"/>
      <c r="G42" s="8"/>
      <c r="H42" s="8"/>
      <c r="I42" s="7"/>
      <c r="J42" s="7"/>
      <c r="K42" s="24"/>
      <c r="M42" s="30">
        <v>6</v>
      </c>
      <c r="N42" s="22" t="s">
        <v>51</v>
      </c>
      <c r="O42" s="7"/>
      <c r="P42" s="35"/>
      <c r="Q42" s="7"/>
      <c r="R42" s="8"/>
      <c r="S42" s="8"/>
      <c r="T42" s="7"/>
      <c r="U42" s="7"/>
      <c r="V42" s="24"/>
    </row>
    <row r="43" spans="2:22" x14ac:dyDescent="0.25">
      <c r="B43" s="6"/>
      <c r="C43" s="7" t="s">
        <v>10</v>
      </c>
      <c r="D43" s="7"/>
      <c r="E43" s="34">
        <v>52844305</v>
      </c>
      <c r="F43" s="8"/>
      <c r="G43" s="8"/>
      <c r="H43" s="27" t="str">
        <f>IF(E43="","",IF(E43=E30,"Yes","Not equal"))</f>
        <v>Yes</v>
      </c>
      <c r="I43" s="7" t="s">
        <v>42</v>
      </c>
      <c r="J43" s="7"/>
      <c r="K43" s="24" t="s">
        <v>35</v>
      </c>
      <c r="M43" s="6"/>
      <c r="N43" s="7" t="s">
        <v>10</v>
      </c>
      <c r="O43" s="7"/>
      <c r="P43" s="34">
        <v>70000000</v>
      </c>
      <c r="Q43" s="7"/>
      <c r="R43" s="27" t="str">
        <f>IF(O30=0,"",IF(O43=O30,"Yes","Not equal"))</f>
        <v/>
      </c>
      <c r="S43" s="27" t="str">
        <f>IF(P43="","",IF(P43=P30,"Yes","Not equal"))</f>
        <v>Yes</v>
      </c>
      <c r="T43" s="7" t="s">
        <v>59</v>
      </c>
      <c r="U43" s="7"/>
      <c r="V43" s="24"/>
    </row>
    <row r="44" spans="2:22" x14ac:dyDescent="0.25">
      <c r="B44" s="6"/>
      <c r="C44" s="7" t="s">
        <v>11</v>
      </c>
      <c r="D44" s="7"/>
      <c r="E44" s="37">
        <f>45898211-E46</f>
        <v>19698211</v>
      </c>
      <c r="F44" s="8"/>
      <c r="G44" s="8"/>
      <c r="H44" s="8"/>
      <c r="I44" s="7"/>
      <c r="J44" s="7"/>
      <c r="K44" s="24" t="s">
        <v>35</v>
      </c>
      <c r="M44" s="6"/>
      <c r="N44" s="7" t="s">
        <v>11</v>
      </c>
      <c r="O44" s="7"/>
      <c r="P44" s="42"/>
      <c r="Q44" s="7"/>
      <c r="R44" s="8"/>
      <c r="S44" s="8"/>
      <c r="T44" s="7"/>
      <c r="U44" s="7" t="s">
        <v>66</v>
      </c>
      <c r="V44" s="24"/>
    </row>
    <row r="45" spans="2:22" x14ac:dyDescent="0.25">
      <c r="B45" s="6"/>
      <c r="C45" s="7" t="s">
        <v>12</v>
      </c>
      <c r="D45" s="7"/>
      <c r="E45" s="37">
        <v>11086081</v>
      </c>
      <c r="F45" s="8"/>
      <c r="G45" s="8"/>
      <c r="H45" s="8"/>
      <c r="I45" s="7"/>
      <c r="J45" s="7"/>
      <c r="K45" s="24" t="s">
        <v>35</v>
      </c>
      <c r="M45" s="6"/>
      <c r="N45" s="7" t="s">
        <v>12</v>
      </c>
      <c r="O45" s="7"/>
      <c r="P45" s="42"/>
      <c r="Q45" s="7"/>
      <c r="R45" s="8"/>
      <c r="S45" s="8"/>
      <c r="T45" s="7"/>
      <c r="U45" s="7" t="s">
        <v>66</v>
      </c>
      <c r="V45" s="24"/>
    </row>
    <row r="46" spans="2:22" x14ac:dyDescent="0.25">
      <c r="B46" s="6"/>
      <c r="C46" s="7" t="s">
        <v>13</v>
      </c>
      <c r="D46" s="7"/>
      <c r="E46" s="37">
        <v>26200000</v>
      </c>
      <c r="F46" s="8"/>
      <c r="G46" s="8"/>
      <c r="H46" s="8"/>
      <c r="I46" s="7"/>
      <c r="J46" s="7"/>
      <c r="K46" s="24" t="s">
        <v>46</v>
      </c>
      <c r="M46" s="6"/>
      <c r="N46" s="7" t="s">
        <v>13</v>
      </c>
      <c r="O46" s="7"/>
      <c r="P46" s="42"/>
      <c r="Q46" s="7"/>
      <c r="R46" s="8"/>
      <c r="S46" s="8"/>
      <c r="T46" s="7"/>
      <c r="U46" s="7"/>
      <c r="V46" s="24"/>
    </row>
    <row r="47" spans="2:22" x14ac:dyDescent="0.25">
      <c r="B47" s="6"/>
      <c r="C47" s="7" t="s">
        <v>30</v>
      </c>
      <c r="D47" s="7"/>
      <c r="E47" s="37">
        <v>982142</v>
      </c>
      <c r="F47" s="8"/>
      <c r="G47" s="8"/>
      <c r="H47" s="8"/>
      <c r="I47" s="7"/>
      <c r="J47" s="7"/>
      <c r="K47" s="24" t="s">
        <v>35</v>
      </c>
      <c r="M47" s="6"/>
      <c r="N47" s="7" t="s">
        <v>14</v>
      </c>
      <c r="O47" s="7"/>
      <c r="P47" s="42"/>
      <c r="Q47" s="7"/>
      <c r="R47" s="8"/>
      <c r="S47" s="8"/>
      <c r="T47" s="7"/>
      <c r="U47" s="7"/>
      <c r="V47" s="24"/>
    </row>
    <row r="48" spans="2:22" ht="15.75" thickBot="1" x14ac:dyDescent="0.3">
      <c r="B48" s="6"/>
      <c r="C48" s="7"/>
      <c r="D48" s="7"/>
      <c r="E48" s="36">
        <f>IF(SUM(E42:E47)=0,"",SUM(E42:E47))</f>
        <v>110810739</v>
      </c>
      <c r="F48" s="8"/>
      <c r="G48" s="8"/>
      <c r="H48" s="27" t="str">
        <f>IF(E48="","",IF(E48=E40,"Yes","Not equal"))</f>
        <v>Yes</v>
      </c>
      <c r="I48" s="7" t="s">
        <v>44</v>
      </c>
      <c r="J48" s="7"/>
      <c r="K48" s="9"/>
      <c r="M48" s="6"/>
      <c r="N48" s="7"/>
      <c r="O48" s="7"/>
      <c r="P48" s="36">
        <f>IF(SUM(P42:P47)=0,"",SUM(P42:P47))</f>
        <v>70000000</v>
      </c>
      <c r="Q48" s="7"/>
      <c r="R48" s="27" t="str">
        <f>IF(O40=0,"",IF(O48=O40,"Yes","Not equal"))</f>
        <v/>
      </c>
      <c r="S48" s="27" t="str">
        <f>IF(P48="","",IF(P48=P40,"Yes","Not equal"))</f>
        <v>Not equal</v>
      </c>
      <c r="T48" s="7" t="s">
        <v>55</v>
      </c>
      <c r="U48" s="7"/>
      <c r="V48" s="9"/>
    </row>
    <row r="49" spans="2:22" x14ac:dyDescent="0.25">
      <c r="B49" s="11"/>
      <c r="C49" s="12"/>
      <c r="D49" s="12"/>
      <c r="E49" s="12"/>
      <c r="F49" s="13"/>
      <c r="G49" s="13"/>
      <c r="H49" s="13"/>
      <c r="I49" s="12"/>
      <c r="J49" s="12"/>
      <c r="K49" s="14"/>
      <c r="M49" s="11"/>
      <c r="N49" s="12"/>
      <c r="O49" s="12"/>
      <c r="P49" s="12"/>
      <c r="Q49" s="12"/>
      <c r="R49" s="13"/>
      <c r="S49" s="13"/>
      <c r="T49" s="12"/>
      <c r="U49" s="12"/>
      <c r="V49" s="14"/>
    </row>
    <row r="51" spans="2:22" x14ac:dyDescent="0.25">
      <c r="E51" s="17"/>
    </row>
    <row r="52" spans="2:22" x14ac:dyDescent="0.25">
      <c r="C52" t="s">
        <v>26</v>
      </c>
    </row>
    <row r="53" spans="2:22" x14ac:dyDescent="0.25">
      <c r="C53" s="46" t="s">
        <v>27</v>
      </c>
    </row>
    <row r="54" spans="2:22" x14ac:dyDescent="0.25">
      <c r="C54" s="46"/>
    </row>
    <row r="55" spans="2:22" x14ac:dyDescent="0.25">
      <c r="C55" s="46"/>
    </row>
    <row r="56" spans="2:22" x14ac:dyDescent="0.25">
      <c r="C56" s="46"/>
    </row>
    <row r="57" spans="2:22" x14ac:dyDescent="0.25">
      <c r="C57" s="46"/>
    </row>
    <row r="58" spans="2:22" x14ac:dyDescent="0.25">
      <c r="C58" s="46"/>
    </row>
    <row r="59" spans="2:22" x14ac:dyDescent="0.25">
      <c r="C59" s="46"/>
    </row>
    <row r="60" spans="2:22" x14ac:dyDescent="0.25">
      <c r="C60" s="46"/>
    </row>
    <row r="61" spans="2:22" x14ac:dyDescent="0.25">
      <c r="C61" s="46"/>
    </row>
  </sheetData>
  <mergeCells count="6">
    <mergeCell ref="M5:V5"/>
    <mergeCell ref="C53:C61"/>
    <mergeCell ref="B5:K5"/>
    <mergeCell ref="H7:I7"/>
    <mergeCell ref="S7:T7"/>
    <mergeCell ref="U24:U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2018-11-09T00:00:08Z</dcterms:created>
  <dcterms:modified xsi:type="dcterms:W3CDTF">2018-11-09T00:03:09Z</dcterms:modified>
</cp:coreProperties>
</file>