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filterPrivacy="1" showInkAnnotation="0" autoCompressPictures="0"/>
  <bookViews>
    <workbookView xWindow="0" yWindow="0" windowWidth="25600" windowHeight="14780" tabRatio="500"/>
  </bookViews>
  <sheets>
    <sheet name="Projections" sheetId="5" r:id="rId1"/>
    <sheet name="2015 budget act vs proj vs 2014" sheetId="4" r:id="rId2"/>
  </sheets>
  <definedNames>
    <definedName name="Excel_BuiltIn__FilterDatabase">#REF!</definedName>
    <definedName name="Excel_BuiltIn__FilterDatabase_1">#REF!</definedName>
  </definedNames>
  <calcPr calcId="140001" calcMode="manual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4" l="1"/>
  <c r="D28" i="4"/>
  <c r="H37" i="4"/>
  <c r="I37" i="4"/>
  <c r="I32" i="4"/>
  <c r="I33" i="4"/>
  <c r="H28" i="4"/>
  <c r="C28" i="4"/>
  <c r="I28" i="4"/>
  <c r="J9" i="5"/>
  <c r="K9" i="5"/>
  <c r="K8" i="5"/>
  <c r="J8" i="5"/>
  <c r="G24" i="5"/>
  <c r="H24" i="5"/>
  <c r="K22" i="5"/>
  <c r="K20" i="5"/>
  <c r="K19" i="5"/>
  <c r="K18" i="5"/>
  <c r="K17" i="5"/>
  <c r="K16" i="5"/>
  <c r="K15" i="5"/>
  <c r="K14" i="5"/>
  <c r="K13" i="5"/>
  <c r="K12" i="5"/>
  <c r="K11" i="5"/>
  <c r="K7" i="5"/>
  <c r="C24" i="5"/>
  <c r="D24" i="5"/>
  <c r="E24" i="5"/>
  <c r="F24" i="5"/>
  <c r="J22" i="5"/>
  <c r="J20" i="5"/>
  <c r="J19" i="5"/>
  <c r="J18" i="5"/>
  <c r="J17" i="5"/>
  <c r="J16" i="5"/>
  <c r="J15" i="5"/>
  <c r="J14" i="5"/>
  <c r="J13" i="5"/>
  <c r="J12" i="5"/>
  <c r="J11" i="5"/>
  <c r="J7" i="5"/>
  <c r="E8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8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I7" i="4"/>
  <c r="E7" i="4"/>
  <c r="E28" i="4"/>
  <c r="K24" i="5"/>
  <c r="J24" i="5"/>
</calcChain>
</file>

<file path=xl/sharedStrings.xml><?xml version="1.0" encoding="utf-8"?>
<sst xmlns="http://schemas.openxmlformats.org/spreadsheetml/2006/main" count="150" uniqueCount="91">
  <si>
    <t>Office space</t>
  </si>
  <si>
    <t>Site visits</t>
  </si>
  <si>
    <t>Other travel</t>
  </si>
  <si>
    <t>Computer hardware</t>
  </si>
  <si>
    <t>Misc admin</t>
  </si>
  <si>
    <t>Bookkeeping</t>
  </si>
  <si>
    <t>Website</t>
  </si>
  <si>
    <t>Insurance</t>
  </si>
  <si>
    <t>Audit fee</t>
  </si>
  <si>
    <t>Staff recruitment</t>
  </si>
  <si>
    <t>Staff moving expenses</t>
  </si>
  <si>
    <t>Total operating expenses</t>
  </si>
  <si>
    <t>Co-Executive Directors</t>
  </si>
  <si>
    <t>Interns</t>
  </si>
  <si>
    <t>Conversation Notes Writers</t>
  </si>
  <si>
    <t>Open Phil contractors</t>
  </si>
  <si>
    <t>Other staff (admin, notes, outreach)</t>
  </si>
  <si>
    <t>Donated by Good Ventures</t>
  </si>
  <si>
    <t>$20k/yr</t>
  </si>
  <si>
    <t>$25k/yr</t>
  </si>
  <si>
    <t>$600/employee/year</t>
  </si>
  <si>
    <t>$50k/yr</t>
  </si>
  <si>
    <t>$15k/year</t>
  </si>
  <si>
    <t>$35k/yr + redesign in 2015</t>
  </si>
  <si>
    <t>$8k/yr</t>
  </si>
  <si>
    <t>Budget category</t>
  </si>
  <si>
    <t>Notes:</t>
  </si>
  <si>
    <t>8 summer interns/year</t>
  </si>
  <si>
    <t>$2000/new FT employee</t>
  </si>
  <si>
    <t>$2150/mo, rising 150/month each year, plus ~$3500 once a year for audit prep</t>
  </si>
  <si>
    <t>Based on 2014 exp</t>
  </si>
  <si>
    <t>2015 Projected</t>
  </si>
  <si>
    <t>-</t>
  </si>
  <si>
    <t>2015 Actual</t>
  </si>
  <si>
    <t>2014 Actual</t>
  </si>
  <si>
    <t>Actual - Projected</t>
  </si>
  <si>
    <t>2015 - 2014</t>
  </si>
  <si>
    <t>Notes from 2015 Projections</t>
  </si>
  <si>
    <t>Shifted staff and increased hiring for Ops</t>
  </si>
  <si>
    <t>Skipped expected travel</t>
  </si>
  <si>
    <t>Projections hadn't accounted for increase in Open Phil and remote staff travel</t>
  </si>
  <si>
    <t>Increased research staff to expand program work</t>
  </si>
  <si>
    <t>Started to dedicate staff to support operational needs of larger organization</t>
  </si>
  <si>
    <t>Increased to support growing research needs</t>
  </si>
  <si>
    <t>Invested significantly in website redesign</t>
  </si>
  <si>
    <t>Overall, in line with planned growth</t>
  </si>
  <si>
    <t>Explanations</t>
  </si>
  <si>
    <t>Open Phil staff</t>
  </si>
  <si>
    <t>15 on 1/1/15, projecting adding 8 by 9/1/15</t>
  </si>
  <si>
    <t>Research Analysts</t>
  </si>
  <si>
    <t>Tracked actual spending of analysts across GiveWell and Open Phil; hiring for these groups was slightly behind projected pace</t>
  </si>
  <si>
    <t>Rent replacement value</t>
  </si>
  <si>
    <t>Operating expenses (incl. rent replacement value; excl. grants/fees)</t>
  </si>
  <si>
    <t>Jan - Mar 2016</t>
  </si>
  <si>
    <t>Apr - Jun 2016</t>
  </si>
  <si>
    <t>Jul - Sep 2016</t>
  </si>
  <si>
    <t>Oct - Dec 2016</t>
  </si>
  <si>
    <t>Jan - Mar 2017</t>
  </si>
  <si>
    <t>Apr - Jun 2017</t>
  </si>
  <si>
    <t>$8k one-time per year</t>
  </si>
  <si>
    <t>$20k/yr around July</t>
  </si>
  <si>
    <t>Projection based on 6 months around end of 2015</t>
  </si>
  <si>
    <t>$20k in 2015, grows with # of employees</t>
  </si>
  <si>
    <t>Estimate based on recent costs</t>
  </si>
  <si>
    <t>Donated by GV - we count ~50% of the rent as 'cost we'd have to replace without GV</t>
  </si>
  <si>
    <t>Category</t>
  </si>
  <si>
    <t>Notes</t>
  </si>
  <si>
    <t>Total 2016</t>
  </si>
  <si>
    <t>-- Includes actual expenses through April 2016</t>
  </si>
  <si>
    <t>-- Excludes grants to charities, payment processing fees, and in-kind goods and services (other than rent)</t>
  </si>
  <si>
    <t>Total 1st half of 2017</t>
  </si>
  <si>
    <t>Travel by Open Phil program officers for work and visits to SF by remote staff</t>
  </si>
  <si>
    <t>Contractors</t>
  </si>
  <si>
    <t>Employees and interns</t>
  </si>
  <si>
    <t>Primarily Conversation Notes Writers and Open Phil advisors</t>
  </si>
  <si>
    <t>N/A</t>
  </si>
  <si>
    <t>Other spending</t>
  </si>
  <si>
    <t>Payment processing fees</t>
  </si>
  <si>
    <t>Grants to charities</t>
  </si>
  <si>
    <t>Previously, had not included this cost in projections</t>
  </si>
  <si>
    <t>Other in-kind contributions</t>
  </si>
  <si>
    <t>Google AdWords and other misc.</t>
  </si>
  <si>
    <t>We wouldn't purchase these at near the same levels if they weren't donated</t>
  </si>
  <si>
    <t>Continues to be donated by Good Ventures (see below)</t>
  </si>
  <si>
    <t>-- 2015 projection is as approved by board (in June 2015), which actual data for January and February</t>
  </si>
  <si>
    <t>$1,000 per person per year</t>
  </si>
  <si>
    <t>Projected to continue to grow with headcount</t>
  </si>
  <si>
    <t>We made a poor projection for 2014 that didn’t account for staff size growth and associated costs. This includes moving expense in 2015; staff well-being (snacks, happy hour, lunches, events, staff retreat); furniture and office supplies that are paid by GiveWell</t>
  </si>
  <si>
    <t>Total operating expenses (excluding additional rent replacement value)</t>
  </si>
  <si>
    <r>
      <t>Projections hadn't accounted for increased costs (primarily</t>
    </r>
    <r>
      <rPr>
        <sz val="12"/>
        <rFont val="Arial"/>
        <family val="2"/>
      </rPr>
      <t xml:space="preserve"> summer fellowships and travel for interviews)</t>
    </r>
  </si>
  <si>
    <t>We were 33 FT in Jan '16; 38 in July '16. Project not more than 53 in June '17.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</si>
</sst>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&quot;$&quot;* #,##0_);_(&quot;$&quot;* \(#,##0\);_(&quot;$&quot;* &quot;-&quot;??_);_(@_)"/>
    <numFmt numFmtId="167" formatCode="&quot;$&quot;#,##0;[Red]&quot;$&quot;#,##0"/>
    <numFmt numFmtId="168" formatCode="&quot;$&quot;#,##0"/>
  </numFmts>
  <fonts count="14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2"/>
      <color rgb="FFFFFFFF"/>
      <name val="Arial"/>
      <family val="2"/>
    </font>
    <font>
      <i/>
      <sz val="12"/>
      <name val="Arial"/>
      <family val="2"/>
    </font>
    <font>
      <sz val="12"/>
      <color rgb="FFFFFFFF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000000"/>
        <bgColor rgb="FF003300"/>
      </patternFill>
    </fill>
  </fills>
  <borders count="2">
    <border>
      <left/>
      <right/>
      <top/>
      <bottom/>
      <diagonal/>
    </border>
    <border>
      <left style="double">
        <color indexed="8"/>
      </left>
      <right/>
      <top/>
      <bottom/>
      <diagonal/>
    </border>
  </borders>
  <cellStyleXfs count="149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0" fillId="3" borderId="0" xfId="0" applyFont="1" applyFill="1"/>
    <xf numFmtId="0" fontId="10" fillId="4" borderId="0" xfId="0" applyFont="1" applyFill="1"/>
    <xf numFmtId="0" fontId="0" fillId="0" borderId="0" xfId="0" applyFont="1" applyFill="1"/>
    <xf numFmtId="0" fontId="11" fillId="2" borderId="0" xfId="0" applyFont="1" applyFill="1"/>
    <xf numFmtId="14" fontId="11" fillId="2" borderId="0" xfId="0" applyNumberFormat="1" applyFont="1" applyFill="1" applyAlignment="1"/>
    <xf numFmtId="167" fontId="10" fillId="3" borderId="0" xfId="0" applyNumberFormat="1" applyFont="1" applyFill="1" applyBorder="1"/>
    <xf numFmtId="167" fontId="10" fillId="4" borderId="0" xfId="0" applyNumberFormat="1" applyFont="1" applyFill="1" applyBorder="1"/>
    <xf numFmtId="168" fontId="0" fillId="0" borderId="0" xfId="0" applyNumberFormat="1" applyFont="1" applyFill="1" applyBorder="1"/>
    <xf numFmtId="167" fontId="11" fillId="2" borderId="1" xfId="0" applyNumberFormat="1" applyFont="1" applyFill="1" applyBorder="1"/>
    <xf numFmtId="9" fontId="0" fillId="0" borderId="0" xfId="0" applyNumberFormat="1" applyFont="1" applyFill="1"/>
    <xf numFmtId="0" fontId="0" fillId="0" borderId="0" xfId="0" applyFill="1"/>
    <xf numFmtId="0" fontId="0" fillId="0" borderId="0" xfId="0"/>
    <xf numFmtId="0" fontId="2" fillId="0" borderId="0" xfId="0" applyFont="1"/>
    <xf numFmtId="0" fontId="8" fillId="0" borderId="0" xfId="0" quotePrefix="1" applyFont="1"/>
    <xf numFmtId="0" fontId="8" fillId="0" borderId="0" xfId="0" quotePrefix="1" applyFont="1" applyFill="1"/>
    <xf numFmtId="0" fontId="0" fillId="0" borderId="0" xfId="0" applyAlignment="1"/>
    <xf numFmtId="14" fontId="7" fillId="5" borderId="0" xfId="0" applyNumberFormat="1" applyFont="1" applyFill="1" applyAlignment="1">
      <alignment horizontal="right" wrapText="1"/>
    </xf>
    <xf numFmtId="0" fontId="2" fillId="4" borderId="0" xfId="0" applyFont="1" applyFill="1"/>
    <xf numFmtId="0" fontId="2" fillId="3" borderId="0" xfId="0" applyFont="1" applyFill="1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quotePrefix="1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14" fontId="9" fillId="5" borderId="0" xfId="0" applyNumberFormat="1" applyFont="1" applyFill="1" applyAlignment="1">
      <alignment vertical="center" wrapText="1"/>
    </xf>
    <xf numFmtId="14" fontId="7" fillId="5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66" fontId="2" fillId="3" borderId="0" xfId="128" applyNumberFormat="1" applyFont="1" applyFill="1" applyAlignment="1">
      <alignment vertical="center"/>
    </xf>
    <xf numFmtId="166" fontId="10" fillId="3" borderId="0" xfId="128" applyNumberFormat="1" applyFont="1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166" fontId="2" fillId="4" borderId="0" xfId="128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2" fillId="3" borderId="0" xfId="128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166" fontId="10" fillId="4" borderId="0" xfId="128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9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6" fontId="2" fillId="3" borderId="0" xfId="128" applyNumberFormat="1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6" fontId="3" fillId="2" borderId="0" xfId="128" applyNumberFormat="1" applyFont="1" applyFill="1" applyAlignment="1">
      <alignment vertical="center"/>
    </xf>
    <xf numFmtId="166" fontId="3" fillId="2" borderId="0" xfId="128" applyNumberFormat="1" applyFont="1" applyFill="1" applyAlignment="1">
      <alignment vertical="center" wrapText="1"/>
    </xf>
    <xf numFmtId="166" fontId="2" fillId="4" borderId="0" xfId="128" applyNumberFormat="1" applyFont="1" applyFill="1" applyAlignment="1">
      <alignment vertical="center" wrapText="1"/>
    </xf>
    <xf numFmtId="166" fontId="11" fillId="2" borderId="0" xfId="128" applyNumberFormat="1" applyFont="1" applyFill="1" applyAlignment="1">
      <alignment vertical="center" wrapText="1"/>
    </xf>
    <xf numFmtId="166" fontId="12" fillId="4" borderId="0" xfId="128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66" fontId="2" fillId="4" borderId="0" xfId="128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67" fontId="2" fillId="4" borderId="0" xfId="0" applyNumberFormat="1" applyFont="1" applyFill="1" applyBorder="1"/>
    <xf numFmtId="0" fontId="2" fillId="3" borderId="0" xfId="128" applyNumberFormat="1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</cellXfs>
  <cellStyles count="149">
    <cellStyle name="Currency" xfId="128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tabSelected="1" zoomScale="85" zoomScaleNormal="85" zoomScalePageLayoutView="85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J24" sqref="J24"/>
    </sheetView>
  </sheetViews>
  <sheetFormatPr baseColWidth="10" defaultColWidth="8.83203125" defaultRowHeight="12" x14ac:dyDescent="0"/>
  <cols>
    <col min="1" max="1" width="27.5" customWidth="1"/>
    <col min="2" max="2" width="71" customWidth="1"/>
    <col min="3" max="8" width="17.5" customWidth="1"/>
    <col min="9" max="9" width="4.5" style="12" customWidth="1"/>
    <col min="10" max="10" width="16.5" bestFit="1" customWidth="1"/>
    <col min="11" max="11" width="13.33203125" customWidth="1"/>
  </cols>
  <sheetData>
    <row r="1" spans="1:60" s="16" customFormat="1" ht="15">
      <c r="A1" s="13" t="s">
        <v>26</v>
      </c>
    </row>
    <row r="2" spans="1:60" s="16" customFormat="1" ht="15">
      <c r="A2" s="14" t="s">
        <v>68</v>
      </c>
    </row>
    <row r="3" spans="1:60" s="16" customFormat="1" ht="15">
      <c r="A3" s="15" t="s">
        <v>69</v>
      </c>
    </row>
    <row r="4" spans="1:60" s="12" customFormat="1"/>
    <row r="6" spans="1:60" ht="30">
      <c r="A6" s="5" t="s">
        <v>65</v>
      </c>
      <c r="B6" s="5" t="s">
        <v>66</v>
      </c>
      <c r="C6" s="5" t="s">
        <v>53</v>
      </c>
      <c r="D6" s="5" t="s">
        <v>54</v>
      </c>
      <c r="E6" s="5" t="s">
        <v>55</v>
      </c>
      <c r="F6" s="5" t="s">
        <v>56</v>
      </c>
      <c r="G6" s="5" t="s">
        <v>57</v>
      </c>
      <c r="H6" s="5" t="s">
        <v>58</v>
      </c>
      <c r="I6" s="5"/>
      <c r="J6" s="17" t="s">
        <v>67</v>
      </c>
      <c r="K6" s="17" t="s">
        <v>70</v>
      </c>
    </row>
    <row r="7" spans="1:60" ht="15">
      <c r="A7" s="1" t="s">
        <v>12</v>
      </c>
      <c r="B7" s="58" t="s">
        <v>90</v>
      </c>
      <c r="C7" s="6">
        <v>87359.695729797866</v>
      </c>
      <c r="D7" s="6">
        <v>84356.872678137152</v>
      </c>
      <c r="E7" s="6">
        <v>97397.657857173821</v>
      </c>
      <c r="F7" s="6">
        <v>97397.657857173821</v>
      </c>
      <c r="G7" s="6">
        <v>97397.657857173821</v>
      </c>
      <c r="H7" s="6">
        <v>97397.657857173821</v>
      </c>
      <c r="I7" s="6"/>
      <c r="J7" s="6">
        <f>SUM(C7:F7)</f>
        <v>366511.88412228267</v>
      </c>
      <c r="K7" s="6">
        <f>SUM(G7:H7)</f>
        <v>194795.31571434764</v>
      </c>
    </row>
    <row r="8" spans="1:60" s="12" customFormat="1" ht="15">
      <c r="A8" s="18" t="s">
        <v>73</v>
      </c>
      <c r="B8" s="58"/>
      <c r="C8" s="7">
        <v>646954.55427020206</v>
      </c>
      <c r="D8" s="7">
        <v>753356.73266548221</v>
      </c>
      <c r="E8" s="7">
        <v>1145203.9716666667</v>
      </c>
      <c r="F8" s="7">
        <v>1164935.1124999998</v>
      </c>
      <c r="G8" s="7">
        <v>1234487.4524999999</v>
      </c>
      <c r="H8" s="7">
        <v>1359093.030833333</v>
      </c>
      <c r="I8" s="7"/>
      <c r="J8" s="7">
        <f t="shared" ref="J8:J9" si="0">SUM(C8:F8)</f>
        <v>3710450.3711023508</v>
      </c>
      <c r="K8" s="7">
        <f t="shared" ref="K8:K9" si="1">SUM(G8:H8)</f>
        <v>2593580.4833333329</v>
      </c>
    </row>
    <row r="9" spans="1:60" s="12" customFormat="1" ht="15">
      <c r="A9" s="19" t="s">
        <v>72</v>
      </c>
      <c r="B9" s="19" t="s">
        <v>74</v>
      </c>
      <c r="C9" s="6">
        <v>101131</v>
      </c>
      <c r="D9" s="6">
        <v>96956.666666666672</v>
      </c>
      <c r="E9" s="6">
        <v>62520</v>
      </c>
      <c r="F9" s="6">
        <v>62520</v>
      </c>
      <c r="G9" s="6">
        <v>62520</v>
      </c>
      <c r="H9" s="6">
        <v>62520</v>
      </c>
      <c r="I9" s="6"/>
      <c r="J9" s="6">
        <f t="shared" si="0"/>
        <v>323127.66666666669</v>
      </c>
      <c r="K9" s="6">
        <f t="shared" si="1"/>
        <v>125040</v>
      </c>
    </row>
    <row r="10" spans="1:60" s="11" customFormat="1" ht="5.5" customHeight="1">
      <c r="A10" s="3"/>
      <c r="B10" s="3"/>
      <c r="C10" s="3"/>
      <c r="D10" s="3"/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15">
      <c r="A11" s="1" t="s">
        <v>5</v>
      </c>
      <c r="B11" s="1" t="s">
        <v>63</v>
      </c>
      <c r="C11" s="6">
        <v>11244</v>
      </c>
      <c r="D11" s="6">
        <v>8000</v>
      </c>
      <c r="E11" s="6">
        <v>12000</v>
      </c>
      <c r="F11" s="6">
        <v>12000</v>
      </c>
      <c r="G11" s="6">
        <v>13200</v>
      </c>
      <c r="H11" s="6">
        <v>13200</v>
      </c>
      <c r="I11" s="6"/>
      <c r="J11" s="6">
        <f t="shared" ref="J11:J20" si="2">SUM(C11:F11)</f>
        <v>43244</v>
      </c>
      <c r="K11" s="6">
        <f t="shared" ref="K11:K22" si="3">SUM(G11:H11)</f>
        <v>26400</v>
      </c>
    </row>
    <row r="12" spans="1:60" ht="15">
      <c r="A12" s="2" t="s">
        <v>8</v>
      </c>
      <c r="B12" s="2" t="s">
        <v>59</v>
      </c>
      <c r="C12" s="7">
        <v>0</v>
      </c>
      <c r="D12" s="7">
        <v>8000</v>
      </c>
      <c r="E12" s="7">
        <v>0</v>
      </c>
      <c r="F12" s="7">
        <v>0</v>
      </c>
      <c r="G12" s="7">
        <v>0</v>
      </c>
      <c r="H12" s="7">
        <v>8000</v>
      </c>
      <c r="I12" s="7"/>
      <c r="J12" s="7">
        <f t="shared" si="2"/>
        <v>8000</v>
      </c>
      <c r="K12" s="7">
        <f t="shared" si="3"/>
        <v>8000</v>
      </c>
    </row>
    <row r="13" spans="1:60" ht="15">
      <c r="A13" s="1" t="s">
        <v>1</v>
      </c>
      <c r="B13" s="1" t="s">
        <v>60</v>
      </c>
      <c r="C13" s="6">
        <v>0</v>
      </c>
      <c r="D13" s="6">
        <v>0</v>
      </c>
      <c r="E13" s="6">
        <v>20000</v>
      </c>
      <c r="F13" s="6">
        <v>0</v>
      </c>
      <c r="G13" s="6">
        <v>0</v>
      </c>
      <c r="H13" s="6">
        <v>0</v>
      </c>
      <c r="I13" s="6"/>
      <c r="J13" s="6">
        <f t="shared" si="2"/>
        <v>20000</v>
      </c>
      <c r="K13" s="6">
        <f t="shared" si="3"/>
        <v>0</v>
      </c>
    </row>
    <row r="14" spans="1:60" ht="15">
      <c r="A14" s="2" t="s">
        <v>2</v>
      </c>
      <c r="B14" s="18" t="s">
        <v>71</v>
      </c>
      <c r="C14" s="7">
        <v>22336</v>
      </c>
      <c r="D14" s="7">
        <v>36728</v>
      </c>
      <c r="E14" s="7">
        <v>37500</v>
      </c>
      <c r="F14" s="7">
        <v>37500</v>
      </c>
      <c r="G14" s="7">
        <v>41250.000000000007</v>
      </c>
      <c r="H14" s="7">
        <v>41250.000000000007</v>
      </c>
      <c r="I14" s="7"/>
      <c r="J14" s="7">
        <f t="shared" si="2"/>
        <v>134064</v>
      </c>
      <c r="K14" s="7">
        <f t="shared" si="3"/>
        <v>82500.000000000015</v>
      </c>
    </row>
    <row r="15" spans="1:60" ht="15">
      <c r="A15" s="1" t="s">
        <v>3</v>
      </c>
      <c r="B15" s="19" t="s">
        <v>85</v>
      </c>
      <c r="C15" s="6">
        <v>12965</v>
      </c>
      <c r="D15" s="6">
        <v>7728</v>
      </c>
      <c r="E15" s="6">
        <v>10333</v>
      </c>
      <c r="F15" s="6">
        <v>11500</v>
      </c>
      <c r="G15" s="6">
        <v>12250</v>
      </c>
      <c r="H15" s="6">
        <v>12917</v>
      </c>
      <c r="I15" s="6"/>
      <c r="J15" s="6">
        <f t="shared" si="2"/>
        <v>42526</v>
      </c>
      <c r="K15" s="6">
        <f t="shared" si="3"/>
        <v>25167</v>
      </c>
    </row>
    <row r="16" spans="1:60" ht="15">
      <c r="A16" s="2" t="s">
        <v>6</v>
      </c>
      <c r="B16" s="2" t="s">
        <v>61</v>
      </c>
      <c r="C16" s="7">
        <v>11963</v>
      </c>
      <c r="D16" s="7">
        <v>18818.333333333336</v>
      </c>
      <c r="E16" s="7">
        <v>12500</v>
      </c>
      <c r="F16" s="7">
        <v>12500</v>
      </c>
      <c r="G16" s="7">
        <v>12500</v>
      </c>
      <c r="H16" s="7">
        <v>12500</v>
      </c>
      <c r="I16" s="7"/>
      <c r="J16" s="7">
        <f t="shared" si="2"/>
        <v>55781.333333333336</v>
      </c>
      <c r="K16" s="7">
        <f t="shared" si="3"/>
        <v>25000</v>
      </c>
    </row>
    <row r="17" spans="1:60" ht="15">
      <c r="A17" s="1" t="s">
        <v>9</v>
      </c>
      <c r="B17" s="19" t="s">
        <v>61</v>
      </c>
      <c r="C17" s="6">
        <v>9988</v>
      </c>
      <c r="D17" s="6">
        <v>9078.6666666666679</v>
      </c>
      <c r="E17" s="6">
        <v>10000</v>
      </c>
      <c r="F17" s="6">
        <v>10000</v>
      </c>
      <c r="G17" s="6">
        <v>10000</v>
      </c>
      <c r="H17" s="6">
        <v>10000</v>
      </c>
      <c r="I17" s="6"/>
      <c r="J17" s="6">
        <f t="shared" si="2"/>
        <v>39066.666666666672</v>
      </c>
      <c r="K17" s="6">
        <f t="shared" si="3"/>
        <v>20000</v>
      </c>
    </row>
    <row r="18" spans="1:60" ht="15">
      <c r="A18" s="2" t="s">
        <v>10</v>
      </c>
      <c r="B18" s="2" t="s">
        <v>28</v>
      </c>
      <c r="C18" s="7">
        <v>2904</v>
      </c>
      <c r="D18" s="7">
        <v>9321</v>
      </c>
      <c r="E18" s="7">
        <v>22000</v>
      </c>
      <c r="F18" s="7">
        <v>0</v>
      </c>
      <c r="G18" s="7">
        <v>10000</v>
      </c>
      <c r="H18" s="7">
        <v>4000</v>
      </c>
      <c r="I18" s="7"/>
      <c r="J18" s="7">
        <f t="shared" si="2"/>
        <v>34225</v>
      </c>
      <c r="K18" s="7">
        <f t="shared" si="3"/>
        <v>14000</v>
      </c>
    </row>
    <row r="19" spans="1:60" ht="15">
      <c r="A19" s="1" t="s">
        <v>7</v>
      </c>
      <c r="B19" s="1" t="s">
        <v>62</v>
      </c>
      <c r="C19" s="6">
        <v>2594</v>
      </c>
      <c r="D19" s="6">
        <v>5916</v>
      </c>
      <c r="E19" s="6">
        <v>7500</v>
      </c>
      <c r="F19" s="6">
        <v>7500</v>
      </c>
      <c r="G19" s="6">
        <v>10454.545454545456</v>
      </c>
      <c r="H19" s="6">
        <v>10454.545454545456</v>
      </c>
      <c r="I19" s="6"/>
      <c r="J19" s="6">
        <f t="shared" si="2"/>
        <v>23510</v>
      </c>
      <c r="K19" s="6">
        <f t="shared" si="3"/>
        <v>20909.090909090912</v>
      </c>
    </row>
    <row r="20" spans="1:60" ht="15">
      <c r="A20" s="2" t="s">
        <v>4</v>
      </c>
      <c r="B20" s="18" t="s">
        <v>86</v>
      </c>
      <c r="C20" s="7">
        <v>41760</v>
      </c>
      <c r="D20" s="56">
        <v>77403</v>
      </c>
      <c r="E20" s="7">
        <v>68889</v>
      </c>
      <c r="F20" s="7">
        <v>76667</v>
      </c>
      <c r="G20" s="7">
        <v>81667</v>
      </c>
      <c r="H20" s="7">
        <v>86111</v>
      </c>
      <c r="I20" s="7"/>
      <c r="J20" s="7">
        <f t="shared" si="2"/>
        <v>264719</v>
      </c>
      <c r="K20" s="7">
        <f t="shared" si="3"/>
        <v>167778</v>
      </c>
    </row>
    <row r="21" spans="1:60" s="11" customFormat="1" ht="5.5" customHeight="1">
      <c r="A21" s="3"/>
      <c r="B21" s="3"/>
      <c r="C21" s="3"/>
      <c r="D21" s="3"/>
      <c r="E21" s="1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ht="15">
      <c r="A22" s="1" t="s">
        <v>51</v>
      </c>
      <c r="B22" s="1" t="s">
        <v>64</v>
      </c>
      <c r="C22" s="6">
        <v>105750</v>
      </c>
      <c r="D22" s="6">
        <v>105750</v>
      </c>
      <c r="E22" s="6">
        <v>105750</v>
      </c>
      <c r="F22" s="6">
        <v>105750</v>
      </c>
      <c r="G22" s="6">
        <v>105750</v>
      </c>
      <c r="H22" s="6">
        <v>105750</v>
      </c>
      <c r="I22" s="6"/>
      <c r="J22" s="6">
        <f>SUM(C22:F22)</f>
        <v>423000</v>
      </c>
      <c r="K22" s="6">
        <f t="shared" si="3"/>
        <v>211500</v>
      </c>
    </row>
    <row r="23" spans="1:60" s="11" customFormat="1" ht="5.5" customHeight="1">
      <c r="A23" s="3"/>
      <c r="B23" s="3"/>
      <c r="C23" s="3"/>
      <c r="D23" s="3"/>
      <c r="E23" s="1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15">
      <c r="A24" s="4" t="s">
        <v>52</v>
      </c>
      <c r="B24" s="4"/>
      <c r="C24" s="9">
        <f t="shared" ref="C24:H24" si="4">SUM(C7:C22)</f>
        <v>1056949.25</v>
      </c>
      <c r="D24" s="9">
        <f t="shared" si="4"/>
        <v>1221413.2720102859</v>
      </c>
      <c r="E24" s="9">
        <f t="shared" si="4"/>
        <v>1611593.6295238405</v>
      </c>
      <c r="F24" s="9">
        <f t="shared" si="4"/>
        <v>1598269.7703571736</v>
      </c>
      <c r="G24" s="9">
        <f t="shared" si="4"/>
        <v>1691476.6558117191</v>
      </c>
      <c r="H24" s="9">
        <f t="shared" si="4"/>
        <v>1823193.2341450523</v>
      </c>
      <c r="I24" s="9"/>
      <c r="J24" s="9">
        <f>SUM(C24:F24)</f>
        <v>5488225.9218913</v>
      </c>
      <c r="K24" s="9">
        <f>SUM(G24:H24)</f>
        <v>3514669.8899567714</v>
      </c>
    </row>
  </sheetData>
  <mergeCells count="1">
    <mergeCell ref="B7:B8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zoomScale="85" zoomScaleNormal="85" zoomScalePageLayoutView="8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baseColWidth="10" defaultColWidth="10.83203125" defaultRowHeight="12" x14ac:dyDescent="0"/>
  <cols>
    <col min="1" max="1" width="40.6640625" style="22" customWidth="1"/>
    <col min="2" max="2" width="44.1640625" style="21" customWidth="1"/>
    <col min="3" max="4" width="16.1640625" style="22" customWidth="1"/>
    <col min="5" max="5" width="14.33203125" style="22" customWidth="1"/>
    <col min="6" max="6" width="75.1640625" style="21" customWidth="1"/>
    <col min="7" max="7" width="2.33203125" style="22" customWidth="1"/>
    <col min="8" max="9" width="16.1640625" style="22" customWidth="1"/>
    <col min="10" max="10" width="43.83203125" style="21" customWidth="1"/>
    <col min="11" max="11" width="11.33203125" style="22" bestFit="1" customWidth="1"/>
    <col min="12" max="16384" width="10.83203125" style="22"/>
  </cols>
  <sheetData>
    <row r="1" spans="1:11" ht="15">
      <c r="A1" s="20" t="s">
        <v>26</v>
      </c>
    </row>
    <row r="2" spans="1:11" ht="15">
      <c r="A2" s="23" t="s">
        <v>84</v>
      </c>
    </row>
    <row r="3" spans="1:11" ht="15">
      <c r="A3" s="24"/>
    </row>
    <row r="4" spans="1:11" ht="15">
      <c r="A4" s="24"/>
    </row>
    <row r="6" spans="1:11" s="21" customFormat="1" ht="30">
      <c r="A6" s="25" t="s">
        <v>25</v>
      </c>
      <c r="B6" s="26" t="s">
        <v>37</v>
      </c>
      <c r="C6" s="27" t="s">
        <v>31</v>
      </c>
      <c r="D6" s="27" t="s">
        <v>33</v>
      </c>
      <c r="E6" s="26" t="s">
        <v>35</v>
      </c>
      <c r="F6" s="26" t="s">
        <v>46</v>
      </c>
      <c r="G6" s="27"/>
      <c r="H6" s="27" t="s">
        <v>34</v>
      </c>
      <c r="I6" s="26" t="s">
        <v>36</v>
      </c>
      <c r="J6" s="26" t="s">
        <v>46</v>
      </c>
    </row>
    <row r="7" spans="1:11" ht="15">
      <c r="A7" s="28" t="s">
        <v>12</v>
      </c>
      <c r="B7" s="29" t="s">
        <v>32</v>
      </c>
      <c r="C7" s="30">
        <v>317074.68546519906</v>
      </c>
      <c r="D7" s="30">
        <v>319211.5096162766</v>
      </c>
      <c r="E7" s="30">
        <f>D7-C7</f>
        <v>2136.8241510775406</v>
      </c>
      <c r="F7" s="31" t="s">
        <v>32</v>
      </c>
      <c r="G7" s="30"/>
      <c r="H7" s="30">
        <v>279053.55558706337</v>
      </c>
      <c r="I7" s="30">
        <f>D7-H7</f>
        <v>40157.95402921323</v>
      </c>
      <c r="J7" s="31" t="s">
        <v>32</v>
      </c>
    </row>
    <row r="8" spans="1:11" ht="30">
      <c r="A8" s="32" t="s">
        <v>49</v>
      </c>
      <c r="B8" s="33" t="s">
        <v>48</v>
      </c>
      <c r="C8" s="34">
        <v>1065643</v>
      </c>
      <c r="D8" s="52">
        <v>1507991</v>
      </c>
      <c r="E8" s="52">
        <f>D8-SUM(C8:C9)</f>
        <v>-385634.92471689708</v>
      </c>
      <c r="F8" s="54" t="s">
        <v>50</v>
      </c>
      <c r="G8" s="34"/>
      <c r="H8" s="34">
        <v>835212.53120279207</v>
      </c>
      <c r="I8" s="34">
        <f t="shared" ref="I8:I24" si="0">D8-H8</f>
        <v>672778.46879720793</v>
      </c>
      <c r="J8" s="38" t="s">
        <v>41</v>
      </c>
      <c r="K8" s="35"/>
    </row>
    <row r="9" spans="1:11" ht="15">
      <c r="A9" s="28" t="s">
        <v>47</v>
      </c>
      <c r="B9" s="29" t="s">
        <v>32</v>
      </c>
      <c r="C9" s="36">
        <v>827982.92471689708</v>
      </c>
      <c r="D9" s="53"/>
      <c r="E9" s="53"/>
      <c r="F9" s="55"/>
      <c r="G9" s="30"/>
      <c r="H9" s="30"/>
      <c r="I9" s="30"/>
      <c r="J9" s="31"/>
    </row>
    <row r="10" spans="1:11" ht="30">
      <c r="A10" s="37" t="s">
        <v>16</v>
      </c>
      <c r="B10" s="33" t="s">
        <v>32</v>
      </c>
      <c r="C10" s="34">
        <v>177581.63678064692</v>
      </c>
      <c r="D10" s="34">
        <v>322969.37163053115</v>
      </c>
      <c r="E10" s="34">
        <f t="shared" ref="E10:E28" si="1">D10-C10</f>
        <v>145387.73484988423</v>
      </c>
      <c r="F10" s="38" t="s">
        <v>38</v>
      </c>
      <c r="G10" s="34"/>
      <c r="H10" s="34">
        <v>0</v>
      </c>
      <c r="I10" s="34">
        <f t="shared" si="0"/>
        <v>322969.37163053115</v>
      </c>
      <c r="J10" s="38" t="s">
        <v>42</v>
      </c>
      <c r="K10" s="35"/>
    </row>
    <row r="11" spans="1:11" ht="15">
      <c r="A11" s="28" t="s">
        <v>13</v>
      </c>
      <c r="B11" s="29" t="s">
        <v>27</v>
      </c>
      <c r="C11" s="30">
        <v>122826.25</v>
      </c>
      <c r="D11" s="30">
        <v>101842.04563503835</v>
      </c>
      <c r="E11" s="30">
        <f t="shared" si="1"/>
        <v>-20984.204364961653</v>
      </c>
      <c r="F11" s="31" t="s">
        <v>32</v>
      </c>
      <c r="G11" s="30"/>
      <c r="H11" s="30">
        <v>57303.913210144499</v>
      </c>
      <c r="I11" s="30">
        <f t="shared" si="0"/>
        <v>44538.132424893847</v>
      </c>
      <c r="J11" s="31" t="s">
        <v>32</v>
      </c>
    </row>
    <row r="12" spans="1:11" ht="15">
      <c r="A12" s="37" t="s">
        <v>14</v>
      </c>
      <c r="B12" s="33" t="s">
        <v>32</v>
      </c>
      <c r="C12" s="34">
        <v>78918</v>
      </c>
      <c r="D12" s="34">
        <v>67640</v>
      </c>
      <c r="E12" s="34">
        <f t="shared" si="1"/>
        <v>-11278</v>
      </c>
      <c r="F12" s="38" t="s">
        <v>32</v>
      </c>
      <c r="G12" s="34"/>
      <c r="H12" s="34">
        <v>48881</v>
      </c>
      <c r="I12" s="34">
        <f t="shared" si="0"/>
        <v>18759</v>
      </c>
      <c r="J12" s="38" t="s">
        <v>43</v>
      </c>
      <c r="K12" s="35"/>
    </row>
    <row r="13" spans="1:11" ht="15">
      <c r="A13" s="28" t="s">
        <v>0</v>
      </c>
      <c r="B13" s="29" t="s">
        <v>17</v>
      </c>
      <c r="C13" s="30">
        <v>1299</v>
      </c>
      <c r="D13" s="30">
        <v>0</v>
      </c>
      <c r="E13" s="30">
        <f t="shared" si="1"/>
        <v>-1299</v>
      </c>
      <c r="F13" s="45" t="s">
        <v>83</v>
      </c>
      <c r="G13" s="30"/>
      <c r="H13" s="30">
        <v>0</v>
      </c>
      <c r="I13" s="30">
        <f t="shared" si="0"/>
        <v>0</v>
      </c>
      <c r="J13" s="31" t="s">
        <v>17</v>
      </c>
    </row>
    <row r="14" spans="1:11" ht="15">
      <c r="A14" s="37" t="s">
        <v>1</v>
      </c>
      <c r="B14" s="33" t="s">
        <v>18</v>
      </c>
      <c r="C14" s="34">
        <v>20160</v>
      </c>
      <c r="D14" s="34">
        <v>6371</v>
      </c>
      <c r="E14" s="34">
        <f t="shared" si="1"/>
        <v>-13789</v>
      </c>
      <c r="F14" s="38" t="s">
        <v>39</v>
      </c>
      <c r="G14" s="34"/>
      <c r="H14" s="34">
        <v>19027</v>
      </c>
      <c r="I14" s="34">
        <f t="shared" si="0"/>
        <v>-12656</v>
      </c>
      <c r="J14" s="38" t="s">
        <v>32</v>
      </c>
      <c r="K14" s="35"/>
    </row>
    <row r="15" spans="1:11" ht="15">
      <c r="A15" s="28" t="s">
        <v>2</v>
      </c>
      <c r="B15" s="29" t="s">
        <v>19</v>
      </c>
      <c r="C15" s="30">
        <v>24855.333333333336</v>
      </c>
      <c r="D15" s="30">
        <v>44053.35</v>
      </c>
      <c r="E15" s="30">
        <f t="shared" si="1"/>
        <v>19198.016666666663</v>
      </c>
      <c r="F15" s="31" t="s">
        <v>40</v>
      </c>
      <c r="G15" s="30"/>
      <c r="H15" s="30">
        <v>26537</v>
      </c>
      <c r="I15" s="30">
        <f t="shared" si="0"/>
        <v>17516.349999999999</v>
      </c>
      <c r="J15" s="31" t="s">
        <v>32</v>
      </c>
    </row>
    <row r="16" spans="1:11" ht="17" customHeight="1">
      <c r="A16" s="37" t="s">
        <v>3</v>
      </c>
      <c r="B16" s="33" t="s">
        <v>20</v>
      </c>
      <c r="C16" s="34">
        <v>14105</v>
      </c>
      <c r="D16" s="34">
        <v>22387</v>
      </c>
      <c r="E16" s="34">
        <f t="shared" si="1"/>
        <v>8282</v>
      </c>
      <c r="F16" s="38" t="s">
        <v>32</v>
      </c>
      <c r="G16" s="34"/>
      <c r="H16" s="34">
        <v>6252</v>
      </c>
      <c r="I16" s="34">
        <f t="shared" si="0"/>
        <v>16135</v>
      </c>
      <c r="J16" s="38" t="s">
        <v>32</v>
      </c>
      <c r="K16" s="35"/>
    </row>
    <row r="17" spans="1:60" ht="71" customHeight="1">
      <c r="A17" s="28" t="s">
        <v>4</v>
      </c>
      <c r="B17" s="29" t="s">
        <v>21</v>
      </c>
      <c r="C17" s="30">
        <v>48116.666666666672</v>
      </c>
      <c r="D17" s="30">
        <v>97451.999999999971</v>
      </c>
      <c r="E17" s="30">
        <f t="shared" si="1"/>
        <v>49335.333333333299</v>
      </c>
      <c r="F17" s="57" t="s">
        <v>87</v>
      </c>
      <c r="G17" s="30"/>
      <c r="H17" s="30">
        <v>53897</v>
      </c>
      <c r="I17" s="30">
        <f t="shared" si="0"/>
        <v>43554.999999999971</v>
      </c>
      <c r="J17" s="31" t="s">
        <v>32</v>
      </c>
    </row>
    <row r="18" spans="1:60" ht="30">
      <c r="A18" s="37" t="s">
        <v>9</v>
      </c>
      <c r="B18" s="33" t="s">
        <v>22</v>
      </c>
      <c r="C18" s="34">
        <v>13840</v>
      </c>
      <c r="D18" s="34">
        <v>60021</v>
      </c>
      <c r="E18" s="34">
        <f t="shared" si="1"/>
        <v>46181</v>
      </c>
      <c r="F18" s="50" t="s">
        <v>89</v>
      </c>
      <c r="G18" s="34"/>
      <c r="H18" s="34">
        <v>11375</v>
      </c>
      <c r="I18" s="34">
        <f t="shared" si="0"/>
        <v>48646</v>
      </c>
      <c r="J18" s="38" t="s">
        <v>32</v>
      </c>
      <c r="K18" s="35"/>
    </row>
    <row r="19" spans="1:60" ht="15">
      <c r="A19" s="28" t="s">
        <v>10</v>
      </c>
      <c r="B19" s="29" t="s">
        <v>28</v>
      </c>
      <c r="C19" s="30">
        <v>44000</v>
      </c>
      <c r="D19" s="30">
        <v>9835</v>
      </c>
      <c r="E19" s="30">
        <f t="shared" si="1"/>
        <v>-34165</v>
      </c>
      <c r="F19" s="31" t="s">
        <v>32</v>
      </c>
      <c r="G19" s="30"/>
      <c r="H19" s="30">
        <v>11480</v>
      </c>
      <c r="I19" s="30">
        <f t="shared" si="0"/>
        <v>-1645</v>
      </c>
      <c r="J19" s="31" t="s">
        <v>32</v>
      </c>
    </row>
    <row r="20" spans="1:60" ht="30">
      <c r="A20" s="37" t="s">
        <v>5</v>
      </c>
      <c r="B20" s="33" t="s">
        <v>29</v>
      </c>
      <c r="C20" s="34">
        <v>28928</v>
      </c>
      <c r="D20" s="34">
        <v>34635</v>
      </c>
      <c r="E20" s="34">
        <f t="shared" si="1"/>
        <v>5707</v>
      </c>
      <c r="F20" s="38" t="s">
        <v>32</v>
      </c>
      <c r="G20" s="34"/>
      <c r="H20" s="34">
        <v>26378</v>
      </c>
      <c r="I20" s="34">
        <f t="shared" si="0"/>
        <v>8257</v>
      </c>
      <c r="J20" s="38" t="s">
        <v>32</v>
      </c>
      <c r="K20" s="35"/>
    </row>
    <row r="21" spans="1:60" ht="15">
      <c r="A21" s="28" t="s">
        <v>6</v>
      </c>
      <c r="B21" s="29" t="s">
        <v>23</v>
      </c>
      <c r="C21" s="30">
        <v>256926</v>
      </c>
      <c r="D21" s="30">
        <v>258809</v>
      </c>
      <c r="E21" s="30">
        <f t="shared" si="1"/>
        <v>1883</v>
      </c>
      <c r="F21" s="31" t="s">
        <v>32</v>
      </c>
      <c r="G21" s="30"/>
      <c r="H21" s="30">
        <v>23695</v>
      </c>
      <c r="I21" s="30">
        <f t="shared" si="0"/>
        <v>235114</v>
      </c>
      <c r="J21" s="31" t="s">
        <v>44</v>
      </c>
    </row>
    <row r="22" spans="1:60" ht="15">
      <c r="A22" s="37" t="s">
        <v>7</v>
      </c>
      <c r="B22" s="33" t="s">
        <v>30</v>
      </c>
      <c r="C22" s="34">
        <v>16838.333333333332</v>
      </c>
      <c r="D22" s="34">
        <v>20483</v>
      </c>
      <c r="E22" s="34">
        <f t="shared" si="1"/>
        <v>3644.6666666666679</v>
      </c>
      <c r="F22" s="38" t="s">
        <v>32</v>
      </c>
      <c r="G22" s="34"/>
      <c r="H22" s="34">
        <v>8283.7900000000009</v>
      </c>
      <c r="I22" s="34">
        <f t="shared" si="0"/>
        <v>12199.21</v>
      </c>
      <c r="J22" s="38" t="s">
        <v>32</v>
      </c>
      <c r="K22" s="35"/>
    </row>
    <row r="23" spans="1:60" ht="15">
      <c r="A23" s="28" t="s">
        <v>8</v>
      </c>
      <c r="B23" s="29" t="s">
        <v>24</v>
      </c>
      <c r="C23" s="30">
        <v>8000</v>
      </c>
      <c r="D23" s="30">
        <v>6500</v>
      </c>
      <c r="E23" s="30">
        <f t="shared" si="1"/>
        <v>-1500</v>
      </c>
      <c r="F23" s="31" t="s">
        <v>32</v>
      </c>
      <c r="G23" s="30"/>
      <c r="H23" s="30">
        <v>6500</v>
      </c>
      <c r="I23" s="30">
        <f t="shared" si="0"/>
        <v>0</v>
      </c>
      <c r="J23" s="31" t="s">
        <v>32</v>
      </c>
    </row>
    <row r="24" spans="1:60" ht="15">
      <c r="A24" s="37" t="s">
        <v>15</v>
      </c>
      <c r="B24" s="33" t="s">
        <v>32</v>
      </c>
      <c r="C24" s="34">
        <v>220529.16</v>
      </c>
      <c r="D24" s="34">
        <v>268986.65000000002</v>
      </c>
      <c r="E24" s="34">
        <f t="shared" si="1"/>
        <v>48457.49000000002</v>
      </c>
      <c r="F24" s="38" t="s">
        <v>32</v>
      </c>
      <c r="G24" s="34"/>
      <c r="H24" s="34">
        <v>197477</v>
      </c>
      <c r="I24" s="34">
        <f t="shared" si="0"/>
        <v>71509.650000000023</v>
      </c>
      <c r="J24" s="38" t="s">
        <v>43</v>
      </c>
      <c r="K24" s="35"/>
    </row>
    <row r="25" spans="1:60" s="44" customFormat="1" ht="5.5" customHeight="1">
      <c r="A25" s="39"/>
      <c r="B25" s="40"/>
      <c r="C25" s="39"/>
      <c r="D25" s="39"/>
      <c r="E25" s="41"/>
      <c r="F25" s="42"/>
      <c r="G25" s="43"/>
      <c r="H25" s="43"/>
      <c r="I25" s="43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1:60" ht="30">
      <c r="A26" s="28" t="s">
        <v>51</v>
      </c>
      <c r="B26" s="29" t="s">
        <v>64</v>
      </c>
      <c r="C26" s="30" t="s">
        <v>75</v>
      </c>
      <c r="D26" s="30">
        <v>216031.11499999999</v>
      </c>
      <c r="E26" s="30" t="s">
        <v>75</v>
      </c>
      <c r="F26" s="45" t="s">
        <v>79</v>
      </c>
      <c r="G26" s="30"/>
      <c r="H26" s="30" t="s">
        <v>75</v>
      </c>
      <c r="I26" s="30" t="s">
        <v>75</v>
      </c>
      <c r="J26" s="45" t="s">
        <v>32</v>
      </c>
    </row>
    <row r="27" spans="1:60" s="44" customFormat="1" ht="5.5" customHeight="1">
      <c r="A27" s="39"/>
      <c r="B27" s="40"/>
      <c r="C27" s="39"/>
      <c r="D27" s="39"/>
      <c r="E27" s="41"/>
      <c r="F27" s="42"/>
      <c r="G27" s="43"/>
      <c r="H27" s="43"/>
      <c r="I27" s="43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</row>
    <row r="28" spans="1:60" ht="15">
      <c r="A28" s="46" t="s">
        <v>88</v>
      </c>
      <c r="B28" s="47"/>
      <c r="C28" s="48">
        <f>SUM(C7:C26)</f>
        <v>3287623.990296077</v>
      </c>
      <c r="D28" s="48">
        <f>SUM(D7:D25)</f>
        <v>3149186.9268818465</v>
      </c>
      <c r="E28" s="48">
        <f t="shared" si="1"/>
        <v>-138437.06341423048</v>
      </c>
      <c r="F28" s="49"/>
      <c r="G28" s="48"/>
      <c r="H28" s="48">
        <f>SUM(H7:H26)</f>
        <v>1611352.79</v>
      </c>
      <c r="I28" s="48">
        <f>D28-H28</f>
        <v>1537834.1368818465</v>
      </c>
      <c r="J28" s="51" t="s">
        <v>45</v>
      </c>
    </row>
    <row r="29" spans="1:60" ht="35" customHeight="1">
      <c r="A29" s="46" t="s">
        <v>11</v>
      </c>
      <c r="D29" s="48">
        <f>SUM(D7:D26)</f>
        <v>3365218.0418818463</v>
      </c>
    </row>
    <row r="31" spans="1:60" s="21" customFormat="1" ht="15">
      <c r="A31" s="25" t="s">
        <v>76</v>
      </c>
      <c r="B31" s="26"/>
      <c r="C31" s="27"/>
      <c r="D31" s="27"/>
      <c r="E31" s="26"/>
      <c r="F31" s="26"/>
      <c r="G31" s="27"/>
      <c r="H31" s="27"/>
      <c r="I31" s="26"/>
      <c r="J31" s="26"/>
    </row>
    <row r="32" spans="1:60" ht="15">
      <c r="A32" s="28" t="s">
        <v>78</v>
      </c>
      <c r="B32" s="29"/>
      <c r="C32" s="30" t="s">
        <v>75</v>
      </c>
      <c r="D32" s="30">
        <v>12287897</v>
      </c>
      <c r="E32" s="30" t="s">
        <v>75</v>
      </c>
      <c r="F32" s="31" t="s">
        <v>32</v>
      </c>
      <c r="G32" s="30"/>
      <c r="H32" s="30">
        <v>7829088.6699999999</v>
      </c>
      <c r="I32" s="30">
        <f>D32-H32</f>
        <v>4458808.33</v>
      </c>
      <c r="J32" s="31" t="s">
        <v>32</v>
      </c>
    </row>
    <row r="33" spans="1:11" ht="15">
      <c r="A33" s="32" t="s">
        <v>77</v>
      </c>
      <c r="B33" s="33"/>
      <c r="C33" s="34" t="s">
        <v>75</v>
      </c>
      <c r="D33" s="34">
        <v>127967</v>
      </c>
      <c r="E33" s="34" t="s">
        <v>75</v>
      </c>
      <c r="F33" s="50" t="s">
        <v>32</v>
      </c>
      <c r="G33" s="34"/>
      <c r="H33" s="34">
        <v>89795.06</v>
      </c>
      <c r="I33" s="34">
        <f t="shared" ref="I33" si="2">D33-H33</f>
        <v>38171.94</v>
      </c>
      <c r="J33" s="38" t="s">
        <v>32</v>
      </c>
      <c r="K33" s="35"/>
    </row>
    <row r="36" spans="1:11" s="21" customFormat="1" ht="15">
      <c r="A36" s="25" t="s">
        <v>80</v>
      </c>
      <c r="B36" s="26"/>
      <c r="C36" s="27"/>
      <c r="D36" s="27"/>
      <c r="E36" s="26"/>
      <c r="F36" s="26"/>
      <c r="G36" s="27"/>
      <c r="H36" s="27"/>
      <c r="I36" s="26"/>
      <c r="J36" s="26"/>
    </row>
    <row r="37" spans="1:11" ht="30">
      <c r="A37" s="28" t="s">
        <v>81</v>
      </c>
      <c r="B37" s="29" t="s">
        <v>82</v>
      </c>
      <c r="C37" s="30" t="s">
        <v>75</v>
      </c>
      <c r="D37" s="30">
        <v>317766.96000000002</v>
      </c>
      <c r="E37" s="30" t="s">
        <v>75</v>
      </c>
      <c r="F37" s="45"/>
      <c r="G37" s="30"/>
      <c r="H37" s="30">
        <f>404612.48-187862.13</f>
        <v>216750.34999999998</v>
      </c>
      <c r="I37" s="30">
        <f>D37-H37</f>
        <v>101016.61000000004</v>
      </c>
      <c r="J37" s="31" t="s">
        <v>32</v>
      </c>
    </row>
  </sheetData>
  <mergeCells count="3">
    <mergeCell ref="D8:D9"/>
    <mergeCell ref="E8:E9"/>
    <mergeCell ref="F8:F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Projections</vt:lpstr>
      <vt:lpstr>2015 budget act vs proj vs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2014-05-27T23:09:21Z</dcterms:created>
  <dcterms:modified xsi:type="dcterms:W3CDTF">2016-06-09T16:05:17Z</dcterms:modified>
</cp:coreProperties>
</file>