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filterPrivacy="1" autoCompressPictures="0"/>
  <bookViews>
    <workbookView xWindow="-38160" yWindow="0" windowWidth="27320" windowHeight="14120" activeTab="7"/>
  </bookViews>
  <sheets>
    <sheet name="Budget Summary" sheetId="15" r:id="rId1"/>
    <sheet name="Oct 14" sheetId="1" r:id="rId2"/>
    <sheet name="Nov 14" sheetId="4" r:id="rId3"/>
    <sheet name="Dec 14" sheetId="5" r:id="rId4"/>
    <sheet name="Jan 15" sheetId="6" r:id="rId5"/>
    <sheet name="Feb 15" sheetId="7" r:id="rId6"/>
    <sheet name="Mar 15" sheetId="8" r:id="rId7"/>
    <sheet name="Apr 15" sheetId="9" r:id="rId8"/>
    <sheet name="May 15" sheetId="10" r:id="rId9"/>
    <sheet name="Jun 15" sheetId="11" r:id="rId10"/>
    <sheet name="Jul 15" sheetId="12" r:id="rId11"/>
    <sheet name="Aug 15" sheetId="13" r:id="rId12"/>
    <sheet name="Sep 15" sheetId="14" r:id="rId13"/>
    <sheet name="Overview" sheetId="2" r:id="rId14"/>
    <sheet name="Lists" sheetId="3" r:id="rId15"/>
  </sheets>
  <externalReferences>
    <externalReference r:id="rId16"/>
  </externalReferences>
  <definedNames>
    <definedName name="_xlnm._FilterDatabase" localSheetId="1" hidden="1">'Oct 14'!$B$60:$T$65</definedName>
    <definedName name="_Key1" localSheetId="1" hidden="1">#REF!</definedName>
    <definedName name="_Key1" hidden="1">#REF!</definedName>
    <definedName name="_Order1" hidden="1">255</definedName>
    <definedName name="_Order2" hidden="1">255</definedName>
    <definedName name="_Sort" localSheetId="1" hidden="1">#REF!</definedName>
    <definedName name="_Sort" hidden="1">#REF!</definedName>
    <definedName name="_xlnm.Criteria" localSheetId="1">#REF!</definedName>
    <definedName name="_xlnm.Criteria">#REF!</definedName>
    <definedName name="_xlnm.Database" localSheetId="1">#REF!</definedName>
    <definedName name="_xlnm.Database">#REF!</definedName>
    <definedName name="_xlnm.Extract" localSheetId="1">#REF!</definedName>
    <definedName name="_xlnm.Extract">#REF!</definedName>
    <definedName name="hours_m">166.67</definedName>
    <definedName name="hours_y">1833</definedName>
    <definedName name="ITE_Off">[1]Pricing!$C$10</definedName>
    <definedName name="ITE_OffOther">[1]Pricing!$C$11</definedName>
    <definedName name="ITE_on">[1]Pricing!$C$5</definedName>
    <definedName name="ITE_OnOther">[1]Pricing!$C$6</definedName>
    <definedName name="mthlytransactions" localSheetId="14">#REF!</definedName>
    <definedName name="mthlytransactions" localSheetId="1">#REF!</definedName>
    <definedName name="mthlytransactions">#REF!</definedName>
    <definedName name="wrn.All._.Grant._.Forms." localSheetId="14" hidden="1">{"Form DD",#N/A,FALSE,"DD";"EE",#N/A,FALSE,"EE";"Indirects",#N/A,FALSE,"DD"}</definedName>
    <definedName name="wrn.All._.Grant._.Forms." hidden="1">{"Form DD",#N/A,FALSE,"DD";"EE",#N/A,FALSE,"EE";"Indirects",#N/A,FALSE,"DD"}</definedName>
    <definedName name="wrn.Summary._.1._.Year." localSheetId="14" hidden="1">{"One Year",#N/A,FALSE,"Summary"}</definedName>
    <definedName name="wrn.Summary._.1._.Year." hidden="1">{"One Year",#N/A,FALSE,"Summary"}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5" l="1"/>
  <c r="D15" i="15"/>
  <c r="C15" i="15"/>
  <c r="D23" i="2"/>
  <c r="E23" i="2"/>
  <c r="G23" i="2"/>
  <c r="H23" i="2"/>
  <c r="I23" i="2"/>
  <c r="J23" i="2"/>
  <c r="K23" i="2"/>
  <c r="L23" i="2"/>
  <c r="M23" i="2"/>
  <c r="N23" i="2"/>
  <c r="D24" i="2"/>
  <c r="E24" i="2"/>
  <c r="F24" i="2"/>
  <c r="G24" i="2"/>
  <c r="H24" i="2"/>
  <c r="I24" i="2"/>
  <c r="J24" i="2"/>
  <c r="K24" i="2"/>
  <c r="L24" i="2"/>
  <c r="M24" i="2"/>
  <c r="N24" i="2"/>
  <c r="D25" i="2"/>
  <c r="E25" i="2"/>
  <c r="G25" i="2"/>
  <c r="H25" i="2"/>
  <c r="I25" i="2"/>
  <c r="J25" i="2"/>
  <c r="K25" i="2"/>
  <c r="L25" i="2"/>
  <c r="M25" i="2"/>
  <c r="N25" i="2"/>
  <c r="N22" i="2"/>
  <c r="M22" i="2"/>
  <c r="L22" i="2"/>
  <c r="K22" i="2"/>
  <c r="J22" i="2"/>
  <c r="I22" i="2"/>
  <c r="H22" i="2"/>
  <c r="G22" i="2"/>
  <c r="E22" i="2"/>
  <c r="D22" i="2"/>
  <c r="C25" i="2"/>
  <c r="C24" i="2"/>
  <c r="C23" i="2"/>
  <c r="C22" i="2"/>
  <c r="B13" i="2"/>
  <c r="N13" i="2"/>
  <c r="B10" i="2"/>
  <c r="N10" i="2"/>
  <c r="B8" i="2"/>
  <c r="N8" i="2"/>
  <c r="B15" i="2"/>
  <c r="M15" i="2"/>
  <c r="B14" i="2"/>
  <c r="M14" i="2"/>
  <c r="M10" i="2"/>
  <c r="L13" i="2"/>
  <c r="L10" i="2"/>
  <c r="L8" i="2"/>
  <c r="K15" i="2"/>
  <c r="K14" i="2"/>
  <c r="K10" i="2"/>
  <c r="J13" i="2"/>
  <c r="J10" i="2"/>
  <c r="J8" i="2"/>
  <c r="I15" i="2"/>
  <c r="I14" i="2"/>
  <c r="I10" i="2"/>
  <c r="B16" i="2"/>
  <c r="H16" i="2"/>
  <c r="H13" i="2"/>
  <c r="H10" i="2"/>
  <c r="H8" i="2"/>
  <c r="G15" i="2"/>
  <c r="G14" i="2"/>
  <c r="G10" i="2"/>
  <c r="F16" i="2"/>
  <c r="F13" i="2"/>
  <c r="F10" i="2"/>
  <c r="F8" i="2"/>
  <c r="E15" i="2"/>
  <c r="E14" i="2"/>
  <c r="E10" i="2"/>
  <c r="D16" i="2"/>
  <c r="D13" i="2"/>
  <c r="D10" i="2"/>
  <c r="D8" i="2"/>
  <c r="C10" i="2"/>
  <c r="O10" i="2"/>
  <c r="B11" i="2"/>
  <c r="C11" i="2"/>
  <c r="C13" i="2"/>
  <c r="C15" i="2"/>
  <c r="C16" i="2"/>
  <c r="C8" i="2"/>
  <c r="B6" i="2"/>
  <c r="C6" i="2"/>
  <c r="B9" i="2"/>
  <c r="C9" i="2"/>
  <c r="N11" i="2"/>
  <c r="B12" i="2"/>
  <c r="N12" i="2"/>
  <c r="M13" i="2"/>
  <c r="C14" i="2"/>
  <c r="N15" i="2"/>
  <c r="M16" i="2"/>
  <c r="B17" i="2"/>
  <c r="C17" i="2"/>
  <c r="M8" i="2"/>
  <c r="M6" i="2"/>
  <c r="B5" i="2"/>
  <c r="M5" i="2"/>
  <c r="K62" i="14"/>
  <c r="M65" i="14"/>
  <c r="O60" i="14"/>
  <c r="O59" i="14"/>
  <c r="P58" i="14"/>
  <c r="O58" i="14"/>
  <c r="P57" i="14"/>
  <c r="O57" i="14"/>
  <c r="P56" i="14"/>
  <c r="O56" i="14"/>
  <c r="P55" i="14"/>
  <c r="O55" i="14"/>
  <c r="P54" i="14"/>
  <c r="O54" i="14"/>
  <c r="P53" i="14"/>
  <c r="O53" i="14"/>
  <c r="P52" i="14"/>
  <c r="O52" i="14"/>
  <c r="P51" i="14"/>
  <c r="O51" i="14"/>
  <c r="P50" i="14"/>
  <c r="O50" i="14"/>
  <c r="P49" i="14"/>
  <c r="O49" i="14"/>
  <c r="P48" i="14"/>
  <c r="O48" i="14"/>
  <c r="P47" i="14"/>
  <c r="O47" i="14"/>
  <c r="P46" i="14"/>
  <c r="O46" i="14"/>
  <c r="P45" i="14"/>
  <c r="O45" i="14"/>
  <c r="P44" i="14"/>
  <c r="O44" i="14"/>
  <c r="P43" i="14"/>
  <c r="O43" i="14"/>
  <c r="P42" i="14"/>
  <c r="O42" i="14"/>
  <c r="P41" i="14"/>
  <c r="O41" i="14"/>
  <c r="P36" i="14"/>
  <c r="O36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P35" i="14"/>
  <c r="O35" i="14"/>
  <c r="K28" i="14"/>
  <c r="F9" i="14"/>
  <c r="K62" i="13"/>
  <c r="M65" i="13"/>
  <c r="O60" i="13"/>
  <c r="O59" i="13"/>
  <c r="P58" i="13"/>
  <c r="O58" i="13"/>
  <c r="P57" i="13"/>
  <c r="O57" i="13"/>
  <c r="P56" i="13"/>
  <c r="O56" i="13"/>
  <c r="P55" i="13"/>
  <c r="O55" i="13"/>
  <c r="P54" i="13"/>
  <c r="O54" i="13"/>
  <c r="P53" i="13"/>
  <c r="O53" i="13"/>
  <c r="P52" i="13"/>
  <c r="O52" i="13"/>
  <c r="P51" i="13"/>
  <c r="O51" i="13"/>
  <c r="P50" i="13"/>
  <c r="O50" i="13"/>
  <c r="P49" i="13"/>
  <c r="O49" i="13"/>
  <c r="P48" i="13"/>
  <c r="O48" i="13"/>
  <c r="P47" i="13"/>
  <c r="O47" i="13"/>
  <c r="P46" i="13"/>
  <c r="O46" i="13"/>
  <c r="P45" i="13"/>
  <c r="O45" i="13"/>
  <c r="P44" i="13"/>
  <c r="O44" i="13"/>
  <c r="P43" i="13"/>
  <c r="O43" i="13"/>
  <c r="P42" i="13"/>
  <c r="O42" i="13"/>
  <c r="P41" i="13"/>
  <c r="O41" i="13"/>
  <c r="P36" i="13"/>
  <c r="O36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P35" i="13"/>
  <c r="O35" i="13"/>
  <c r="K28" i="13"/>
  <c r="F9" i="13"/>
  <c r="K62" i="12"/>
  <c r="M65" i="12"/>
  <c r="O60" i="12"/>
  <c r="O59" i="12"/>
  <c r="P58" i="12"/>
  <c r="O58" i="12"/>
  <c r="P57" i="12"/>
  <c r="O57" i="12"/>
  <c r="P56" i="12"/>
  <c r="O56" i="12"/>
  <c r="P55" i="12"/>
  <c r="O55" i="12"/>
  <c r="P54" i="12"/>
  <c r="O54" i="12"/>
  <c r="P53" i="12"/>
  <c r="O53" i="12"/>
  <c r="P52" i="12"/>
  <c r="O52" i="12"/>
  <c r="P51" i="12"/>
  <c r="O51" i="12"/>
  <c r="P50" i="12"/>
  <c r="O50" i="12"/>
  <c r="P49" i="12"/>
  <c r="O49" i="12"/>
  <c r="P48" i="12"/>
  <c r="O48" i="12"/>
  <c r="P47" i="12"/>
  <c r="O47" i="12"/>
  <c r="P46" i="12"/>
  <c r="O46" i="12"/>
  <c r="P45" i="12"/>
  <c r="O45" i="12"/>
  <c r="P44" i="12"/>
  <c r="O44" i="12"/>
  <c r="P43" i="12"/>
  <c r="O43" i="12"/>
  <c r="P42" i="12"/>
  <c r="O42" i="12"/>
  <c r="P41" i="12"/>
  <c r="O41" i="12"/>
  <c r="P36" i="12"/>
  <c r="O36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P35" i="12"/>
  <c r="O35" i="12"/>
  <c r="K28" i="12"/>
  <c r="F9" i="12"/>
  <c r="K62" i="11"/>
  <c r="M65" i="11"/>
  <c r="O60" i="11"/>
  <c r="O59" i="11"/>
  <c r="P58" i="11"/>
  <c r="O58" i="11"/>
  <c r="P57" i="11"/>
  <c r="O57" i="11"/>
  <c r="P56" i="11"/>
  <c r="O56" i="11"/>
  <c r="P55" i="11"/>
  <c r="O55" i="11"/>
  <c r="P54" i="11"/>
  <c r="O54" i="11"/>
  <c r="P53" i="11"/>
  <c r="O53" i="11"/>
  <c r="P52" i="11"/>
  <c r="O52" i="11"/>
  <c r="P51" i="11"/>
  <c r="O51" i="11"/>
  <c r="P50" i="11"/>
  <c r="O50" i="11"/>
  <c r="P49" i="11"/>
  <c r="O49" i="11"/>
  <c r="P48" i="11"/>
  <c r="O48" i="11"/>
  <c r="P47" i="11"/>
  <c r="O47" i="11"/>
  <c r="P46" i="11"/>
  <c r="O46" i="11"/>
  <c r="P45" i="11"/>
  <c r="O45" i="11"/>
  <c r="P44" i="11"/>
  <c r="O44" i="11"/>
  <c r="P43" i="11"/>
  <c r="O43" i="11"/>
  <c r="P42" i="11"/>
  <c r="O42" i="11"/>
  <c r="P41" i="11"/>
  <c r="O41" i="11"/>
  <c r="P36" i="11"/>
  <c r="O36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P35" i="11"/>
  <c r="O35" i="11"/>
  <c r="K28" i="11"/>
  <c r="F9" i="11"/>
  <c r="K62" i="10"/>
  <c r="M65" i="10"/>
  <c r="O60" i="10"/>
  <c r="O59" i="10"/>
  <c r="P58" i="10"/>
  <c r="O58" i="10"/>
  <c r="P57" i="10"/>
  <c r="O57" i="10"/>
  <c r="P56" i="10"/>
  <c r="O56" i="10"/>
  <c r="P55" i="10"/>
  <c r="O55" i="10"/>
  <c r="P54" i="10"/>
  <c r="O54" i="10"/>
  <c r="P53" i="10"/>
  <c r="O53" i="10"/>
  <c r="P52" i="10"/>
  <c r="O52" i="10"/>
  <c r="P51" i="10"/>
  <c r="O51" i="10"/>
  <c r="P50" i="10"/>
  <c r="O50" i="10"/>
  <c r="P49" i="10"/>
  <c r="O49" i="10"/>
  <c r="P48" i="10"/>
  <c r="O48" i="10"/>
  <c r="P47" i="10"/>
  <c r="O47" i="10"/>
  <c r="P46" i="10"/>
  <c r="O46" i="10"/>
  <c r="P45" i="10"/>
  <c r="O45" i="10"/>
  <c r="P44" i="10"/>
  <c r="O44" i="10"/>
  <c r="P43" i="10"/>
  <c r="O43" i="10"/>
  <c r="P42" i="10"/>
  <c r="O42" i="10"/>
  <c r="P41" i="10"/>
  <c r="O41" i="10"/>
  <c r="P36" i="10"/>
  <c r="O36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P35" i="10"/>
  <c r="O35" i="10"/>
  <c r="K28" i="10"/>
  <c r="F9" i="10"/>
  <c r="K62" i="9"/>
  <c r="M65" i="9"/>
  <c r="O60" i="9"/>
  <c r="O59" i="9"/>
  <c r="P58" i="9"/>
  <c r="O58" i="9"/>
  <c r="P57" i="9"/>
  <c r="O57" i="9"/>
  <c r="P56" i="9"/>
  <c r="O56" i="9"/>
  <c r="P55" i="9"/>
  <c r="O55" i="9"/>
  <c r="P54" i="9"/>
  <c r="O54" i="9"/>
  <c r="P53" i="9"/>
  <c r="O53" i="9"/>
  <c r="P52" i="9"/>
  <c r="O52" i="9"/>
  <c r="P51" i="9"/>
  <c r="O51" i="9"/>
  <c r="P50" i="9"/>
  <c r="O50" i="9"/>
  <c r="P49" i="9"/>
  <c r="O49" i="9"/>
  <c r="P48" i="9"/>
  <c r="O48" i="9"/>
  <c r="P47" i="9"/>
  <c r="O47" i="9"/>
  <c r="P46" i="9"/>
  <c r="O46" i="9"/>
  <c r="P45" i="9"/>
  <c r="O45" i="9"/>
  <c r="P44" i="9"/>
  <c r="O44" i="9"/>
  <c r="P43" i="9"/>
  <c r="O43" i="9"/>
  <c r="P42" i="9"/>
  <c r="O42" i="9"/>
  <c r="P41" i="9"/>
  <c r="O41" i="9"/>
  <c r="P36" i="9"/>
  <c r="O36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P35" i="9"/>
  <c r="O35" i="9"/>
  <c r="K28" i="9"/>
  <c r="F9" i="9"/>
  <c r="K62" i="8"/>
  <c r="M65" i="8"/>
  <c r="O60" i="8"/>
  <c r="O59" i="8"/>
  <c r="P58" i="8"/>
  <c r="O58" i="8"/>
  <c r="P57" i="8"/>
  <c r="O57" i="8"/>
  <c r="P56" i="8"/>
  <c r="O56" i="8"/>
  <c r="P55" i="8"/>
  <c r="O55" i="8"/>
  <c r="P54" i="8"/>
  <c r="O54" i="8"/>
  <c r="P53" i="8"/>
  <c r="O53" i="8"/>
  <c r="P52" i="8"/>
  <c r="O52" i="8"/>
  <c r="P51" i="8"/>
  <c r="O51" i="8"/>
  <c r="P50" i="8"/>
  <c r="O50" i="8"/>
  <c r="P49" i="8"/>
  <c r="O49" i="8"/>
  <c r="P48" i="8"/>
  <c r="O48" i="8"/>
  <c r="P47" i="8"/>
  <c r="O47" i="8"/>
  <c r="P46" i="8"/>
  <c r="O46" i="8"/>
  <c r="P45" i="8"/>
  <c r="O45" i="8"/>
  <c r="P44" i="8"/>
  <c r="O44" i="8"/>
  <c r="P43" i="8"/>
  <c r="O43" i="8"/>
  <c r="P42" i="8"/>
  <c r="O42" i="8"/>
  <c r="P41" i="8"/>
  <c r="O41" i="8"/>
  <c r="P36" i="8"/>
  <c r="O36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P35" i="8"/>
  <c r="O35" i="8"/>
  <c r="K28" i="8"/>
  <c r="K62" i="7"/>
  <c r="M65" i="7"/>
  <c r="O60" i="7"/>
  <c r="O59" i="7"/>
  <c r="P58" i="7"/>
  <c r="O58" i="7"/>
  <c r="P57" i="7"/>
  <c r="O57" i="7"/>
  <c r="P56" i="7"/>
  <c r="O56" i="7"/>
  <c r="P55" i="7"/>
  <c r="O55" i="7"/>
  <c r="P54" i="7"/>
  <c r="O54" i="7"/>
  <c r="P53" i="7"/>
  <c r="O53" i="7"/>
  <c r="P52" i="7"/>
  <c r="O52" i="7"/>
  <c r="P51" i="7"/>
  <c r="O51" i="7"/>
  <c r="P50" i="7"/>
  <c r="O50" i="7"/>
  <c r="P49" i="7"/>
  <c r="O49" i="7"/>
  <c r="P48" i="7"/>
  <c r="O48" i="7"/>
  <c r="P47" i="7"/>
  <c r="O47" i="7"/>
  <c r="P46" i="7"/>
  <c r="O46" i="7"/>
  <c r="P45" i="7"/>
  <c r="O45" i="7"/>
  <c r="P44" i="7"/>
  <c r="O44" i="7"/>
  <c r="P43" i="7"/>
  <c r="O43" i="7"/>
  <c r="P42" i="7"/>
  <c r="O42" i="7"/>
  <c r="P41" i="7"/>
  <c r="O41" i="7"/>
  <c r="P36" i="7"/>
  <c r="O36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P35" i="7"/>
  <c r="O35" i="7"/>
  <c r="K28" i="7"/>
  <c r="F9" i="7"/>
  <c r="K62" i="6"/>
  <c r="M65" i="6"/>
  <c r="O60" i="6"/>
  <c r="O59" i="6"/>
  <c r="P58" i="6"/>
  <c r="O58" i="6"/>
  <c r="P57" i="6"/>
  <c r="O57" i="6"/>
  <c r="P56" i="6"/>
  <c r="O56" i="6"/>
  <c r="P55" i="6"/>
  <c r="O55" i="6"/>
  <c r="P54" i="6"/>
  <c r="O54" i="6"/>
  <c r="P53" i="6"/>
  <c r="O53" i="6"/>
  <c r="P52" i="6"/>
  <c r="O52" i="6"/>
  <c r="P51" i="6"/>
  <c r="O51" i="6"/>
  <c r="P50" i="6"/>
  <c r="O50" i="6"/>
  <c r="P49" i="6"/>
  <c r="O49" i="6"/>
  <c r="P48" i="6"/>
  <c r="O48" i="6"/>
  <c r="P47" i="6"/>
  <c r="O47" i="6"/>
  <c r="P46" i="6"/>
  <c r="O46" i="6"/>
  <c r="P45" i="6"/>
  <c r="O45" i="6"/>
  <c r="P44" i="6"/>
  <c r="O44" i="6"/>
  <c r="P43" i="6"/>
  <c r="O43" i="6"/>
  <c r="P42" i="6"/>
  <c r="O42" i="6"/>
  <c r="P41" i="6"/>
  <c r="O41" i="6"/>
  <c r="P36" i="6"/>
  <c r="O36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P35" i="6"/>
  <c r="O35" i="6"/>
  <c r="K28" i="6"/>
  <c r="F9" i="6"/>
  <c r="K62" i="5"/>
  <c r="M65" i="5"/>
  <c r="O60" i="5"/>
  <c r="O59" i="5"/>
  <c r="P58" i="5"/>
  <c r="O58" i="5"/>
  <c r="P57" i="5"/>
  <c r="O57" i="5"/>
  <c r="P56" i="5"/>
  <c r="O56" i="5"/>
  <c r="P55" i="5"/>
  <c r="O55" i="5"/>
  <c r="P54" i="5"/>
  <c r="O54" i="5"/>
  <c r="P53" i="5"/>
  <c r="O53" i="5"/>
  <c r="P52" i="5"/>
  <c r="O52" i="5"/>
  <c r="P51" i="5"/>
  <c r="O51" i="5"/>
  <c r="P50" i="5"/>
  <c r="O50" i="5"/>
  <c r="P49" i="5"/>
  <c r="O49" i="5"/>
  <c r="P48" i="5"/>
  <c r="O48" i="5"/>
  <c r="P47" i="5"/>
  <c r="O47" i="5"/>
  <c r="P46" i="5"/>
  <c r="O46" i="5"/>
  <c r="P45" i="5"/>
  <c r="O45" i="5"/>
  <c r="P44" i="5"/>
  <c r="O44" i="5"/>
  <c r="P43" i="5"/>
  <c r="O43" i="5"/>
  <c r="P42" i="5"/>
  <c r="O42" i="5"/>
  <c r="P41" i="5"/>
  <c r="O41" i="5"/>
  <c r="P36" i="5"/>
  <c r="O36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P35" i="5"/>
  <c r="O35" i="5"/>
  <c r="K28" i="5"/>
  <c r="F9" i="5"/>
  <c r="K62" i="4"/>
  <c r="M65" i="4"/>
  <c r="O60" i="4"/>
  <c r="O59" i="4"/>
  <c r="P58" i="4"/>
  <c r="O58" i="4"/>
  <c r="P57" i="4"/>
  <c r="O57" i="4"/>
  <c r="P56" i="4"/>
  <c r="O56" i="4"/>
  <c r="P55" i="4"/>
  <c r="O55" i="4"/>
  <c r="P54" i="4"/>
  <c r="O54" i="4"/>
  <c r="P53" i="4"/>
  <c r="O53" i="4"/>
  <c r="P52" i="4"/>
  <c r="O52" i="4"/>
  <c r="P51" i="4"/>
  <c r="O51" i="4"/>
  <c r="P50" i="4"/>
  <c r="O50" i="4"/>
  <c r="P49" i="4"/>
  <c r="O49" i="4"/>
  <c r="P48" i="4"/>
  <c r="O48" i="4"/>
  <c r="P47" i="4"/>
  <c r="O47" i="4"/>
  <c r="P46" i="4"/>
  <c r="O46" i="4"/>
  <c r="P45" i="4"/>
  <c r="O45" i="4"/>
  <c r="P44" i="4"/>
  <c r="O44" i="4"/>
  <c r="P43" i="4"/>
  <c r="O43" i="4"/>
  <c r="P42" i="4"/>
  <c r="O42" i="4"/>
  <c r="P41" i="4"/>
  <c r="O41" i="4"/>
  <c r="P36" i="4"/>
  <c r="O36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P35" i="4"/>
  <c r="O35" i="4"/>
  <c r="K28" i="4"/>
  <c r="F9" i="4"/>
  <c r="E9" i="2"/>
  <c r="E17" i="2"/>
  <c r="G17" i="2"/>
  <c r="I9" i="2"/>
  <c r="I17" i="2"/>
  <c r="K9" i="2"/>
  <c r="K17" i="2"/>
  <c r="M9" i="2"/>
  <c r="M17" i="2"/>
  <c r="D5" i="2"/>
  <c r="D14" i="2"/>
  <c r="F5" i="2"/>
  <c r="F14" i="2"/>
  <c r="H5" i="2"/>
  <c r="H14" i="2"/>
  <c r="J5" i="2"/>
  <c r="J14" i="2"/>
  <c r="L5" i="2"/>
  <c r="L14" i="2"/>
  <c r="N5" i="2"/>
  <c r="N14" i="2"/>
  <c r="D6" i="2"/>
  <c r="D15" i="2"/>
  <c r="E11" i="2"/>
  <c r="F6" i="2"/>
  <c r="F15" i="2"/>
  <c r="G11" i="2"/>
  <c r="H6" i="2"/>
  <c r="H15" i="2"/>
  <c r="I11" i="2"/>
  <c r="J6" i="2"/>
  <c r="J15" i="2"/>
  <c r="K11" i="2"/>
  <c r="L6" i="2"/>
  <c r="L15" i="2"/>
  <c r="M11" i="2"/>
  <c r="N6" i="2"/>
  <c r="G9" i="2"/>
  <c r="E12" i="2"/>
  <c r="G12" i="2"/>
  <c r="I12" i="2"/>
  <c r="J16" i="2"/>
  <c r="K12" i="2"/>
  <c r="L16" i="2"/>
  <c r="M12" i="2"/>
  <c r="N16" i="2"/>
  <c r="C5" i="2"/>
  <c r="C12" i="2"/>
  <c r="D9" i="2"/>
  <c r="D17" i="2"/>
  <c r="E13" i="2"/>
  <c r="F9" i="2"/>
  <c r="F17" i="2"/>
  <c r="G13" i="2"/>
  <c r="H9" i="2"/>
  <c r="H17" i="2"/>
  <c r="I13" i="2"/>
  <c r="J9" i="2"/>
  <c r="J17" i="2"/>
  <c r="K13" i="2"/>
  <c r="L9" i="2"/>
  <c r="L17" i="2"/>
  <c r="N9" i="2"/>
  <c r="N17" i="2"/>
  <c r="E5" i="2"/>
  <c r="G5" i="2"/>
  <c r="I5" i="2"/>
  <c r="K5" i="2"/>
  <c r="F23" i="2"/>
  <c r="D11" i="2"/>
  <c r="E6" i="2"/>
  <c r="F11" i="2"/>
  <c r="G6" i="2"/>
  <c r="H11" i="2"/>
  <c r="I6" i="2"/>
  <c r="J11" i="2"/>
  <c r="K6" i="2"/>
  <c r="L11" i="2"/>
  <c r="D12" i="2"/>
  <c r="E8" i="2"/>
  <c r="E16" i="2"/>
  <c r="F12" i="2"/>
  <c r="G8" i="2"/>
  <c r="G16" i="2"/>
  <c r="H12" i="2"/>
  <c r="I8" i="2"/>
  <c r="I16" i="2"/>
  <c r="J12" i="2"/>
  <c r="K8" i="2"/>
  <c r="K16" i="2"/>
  <c r="L12" i="2"/>
  <c r="M64" i="14"/>
  <c r="M66" i="14"/>
  <c r="L62" i="14"/>
  <c r="L62" i="13"/>
  <c r="M64" i="13"/>
  <c r="M66" i="13"/>
  <c r="L62" i="12"/>
  <c r="M64" i="12"/>
  <c r="M66" i="12"/>
  <c r="L62" i="11"/>
  <c r="M64" i="11"/>
  <c r="M66" i="11"/>
  <c r="M64" i="10"/>
  <c r="M66" i="10"/>
  <c r="L62" i="10"/>
  <c r="L62" i="9"/>
  <c r="M64" i="9"/>
  <c r="M66" i="9"/>
  <c r="M64" i="8"/>
  <c r="M66" i="8"/>
  <c r="L62" i="8"/>
  <c r="L62" i="7"/>
  <c r="M64" i="7"/>
  <c r="M66" i="7"/>
  <c r="M64" i="6"/>
  <c r="M66" i="6"/>
  <c r="L62" i="6"/>
  <c r="L62" i="5"/>
  <c r="M64" i="5"/>
  <c r="M66" i="5"/>
  <c r="L62" i="4"/>
  <c r="M64" i="4"/>
  <c r="M66" i="4"/>
  <c r="O5" i="2"/>
  <c r="C19" i="2"/>
  <c r="C20" i="2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K62" i="1"/>
  <c r="K28" i="1"/>
  <c r="M64" i="1"/>
  <c r="L62" i="1"/>
  <c r="O38" i="3"/>
  <c r="O60" i="1"/>
  <c r="O59" i="1"/>
  <c r="P58" i="1"/>
  <c r="O58" i="1"/>
  <c r="P57" i="1"/>
  <c r="O57" i="1"/>
  <c r="P56" i="1"/>
  <c r="O56" i="1"/>
  <c r="P55" i="1"/>
  <c r="O55" i="1"/>
  <c r="P54" i="1"/>
  <c r="O54" i="1"/>
  <c r="P53" i="1"/>
  <c r="O53" i="1"/>
  <c r="P52" i="1"/>
  <c r="O52" i="1"/>
  <c r="P51" i="1"/>
  <c r="O51" i="1"/>
  <c r="P50" i="1"/>
  <c r="O50" i="1"/>
  <c r="P49" i="1"/>
  <c r="O49" i="1"/>
  <c r="P48" i="1"/>
  <c r="O48" i="1"/>
  <c r="P47" i="1"/>
  <c r="O47" i="1"/>
  <c r="P46" i="1"/>
  <c r="O46" i="1"/>
  <c r="P45" i="1"/>
  <c r="O45" i="1"/>
  <c r="P44" i="1"/>
  <c r="O44" i="1"/>
  <c r="P43" i="1"/>
  <c r="O43" i="1"/>
  <c r="P42" i="1"/>
  <c r="O42" i="1"/>
  <c r="P41" i="1"/>
  <c r="O41" i="1"/>
  <c r="P36" i="1"/>
  <c r="O36" i="1"/>
  <c r="P35" i="1"/>
  <c r="O35" i="1"/>
  <c r="M65" i="1"/>
  <c r="F9" i="1"/>
  <c r="F11" i="1"/>
  <c r="F8" i="4"/>
  <c r="F11" i="4"/>
  <c r="F8" i="5"/>
  <c r="F11" i="5"/>
  <c r="F8" i="6"/>
  <c r="I19" i="2"/>
  <c r="I20" i="2"/>
  <c r="N19" i="2"/>
  <c r="N20" i="2"/>
  <c r="M66" i="1"/>
  <c r="M19" i="2"/>
  <c r="M20" i="2"/>
  <c r="D19" i="2"/>
  <c r="D20" i="2"/>
  <c r="F22" i="2"/>
  <c r="F11" i="6"/>
  <c r="K19" i="2"/>
  <c r="K20" i="2"/>
  <c r="H19" i="2"/>
  <c r="H20" i="2"/>
  <c r="G19" i="2"/>
  <c r="G20" i="2"/>
  <c r="O14" i="2"/>
  <c r="E19" i="2"/>
  <c r="E20" i="2"/>
  <c r="L19" i="2"/>
  <c r="L20" i="2"/>
  <c r="F19" i="2"/>
  <c r="F20" i="2"/>
  <c r="J19" i="2"/>
  <c r="J20" i="2"/>
  <c r="O11" i="2"/>
  <c r="O13" i="2"/>
  <c r="O6" i="2"/>
  <c r="O9" i="2"/>
  <c r="O16" i="2"/>
  <c r="O15" i="2"/>
  <c r="O12" i="2"/>
  <c r="O8" i="2"/>
  <c r="O17" i="2"/>
  <c r="F25" i="2"/>
  <c r="F8" i="7"/>
  <c r="F11" i="7"/>
  <c r="F11" i="8"/>
  <c r="F11" i="9"/>
  <c r="F8" i="10"/>
  <c r="F11" i="10"/>
  <c r="F8" i="11"/>
  <c r="F11" i="11"/>
  <c r="F8" i="12"/>
  <c r="F11" i="12"/>
  <c r="F8" i="13"/>
  <c r="F11" i="13"/>
  <c r="F8" i="14"/>
  <c r="F11" i="14"/>
  <c r="O19" i="2"/>
  <c r="O20" i="2"/>
  <c r="P12" i="2"/>
  <c r="P11" i="2"/>
  <c r="P10" i="2"/>
  <c r="P16" i="2"/>
  <c r="P14" i="2"/>
  <c r="P8" i="2"/>
  <c r="P15" i="2"/>
  <c r="P6" i="2"/>
  <c r="P9" i="2"/>
  <c r="P5" i="2"/>
  <c r="P17" i="2"/>
  <c r="P13" i="2"/>
</calcChain>
</file>

<file path=xl/sharedStrings.xml><?xml version="1.0" encoding="utf-8"?>
<sst xmlns="http://schemas.openxmlformats.org/spreadsheetml/2006/main" count="730" uniqueCount="155">
  <si>
    <t xml:space="preserve">Part I </t>
  </si>
  <si>
    <t>-</t>
  </si>
  <si>
    <t>Expenses for current month</t>
  </si>
  <si>
    <t>+</t>
  </si>
  <si>
    <t>=</t>
  </si>
  <si>
    <t>Closing Balance</t>
  </si>
  <si>
    <t>Date</t>
  </si>
  <si>
    <t xml:space="preserve">Cheque No </t>
  </si>
  <si>
    <t>Activity Type</t>
  </si>
  <si>
    <t>Amount</t>
  </si>
  <si>
    <t>(blank)</t>
  </si>
  <si>
    <t>Donor</t>
  </si>
  <si>
    <t>Comments</t>
  </si>
  <si>
    <t>→</t>
  </si>
  <si>
    <t>Level (district)</t>
  </si>
  <si>
    <t>Bank fees</t>
  </si>
  <si>
    <t>VALIDATION CHECK 1</t>
  </si>
  <si>
    <t xml:space="preserve">Total Expenses: </t>
  </si>
  <si>
    <t>VALIDATION CHECK 2</t>
  </si>
  <si>
    <t>PART II</t>
  </si>
  <si>
    <t>PART III</t>
  </si>
  <si>
    <t>VARIANCE</t>
  </si>
  <si>
    <t>Actuals (Total)</t>
  </si>
  <si>
    <t>Annual Total</t>
  </si>
  <si>
    <t>%</t>
  </si>
  <si>
    <t>Implementation activites</t>
  </si>
  <si>
    <t>Unrelated expenses</t>
  </si>
  <si>
    <t>Total</t>
  </si>
  <si>
    <t>Depenses non justifiees</t>
  </si>
  <si>
    <t>Opening Balance</t>
  </si>
  <si>
    <t>Less Expenses for current month</t>
  </si>
  <si>
    <t>Plus Credit</t>
  </si>
  <si>
    <t>Type</t>
  </si>
  <si>
    <t>Communications (telephone, internet, etc.)</t>
  </si>
  <si>
    <t>A</t>
  </si>
  <si>
    <t>Country Management</t>
  </si>
  <si>
    <t>Fuel</t>
  </si>
  <si>
    <t>B</t>
  </si>
  <si>
    <t>C</t>
  </si>
  <si>
    <t>Mapping</t>
  </si>
  <si>
    <t>Per diem - driver</t>
  </si>
  <si>
    <t>D</t>
  </si>
  <si>
    <t>Monitoring &amp; Evaluation</t>
  </si>
  <si>
    <t>Per diem - teacher</t>
  </si>
  <si>
    <t>E</t>
  </si>
  <si>
    <t>Drug Distribution Training</t>
  </si>
  <si>
    <t>Per diem - officer (VCO, focal person …)</t>
  </si>
  <si>
    <t>F</t>
  </si>
  <si>
    <t>Drug Distribution</t>
  </si>
  <si>
    <t>Per diem - top up to salary</t>
  </si>
  <si>
    <t>G</t>
  </si>
  <si>
    <t>Drug Distribution Supervision</t>
  </si>
  <si>
    <t>Salaries - accountant</t>
  </si>
  <si>
    <t>H</t>
  </si>
  <si>
    <t>Drug Distribution Registration</t>
  </si>
  <si>
    <t>Salaries - secretary</t>
  </si>
  <si>
    <t>I</t>
  </si>
  <si>
    <t>Drug Logistics</t>
  </si>
  <si>
    <t>Salaries - driver</t>
  </si>
  <si>
    <t>J</t>
  </si>
  <si>
    <t>Strategic Planning</t>
  </si>
  <si>
    <t>Stationary</t>
  </si>
  <si>
    <t>K</t>
  </si>
  <si>
    <t>Social Mobilization</t>
  </si>
  <si>
    <t>Training Materials</t>
  </si>
  <si>
    <t>L</t>
  </si>
  <si>
    <t>Advocacy</t>
  </si>
  <si>
    <t>ICT (computers, printers …)</t>
  </si>
  <si>
    <t>M</t>
  </si>
  <si>
    <t>Global management</t>
  </si>
  <si>
    <t>Laboratory Supplies</t>
  </si>
  <si>
    <t>N</t>
  </si>
  <si>
    <t>Drug Distribution Materials (dose poles, registers, etc.)</t>
  </si>
  <si>
    <t>O</t>
  </si>
  <si>
    <t>IEC Materials</t>
  </si>
  <si>
    <t>P</t>
  </si>
  <si>
    <t>Publicity</t>
  </si>
  <si>
    <t>Q</t>
  </si>
  <si>
    <t>Accommodation and meals</t>
  </si>
  <si>
    <t>R</t>
  </si>
  <si>
    <t>Travel</t>
  </si>
  <si>
    <t>S</t>
  </si>
  <si>
    <t>Drug transportation</t>
  </si>
  <si>
    <t>T</t>
  </si>
  <si>
    <t xml:space="preserve">Customs clearing and handling </t>
  </si>
  <si>
    <t>U</t>
  </si>
  <si>
    <t>Vehicle hire</t>
  </si>
  <si>
    <t>V</t>
  </si>
  <si>
    <t>Vehicle insurances and taxes</t>
  </si>
  <si>
    <t>W</t>
  </si>
  <si>
    <t>Vehicle maintenance and repairs</t>
  </si>
  <si>
    <t>X</t>
  </si>
  <si>
    <t>Funds Received</t>
  </si>
  <si>
    <t>Closing Bank Balance</t>
  </si>
  <si>
    <t>Opening  Balance as per bank statement</t>
  </si>
  <si>
    <t>Currency</t>
  </si>
  <si>
    <t>Imperial College - SCI Monthly Reporting Form</t>
  </si>
  <si>
    <t>Month</t>
  </si>
  <si>
    <t>Reporting Entity</t>
  </si>
  <si>
    <t>Budgeted activities</t>
  </si>
  <si>
    <t>Non-budgeted activities</t>
  </si>
  <si>
    <t>Expense Type</t>
  </si>
  <si>
    <t>Part II should be submitted on Month end + 5 with data from the bank statement</t>
  </si>
  <si>
    <t>TOTAL</t>
  </si>
  <si>
    <t>Please fill in all orange cells</t>
  </si>
  <si>
    <t>Voucher Number</t>
  </si>
  <si>
    <t>Districts</t>
  </si>
  <si>
    <t>Part II      Cash Movements</t>
  </si>
  <si>
    <t>Part III  Receipts</t>
  </si>
  <si>
    <t xml:space="preserve">Amount </t>
  </si>
  <si>
    <t xml:space="preserve">Part III  should be submitted on Month end +10  </t>
  </si>
  <si>
    <t xml:space="preserve"> Please ensure all the receipts &amp; supporting documents add up to the full amount of cheque withdrawn</t>
  </si>
  <si>
    <t>Please list each receipts individually</t>
  </si>
  <si>
    <t>Supplier Name</t>
  </si>
  <si>
    <t>Description</t>
  </si>
  <si>
    <t>Part IV   Validation Checks</t>
  </si>
  <si>
    <t>Closing Balance as per bank statement</t>
  </si>
  <si>
    <t>Budget</t>
  </si>
  <si>
    <t>Actual Spend to February 2015</t>
  </si>
  <si>
    <t>Forecast Spend to end of project</t>
  </si>
  <si>
    <t>Support to Central Level</t>
  </si>
  <si>
    <t>Strategy Planning</t>
  </si>
  <si>
    <t>State Coordinators workshop</t>
  </si>
  <si>
    <t>Support of field activities led by MOH</t>
  </si>
  <si>
    <t>Drug logictics</t>
  </si>
  <si>
    <t>Social mobilisation</t>
  </si>
  <si>
    <t>Treatment registers</t>
  </si>
  <si>
    <t>Monitoring and evaluation</t>
  </si>
  <si>
    <t>Sentinel Sites</t>
  </si>
  <si>
    <t>Coverage Survey</t>
  </si>
  <si>
    <t>Contingency</t>
  </si>
  <si>
    <t>receiving SCI budget</t>
  </si>
  <si>
    <t xml:space="preserve">transfering money to the target state </t>
  </si>
  <si>
    <t>SDG</t>
  </si>
  <si>
    <t xml:space="preserve"> SCI - sight saver</t>
  </si>
  <si>
    <t xml:space="preserve">1056990/transfere </t>
  </si>
  <si>
    <t>the amount received at 23/3/2015 in the bank</t>
  </si>
  <si>
    <t xml:space="preserve"> SCI </t>
  </si>
  <si>
    <t>19/4/2015</t>
  </si>
  <si>
    <t>22/4/2015</t>
  </si>
  <si>
    <t>Hotel residence</t>
  </si>
  <si>
    <t>visa fees</t>
  </si>
  <si>
    <t>VBS/006/031/15/381299</t>
  </si>
  <si>
    <t>VBS/006/031/15/381325</t>
  </si>
  <si>
    <t>Kassal Budget</t>
  </si>
  <si>
    <t>VBS/006/031/15/381333</t>
  </si>
  <si>
    <t>River Nile Budget</t>
  </si>
  <si>
    <t>VBS/006/031/15/381305</t>
  </si>
  <si>
    <t>South Darfur Budget</t>
  </si>
  <si>
    <t>Gezira Budget</t>
  </si>
  <si>
    <t>VBS/006/031/15/381328</t>
  </si>
  <si>
    <t>Sinnar Budget</t>
  </si>
  <si>
    <t>VBS/006/031/15/381337</t>
  </si>
  <si>
    <t>White Nile Budget</t>
  </si>
  <si>
    <t>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</si>
</sst>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[$-F800]dddd\,\ mmmm\ dd\,\ yyyy"/>
    <numFmt numFmtId="167" formatCode="dd/mm/yyyy;@"/>
    <numFmt numFmtId="168" formatCode="_-[$£-809]* #,##0_-;\-[$£-809]* #,##0_-;_-[$£-809]* &quot;-&quot;??_-;_-@_-"/>
  </numFmts>
  <fonts count="2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trike/>
      <sz val="9"/>
      <name val="Arial"/>
      <family val="2"/>
    </font>
    <font>
      <b/>
      <sz val="10"/>
      <name val="Arial"/>
      <family val="2"/>
    </font>
    <font>
      <b/>
      <sz val="10"/>
      <color theme="6" tint="-0.249977111117893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sz val="11"/>
      <name val="Calibri"/>
      <family val="2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Arial"/>
      <family val="2"/>
    </font>
    <font>
      <b/>
      <sz val="14"/>
      <color rgb="FFFA7D00"/>
      <name val="Calibri"/>
      <family val="2"/>
      <scheme val="minor"/>
    </font>
    <font>
      <i/>
      <sz val="11"/>
      <name val="Arial"/>
      <family val="2"/>
    </font>
    <font>
      <i/>
      <sz val="14"/>
      <color rgb="FF7F7F7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8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8001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 style="double">
        <color rgb="FFFF800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auto="1"/>
      </right>
      <top style="thin">
        <color auto="1"/>
      </top>
      <bottom style="double">
        <color rgb="FFFF8001"/>
      </bottom>
      <diagonal/>
    </border>
    <border>
      <left style="thin">
        <color rgb="FF7F7F7F"/>
      </left>
      <right style="thin">
        <color auto="1"/>
      </right>
      <top/>
      <bottom style="double">
        <color rgb="FFFF800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double">
        <color auto="1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auto="1"/>
      </right>
      <top style="double">
        <color rgb="FF3F3F3F"/>
      </top>
      <bottom style="double">
        <color rgb="FF3F3F3F"/>
      </bottom>
      <diagonal/>
    </border>
    <border>
      <left style="thick">
        <color theme="1"/>
      </left>
      <right/>
      <top style="thick">
        <color theme="1"/>
      </top>
      <bottom style="thick">
        <color theme="1"/>
      </bottom>
      <diagonal/>
    </border>
    <border>
      <left/>
      <right style="double">
        <color auto="1"/>
      </right>
      <top style="thick">
        <color theme="1"/>
      </top>
      <bottom style="thick">
        <color theme="1"/>
      </bottom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medium">
        <color auto="1"/>
      </top>
      <bottom/>
      <diagonal/>
    </border>
    <border>
      <left/>
      <right style="thin">
        <color rgb="FF3F3F3F"/>
      </right>
      <top/>
      <bottom style="medium">
        <color auto="1"/>
      </bottom>
      <diagonal/>
    </border>
    <border>
      <left style="thin">
        <color rgb="FF3F3F3F"/>
      </left>
      <right/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7F7F7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/>
      <top style="medium">
        <color auto="1"/>
      </top>
      <bottom/>
      <diagonal/>
    </border>
    <border>
      <left style="thin">
        <color rgb="FF3F3F3F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0" fontId="15" fillId="6" borderId="45" applyNumberFormat="0" applyAlignment="0" applyProtection="0"/>
    <xf numFmtId="0" fontId="16" fillId="7" borderId="46" applyNumberFormat="0" applyAlignment="0" applyProtection="0"/>
    <xf numFmtId="0" fontId="17" fillId="7" borderId="45" applyNumberFormat="0" applyAlignment="0" applyProtection="0"/>
    <xf numFmtId="0" fontId="18" fillId="0" borderId="47" applyNumberFormat="0" applyFill="0" applyAlignment="0" applyProtection="0"/>
    <xf numFmtId="0" fontId="19" fillId="8" borderId="48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9" fontId="4" fillId="0" borderId="0">
      <alignment horizontal="right"/>
    </xf>
    <xf numFmtId="0" fontId="3" fillId="0" borderId="0" applyProtection="0"/>
    <xf numFmtId="0" fontId="3" fillId="0" borderId="0" applyProtection="0"/>
    <xf numFmtId="0" fontId="1" fillId="0" borderId="0"/>
  </cellStyleXfs>
  <cellXfs count="276">
    <xf numFmtId="0" fontId="0" fillId="0" borderId="0" xfId="0"/>
    <xf numFmtId="0" fontId="3" fillId="0" borderId="1" xfId="0" applyFont="1" applyBorder="1"/>
    <xf numFmtId="0" fontId="3" fillId="0" borderId="2" xfId="0" applyFont="1" applyFill="1" applyBorder="1"/>
    <xf numFmtId="49" fontId="4" fillId="0" borderId="2" xfId="0" applyNumberFormat="1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3" fillId="0" borderId="4" xfId="0" applyFont="1" applyBorder="1"/>
    <xf numFmtId="0" fontId="3" fillId="0" borderId="0" xfId="0" applyFont="1" applyFill="1" applyBorder="1"/>
    <xf numFmtId="0" fontId="3" fillId="0" borderId="0" xfId="0" applyFont="1" applyBorder="1"/>
    <xf numFmtId="0" fontId="3" fillId="0" borderId="5" xfId="0" applyFont="1" applyBorder="1"/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3" fillId="0" borderId="3" xfId="0" applyFont="1" applyFill="1" applyBorder="1"/>
    <xf numFmtId="0" fontId="3" fillId="0" borderId="5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4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4" borderId="8" xfId="0" applyFont="1" applyFill="1" applyBorder="1" applyAlignment="1"/>
    <xf numFmtId="0" fontId="4" fillId="0" borderId="0" xfId="0" applyFont="1" applyAlignment="1">
      <alignment horizontal="center" vertical="center"/>
    </xf>
    <xf numFmtId="165" fontId="3" fillId="4" borderId="14" xfId="1" applyNumberFormat="1" applyFont="1" applyFill="1" applyBorder="1"/>
    <xf numFmtId="165" fontId="4" fillId="4" borderId="15" xfId="1" applyNumberFormat="1" applyFont="1" applyFill="1" applyBorder="1"/>
    <xf numFmtId="14" fontId="3" fillId="4" borderId="8" xfId="0" applyNumberFormat="1" applyFont="1" applyFill="1" applyBorder="1"/>
    <xf numFmtId="49" fontId="3" fillId="4" borderId="8" xfId="0" applyNumberFormat="1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right"/>
    </xf>
    <xf numFmtId="14" fontId="3" fillId="4" borderId="24" xfId="0" applyNumberFormat="1" applyFont="1" applyFill="1" applyBorder="1"/>
    <xf numFmtId="49" fontId="3" fillId="4" borderId="24" xfId="0" applyNumberFormat="1" applyFont="1" applyFill="1" applyBorder="1" applyAlignment="1">
      <alignment horizontal="center"/>
    </xf>
    <xf numFmtId="0" fontId="3" fillId="4" borderId="24" xfId="0" applyFont="1" applyFill="1" applyBorder="1" applyAlignment="1"/>
    <xf numFmtId="164" fontId="3" fillId="4" borderId="24" xfId="1" applyFont="1" applyFill="1" applyBorder="1"/>
    <xf numFmtId="165" fontId="3" fillId="4" borderId="25" xfId="1" applyNumberFormat="1" applyFont="1" applyFill="1" applyBorder="1"/>
    <xf numFmtId="165" fontId="3" fillId="4" borderId="26" xfId="1" applyNumberFormat="1" applyFont="1" applyFill="1" applyBorder="1"/>
    <xf numFmtId="0" fontId="3" fillId="0" borderId="0" xfId="0" applyFont="1" applyAlignment="1">
      <alignment vertical="center"/>
    </xf>
    <xf numFmtId="0" fontId="3" fillId="0" borderId="9" xfId="0" applyFont="1" applyBorder="1"/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/>
    <xf numFmtId="0" fontId="7" fillId="3" borderId="27" xfId="0" applyFont="1" applyFill="1" applyBorder="1"/>
    <xf numFmtId="0" fontId="0" fillId="0" borderId="0" xfId="0" applyFill="1"/>
    <xf numFmtId="17" fontId="7" fillId="0" borderId="28" xfId="0" applyNumberFormat="1" applyFont="1" applyBorder="1" applyAlignment="1">
      <alignment horizontal="center"/>
    </xf>
    <xf numFmtId="17" fontId="7" fillId="0" borderId="29" xfId="0" applyNumberFormat="1" applyFont="1" applyBorder="1" applyAlignment="1">
      <alignment horizontal="center"/>
    </xf>
    <xf numFmtId="0" fontId="8" fillId="0" borderId="29" xfId="0" applyFont="1" applyBorder="1" applyAlignment="1">
      <alignment horizontal="right"/>
    </xf>
    <xf numFmtId="3" fontId="8" fillId="0" borderId="30" xfId="0" applyNumberFormat="1" applyFont="1" applyBorder="1"/>
    <xf numFmtId="3" fontId="8" fillId="0" borderId="29" xfId="0" applyNumberFormat="1" applyFont="1" applyBorder="1"/>
    <xf numFmtId="9" fontId="8" fillId="0" borderId="29" xfId="0" applyNumberFormat="1" applyFont="1" applyBorder="1"/>
    <xf numFmtId="0" fontId="8" fillId="0" borderId="31" xfId="0" applyFont="1" applyBorder="1" applyAlignment="1">
      <alignment horizontal="right"/>
    </xf>
    <xf numFmtId="3" fontId="8" fillId="0" borderId="0" xfId="0" applyNumberFormat="1" applyFont="1" applyBorder="1"/>
    <xf numFmtId="3" fontId="8" fillId="0" borderId="32" xfId="0" applyNumberFormat="1" applyFont="1" applyBorder="1"/>
    <xf numFmtId="9" fontId="8" fillId="0" borderId="32" xfId="0" applyNumberFormat="1" applyFont="1" applyBorder="1"/>
    <xf numFmtId="0" fontId="7" fillId="5" borderId="31" xfId="0" applyFont="1" applyFill="1" applyBorder="1" applyAlignment="1">
      <alignment horizontal="right"/>
    </xf>
    <xf numFmtId="3" fontId="7" fillId="5" borderId="33" xfId="0" applyNumberFormat="1" applyFont="1" applyFill="1" applyBorder="1" applyAlignment="1">
      <alignment horizontal="center"/>
    </xf>
    <xf numFmtId="3" fontId="7" fillId="5" borderId="32" xfId="0" applyNumberFormat="1" applyFont="1" applyFill="1" applyBorder="1" applyAlignment="1">
      <alignment horizontal="center"/>
    </xf>
    <xf numFmtId="9" fontId="9" fillId="5" borderId="32" xfId="0" applyNumberFormat="1" applyFont="1" applyFill="1" applyBorder="1" applyAlignment="1">
      <alignment horizontal="center"/>
    </xf>
    <xf numFmtId="3" fontId="8" fillId="0" borderId="34" xfId="0" applyNumberFormat="1" applyFont="1" applyBorder="1"/>
    <xf numFmtId="3" fontId="8" fillId="0" borderId="35" xfId="0" applyNumberFormat="1" applyFont="1" applyBorder="1"/>
    <xf numFmtId="9" fontId="8" fillId="0" borderId="35" xfId="0" applyNumberFormat="1" applyFont="1" applyBorder="1"/>
    <xf numFmtId="0" fontId="8" fillId="0" borderId="27" xfId="0" applyFont="1" applyBorder="1" applyAlignment="1">
      <alignment horizontal="right"/>
    </xf>
    <xf numFmtId="3" fontId="7" fillId="0" borderId="36" xfId="0" applyNumberFormat="1" applyFont="1" applyFill="1" applyBorder="1"/>
    <xf numFmtId="3" fontId="8" fillId="0" borderId="37" xfId="0" applyNumberFormat="1" applyFont="1" applyBorder="1"/>
    <xf numFmtId="3" fontId="0" fillId="0" borderId="0" xfId="0" applyNumberFormat="1"/>
    <xf numFmtId="3" fontId="8" fillId="0" borderId="38" xfId="0" applyNumberFormat="1" applyFont="1" applyBorder="1"/>
    <xf numFmtId="3" fontId="8" fillId="0" borderId="39" xfId="0" applyNumberFormat="1" applyFont="1" applyBorder="1"/>
    <xf numFmtId="0" fontId="7" fillId="0" borderId="39" xfId="0" applyFont="1" applyBorder="1" applyAlignment="1">
      <alignment horizontal="right"/>
    </xf>
    <xf numFmtId="3" fontId="7" fillId="0" borderId="40" xfId="0" applyNumberFormat="1" applyFont="1" applyBorder="1"/>
    <xf numFmtId="3" fontId="7" fillId="0" borderId="41" xfId="0" applyNumberFormat="1" applyFont="1" applyBorder="1"/>
    <xf numFmtId="3" fontId="7" fillId="0" borderId="42" xfId="0" applyNumberFormat="1" applyFont="1" applyBorder="1"/>
    <xf numFmtId="3" fontId="7" fillId="0" borderId="27" xfId="0" applyNumberFormat="1" applyFont="1" applyBorder="1"/>
    <xf numFmtId="0" fontId="8" fillId="0" borderId="9" xfId="0" applyFont="1" applyFill="1" applyBorder="1" applyAlignment="1">
      <alignment horizontal="right"/>
    </xf>
    <xf numFmtId="3" fontId="0" fillId="0" borderId="43" xfId="0" applyNumberFormat="1" applyBorder="1"/>
    <xf numFmtId="3" fontId="0" fillId="0" borderId="44" xfId="0" applyNumberFormat="1" applyBorder="1"/>
    <xf numFmtId="43" fontId="10" fillId="0" borderId="1" xfId="0" applyNumberFormat="1" applyFont="1" applyBorder="1"/>
    <xf numFmtId="43" fontId="10" fillId="0" borderId="2" xfId="0" applyNumberFormat="1" applyFont="1" applyBorder="1"/>
    <xf numFmtId="43" fontId="10" fillId="0" borderId="3" xfId="0" applyNumberFormat="1" applyFont="1" applyBorder="1"/>
    <xf numFmtId="43" fontId="11" fillId="0" borderId="4" xfId="0" applyNumberFormat="1" applyFont="1" applyBorder="1"/>
    <xf numFmtId="43" fontId="11" fillId="0" borderId="0" xfId="0" applyNumberFormat="1" applyFont="1" applyBorder="1"/>
    <xf numFmtId="43" fontId="11" fillId="0" borderId="5" xfId="0" applyNumberFormat="1" applyFont="1" applyBorder="1"/>
    <xf numFmtId="43" fontId="0" fillId="0" borderId="4" xfId="0" applyNumberFormat="1" applyBorder="1"/>
    <xf numFmtId="43" fontId="0" fillId="0" borderId="0" xfId="0" applyNumberFormat="1" applyBorder="1"/>
    <xf numFmtId="43" fontId="0" fillId="0" borderId="5" xfId="0" applyNumberFormat="1" applyBorder="1"/>
    <xf numFmtId="43" fontId="12" fillId="0" borderId="9" xfId="0" applyNumberFormat="1" applyFont="1" applyBorder="1"/>
    <xf numFmtId="43" fontId="12" fillId="0" borderId="12" xfId="0" applyNumberFormat="1" applyFont="1" applyBorder="1"/>
    <xf numFmtId="43" fontId="12" fillId="0" borderId="13" xfId="0" applyNumberFormat="1" applyFont="1" applyBorder="1"/>
    <xf numFmtId="0" fontId="13" fillId="0" borderId="0" xfId="0" applyFont="1" applyFill="1" applyBorder="1" applyAlignment="1">
      <alignment horizontal="center" vertical="center" wrapText="1"/>
    </xf>
    <xf numFmtId="0" fontId="10" fillId="0" borderId="27" xfId="2" applyFont="1" applyBorder="1"/>
    <xf numFmtId="0" fontId="2" fillId="0" borderId="0" xfId="2"/>
    <xf numFmtId="0" fontId="0" fillId="0" borderId="6" xfId="2" applyFont="1" applyBorder="1" applyAlignment="1"/>
    <xf numFmtId="0" fontId="10" fillId="0" borderId="0" xfId="2" applyFont="1"/>
    <xf numFmtId="0" fontId="8" fillId="0" borderId="6" xfId="2" applyFont="1" applyBorder="1" applyAlignment="1"/>
    <xf numFmtId="0" fontId="8" fillId="0" borderId="0" xfId="2" applyFont="1" applyBorder="1" applyAlignment="1"/>
    <xf numFmtId="0" fontId="14" fillId="0" borderId="0" xfId="0" applyFont="1" applyAlignment="1">
      <alignment vertical="center"/>
    </xf>
    <xf numFmtId="0" fontId="2" fillId="0" borderId="7" xfId="2" applyBorder="1" applyAlignment="1"/>
    <xf numFmtId="0" fontId="8" fillId="0" borderId="7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7" xfId="2" applyFont="1" applyBorder="1" applyAlignment="1"/>
    <xf numFmtId="0" fontId="2" fillId="0" borderId="0" xfId="2" applyBorder="1"/>
    <xf numFmtId="0" fontId="8" fillId="0" borderId="10" xfId="0" applyFont="1" applyBorder="1" applyAlignment="1">
      <alignment horizontal="left"/>
    </xf>
    <xf numFmtId="0" fontId="0" fillId="0" borderId="0" xfId="2" applyFont="1" applyBorder="1" applyAlignment="1"/>
    <xf numFmtId="0" fontId="2" fillId="0" borderId="7" xfId="2" applyFont="1" applyBorder="1" applyAlignment="1"/>
    <xf numFmtId="0" fontId="2" fillId="0" borderId="0" xfId="2" applyFont="1" applyBorder="1" applyAlignment="1"/>
    <xf numFmtId="0" fontId="2" fillId="0" borderId="0" xfId="2" applyBorder="1" applyAlignment="1"/>
    <xf numFmtId="0" fontId="0" fillId="0" borderId="10" xfId="2" applyFont="1" applyBorder="1" applyAlignment="1"/>
    <xf numFmtId="0" fontId="0" fillId="0" borderId="0" xfId="2" applyFont="1"/>
    <xf numFmtId="0" fontId="2" fillId="0" borderId="0" xfId="2" applyAlignment="1">
      <alignment horizontal="left"/>
    </xf>
    <xf numFmtId="0" fontId="4" fillId="10" borderId="8" xfId="0" applyFont="1" applyFill="1" applyBorder="1" applyAlignment="1">
      <alignment horizontal="center" wrapText="1"/>
    </xf>
    <xf numFmtId="49" fontId="4" fillId="10" borderId="8" xfId="0" applyNumberFormat="1" applyFont="1" applyFill="1" applyBorder="1" applyAlignment="1">
      <alignment horizontal="center" wrapText="1"/>
    </xf>
    <xf numFmtId="164" fontId="4" fillId="10" borderId="8" xfId="1" applyFont="1" applyFill="1" applyBorder="1" applyAlignment="1">
      <alignment horizontal="center" wrapText="1"/>
    </xf>
    <xf numFmtId="165" fontId="4" fillId="10" borderId="14" xfId="1" applyNumberFormat="1" applyFont="1" applyFill="1" applyBorder="1" applyAlignment="1">
      <alignment horizontal="center" wrapText="1"/>
    </xf>
    <xf numFmtId="0" fontId="15" fillId="6" borderId="45" xfId="3" applyAlignment="1"/>
    <xf numFmtId="14" fontId="4" fillId="10" borderId="18" xfId="0" applyNumberFormat="1" applyFont="1" applyFill="1" applyBorder="1" applyAlignment="1">
      <alignment horizontal="center"/>
    </xf>
    <xf numFmtId="14" fontId="4" fillId="10" borderId="19" xfId="0" applyNumberFormat="1" applyFont="1" applyFill="1" applyBorder="1" applyAlignment="1">
      <alignment horizontal="center"/>
    </xf>
    <xf numFmtId="14" fontId="4" fillId="10" borderId="11" xfId="0" applyNumberFormat="1" applyFont="1" applyFill="1" applyBorder="1" applyAlignment="1">
      <alignment horizontal="center"/>
    </xf>
    <xf numFmtId="164" fontId="15" fillId="6" borderId="51" xfId="3" applyNumberFormat="1" applyBorder="1"/>
    <xf numFmtId="0" fontId="3" fillId="0" borderId="4" xfId="0" applyFont="1" applyFill="1" applyBorder="1"/>
    <xf numFmtId="164" fontId="6" fillId="0" borderId="0" xfId="1" applyFont="1" applyFill="1" applyBorder="1" applyAlignment="1">
      <alignment horizontal="center"/>
    </xf>
    <xf numFmtId="49" fontId="21" fillId="0" borderId="0" xfId="9" applyNumberFormat="1" applyFill="1" applyBorder="1" applyAlignment="1"/>
    <xf numFmtId="0" fontId="18" fillId="5" borderId="54" xfId="6" applyFill="1" applyBorder="1" applyAlignment="1"/>
    <xf numFmtId="166" fontId="15" fillId="6" borderId="45" xfId="3" applyNumberFormat="1" applyAlignment="1">
      <alignment horizontal="center" wrapText="1"/>
    </xf>
    <xf numFmtId="0" fontId="15" fillId="6" borderId="45" xfId="3" applyNumberFormat="1" applyAlignment="1">
      <alignment horizontal="center" wrapText="1"/>
    </xf>
    <xf numFmtId="0" fontId="15" fillId="6" borderId="45" xfId="3" applyAlignment="1">
      <alignment horizontal="center" wrapText="1"/>
    </xf>
    <xf numFmtId="166" fontId="15" fillId="6" borderId="45" xfId="3" applyNumberFormat="1" applyAlignment="1">
      <alignment horizontal="center"/>
    </xf>
    <xf numFmtId="0" fontId="15" fillId="6" borderId="45" xfId="3" applyNumberFormat="1" applyAlignment="1">
      <alignment horizontal="center"/>
    </xf>
    <xf numFmtId="164" fontId="15" fillId="6" borderId="45" xfId="3" applyNumberFormat="1" applyAlignment="1">
      <alignment horizontal="center" wrapText="1"/>
    </xf>
    <xf numFmtId="165" fontId="15" fillId="6" borderId="45" xfId="3" applyNumberFormat="1" applyAlignment="1">
      <alignment horizontal="center"/>
    </xf>
    <xf numFmtId="165" fontId="15" fillId="6" borderId="45" xfId="3" applyNumberFormat="1" applyAlignment="1">
      <alignment horizontal="center" wrapText="1"/>
    </xf>
    <xf numFmtId="4" fontId="15" fillId="6" borderId="45" xfId="3" applyNumberFormat="1" applyAlignment="1">
      <alignment horizontal="right"/>
    </xf>
    <xf numFmtId="165" fontId="15" fillId="6" borderId="45" xfId="3" applyNumberFormat="1"/>
    <xf numFmtId="14" fontId="4" fillId="10" borderId="20" xfId="0" applyNumberFormat="1" applyFont="1" applyFill="1" applyBorder="1" applyAlignment="1"/>
    <xf numFmtId="14" fontId="4" fillId="10" borderId="2" xfId="0" applyNumberFormat="1" applyFont="1" applyFill="1" applyBorder="1" applyAlignment="1"/>
    <xf numFmtId="14" fontId="4" fillId="10" borderId="8" xfId="0" applyNumberFormat="1" applyFont="1" applyFill="1" applyBorder="1" applyAlignment="1">
      <alignment horizontal="center" wrapText="1"/>
    </xf>
    <xf numFmtId="0" fontId="4" fillId="10" borderId="8" xfId="0" applyFont="1" applyFill="1" applyBorder="1" applyAlignment="1">
      <alignment horizontal="center"/>
    </xf>
    <xf numFmtId="165" fontId="4" fillId="10" borderId="14" xfId="1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/>
    <xf numFmtId="164" fontId="3" fillId="0" borderId="57" xfId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/>
    <xf numFmtId="0" fontId="19" fillId="8" borderId="48" xfId="7"/>
    <xf numFmtId="0" fontId="19" fillId="8" borderId="48" xfId="7" applyAlignment="1">
      <alignment horizontal="left"/>
    </xf>
    <xf numFmtId="0" fontId="19" fillId="8" borderId="48" xfId="7" applyAlignment="1">
      <alignment horizontal="center"/>
    </xf>
    <xf numFmtId="0" fontId="19" fillId="8" borderId="59" xfId="7" applyBorder="1" applyAlignment="1"/>
    <xf numFmtId="164" fontId="19" fillId="8" borderId="58" xfId="7" applyNumberFormat="1" applyBorder="1" applyAlignment="1">
      <alignment horizontal="center"/>
    </xf>
    <xf numFmtId="0" fontId="19" fillId="8" borderId="59" xfId="7" applyBorder="1"/>
    <xf numFmtId="164" fontId="20" fillId="11" borderId="58" xfId="8" applyNumberFormat="1" applyFill="1" applyBorder="1" applyAlignment="1">
      <alignment horizontal="center"/>
    </xf>
    <xf numFmtId="164" fontId="3" fillId="11" borderId="61" xfId="0" applyNumberFormat="1" applyFont="1" applyFill="1" applyBorder="1"/>
    <xf numFmtId="164" fontId="22" fillId="11" borderId="60" xfId="0" applyNumberFormat="1" applyFont="1" applyFill="1" applyBorder="1"/>
    <xf numFmtId="0" fontId="23" fillId="7" borderId="62" xfId="5" applyFont="1" applyBorder="1" applyAlignment="1">
      <alignment horizontal="right"/>
    </xf>
    <xf numFmtId="164" fontId="17" fillId="7" borderId="63" xfId="5" applyNumberFormat="1" applyBorder="1" applyAlignment="1">
      <alignment horizontal="right"/>
    </xf>
    <xf numFmtId="14" fontId="21" fillId="0" borderId="0" xfId="9" applyNumberFormat="1" applyFill="1" applyBorder="1" applyAlignment="1">
      <alignment horizontal="left"/>
    </xf>
    <xf numFmtId="0" fontId="18" fillId="12" borderId="47" xfId="6" applyFill="1" applyAlignment="1"/>
    <xf numFmtId="0" fontId="18" fillId="12" borderId="50" xfId="6" applyFill="1" applyBorder="1" applyAlignment="1"/>
    <xf numFmtId="0" fontId="18" fillId="12" borderId="52" xfId="6" applyFill="1" applyBorder="1" applyAlignment="1"/>
    <xf numFmtId="0" fontId="18" fillId="12" borderId="55" xfId="6" applyFill="1" applyBorder="1" applyAlignment="1"/>
    <xf numFmtId="0" fontId="18" fillId="12" borderId="47" xfId="6" applyFill="1" applyAlignment="1">
      <alignment horizontal="center"/>
    </xf>
    <xf numFmtId="0" fontId="18" fillId="12" borderId="56" xfId="6" applyFill="1" applyBorder="1" applyAlignment="1"/>
    <xf numFmtId="14" fontId="21" fillId="0" borderId="0" xfId="9" applyNumberFormat="1" applyFill="1" applyBorder="1" applyAlignment="1"/>
    <xf numFmtId="14" fontId="21" fillId="0" borderId="12" xfId="9" applyNumberFormat="1" applyFill="1" applyBorder="1" applyAlignment="1"/>
    <xf numFmtId="14" fontId="21" fillId="0" borderId="20" xfId="9" applyNumberFormat="1" applyFill="1" applyBorder="1" applyAlignment="1"/>
    <xf numFmtId="14" fontId="21" fillId="0" borderId="2" xfId="9" applyNumberFormat="1" applyFill="1" applyBorder="1" applyAlignment="1"/>
    <xf numFmtId="0" fontId="16" fillId="7" borderId="66" xfId="4" applyBorder="1" applyAlignment="1">
      <alignment horizontal="right"/>
    </xf>
    <xf numFmtId="0" fontId="15" fillId="6" borderId="45" xfId="3" applyBorder="1" applyAlignment="1">
      <alignment horizontal="center"/>
    </xf>
    <xf numFmtId="49" fontId="15" fillId="6" borderId="45" xfId="3" applyNumberFormat="1" applyBorder="1" applyAlignment="1"/>
    <xf numFmtId="49" fontId="4" fillId="0" borderId="5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16" fillId="0" borderId="2" xfId="4" applyNumberFormat="1" applyFill="1" applyBorder="1" applyAlignment="1"/>
    <xf numFmtId="164" fontId="17" fillId="0" borderId="2" xfId="5" applyNumberFormat="1" applyFill="1" applyBorder="1" applyAlignment="1">
      <alignment horizontal="center"/>
    </xf>
    <xf numFmtId="167" fontId="15" fillId="6" borderId="45" xfId="3" applyNumberFormat="1" applyBorder="1"/>
    <xf numFmtId="49" fontId="15" fillId="6" borderId="45" xfId="3" applyNumberFormat="1" applyBorder="1" applyAlignment="1">
      <alignment horizontal="center"/>
    </xf>
    <xf numFmtId="0" fontId="15" fillId="6" borderId="45" xfId="3" applyBorder="1" applyAlignment="1"/>
    <xf numFmtId="0" fontId="18" fillId="12" borderId="47" xfId="6" applyFill="1" applyBorder="1" applyAlignment="1"/>
    <xf numFmtId="0" fontId="15" fillId="6" borderId="45" xfId="3" applyBorder="1" applyAlignment="1">
      <alignment horizontal="right"/>
    </xf>
    <xf numFmtId="0" fontId="18" fillId="5" borderId="47" xfId="6" applyFill="1" applyBorder="1" applyAlignment="1"/>
    <xf numFmtId="164" fontId="17" fillId="10" borderId="49" xfId="5" applyNumberFormat="1" applyFill="1" applyBorder="1"/>
    <xf numFmtId="165" fontId="3" fillId="10" borderId="8" xfId="1" applyNumberFormat="1" applyFont="1" applyFill="1" applyBorder="1"/>
    <xf numFmtId="165" fontId="4" fillId="10" borderId="8" xfId="1" applyNumberFormat="1" applyFont="1" applyFill="1" applyBorder="1"/>
    <xf numFmtId="165" fontId="4" fillId="10" borderId="24" xfId="1" applyNumberFormat="1" applyFont="1" applyFill="1" applyBorder="1"/>
    <xf numFmtId="0" fontId="3" fillId="0" borderId="2" xfId="0" applyFont="1" applyFill="1" applyBorder="1" applyAlignment="1">
      <alignment vertical="center"/>
    </xf>
    <xf numFmtId="0" fontId="3" fillId="0" borderId="12" xfId="0" applyFont="1" applyBorder="1"/>
    <xf numFmtId="14" fontId="4" fillId="10" borderId="57" xfId="0" applyNumberFormat="1" applyFont="1" applyFill="1" applyBorder="1" applyAlignment="1"/>
    <xf numFmtId="165" fontId="4" fillId="10" borderId="8" xfId="1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center" wrapText="1"/>
    </xf>
    <xf numFmtId="0" fontId="4" fillId="0" borderId="6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76" xfId="0" applyFont="1" applyFill="1" applyBorder="1" applyAlignment="1">
      <alignment wrapText="1"/>
    </xf>
    <xf numFmtId="0" fontId="3" fillId="0" borderId="75" xfId="0" applyFont="1" applyFill="1" applyBorder="1" applyAlignment="1">
      <alignment wrapText="1"/>
    </xf>
    <xf numFmtId="14" fontId="25" fillId="0" borderId="64" xfId="9" applyNumberFormat="1" applyFont="1" applyFill="1" applyBorder="1" applyAlignment="1"/>
    <xf numFmtId="14" fontId="25" fillId="0" borderId="64" xfId="9" applyNumberFormat="1" applyFont="1" applyFill="1" applyBorder="1" applyAlignment="1">
      <alignment horizontal="left"/>
    </xf>
    <xf numFmtId="14" fontId="25" fillId="0" borderId="21" xfId="9" applyNumberFormat="1" applyFont="1" applyFill="1" applyBorder="1" applyAlignment="1"/>
    <xf numFmtId="49" fontId="25" fillId="0" borderId="0" xfId="9" applyNumberFormat="1" applyFont="1" applyFill="1" applyBorder="1" applyAlignment="1"/>
    <xf numFmtId="0" fontId="26" fillId="7" borderId="46" xfId="4" applyFont="1"/>
    <xf numFmtId="0" fontId="15" fillId="6" borderId="45" xfId="3"/>
    <xf numFmtId="0" fontId="3" fillId="0" borderId="2" xfId="0" applyFont="1" applyFill="1" applyBorder="1" applyAlignment="1">
      <alignment horizontal="center" vertical="center"/>
    </xf>
    <xf numFmtId="165" fontId="4" fillId="10" borderId="14" xfId="1" applyNumberFormat="1" applyFont="1" applyFill="1" applyBorder="1" applyAlignment="1">
      <alignment horizontal="center" wrapText="1"/>
    </xf>
    <xf numFmtId="0" fontId="0" fillId="0" borderId="29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9" xfId="0" applyBorder="1" applyAlignment="1">
      <alignment horizontal="right"/>
    </xf>
    <xf numFmtId="0" fontId="1" fillId="0" borderId="0" xfId="13"/>
    <xf numFmtId="0" fontId="27" fillId="0" borderId="8" xfId="13" applyFont="1" applyBorder="1" applyAlignment="1">
      <alignment horizontal="center" vertical="center"/>
    </xf>
    <xf numFmtId="0" fontId="27" fillId="0" borderId="8" xfId="13" applyFont="1" applyBorder="1" applyAlignment="1">
      <alignment horizontal="center" vertical="center" wrapText="1"/>
    </xf>
    <xf numFmtId="0" fontId="1" fillId="0" borderId="8" xfId="13" applyFont="1" applyBorder="1" applyAlignment="1">
      <alignment vertical="center"/>
    </xf>
    <xf numFmtId="168" fontId="1" fillId="0" borderId="8" xfId="13" applyNumberFormat="1" applyBorder="1"/>
    <xf numFmtId="0" fontId="1" fillId="0" borderId="24" xfId="13" applyBorder="1"/>
    <xf numFmtId="0" fontId="1" fillId="0" borderId="8" xfId="13" applyBorder="1"/>
    <xf numFmtId="168" fontId="1" fillId="0" borderId="25" xfId="13" applyNumberFormat="1" applyBorder="1"/>
    <xf numFmtId="0" fontId="1" fillId="0" borderId="64" xfId="13" applyBorder="1"/>
    <xf numFmtId="0" fontId="1" fillId="0" borderId="54" xfId="13" applyBorder="1"/>
    <xf numFmtId="168" fontId="1" fillId="0" borderId="64" xfId="13" applyNumberFormat="1" applyBorder="1"/>
    <xf numFmtId="0" fontId="1" fillId="0" borderId="80" xfId="13" applyBorder="1"/>
    <xf numFmtId="0" fontId="1" fillId="0" borderId="81" xfId="13" applyBorder="1"/>
    <xf numFmtId="0" fontId="1" fillId="0" borderId="75" xfId="13" applyBorder="1"/>
    <xf numFmtId="168" fontId="1" fillId="0" borderId="81" xfId="13" applyNumberFormat="1" applyBorder="1"/>
    <xf numFmtId="0" fontId="1" fillId="0" borderId="82" xfId="13" applyBorder="1"/>
    <xf numFmtId="168" fontId="1" fillId="0" borderId="24" xfId="13" applyNumberFormat="1" applyBorder="1"/>
    <xf numFmtId="168" fontId="1" fillId="0" borderId="80" xfId="13" applyNumberFormat="1" applyBorder="1"/>
    <xf numFmtId="168" fontId="1" fillId="0" borderId="82" xfId="13" applyNumberFormat="1" applyBorder="1"/>
    <xf numFmtId="168" fontId="27" fillId="0" borderId="8" xfId="13" applyNumberFormat="1" applyFont="1" applyBorder="1"/>
    <xf numFmtId="0" fontId="1" fillId="0" borderId="14" xfId="13" applyBorder="1" applyAlignment="1">
      <alignment horizontal="left"/>
    </xf>
    <xf numFmtId="0" fontId="1" fillId="0" borderId="83" xfId="13" applyBorder="1" applyAlignment="1">
      <alignment horizontal="left"/>
    </xf>
    <xf numFmtId="0" fontId="1" fillId="0" borderId="8" xfId="13" applyBorder="1" applyAlignment="1">
      <alignment horizontal="left"/>
    </xf>
    <xf numFmtId="0" fontId="1" fillId="0" borderId="25" xfId="13" applyBorder="1" applyAlignment="1">
      <alignment horizontal="left"/>
    </xf>
    <xf numFmtId="0" fontId="1" fillId="0" borderId="79" xfId="13" applyBorder="1" applyAlignment="1">
      <alignment horizontal="left"/>
    </xf>
    <xf numFmtId="0" fontId="4" fillId="9" borderId="1" xfId="0" applyFont="1" applyFill="1" applyBorder="1" applyAlignment="1">
      <alignment horizontal="center" vertical="center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53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3" fillId="10" borderId="14" xfId="1" applyNumberFormat="1" applyFont="1" applyFill="1" applyBorder="1" applyAlignment="1">
      <alignment horizontal="center"/>
    </xf>
    <xf numFmtId="165" fontId="3" fillId="10" borderId="67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10" borderId="29" xfId="0" applyFont="1" applyFill="1" applyBorder="1" applyAlignment="1">
      <alignment horizontal="center" vertical="center" wrapText="1"/>
    </xf>
    <xf numFmtId="0" fontId="4" fillId="10" borderId="31" xfId="0" applyFont="1" applyFill="1" applyBorder="1" applyAlignment="1">
      <alignment horizontal="center" vertical="center" wrapText="1"/>
    </xf>
    <xf numFmtId="0" fontId="4" fillId="10" borderId="3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horizontal="center" vertical="center" wrapText="1"/>
    </xf>
    <xf numFmtId="49" fontId="16" fillId="7" borderId="72" xfId="4" applyNumberFormat="1" applyBorder="1" applyAlignment="1">
      <alignment horizontal="right"/>
    </xf>
    <xf numFmtId="49" fontId="16" fillId="7" borderId="73" xfId="4" applyNumberFormat="1" applyBorder="1" applyAlignment="1">
      <alignment horizontal="right"/>
    </xf>
    <xf numFmtId="49" fontId="16" fillId="7" borderId="74" xfId="4" applyNumberFormat="1" applyBorder="1" applyAlignment="1">
      <alignment horizontal="right"/>
    </xf>
    <xf numFmtId="164" fontId="15" fillId="6" borderId="77" xfId="3" applyNumberFormat="1" applyBorder="1" applyAlignment="1">
      <alignment horizontal="center"/>
    </xf>
    <xf numFmtId="164" fontId="15" fillId="6" borderId="69" xfId="3" applyNumberFormat="1" applyBorder="1" applyAlignment="1">
      <alignment horizontal="center"/>
    </xf>
    <xf numFmtId="165" fontId="4" fillId="10" borderId="14" xfId="1" applyNumberFormat="1" applyFont="1" applyFill="1" applyBorder="1" applyAlignment="1">
      <alignment horizontal="center" wrapText="1"/>
    </xf>
    <xf numFmtId="165" fontId="4" fillId="10" borderId="67" xfId="1" applyNumberFormat="1" applyFont="1" applyFill="1" applyBorder="1" applyAlignment="1">
      <alignment horizontal="center" wrapText="1"/>
    </xf>
    <xf numFmtId="49" fontId="26" fillId="7" borderId="1" xfId="4" applyNumberFormat="1" applyFont="1" applyBorder="1" applyAlignment="1">
      <alignment horizontal="left" wrapText="1"/>
    </xf>
    <xf numFmtId="49" fontId="26" fillId="7" borderId="69" xfId="4" applyNumberFormat="1" applyFont="1" applyBorder="1" applyAlignment="1">
      <alignment horizontal="left" wrapText="1"/>
    </xf>
    <xf numFmtId="49" fontId="26" fillId="7" borderId="4" xfId="4" applyNumberFormat="1" applyFont="1" applyBorder="1" applyAlignment="1">
      <alignment horizontal="left" wrapText="1"/>
    </xf>
    <xf numFmtId="49" fontId="26" fillId="7" borderId="68" xfId="4" applyNumberFormat="1" applyFont="1" applyBorder="1" applyAlignment="1">
      <alignment horizontal="left" wrapText="1"/>
    </xf>
    <xf numFmtId="49" fontId="26" fillId="7" borderId="9" xfId="4" applyNumberFormat="1" applyFont="1" applyBorder="1" applyAlignment="1">
      <alignment horizontal="left"/>
    </xf>
    <xf numFmtId="49" fontId="26" fillId="7" borderId="70" xfId="4" applyNumberFormat="1" applyFont="1" applyBorder="1" applyAlignment="1">
      <alignment horizontal="left"/>
    </xf>
    <xf numFmtId="164" fontId="17" fillId="7" borderId="71" xfId="5" applyNumberFormat="1" applyBorder="1" applyAlignment="1">
      <alignment horizontal="center"/>
    </xf>
    <xf numFmtId="164" fontId="17" fillId="7" borderId="68" xfId="5" applyNumberFormat="1" applyBorder="1" applyAlignment="1">
      <alignment horizontal="center"/>
    </xf>
    <xf numFmtId="164" fontId="15" fillId="6" borderId="71" xfId="3" applyNumberFormat="1" applyBorder="1" applyAlignment="1">
      <alignment horizontal="center"/>
    </xf>
    <xf numFmtId="164" fontId="15" fillId="6" borderId="68" xfId="3" applyNumberFormat="1" applyBorder="1" applyAlignment="1">
      <alignment horizontal="center"/>
    </xf>
    <xf numFmtId="164" fontId="17" fillId="7" borderId="78" xfId="5" applyNumberFormat="1" applyBorder="1" applyAlignment="1">
      <alignment horizontal="center"/>
    </xf>
    <xf numFmtId="164" fontId="17" fillId="7" borderId="70" xfId="5" applyNumberFormat="1" applyBorder="1" applyAlignment="1">
      <alignment horizontal="center"/>
    </xf>
    <xf numFmtId="0" fontId="15" fillId="6" borderId="65" xfId="3" applyBorder="1" applyAlignment="1">
      <alignment horizontal="center"/>
    </xf>
    <xf numFmtId="0" fontId="15" fillId="6" borderId="51" xfId="3" applyBorder="1" applyAlignment="1">
      <alignment horizontal="center"/>
    </xf>
    <xf numFmtId="17" fontId="15" fillId="6" borderId="65" xfId="3" applyNumberFormat="1" applyBorder="1" applyAlignment="1">
      <alignment horizontal="center"/>
    </xf>
  </cellXfs>
  <cellStyles count="14">
    <cellStyle name="Calculation" xfId="5" builtinId="22"/>
    <cellStyle name="Check Cell" xfId="7" builtinId="23"/>
    <cellStyle name="Comma" xfId="1" builtinId="3"/>
    <cellStyle name="Explanatory Text" xfId="9" builtinId="53"/>
    <cellStyle name="Header" xfId="10"/>
    <cellStyle name="Input" xfId="3" builtinId="20"/>
    <cellStyle name="Linked Cell" xfId="6" builtinId="24"/>
    <cellStyle name="Normal" xfId="0" builtinId="0"/>
    <cellStyle name="Normal 2" xfId="13"/>
    <cellStyle name="Normal 5 2" xfId="2"/>
    <cellStyle name="Output" xfId="4" builtinId="21"/>
    <cellStyle name="Style 1" xfId="11"/>
    <cellStyle name="Style 2" xfId="12"/>
    <cellStyle name="Warning Text" xfId="8" builtinId="11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externalLink" Target="externalLinks/externalLink1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Opening</a:t>
            </a:r>
            <a:r>
              <a:rPr lang="en-GB" baseline="0"/>
              <a:t> balance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Overview!$C$4:$N$4</c:f>
              <c:numCache>
                <c:formatCode>mmm\-yy</c:formatCode>
                <c:ptCount val="12"/>
                <c:pt idx="0">
                  <c:v>41913.0</c:v>
                </c:pt>
                <c:pt idx="1">
                  <c:v>41944.0</c:v>
                </c:pt>
                <c:pt idx="2">
                  <c:v>41974.0</c:v>
                </c:pt>
                <c:pt idx="3">
                  <c:v>42005.0</c:v>
                </c:pt>
                <c:pt idx="4">
                  <c:v>42036.0</c:v>
                </c:pt>
                <c:pt idx="5">
                  <c:v>42064.0</c:v>
                </c:pt>
                <c:pt idx="6">
                  <c:v>42095.0</c:v>
                </c:pt>
                <c:pt idx="7">
                  <c:v>42125.0</c:v>
                </c:pt>
                <c:pt idx="8">
                  <c:v>42156.0</c:v>
                </c:pt>
                <c:pt idx="9">
                  <c:v>42186.0</c:v>
                </c:pt>
                <c:pt idx="10">
                  <c:v>42217.0</c:v>
                </c:pt>
                <c:pt idx="11">
                  <c:v>42248.0</c:v>
                </c:pt>
              </c:numCache>
            </c:numRef>
          </c:cat>
          <c:val>
            <c:numRef>
              <c:f>Overview!$C$22:$N$22</c:f>
              <c:numCache>
                <c:formatCode>_-* #,##0.00_-;\-* #,##0.00_-;_-* "-"??_-;_-@_-</c:formatCode>
                <c:ptCount val="12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119951400"/>
        <c:axId val="-2119238008"/>
      </c:lineChart>
      <c:dateAx>
        <c:axId val="-211995140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238008"/>
        <c:crosses val="autoZero"/>
        <c:auto val="1"/>
        <c:lblOffset val="100"/>
        <c:baseTimeUnit val="months"/>
      </c:dateAx>
      <c:valAx>
        <c:axId val="-211923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9951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657225</xdr:colOff>
      <xdr:row>28</xdr:row>
      <xdr:rowOff>85725</xdr:rowOff>
    </xdr:from>
    <xdr:to>
      <xdr:col>10</xdr:col>
      <xdr:colOff>428625</xdr:colOff>
      <xdr:row>45</xdr:row>
      <xdr:rowOff>76200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DG-Info/Proposal%20Template%20Info/T&amp;M%20Templa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CCF"/>
      <sheetName val="Rates"/>
      <sheetName val="ASI"/>
      <sheetName val="Pricing"/>
      <sheetName val="Units"/>
      <sheetName val="Loaded"/>
      <sheetName val="Summary"/>
      <sheetName val="PL Table"/>
      <sheetName val="Task Summary"/>
      <sheetName val="DL Table"/>
      <sheetName val="Task Detail"/>
      <sheetName val="Travel"/>
      <sheetName val="T&amp;M Sum Client"/>
      <sheetName val="T&amp;M Sum RTI"/>
      <sheetName val="T&amp;M Labor Client"/>
      <sheetName val="T&amp;M Labor RTI"/>
      <sheetName val="Lists"/>
    </sheetNames>
    <sheetDataSet>
      <sheetData sheetId="0" refreshError="1"/>
      <sheetData sheetId="1" refreshError="1"/>
      <sheetData sheetId="2" refreshError="1"/>
      <sheetData sheetId="3" refreshError="1">
        <row r="5">
          <cell r="C5">
            <v>0.47499999999999998</v>
          </cell>
        </row>
        <row r="6">
          <cell r="C6">
            <v>0.55000000000000004</v>
          </cell>
        </row>
        <row r="10">
          <cell r="C10">
            <v>0.47499999999999998</v>
          </cell>
        </row>
        <row r="11">
          <cell r="C11">
            <v>0.55000000000000004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A2" workbookViewId="0">
      <selection activeCell="E14" sqref="E14"/>
    </sheetView>
  </sheetViews>
  <sheetFormatPr baseColWidth="10" defaultColWidth="9.1640625" defaultRowHeight="14" x14ac:dyDescent="0"/>
  <cols>
    <col min="1" max="1" width="9.1640625" style="205"/>
    <col min="2" max="2" width="25.1640625" style="205" bestFit="1" customWidth="1"/>
    <col min="3" max="3" width="12.33203125" style="205" bestFit="1" customWidth="1"/>
    <col min="4" max="4" width="14.5" style="205" customWidth="1"/>
    <col min="5" max="5" width="13.6640625" style="205" customWidth="1"/>
    <col min="6" max="6" width="38.33203125" style="205" customWidth="1"/>
    <col min="7" max="16384" width="9.1640625" style="205"/>
  </cols>
  <sheetData>
    <row r="1" spans="1:6" ht="58.25" customHeight="1">
      <c r="C1" s="206" t="s">
        <v>117</v>
      </c>
      <c r="D1" s="207" t="s">
        <v>118</v>
      </c>
      <c r="E1" s="207" t="s">
        <v>119</v>
      </c>
      <c r="F1" s="208" t="s">
        <v>12</v>
      </c>
    </row>
    <row r="2" spans="1:6" ht="33" customHeight="1">
      <c r="A2" s="227" t="s">
        <v>39</v>
      </c>
      <c r="B2" s="227"/>
      <c r="C2" s="209">
        <v>12290</v>
      </c>
      <c r="D2" s="210"/>
      <c r="E2" s="211"/>
      <c r="F2" s="211"/>
    </row>
    <row r="3" spans="1:6">
      <c r="A3" s="228" t="s">
        <v>120</v>
      </c>
      <c r="B3" s="229"/>
      <c r="C3" s="212">
        <v>12290</v>
      </c>
      <c r="D3" s="210"/>
      <c r="E3" s="210"/>
      <c r="F3" s="210"/>
    </row>
    <row r="4" spans="1:6">
      <c r="A4" s="213"/>
      <c r="B4" s="214" t="s">
        <v>35</v>
      </c>
      <c r="C4" s="215"/>
      <c r="D4" s="216"/>
      <c r="E4" s="216"/>
      <c r="F4" s="216"/>
    </row>
    <row r="5" spans="1:6">
      <c r="A5" s="213"/>
      <c r="B5" s="214" t="s">
        <v>121</v>
      </c>
      <c r="C5" s="215"/>
      <c r="D5" s="216"/>
      <c r="E5" s="216"/>
      <c r="F5" s="216"/>
    </row>
    <row r="6" spans="1:6">
      <c r="A6" s="217"/>
      <c r="B6" s="218" t="s">
        <v>122</v>
      </c>
      <c r="C6" s="219"/>
      <c r="D6" s="220"/>
      <c r="E6" s="220"/>
      <c r="F6" s="220"/>
    </row>
    <row r="7" spans="1:6">
      <c r="A7" s="228" t="s">
        <v>123</v>
      </c>
      <c r="B7" s="229"/>
      <c r="C7" s="221">
        <v>122581</v>
      </c>
      <c r="D7" s="210">
        <v>122581</v>
      </c>
      <c r="E7" s="210"/>
      <c r="F7" s="210"/>
    </row>
    <row r="8" spans="1:6">
      <c r="A8" s="213"/>
      <c r="B8" s="214" t="s">
        <v>124</v>
      </c>
      <c r="C8" s="222"/>
      <c r="D8" s="216"/>
      <c r="E8" s="216"/>
      <c r="F8" s="216"/>
    </row>
    <row r="9" spans="1:6">
      <c r="A9" s="213"/>
      <c r="B9" s="214" t="s">
        <v>125</v>
      </c>
      <c r="C9" s="222"/>
      <c r="D9" s="216"/>
      <c r="E9" s="216"/>
      <c r="F9" s="216"/>
    </row>
    <row r="10" spans="1:6">
      <c r="A10" s="217"/>
      <c r="B10" s="218" t="s">
        <v>126</v>
      </c>
      <c r="C10" s="223"/>
      <c r="D10" s="220"/>
      <c r="E10" s="220"/>
      <c r="F10" s="220"/>
    </row>
    <row r="11" spans="1:6">
      <c r="A11" s="228" t="s">
        <v>127</v>
      </c>
      <c r="B11" s="229"/>
      <c r="C11" s="221">
        <v>58065</v>
      </c>
      <c r="D11" s="210">
        <v>30000</v>
      </c>
      <c r="F11" s="210"/>
    </row>
    <row r="12" spans="1:6">
      <c r="A12" s="213"/>
      <c r="B12" s="214" t="s">
        <v>128</v>
      </c>
      <c r="C12" s="222"/>
      <c r="D12" s="216"/>
      <c r="F12" s="216"/>
    </row>
    <row r="13" spans="1:6">
      <c r="A13" s="217"/>
      <c r="B13" s="218" t="s">
        <v>129</v>
      </c>
      <c r="C13" s="223"/>
      <c r="D13" s="220"/>
      <c r="F13" s="220"/>
    </row>
    <row r="14" spans="1:6">
      <c r="A14" s="225" t="s">
        <v>130</v>
      </c>
      <c r="B14" s="226"/>
      <c r="C14" s="209">
        <v>6452</v>
      </c>
      <c r="D14" s="211"/>
      <c r="E14" s="211"/>
      <c r="F14" s="211"/>
    </row>
    <row r="15" spans="1:6">
      <c r="A15" s="225" t="s">
        <v>103</v>
      </c>
      <c r="B15" s="226"/>
      <c r="C15" s="224">
        <f>SUM(C2:C14)</f>
        <v>211678</v>
      </c>
      <c r="D15" s="224">
        <f t="shared" ref="D15:E15" si="0">SUM(D2:D14)</f>
        <v>152581</v>
      </c>
      <c r="E15" s="224">
        <f t="shared" si="0"/>
        <v>0</v>
      </c>
      <c r="F15" s="211"/>
    </row>
  </sheetData>
  <mergeCells count="6">
    <mergeCell ref="A15:B15"/>
    <mergeCell ref="A2:B2"/>
    <mergeCell ref="A3:B3"/>
    <mergeCell ref="A7:B7"/>
    <mergeCell ref="A11:B11"/>
    <mergeCell ref="A14:B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A4" workbookViewId="0">
      <selection activeCell="F9" sqref="F9:G9"/>
    </sheetView>
  </sheetViews>
  <sheetFormatPr baseColWidth="10" defaultColWidth="9.1640625" defaultRowHeight="13" x14ac:dyDescent="0"/>
  <cols>
    <col min="1" max="1" width="2.1640625" style="6" customWidth="1"/>
    <col min="2" max="2" width="15.5" style="6" customWidth="1"/>
    <col min="3" max="4" width="5" style="36" customWidth="1"/>
    <col min="5" max="5" width="39.83203125" style="6" bestFit="1" customWidth="1"/>
    <col min="6" max="6" width="20" style="6" bestFit="1" customWidth="1"/>
    <col min="7" max="7" width="17.5" style="6" customWidth="1"/>
    <col min="8" max="8" width="37.1640625" style="6" customWidth="1"/>
    <col min="9" max="9" width="28.1640625" style="6" customWidth="1"/>
    <col min="10" max="10" width="24.5" style="6" customWidth="1"/>
    <col min="11" max="11" width="18.33203125" style="6" customWidth="1"/>
    <col min="12" max="12" width="13" style="6" customWidth="1"/>
    <col min="13" max="13" width="19.1640625" style="6" bestFit="1" customWidth="1"/>
    <col min="14" max="14" width="18.6640625" style="6" customWidth="1"/>
    <col min="15" max="16" width="0" style="6" hidden="1" customWidth="1"/>
    <col min="17" max="16384" width="9.1640625" style="6"/>
  </cols>
  <sheetData>
    <row r="1" spans="2:13" ht="14" thickBot="1">
      <c r="E1" s="191"/>
    </row>
    <row r="2" spans="2:13">
      <c r="B2" s="1"/>
      <c r="C2" s="3" t="s">
        <v>96</v>
      </c>
      <c r="D2" s="2"/>
      <c r="F2" s="4"/>
      <c r="G2" s="4"/>
      <c r="H2" s="4"/>
      <c r="I2" s="4"/>
      <c r="J2" s="4"/>
      <c r="K2" s="4"/>
      <c r="L2" s="4"/>
      <c r="M2" s="5"/>
    </row>
    <row r="3" spans="2:13" ht="14">
      <c r="B3" s="7"/>
      <c r="C3" s="114" t="s">
        <v>104</v>
      </c>
      <c r="D3" s="8"/>
      <c r="F3" s="9"/>
      <c r="G3" s="9"/>
      <c r="H3" s="9"/>
      <c r="I3" s="9"/>
      <c r="J3" s="9"/>
      <c r="K3" s="9"/>
      <c r="L3" s="9"/>
      <c r="M3" s="10"/>
    </row>
    <row r="4" spans="2:13" ht="14">
      <c r="B4" s="7"/>
      <c r="C4" s="254" t="s">
        <v>98</v>
      </c>
      <c r="D4" s="255"/>
      <c r="E4" s="256"/>
      <c r="F4" s="273"/>
      <c r="G4" s="274"/>
      <c r="H4" s="9"/>
      <c r="I4" s="9"/>
      <c r="J4" s="9"/>
      <c r="K4" s="9"/>
      <c r="L4" s="9"/>
      <c r="M4" s="10"/>
    </row>
    <row r="5" spans="2:13" ht="14">
      <c r="B5" s="7"/>
      <c r="C5" s="254" t="s">
        <v>97</v>
      </c>
      <c r="D5" s="255"/>
      <c r="E5" s="256"/>
      <c r="F5" s="273"/>
      <c r="G5" s="274"/>
      <c r="H5" s="158" t="s">
        <v>95</v>
      </c>
      <c r="I5" s="160"/>
      <c r="K5" s="11"/>
      <c r="L5" s="12"/>
      <c r="M5" s="161"/>
    </row>
    <row r="6" spans="2:13">
      <c r="B6" s="7"/>
      <c r="C6" s="8"/>
      <c r="D6" s="8"/>
      <c r="E6" s="12"/>
      <c r="F6" s="12"/>
      <c r="G6" s="12"/>
      <c r="H6" s="9"/>
      <c r="I6" s="12"/>
      <c r="J6" s="12"/>
      <c r="K6" s="12"/>
      <c r="L6" s="12"/>
      <c r="M6" s="161"/>
    </row>
    <row r="7" spans="2:13" ht="14" thickBot="1">
      <c r="B7" s="33"/>
      <c r="C7" s="15"/>
      <c r="D7" s="15"/>
      <c r="E7" s="162"/>
      <c r="F7" s="162"/>
      <c r="G7" s="162"/>
      <c r="H7" s="162"/>
      <c r="I7" s="162"/>
      <c r="J7" s="162"/>
      <c r="K7" s="162"/>
      <c r="L7" s="162"/>
      <c r="M7" s="163"/>
    </row>
    <row r="8" spans="2:13" ht="15.75" customHeight="1">
      <c r="B8" s="230" t="s">
        <v>0</v>
      </c>
      <c r="C8" s="188"/>
      <c r="D8" s="261" t="s">
        <v>94</v>
      </c>
      <c r="E8" s="262"/>
      <c r="F8" s="257">
        <f>'May 15'!F11:G11</f>
        <v>252246.28000000003</v>
      </c>
      <c r="G8" s="258"/>
      <c r="H8" s="198" t="s">
        <v>116</v>
      </c>
      <c r="I8" s="199"/>
      <c r="J8" s="2"/>
      <c r="K8" s="2"/>
      <c r="L8" s="2"/>
      <c r="M8" s="13"/>
    </row>
    <row r="9" spans="2:13" ht="15">
      <c r="B9" s="231"/>
      <c r="C9" s="189" t="s">
        <v>1</v>
      </c>
      <c r="D9" s="263" t="s">
        <v>2</v>
      </c>
      <c r="E9" s="264"/>
      <c r="F9" s="267">
        <f>K28</f>
        <v>0</v>
      </c>
      <c r="G9" s="268"/>
      <c r="H9" s="8"/>
      <c r="I9" s="8"/>
      <c r="J9" s="8"/>
      <c r="K9" s="8"/>
      <c r="L9" s="8"/>
      <c r="M9" s="14"/>
    </row>
    <row r="10" spans="2:13" ht="15">
      <c r="B10" s="231"/>
      <c r="C10" s="189" t="s">
        <v>3</v>
      </c>
      <c r="D10" s="263" t="s">
        <v>92</v>
      </c>
      <c r="E10" s="264"/>
      <c r="F10" s="269"/>
      <c r="G10" s="270"/>
      <c r="H10" s="8"/>
      <c r="I10" s="8"/>
      <c r="J10" s="8"/>
      <c r="K10" s="8"/>
      <c r="L10" s="8"/>
      <c r="M10" s="14"/>
    </row>
    <row r="11" spans="2:13" ht="16" thickBot="1">
      <c r="B11" s="232"/>
      <c r="C11" s="190" t="s">
        <v>4</v>
      </c>
      <c r="D11" s="265" t="s">
        <v>93</v>
      </c>
      <c r="E11" s="266"/>
      <c r="F11" s="271">
        <f>F8-F9+F10</f>
        <v>252246.28000000003</v>
      </c>
      <c r="G11" s="272"/>
      <c r="H11" s="15"/>
      <c r="I11" s="15"/>
      <c r="J11" s="15"/>
      <c r="K11" s="15"/>
      <c r="L11" s="15"/>
      <c r="M11" s="16"/>
    </row>
    <row r="12" spans="2:13" ht="14">
      <c r="B12" s="164"/>
      <c r="C12" s="200"/>
      <c r="D12" s="200"/>
      <c r="E12" s="166"/>
      <c r="F12" s="167"/>
      <c r="G12" s="2"/>
      <c r="H12" s="2"/>
      <c r="I12" s="2"/>
      <c r="J12" s="2"/>
      <c r="K12" s="2"/>
      <c r="L12" s="2"/>
      <c r="M12" s="13"/>
    </row>
    <row r="13" spans="2:13" ht="18">
      <c r="B13" s="112"/>
      <c r="C13" s="8"/>
      <c r="D13" s="8"/>
      <c r="E13" s="197" t="s">
        <v>102</v>
      </c>
      <c r="F13" s="113"/>
      <c r="G13" s="8"/>
      <c r="H13" s="9"/>
      <c r="I13" s="9"/>
      <c r="J13" s="9"/>
      <c r="K13" s="9"/>
      <c r="L13" s="9"/>
      <c r="M13" s="10"/>
    </row>
    <row r="14" spans="2:13" s="18" customFormat="1" ht="36.75" customHeight="1">
      <c r="B14" s="17"/>
      <c r="C14" s="192"/>
      <c r="D14" s="193"/>
      <c r="E14" s="103" t="s">
        <v>6</v>
      </c>
      <c r="F14" s="104" t="s">
        <v>10</v>
      </c>
      <c r="G14" s="103" t="s">
        <v>7</v>
      </c>
      <c r="H14" s="201" t="s">
        <v>113</v>
      </c>
      <c r="I14" s="103" t="s">
        <v>101</v>
      </c>
      <c r="J14" s="103" t="s">
        <v>8</v>
      </c>
      <c r="K14" s="105" t="s">
        <v>9</v>
      </c>
      <c r="L14" s="259" t="s">
        <v>12</v>
      </c>
      <c r="M14" s="260"/>
    </row>
    <row r="15" spans="2:13" ht="15" thickBot="1">
      <c r="B15" s="233" t="s">
        <v>107</v>
      </c>
      <c r="C15" s="236" t="s">
        <v>13</v>
      </c>
      <c r="D15" s="237"/>
      <c r="E15" s="168"/>
      <c r="F15" s="169"/>
      <c r="G15" s="170"/>
      <c r="H15" s="175"/>
      <c r="I15" s="171"/>
      <c r="J15" s="149"/>
      <c r="K15" s="111"/>
      <c r="L15" s="240"/>
      <c r="M15" s="241"/>
    </row>
    <row r="16" spans="2:13" ht="16" thickTop="1" thickBot="1">
      <c r="B16" s="233"/>
      <c r="C16" s="236"/>
      <c r="D16" s="237"/>
      <c r="E16" s="168"/>
      <c r="F16" s="169"/>
      <c r="G16" s="159"/>
      <c r="H16" s="176"/>
      <c r="I16" s="171"/>
      <c r="J16" s="150"/>
      <c r="K16" s="111"/>
      <c r="L16" s="240"/>
      <c r="M16" s="241"/>
    </row>
    <row r="17" spans="2:13" ht="16" thickTop="1" thickBot="1">
      <c r="B17" s="233"/>
      <c r="C17" s="236"/>
      <c r="D17" s="237"/>
      <c r="E17" s="168"/>
      <c r="F17" s="169"/>
      <c r="G17" s="170"/>
      <c r="H17" s="176"/>
      <c r="I17" s="171"/>
      <c r="J17" s="150"/>
      <c r="K17" s="111"/>
      <c r="L17" s="240"/>
      <c r="M17" s="241"/>
    </row>
    <row r="18" spans="2:13" ht="16" thickTop="1" thickBot="1">
      <c r="B18" s="233"/>
      <c r="C18" s="236"/>
      <c r="D18" s="237"/>
      <c r="E18" s="168"/>
      <c r="F18" s="169"/>
      <c r="G18" s="170"/>
      <c r="H18" s="176"/>
      <c r="I18" s="171"/>
      <c r="J18" s="150"/>
      <c r="K18" s="111"/>
      <c r="L18" s="240"/>
      <c r="M18" s="241"/>
    </row>
    <row r="19" spans="2:13" ht="16" thickTop="1" thickBot="1">
      <c r="B19" s="233"/>
      <c r="C19" s="236"/>
      <c r="D19" s="237"/>
      <c r="E19" s="168"/>
      <c r="F19" s="169"/>
      <c r="G19" s="170"/>
      <c r="H19" s="176"/>
      <c r="I19" s="171"/>
      <c r="J19" s="150"/>
      <c r="K19" s="111"/>
      <c r="L19" s="240"/>
      <c r="M19" s="241"/>
    </row>
    <row r="20" spans="2:13" ht="16" thickTop="1" thickBot="1">
      <c r="B20" s="233"/>
      <c r="C20" s="236"/>
      <c r="D20" s="237"/>
      <c r="E20" s="168"/>
      <c r="F20" s="169"/>
      <c r="G20" s="170"/>
      <c r="H20" s="176"/>
      <c r="I20" s="171"/>
      <c r="J20" s="150"/>
      <c r="K20" s="111"/>
      <c r="L20" s="240"/>
      <c r="M20" s="241"/>
    </row>
    <row r="21" spans="2:13" ht="16" thickTop="1" thickBot="1">
      <c r="B21" s="233"/>
      <c r="C21" s="236"/>
      <c r="D21" s="237"/>
      <c r="E21" s="168"/>
      <c r="F21" s="169"/>
      <c r="G21" s="170"/>
      <c r="H21" s="176"/>
      <c r="I21" s="171"/>
      <c r="J21" s="150"/>
      <c r="K21" s="111"/>
      <c r="L21" s="240"/>
      <c r="M21" s="241"/>
    </row>
    <row r="22" spans="2:13" ht="16" thickTop="1" thickBot="1">
      <c r="B22" s="233"/>
      <c r="C22" s="236"/>
      <c r="D22" s="237"/>
      <c r="E22" s="168"/>
      <c r="F22" s="169"/>
      <c r="G22" s="170"/>
      <c r="H22" s="176"/>
      <c r="I22" s="171"/>
      <c r="J22" s="150"/>
      <c r="K22" s="111"/>
      <c r="L22" s="240"/>
      <c r="M22" s="241"/>
    </row>
    <row r="23" spans="2:13" ht="16" thickTop="1" thickBot="1">
      <c r="B23" s="233"/>
      <c r="C23" s="236"/>
      <c r="D23" s="237"/>
      <c r="E23" s="168"/>
      <c r="F23" s="169"/>
      <c r="G23" s="170"/>
      <c r="H23" s="176"/>
      <c r="I23" s="171"/>
      <c r="J23" s="150"/>
      <c r="K23" s="111"/>
      <c r="L23" s="240"/>
      <c r="M23" s="241"/>
    </row>
    <row r="24" spans="2:13" ht="16" thickTop="1" thickBot="1">
      <c r="B24" s="233"/>
      <c r="C24" s="236"/>
      <c r="D24" s="237"/>
      <c r="E24" s="168"/>
      <c r="F24" s="169"/>
      <c r="G24" s="170"/>
      <c r="H24" s="176"/>
      <c r="I24" s="171"/>
      <c r="J24" s="150"/>
      <c r="K24" s="111"/>
      <c r="L24" s="240"/>
      <c r="M24" s="241"/>
    </row>
    <row r="25" spans="2:13" ht="16" thickTop="1" thickBot="1">
      <c r="B25" s="233"/>
      <c r="C25" s="236"/>
      <c r="D25" s="237"/>
      <c r="E25" s="168"/>
      <c r="F25" s="169"/>
      <c r="G25" s="170"/>
      <c r="H25" s="176"/>
      <c r="I25" s="171"/>
      <c r="J25" s="150"/>
      <c r="K25" s="111"/>
      <c r="L25" s="240"/>
      <c r="M25" s="241"/>
    </row>
    <row r="26" spans="2:13" ht="16" thickTop="1" thickBot="1">
      <c r="B26" s="233"/>
      <c r="C26" s="236"/>
      <c r="D26" s="237"/>
      <c r="E26" s="168"/>
      <c r="F26" s="169"/>
      <c r="G26" s="172"/>
      <c r="H26" s="176"/>
      <c r="I26" s="171"/>
      <c r="J26" s="150"/>
      <c r="K26" s="111"/>
      <c r="L26" s="240"/>
      <c r="M26" s="241"/>
    </row>
    <row r="27" spans="2:13" ht="16.5" hidden="1" customHeight="1">
      <c r="B27" s="234"/>
      <c r="C27" s="236"/>
      <c r="D27" s="237"/>
      <c r="E27" s="168"/>
      <c r="F27" s="169"/>
      <c r="G27" s="172"/>
      <c r="H27" s="177"/>
      <c r="I27" s="173"/>
      <c r="J27" s="115"/>
      <c r="K27" s="111"/>
      <c r="L27" s="240"/>
      <c r="M27" s="241"/>
    </row>
    <row r="28" spans="2:13" ht="16" thickTop="1" thickBot="1">
      <c r="B28" s="235"/>
      <c r="C28" s="238"/>
      <c r="D28" s="239"/>
      <c r="E28" s="108" t="s">
        <v>103</v>
      </c>
      <c r="F28" s="109"/>
      <c r="G28" s="109"/>
      <c r="H28" s="109"/>
      <c r="I28" s="109"/>
      <c r="J28" s="110"/>
      <c r="K28" s="174">
        <f>SUM(K15:K27)</f>
        <v>0</v>
      </c>
      <c r="L28" s="240"/>
      <c r="M28" s="241"/>
    </row>
    <row r="29" spans="2:13" ht="14">
      <c r="B29" s="7"/>
      <c r="C29" s="8"/>
      <c r="D29" s="8"/>
      <c r="E29" s="156"/>
      <c r="F29" s="157"/>
      <c r="G29" s="157"/>
      <c r="H29" s="157"/>
      <c r="I29" s="157"/>
      <c r="J29" s="157"/>
      <c r="K29" s="157"/>
      <c r="L29" s="157"/>
      <c r="M29" s="157"/>
    </row>
    <row r="30" spans="2:13" ht="18">
      <c r="B30" s="7"/>
      <c r="C30" s="8"/>
      <c r="D30" s="8"/>
      <c r="E30" s="194" t="s">
        <v>110</v>
      </c>
      <c r="F30" s="154"/>
      <c r="G30" s="154"/>
      <c r="H30" s="154"/>
      <c r="I30" s="154"/>
      <c r="J30" s="154"/>
      <c r="K30" s="154"/>
      <c r="L30" s="154"/>
      <c r="M30" s="154"/>
    </row>
    <row r="31" spans="2:13" ht="18">
      <c r="B31" s="7"/>
      <c r="C31" s="8"/>
      <c r="D31" s="8"/>
      <c r="E31" s="195" t="s">
        <v>112</v>
      </c>
      <c r="F31" s="147"/>
      <c r="G31" s="147"/>
      <c r="H31" s="147"/>
      <c r="I31" s="147"/>
      <c r="J31" s="147"/>
      <c r="K31" s="147"/>
      <c r="L31" s="147"/>
      <c r="M31" s="147"/>
    </row>
    <row r="32" spans="2:13" ht="19" thickBot="1">
      <c r="B32" s="7"/>
      <c r="C32" s="8"/>
      <c r="D32" s="8"/>
      <c r="E32" s="196" t="s">
        <v>111</v>
      </c>
      <c r="F32" s="155"/>
      <c r="G32" s="155"/>
      <c r="H32" s="155"/>
      <c r="I32" s="155"/>
      <c r="J32" s="155"/>
      <c r="K32" s="155"/>
      <c r="L32" s="155"/>
      <c r="M32" s="155"/>
    </row>
    <row r="33" spans="2:16">
      <c r="B33" s="252" t="s">
        <v>108</v>
      </c>
      <c r="C33" s="251" t="s">
        <v>13</v>
      </c>
      <c r="D33" s="182"/>
      <c r="E33" s="126"/>
      <c r="F33" s="127"/>
      <c r="G33" s="127"/>
      <c r="H33" s="180"/>
      <c r="I33" s="126"/>
      <c r="J33" s="127"/>
      <c r="K33" s="127"/>
      <c r="L33" s="127"/>
      <c r="M33" s="127"/>
    </row>
    <row r="34" spans="2:16" ht="26">
      <c r="B34" s="253"/>
      <c r="C34" s="236"/>
      <c r="D34" s="184"/>
      <c r="E34" s="128" t="s">
        <v>6</v>
      </c>
      <c r="F34" s="104" t="s">
        <v>105</v>
      </c>
      <c r="G34" s="103" t="s">
        <v>7</v>
      </c>
      <c r="H34" s="181" t="s">
        <v>114</v>
      </c>
      <c r="I34" s="103" t="s">
        <v>101</v>
      </c>
      <c r="J34" s="129" t="s">
        <v>8</v>
      </c>
      <c r="K34" s="105" t="s">
        <v>109</v>
      </c>
      <c r="L34" s="201" t="s">
        <v>14</v>
      </c>
      <c r="M34" s="130" t="s">
        <v>11</v>
      </c>
    </row>
    <row r="35" spans="2:16" ht="15" thickBot="1">
      <c r="B35" s="253"/>
      <c r="C35" s="236"/>
      <c r="D35" s="187">
        <v>1</v>
      </c>
      <c r="E35" s="116"/>
      <c r="F35" s="117"/>
      <c r="G35" s="118"/>
      <c r="H35" s="123"/>
      <c r="I35" s="151"/>
      <c r="J35" s="152"/>
      <c r="K35" s="121"/>
      <c r="L35" s="122"/>
      <c r="M35" s="122"/>
      <c r="O35" s="20" t="e">
        <f>VLOOKUP(I35,Lists!A$2:D$25,2,FALSE)</f>
        <v>#N/A</v>
      </c>
      <c r="P35" s="20" t="e">
        <f>VLOOKUP(J35,Lists!C$2:D$25,2,FALSE)</f>
        <v>#N/A</v>
      </c>
    </row>
    <row r="36" spans="2:16" ht="16" thickTop="1" thickBot="1">
      <c r="B36" s="253"/>
      <c r="C36" s="236"/>
      <c r="D36" s="187">
        <f>D35+1</f>
        <v>2</v>
      </c>
      <c r="E36" s="116"/>
      <c r="F36" s="117"/>
      <c r="G36" s="118"/>
      <c r="H36" s="123"/>
      <c r="I36" s="153"/>
      <c r="J36" s="152"/>
      <c r="K36" s="121"/>
      <c r="L36" s="122"/>
      <c r="M36" s="122"/>
      <c r="O36" s="20" t="e">
        <f>VLOOKUP(I36,Lists!A$2:D$25,2,FALSE)</f>
        <v>#N/A</v>
      </c>
      <c r="P36" s="20" t="e">
        <f>VLOOKUP(J36,Lists!C$2:D$25,2,FALSE)</f>
        <v>#N/A</v>
      </c>
    </row>
    <row r="37" spans="2:16" ht="16" thickTop="1" thickBot="1">
      <c r="B37" s="253"/>
      <c r="C37" s="236"/>
      <c r="D37" s="187">
        <f t="shared" ref="D37:D58" si="0">D36+1</f>
        <v>3</v>
      </c>
      <c r="E37" s="116"/>
      <c r="F37" s="117"/>
      <c r="G37" s="118"/>
      <c r="H37" s="123"/>
      <c r="I37" s="153"/>
      <c r="J37" s="152"/>
      <c r="K37" s="121"/>
      <c r="L37" s="122"/>
      <c r="M37" s="122"/>
      <c r="O37" s="20"/>
      <c r="P37" s="20"/>
    </row>
    <row r="38" spans="2:16" ht="16" thickTop="1" thickBot="1">
      <c r="B38" s="253"/>
      <c r="C38" s="236"/>
      <c r="D38" s="187">
        <f t="shared" si="0"/>
        <v>4</v>
      </c>
      <c r="E38" s="116"/>
      <c r="F38" s="117"/>
      <c r="G38" s="118"/>
      <c r="H38" s="123"/>
      <c r="I38" s="153"/>
      <c r="J38" s="152"/>
      <c r="K38" s="121"/>
      <c r="L38" s="122"/>
      <c r="M38" s="122"/>
      <c r="O38" s="20"/>
      <c r="P38" s="20"/>
    </row>
    <row r="39" spans="2:16" ht="16" thickTop="1" thickBot="1">
      <c r="B39" s="253"/>
      <c r="C39" s="236"/>
      <c r="D39" s="187">
        <f t="shared" si="0"/>
        <v>5</v>
      </c>
      <c r="E39" s="116"/>
      <c r="F39" s="117"/>
      <c r="G39" s="118"/>
      <c r="H39" s="123"/>
      <c r="I39" s="153"/>
      <c r="J39" s="152"/>
      <c r="K39" s="121"/>
      <c r="L39" s="122"/>
      <c r="M39" s="122"/>
      <c r="O39" s="20"/>
      <c r="P39" s="20"/>
    </row>
    <row r="40" spans="2:16" ht="16" thickTop="1" thickBot="1">
      <c r="B40" s="253"/>
      <c r="C40" s="236"/>
      <c r="D40" s="187">
        <f t="shared" si="0"/>
        <v>6</v>
      </c>
      <c r="E40" s="116"/>
      <c r="F40" s="117"/>
      <c r="G40" s="118"/>
      <c r="H40" s="123"/>
      <c r="I40" s="153"/>
      <c r="J40" s="152"/>
      <c r="K40" s="121"/>
      <c r="L40" s="122"/>
      <c r="M40" s="122"/>
      <c r="O40" s="20"/>
      <c r="P40" s="20"/>
    </row>
    <row r="41" spans="2:16" ht="16" thickTop="1" thickBot="1">
      <c r="B41" s="253"/>
      <c r="C41" s="236"/>
      <c r="D41" s="187">
        <f t="shared" si="0"/>
        <v>7</v>
      </c>
      <c r="E41" s="116"/>
      <c r="F41" s="117"/>
      <c r="G41" s="118"/>
      <c r="H41" s="123"/>
      <c r="I41" s="153"/>
      <c r="J41" s="152"/>
      <c r="K41" s="121"/>
      <c r="L41" s="122"/>
      <c r="M41" s="122"/>
      <c r="O41" s="20" t="e">
        <f>VLOOKUP(I41,Lists!A$2:D$25,2,FALSE)</f>
        <v>#N/A</v>
      </c>
      <c r="P41" s="20" t="e">
        <f>VLOOKUP(J41,Lists!C$2:D$25,2,FALSE)</f>
        <v>#N/A</v>
      </c>
    </row>
    <row r="42" spans="2:16" ht="16" thickTop="1" thickBot="1">
      <c r="B42" s="253"/>
      <c r="C42" s="236"/>
      <c r="D42" s="187">
        <f t="shared" si="0"/>
        <v>8</v>
      </c>
      <c r="E42" s="116"/>
      <c r="F42" s="117"/>
      <c r="G42" s="118"/>
      <c r="H42" s="123"/>
      <c r="I42" s="153"/>
      <c r="J42" s="152"/>
      <c r="K42" s="121"/>
      <c r="L42" s="122"/>
      <c r="M42" s="122"/>
      <c r="O42" s="20" t="e">
        <f>VLOOKUP(I42,Lists!A$2:D$25,2,FALSE)</f>
        <v>#N/A</v>
      </c>
      <c r="P42" s="20" t="e">
        <f>VLOOKUP(J42,Lists!C$2:D$25,2,FALSE)</f>
        <v>#N/A</v>
      </c>
    </row>
    <row r="43" spans="2:16" ht="16" thickTop="1" thickBot="1">
      <c r="B43" s="253"/>
      <c r="C43" s="236"/>
      <c r="D43" s="187">
        <f t="shared" si="0"/>
        <v>9</v>
      </c>
      <c r="E43" s="116"/>
      <c r="F43" s="117"/>
      <c r="G43" s="118"/>
      <c r="H43" s="123"/>
      <c r="I43" s="153"/>
      <c r="J43" s="152"/>
      <c r="K43" s="121"/>
      <c r="L43" s="122"/>
      <c r="M43" s="122"/>
      <c r="O43" s="20" t="e">
        <f>VLOOKUP(I43,Lists!A$2:D$25,2,FALSE)</f>
        <v>#N/A</v>
      </c>
      <c r="P43" s="20" t="e">
        <f>VLOOKUP(J43,Lists!C$2:D$25,2,FALSE)</f>
        <v>#N/A</v>
      </c>
    </row>
    <row r="44" spans="2:16" ht="16" thickTop="1" thickBot="1">
      <c r="B44" s="253"/>
      <c r="C44" s="236"/>
      <c r="D44" s="187">
        <f t="shared" si="0"/>
        <v>10</v>
      </c>
      <c r="E44" s="116"/>
      <c r="F44" s="117"/>
      <c r="G44" s="118"/>
      <c r="H44" s="123"/>
      <c r="I44" s="153"/>
      <c r="J44" s="152"/>
      <c r="K44" s="121"/>
      <c r="L44" s="122"/>
      <c r="M44" s="122"/>
      <c r="O44" s="20" t="e">
        <f>VLOOKUP(I44,Lists!A$2:D$25,2,FALSE)</f>
        <v>#N/A</v>
      </c>
      <c r="P44" s="20" t="e">
        <f>VLOOKUP(J44,Lists!C$2:D$25,2,FALSE)</f>
        <v>#N/A</v>
      </c>
    </row>
    <row r="45" spans="2:16" ht="16" thickTop="1" thickBot="1">
      <c r="B45" s="253"/>
      <c r="C45" s="236"/>
      <c r="D45" s="187">
        <f t="shared" si="0"/>
        <v>11</v>
      </c>
      <c r="E45" s="116"/>
      <c r="F45" s="117"/>
      <c r="G45" s="118"/>
      <c r="H45" s="123"/>
      <c r="I45" s="153"/>
      <c r="J45" s="152"/>
      <c r="K45" s="121"/>
      <c r="L45" s="122"/>
      <c r="M45" s="122"/>
      <c r="O45" s="20" t="e">
        <f>VLOOKUP(I45,Lists!A$2:D$25,2,FALSE)</f>
        <v>#N/A</v>
      </c>
      <c r="P45" s="20" t="e">
        <f>VLOOKUP(J45,Lists!C$2:D$25,2,FALSE)</f>
        <v>#N/A</v>
      </c>
    </row>
    <row r="46" spans="2:16" ht="16" thickTop="1" thickBot="1">
      <c r="B46" s="253"/>
      <c r="C46" s="236"/>
      <c r="D46" s="187">
        <f t="shared" si="0"/>
        <v>12</v>
      </c>
      <c r="E46" s="116"/>
      <c r="F46" s="117"/>
      <c r="G46" s="118"/>
      <c r="H46" s="123"/>
      <c r="I46" s="153"/>
      <c r="J46" s="152"/>
      <c r="K46" s="121"/>
      <c r="L46" s="122"/>
      <c r="M46" s="122"/>
      <c r="O46" s="20" t="e">
        <f>VLOOKUP(I46,Lists!A$2:D$25,2,FALSE)</f>
        <v>#N/A</v>
      </c>
      <c r="P46" s="20" t="e">
        <f>VLOOKUP(J46,Lists!C$2:D$25,2,FALSE)</f>
        <v>#N/A</v>
      </c>
    </row>
    <row r="47" spans="2:16" ht="16" thickTop="1" thickBot="1">
      <c r="B47" s="253"/>
      <c r="C47" s="236"/>
      <c r="D47" s="187">
        <f t="shared" si="0"/>
        <v>13</v>
      </c>
      <c r="E47" s="116"/>
      <c r="F47" s="117"/>
      <c r="G47" s="118"/>
      <c r="H47" s="123"/>
      <c r="I47" s="153"/>
      <c r="J47" s="152"/>
      <c r="K47" s="121"/>
      <c r="L47" s="122"/>
      <c r="M47" s="122"/>
      <c r="O47" s="20" t="e">
        <f>VLOOKUP(I47,Lists!A$2:D$25,2,FALSE)</f>
        <v>#N/A</v>
      </c>
      <c r="P47" s="20" t="e">
        <f>VLOOKUP(J47,Lists!C$2:D$25,2,FALSE)</f>
        <v>#N/A</v>
      </c>
    </row>
    <row r="48" spans="2:16" ht="16" thickTop="1" thickBot="1">
      <c r="B48" s="253"/>
      <c r="C48" s="236"/>
      <c r="D48" s="187">
        <f t="shared" si="0"/>
        <v>14</v>
      </c>
      <c r="E48" s="116"/>
      <c r="F48" s="117"/>
      <c r="G48" s="118"/>
      <c r="H48" s="123"/>
      <c r="I48" s="153"/>
      <c r="J48" s="152"/>
      <c r="K48" s="121"/>
      <c r="L48" s="122"/>
      <c r="M48" s="122"/>
      <c r="O48" s="20" t="e">
        <f>VLOOKUP(I48,Lists!A$2:D$25,2,FALSE)</f>
        <v>#N/A</v>
      </c>
      <c r="P48" s="20" t="e">
        <f>VLOOKUP(J48,Lists!C$2:D$25,2,FALSE)</f>
        <v>#N/A</v>
      </c>
    </row>
    <row r="49" spans="2:16" ht="16" thickTop="1" thickBot="1">
      <c r="B49" s="253"/>
      <c r="C49" s="236"/>
      <c r="D49" s="187">
        <f t="shared" si="0"/>
        <v>15</v>
      </c>
      <c r="E49" s="119"/>
      <c r="F49" s="120"/>
      <c r="G49" s="107"/>
      <c r="H49" s="125"/>
      <c r="I49" s="153"/>
      <c r="J49" s="152"/>
      <c r="K49" s="124"/>
      <c r="L49" s="125"/>
      <c r="M49" s="125"/>
      <c r="O49" s="20" t="e">
        <f>VLOOKUP(I49,Lists!A$2:D$25,2,FALSE)</f>
        <v>#N/A</v>
      </c>
      <c r="P49" s="20" t="e">
        <f>VLOOKUP(J49,Lists!C$2:D$25,2,FALSE)</f>
        <v>#N/A</v>
      </c>
    </row>
    <row r="50" spans="2:16" ht="16" thickTop="1" thickBot="1">
      <c r="B50" s="253"/>
      <c r="C50" s="236"/>
      <c r="D50" s="187">
        <f t="shared" si="0"/>
        <v>16</v>
      </c>
      <c r="E50" s="119"/>
      <c r="F50" s="120"/>
      <c r="G50" s="107"/>
      <c r="H50" s="125"/>
      <c r="I50" s="153"/>
      <c r="J50" s="148"/>
      <c r="K50" s="124"/>
      <c r="L50" s="125"/>
      <c r="M50" s="125"/>
      <c r="O50" s="20" t="e">
        <f>VLOOKUP(I50,Lists!A$2:D$25,2,FALSE)</f>
        <v>#N/A</v>
      </c>
      <c r="P50" s="20" t="e">
        <f>VLOOKUP(J50,Lists!C$2:D$25,2,FALSE)</f>
        <v>#N/A</v>
      </c>
    </row>
    <row r="51" spans="2:16" ht="16" thickTop="1" thickBot="1">
      <c r="B51" s="253"/>
      <c r="C51" s="236"/>
      <c r="D51" s="187">
        <f t="shared" si="0"/>
        <v>17</v>
      </c>
      <c r="E51" s="119"/>
      <c r="F51" s="120"/>
      <c r="G51" s="107"/>
      <c r="H51" s="125"/>
      <c r="I51" s="153"/>
      <c r="J51" s="148"/>
      <c r="K51" s="124"/>
      <c r="L51" s="125"/>
      <c r="M51" s="125"/>
      <c r="O51" s="20" t="e">
        <f>VLOOKUP(I51,Lists!A$2:D$25,2,FALSE)</f>
        <v>#N/A</v>
      </c>
      <c r="P51" s="20" t="e">
        <f>VLOOKUP(J51,Lists!C$2:D$25,2,FALSE)</f>
        <v>#N/A</v>
      </c>
    </row>
    <row r="52" spans="2:16" ht="16" thickTop="1" thickBot="1">
      <c r="B52" s="253"/>
      <c r="C52" s="236"/>
      <c r="D52" s="187">
        <f t="shared" si="0"/>
        <v>18</v>
      </c>
      <c r="E52" s="119"/>
      <c r="F52" s="120"/>
      <c r="G52" s="107"/>
      <c r="H52" s="125"/>
      <c r="I52" s="153"/>
      <c r="J52" s="148"/>
      <c r="K52" s="124"/>
      <c r="L52" s="125"/>
      <c r="M52" s="125"/>
      <c r="N52" s="8"/>
      <c r="O52" s="20" t="e">
        <f>VLOOKUP(I52,Lists!A$2:D$25,2,FALSE)</f>
        <v>#N/A</v>
      </c>
      <c r="P52" s="20" t="e">
        <f>VLOOKUP(J52,Lists!C$2:D$25,2,FALSE)</f>
        <v>#N/A</v>
      </c>
    </row>
    <row r="53" spans="2:16" ht="16" thickTop="1" thickBot="1">
      <c r="B53" s="253"/>
      <c r="C53" s="236"/>
      <c r="D53" s="187">
        <f t="shared" si="0"/>
        <v>19</v>
      </c>
      <c r="E53" s="119"/>
      <c r="F53" s="120"/>
      <c r="G53" s="107"/>
      <c r="H53" s="125"/>
      <c r="I53" s="153"/>
      <c r="J53" s="148"/>
      <c r="K53" s="124"/>
      <c r="L53" s="125"/>
      <c r="M53" s="125"/>
      <c r="N53" s="8"/>
      <c r="O53" s="20" t="e">
        <f>VLOOKUP(I53,Lists!A$2:D$25,2,FALSE)</f>
        <v>#N/A</v>
      </c>
      <c r="P53" s="20" t="e">
        <f>VLOOKUP(J53,Lists!C$2:D$25,2,FALSE)</f>
        <v>#N/A</v>
      </c>
    </row>
    <row r="54" spans="2:16" ht="16" thickTop="1" thickBot="1">
      <c r="B54" s="253"/>
      <c r="C54" s="236"/>
      <c r="D54" s="187">
        <f t="shared" si="0"/>
        <v>20</v>
      </c>
      <c r="E54" s="119"/>
      <c r="F54" s="120"/>
      <c r="G54" s="107"/>
      <c r="H54" s="125"/>
      <c r="I54" s="153"/>
      <c r="J54" s="148"/>
      <c r="K54" s="124"/>
      <c r="L54" s="125"/>
      <c r="M54" s="125"/>
      <c r="N54" s="8"/>
      <c r="O54" s="20" t="e">
        <f>VLOOKUP(I54,Lists!A$2:D$25,2,FALSE)</f>
        <v>#N/A</v>
      </c>
      <c r="P54" s="20" t="e">
        <f>VLOOKUP(J54,Lists!C$2:D$25,2,FALSE)</f>
        <v>#N/A</v>
      </c>
    </row>
    <row r="55" spans="2:16" ht="16" thickTop="1" thickBot="1">
      <c r="B55" s="253"/>
      <c r="C55" s="236"/>
      <c r="D55" s="187">
        <f t="shared" si="0"/>
        <v>21</v>
      </c>
      <c r="E55" s="119"/>
      <c r="F55" s="120"/>
      <c r="G55" s="107"/>
      <c r="H55" s="125"/>
      <c r="I55" s="153"/>
      <c r="J55" s="148"/>
      <c r="K55" s="124"/>
      <c r="L55" s="125"/>
      <c r="M55" s="125"/>
      <c r="N55" s="8"/>
      <c r="O55" s="20" t="e">
        <f>VLOOKUP(I55,Lists!A$2:D$25,2,FALSE)</f>
        <v>#N/A</v>
      </c>
      <c r="P55" s="20" t="e">
        <f>VLOOKUP(J55,Lists!C$2:D$25,2,FALSE)</f>
        <v>#N/A</v>
      </c>
    </row>
    <row r="56" spans="2:16" ht="16" thickTop="1" thickBot="1">
      <c r="B56" s="253"/>
      <c r="C56" s="236"/>
      <c r="D56" s="187">
        <f t="shared" si="0"/>
        <v>22</v>
      </c>
      <c r="E56" s="119"/>
      <c r="F56" s="120"/>
      <c r="G56" s="107"/>
      <c r="H56" s="125"/>
      <c r="I56" s="153"/>
      <c r="J56" s="148"/>
      <c r="K56" s="124"/>
      <c r="L56" s="125"/>
      <c r="M56" s="125"/>
      <c r="N56" s="8"/>
      <c r="O56" s="20" t="e">
        <f>VLOOKUP(I56,Lists!A$2:D$25,2,FALSE)</f>
        <v>#N/A</v>
      </c>
      <c r="P56" s="20" t="e">
        <f>VLOOKUP(J56,Lists!C$2:D$25,2,FALSE)</f>
        <v>#N/A</v>
      </c>
    </row>
    <row r="57" spans="2:16" ht="16" thickTop="1" thickBot="1">
      <c r="B57" s="253"/>
      <c r="C57" s="236"/>
      <c r="D57" s="187">
        <f t="shared" si="0"/>
        <v>23</v>
      </c>
      <c r="E57" s="119"/>
      <c r="F57" s="120"/>
      <c r="G57" s="107"/>
      <c r="H57" s="125"/>
      <c r="I57" s="153"/>
      <c r="J57" s="148"/>
      <c r="K57" s="124"/>
      <c r="L57" s="125"/>
      <c r="M57" s="125"/>
      <c r="N57" s="8"/>
      <c r="O57" s="20" t="e">
        <f>VLOOKUP(I57,Lists!A$2:D$25,2,FALSE)</f>
        <v>#N/A</v>
      </c>
      <c r="P57" s="20" t="e">
        <f>VLOOKUP(J57,Lists!C$2:D$25,2,FALSE)</f>
        <v>#N/A</v>
      </c>
    </row>
    <row r="58" spans="2:16" ht="16" thickTop="1" thickBot="1">
      <c r="B58" s="253"/>
      <c r="C58" s="236"/>
      <c r="D58" s="187">
        <f t="shared" si="0"/>
        <v>24</v>
      </c>
      <c r="E58" s="119"/>
      <c r="F58" s="120"/>
      <c r="G58" s="107"/>
      <c r="H58" s="125"/>
      <c r="I58" s="153"/>
      <c r="J58" s="148"/>
      <c r="K58" s="124"/>
      <c r="L58" s="125"/>
      <c r="M58" s="125"/>
      <c r="N58" s="8"/>
      <c r="O58" s="20" t="e">
        <f>VLOOKUP(I58,Lists!A$2:D$25,2,FALSE)</f>
        <v>#N/A</v>
      </c>
      <c r="P58" s="20" t="e">
        <f>VLOOKUP(J58,Lists!C$2:D$25,2,FALSE)</f>
        <v>#N/A</v>
      </c>
    </row>
    <row r="59" spans="2:16" ht="15.75" hidden="1" customHeight="1">
      <c r="B59" s="253"/>
      <c r="C59" s="183"/>
      <c r="D59" s="184"/>
      <c r="E59" s="23"/>
      <c r="F59" s="24"/>
      <c r="G59" s="19"/>
      <c r="H59" s="22"/>
      <c r="I59" s="19"/>
      <c r="J59" s="19"/>
      <c r="K59" s="25"/>
      <c r="L59" s="21"/>
      <c r="M59" s="21"/>
      <c r="N59" s="8"/>
      <c r="O59" s="6" t="e">
        <f>VLOOKUP(I59,Lists!A$2:D$25,2,FALSE)</f>
        <v>#N/A</v>
      </c>
    </row>
    <row r="60" spans="2:16" ht="15" hidden="1" customHeight="1">
      <c r="B60" s="253"/>
      <c r="C60" s="185"/>
      <c r="D60" s="186"/>
      <c r="E60" s="26"/>
      <c r="F60" s="27"/>
      <c r="G60" s="28"/>
      <c r="H60" s="31"/>
      <c r="I60" s="28"/>
      <c r="J60" s="28"/>
      <c r="K60" s="29"/>
      <c r="L60" s="30"/>
      <c r="M60" s="30"/>
      <c r="N60" s="32"/>
      <c r="O60" s="6" t="e">
        <f>VLOOKUP(I60,Lists!A$2:D$25,2,FALSE)</f>
        <v>#N/A</v>
      </c>
    </row>
    <row r="61" spans="2:16" ht="16" thickTop="1" thickBot="1">
      <c r="B61" s="1"/>
      <c r="C61" s="2"/>
      <c r="D61" s="2"/>
      <c r="E61" s="2"/>
      <c r="F61" s="131"/>
      <c r="G61" s="132"/>
      <c r="H61" s="2"/>
      <c r="I61" s="132"/>
      <c r="J61" s="132"/>
      <c r="K61" s="133"/>
      <c r="L61" s="136" t="s">
        <v>16</v>
      </c>
      <c r="M61" s="136"/>
    </row>
    <row r="62" spans="2:16" ht="20" thickTop="1" thickBot="1">
      <c r="B62" s="33"/>
      <c r="C62" s="15"/>
      <c r="D62" s="15"/>
      <c r="E62" s="15"/>
      <c r="F62" s="134"/>
      <c r="G62" s="135"/>
      <c r="H62" s="15"/>
      <c r="I62" s="135"/>
      <c r="J62" s="145" t="s">
        <v>17</v>
      </c>
      <c r="K62" s="146">
        <f>SUM(K35:K61)</f>
        <v>0</v>
      </c>
      <c r="L62" s="144">
        <f>K28-K62</f>
        <v>0</v>
      </c>
      <c r="M62" s="143"/>
    </row>
    <row r="63" spans="2:16" ht="15" customHeight="1" thickTop="1" thickBot="1">
      <c r="B63" s="248" t="s">
        <v>115</v>
      </c>
      <c r="C63" s="242" t="s">
        <v>13</v>
      </c>
      <c r="D63" s="243"/>
      <c r="E63" s="34"/>
      <c r="F63" s="34"/>
      <c r="G63" s="34"/>
      <c r="H63" s="2"/>
      <c r="I63" s="178"/>
      <c r="J63" s="34"/>
      <c r="K63" s="34"/>
      <c r="L63" s="137" t="s">
        <v>18</v>
      </c>
      <c r="M63" s="138"/>
    </row>
    <row r="64" spans="2:16" ht="16" thickTop="1" thickBot="1">
      <c r="B64" s="249"/>
      <c r="C64" s="244"/>
      <c r="D64" s="245"/>
      <c r="E64" s="34"/>
      <c r="F64" s="34"/>
      <c r="G64" s="34"/>
      <c r="H64" s="8"/>
      <c r="I64" s="34"/>
      <c r="J64" s="34"/>
      <c r="K64" s="34"/>
      <c r="L64" s="139" t="s">
        <v>19</v>
      </c>
      <c r="M64" s="140">
        <f>K28</f>
        <v>0</v>
      </c>
    </row>
    <row r="65" spans="2:13" ht="16" thickTop="1" thickBot="1">
      <c r="B65" s="249"/>
      <c r="C65" s="244"/>
      <c r="D65" s="245"/>
      <c r="E65" s="34"/>
      <c r="F65" s="34"/>
      <c r="G65" s="34"/>
      <c r="H65" s="9"/>
      <c r="I65" s="34"/>
      <c r="J65" s="34"/>
      <c r="K65" s="34"/>
      <c r="L65" s="139" t="s">
        <v>20</v>
      </c>
      <c r="M65" s="140">
        <f>K62</f>
        <v>0</v>
      </c>
    </row>
    <row r="66" spans="2:13" ht="16" thickTop="1" thickBot="1">
      <c r="B66" s="250"/>
      <c r="C66" s="246"/>
      <c r="D66" s="247"/>
      <c r="E66" s="35"/>
      <c r="F66" s="35"/>
      <c r="G66" s="35"/>
      <c r="H66" s="179"/>
      <c r="I66" s="35"/>
      <c r="J66" s="35"/>
      <c r="K66" s="35"/>
      <c r="L66" s="141" t="s">
        <v>21</v>
      </c>
      <c r="M66" s="142">
        <f>M64-M65</f>
        <v>0</v>
      </c>
    </row>
  </sheetData>
  <mergeCells count="34">
    <mergeCell ref="C4:E4"/>
    <mergeCell ref="F4:G4"/>
    <mergeCell ref="C5:E5"/>
    <mergeCell ref="F5:G5"/>
    <mergeCell ref="B8:B11"/>
    <mergeCell ref="D8:E8"/>
    <mergeCell ref="F8:G8"/>
    <mergeCell ref="D9:E9"/>
    <mergeCell ref="F9:G9"/>
    <mergeCell ref="D10:E10"/>
    <mergeCell ref="F10:G10"/>
    <mergeCell ref="D11:E11"/>
    <mergeCell ref="F11:G11"/>
    <mergeCell ref="L14:M14"/>
    <mergeCell ref="C15:D28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B63:B66"/>
    <mergeCell ref="C63:D66"/>
    <mergeCell ref="L25:M25"/>
    <mergeCell ref="L26:M26"/>
    <mergeCell ref="L27:M27"/>
    <mergeCell ref="L28:M28"/>
    <mergeCell ref="B33:B60"/>
    <mergeCell ref="C33:C58"/>
    <mergeCell ref="B15:B28"/>
    <mergeCell ref="L24:M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Lists!$C$2:$C$13</xm:f>
          </x14:formula1>
          <xm:sqref>J15:J27 J35:J58</xm:sqref>
        </x14:dataValidation>
        <x14:dataValidation type="list" allowBlank="1" showInputMessage="1" showErrorMessage="1">
          <x14:formula1>
            <xm:f>Lists!$E$2:$E$5</xm:f>
          </x14:formula1>
          <xm:sqref>I15:I27</xm:sqref>
        </x14:dataValidation>
        <x14:dataValidation type="list" allowBlank="1" showInputMessage="1" showErrorMessage="1">
          <x14:formula1>
            <xm:f>Lists!$A$2:$A$25</xm:f>
          </x14:formula1>
          <xm:sqref>I35:I58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A4" workbookViewId="0">
      <selection activeCell="F9" sqref="F9:G9"/>
    </sheetView>
  </sheetViews>
  <sheetFormatPr baseColWidth="10" defaultColWidth="9.1640625" defaultRowHeight="13" x14ac:dyDescent="0"/>
  <cols>
    <col min="1" max="1" width="2.1640625" style="6" customWidth="1"/>
    <col min="2" max="2" width="15.5" style="6" customWidth="1"/>
    <col min="3" max="4" width="5" style="36" customWidth="1"/>
    <col min="5" max="5" width="39.83203125" style="6" bestFit="1" customWidth="1"/>
    <col min="6" max="6" width="20" style="6" bestFit="1" customWidth="1"/>
    <col min="7" max="7" width="17.5" style="6" customWidth="1"/>
    <col min="8" max="8" width="37.1640625" style="6" customWidth="1"/>
    <col min="9" max="9" width="28.1640625" style="6" customWidth="1"/>
    <col min="10" max="10" width="24.5" style="6" customWidth="1"/>
    <col min="11" max="11" width="18.33203125" style="6" customWidth="1"/>
    <col min="12" max="12" width="13" style="6" customWidth="1"/>
    <col min="13" max="13" width="19.1640625" style="6" bestFit="1" customWidth="1"/>
    <col min="14" max="14" width="18.6640625" style="6" customWidth="1"/>
    <col min="15" max="16" width="0" style="6" hidden="1" customWidth="1"/>
    <col min="17" max="16384" width="9.1640625" style="6"/>
  </cols>
  <sheetData>
    <row r="1" spans="2:13" ht="14" thickBot="1">
      <c r="E1" s="191"/>
    </row>
    <row r="2" spans="2:13">
      <c r="B2" s="1"/>
      <c r="C2" s="3" t="s">
        <v>96</v>
      </c>
      <c r="D2" s="2"/>
      <c r="F2" s="4"/>
      <c r="G2" s="4"/>
      <c r="H2" s="4"/>
      <c r="I2" s="4"/>
      <c r="J2" s="4"/>
      <c r="K2" s="4"/>
      <c r="L2" s="4"/>
      <c r="M2" s="5"/>
    </row>
    <row r="3" spans="2:13" ht="14">
      <c r="B3" s="7"/>
      <c r="C3" s="114" t="s">
        <v>104</v>
      </c>
      <c r="D3" s="8"/>
      <c r="F3" s="9"/>
      <c r="G3" s="9"/>
      <c r="H3" s="9"/>
      <c r="I3" s="9"/>
      <c r="J3" s="9"/>
      <c r="K3" s="9"/>
      <c r="L3" s="9"/>
      <c r="M3" s="10"/>
    </row>
    <row r="4" spans="2:13" ht="14">
      <c r="B4" s="7"/>
      <c r="C4" s="254" t="s">
        <v>98</v>
      </c>
      <c r="D4" s="255"/>
      <c r="E4" s="256"/>
      <c r="F4" s="273"/>
      <c r="G4" s="274"/>
      <c r="H4" s="9"/>
      <c r="I4" s="9"/>
      <c r="J4" s="9"/>
      <c r="K4" s="9"/>
      <c r="L4" s="9"/>
      <c r="M4" s="10"/>
    </row>
    <row r="5" spans="2:13" ht="14">
      <c r="B5" s="7"/>
      <c r="C5" s="254" t="s">
        <v>97</v>
      </c>
      <c r="D5" s="255"/>
      <c r="E5" s="256"/>
      <c r="F5" s="273"/>
      <c r="G5" s="274"/>
      <c r="H5" s="158" t="s">
        <v>95</v>
      </c>
      <c r="I5" s="160"/>
      <c r="K5" s="11"/>
      <c r="L5" s="12"/>
      <c r="M5" s="161"/>
    </row>
    <row r="6" spans="2:13">
      <c r="B6" s="7"/>
      <c r="C6" s="8"/>
      <c r="D6" s="8"/>
      <c r="E6" s="12"/>
      <c r="F6" s="12"/>
      <c r="G6" s="12"/>
      <c r="H6" s="9"/>
      <c r="I6" s="12"/>
      <c r="J6" s="12"/>
      <c r="K6" s="12"/>
      <c r="L6" s="12"/>
      <c r="M6" s="161"/>
    </row>
    <row r="7" spans="2:13" ht="14" thickBot="1">
      <c r="B7" s="33"/>
      <c r="C7" s="15"/>
      <c r="D7" s="15"/>
      <c r="E7" s="162"/>
      <c r="F7" s="162"/>
      <c r="G7" s="162"/>
      <c r="H7" s="162"/>
      <c r="I7" s="162"/>
      <c r="J7" s="162"/>
      <c r="K7" s="162"/>
      <c r="L7" s="162"/>
      <c r="M7" s="163"/>
    </row>
    <row r="8" spans="2:13" ht="15.75" customHeight="1">
      <c r="B8" s="230" t="s">
        <v>0</v>
      </c>
      <c r="C8" s="188"/>
      <c r="D8" s="261" t="s">
        <v>94</v>
      </c>
      <c r="E8" s="262"/>
      <c r="F8" s="257">
        <f>'Jun 15'!F11:G11</f>
        <v>252246.28000000003</v>
      </c>
      <c r="G8" s="258"/>
      <c r="H8" s="198" t="s">
        <v>116</v>
      </c>
      <c r="I8" s="199"/>
      <c r="J8" s="2"/>
      <c r="K8" s="2"/>
      <c r="L8" s="2"/>
      <c r="M8" s="13"/>
    </row>
    <row r="9" spans="2:13" ht="15">
      <c r="B9" s="231"/>
      <c r="C9" s="189" t="s">
        <v>1</v>
      </c>
      <c r="D9" s="263" t="s">
        <v>2</v>
      </c>
      <c r="E9" s="264"/>
      <c r="F9" s="267">
        <f>K28</f>
        <v>0</v>
      </c>
      <c r="G9" s="268"/>
      <c r="H9" s="8"/>
      <c r="I9" s="8"/>
      <c r="J9" s="8"/>
      <c r="K9" s="8"/>
      <c r="L9" s="8"/>
      <c r="M9" s="14"/>
    </row>
    <row r="10" spans="2:13" ht="15">
      <c r="B10" s="231"/>
      <c r="C10" s="189" t="s">
        <v>3</v>
      </c>
      <c r="D10" s="263" t="s">
        <v>92</v>
      </c>
      <c r="E10" s="264"/>
      <c r="F10" s="269"/>
      <c r="G10" s="270"/>
      <c r="H10" s="8"/>
      <c r="I10" s="8"/>
      <c r="J10" s="8"/>
      <c r="K10" s="8"/>
      <c r="L10" s="8"/>
      <c r="M10" s="14"/>
    </row>
    <row r="11" spans="2:13" ht="16" thickBot="1">
      <c r="B11" s="232"/>
      <c r="C11" s="190" t="s">
        <v>4</v>
      </c>
      <c r="D11" s="265" t="s">
        <v>93</v>
      </c>
      <c r="E11" s="266"/>
      <c r="F11" s="271">
        <f>F8-F9+F10</f>
        <v>252246.28000000003</v>
      </c>
      <c r="G11" s="272"/>
      <c r="H11" s="15"/>
      <c r="I11" s="15"/>
      <c r="J11" s="15"/>
      <c r="K11" s="15"/>
      <c r="L11" s="15"/>
      <c r="M11" s="16"/>
    </row>
    <row r="12" spans="2:13" ht="14">
      <c r="B12" s="164"/>
      <c r="C12" s="200"/>
      <c r="D12" s="200"/>
      <c r="E12" s="166"/>
      <c r="F12" s="167"/>
      <c r="G12" s="2"/>
      <c r="H12" s="2"/>
      <c r="I12" s="2"/>
      <c r="J12" s="2"/>
      <c r="K12" s="2"/>
      <c r="L12" s="2"/>
      <c r="M12" s="13"/>
    </row>
    <row r="13" spans="2:13" ht="18">
      <c r="B13" s="112"/>
      <c r="C13" s="8"/>
      <c r="D13" s="8"/>
      <c r="E13" s="197" t="s">
        <v>102</v>
      </c>
      <c r="F13" s="113"/>
      <c r="G13" s="8"/>
      <c r="H13" s="9"/>
      <c r="I13" s="9"/>
      <c r="J13" s="9"/>
      <c r="K13" s="9"/>
      <c r="L13" s="9"/>
      <c r="M13" s="10"/>
    </row>
    <row r="14" spans="2:13" s="18" customFormat="1" ht="36.75" customHeight="1">
      <c r="B14" s="17"/>
      <c r="C14" s="192"/>
      <c r="D14" s="193"/>
      <c r="E14" s="103" t="s">
        <v>6</v>
      </c>
      <c r="F14" s="104" t="s">
        <v>10</v>
      </c>
      <c r="G14" s="103" t="s">
        <v>7</v>
      </c>
      <c r="H14" s="201" t="s">
        <v>113</v>
      </c>
      <c r="I14" s="103" t="s">
        <v>101</v>
      </c>
      <c r="J14" s="103" t="s">
        <v>8</v>
      </c>
      <c r="K14" s="105" t="s">
        <v>9</v>
      </c>
      <c r="L14" s="259" t="s">
        <v>12</v>
      </c>
      <c r="M14" s="260"/>
    </row>
    <row r="15" spans="2:13" ht="15" thickBot="1">
      <c r="B15" s="233" t="s">
        <v>107</v>
      </c>
      <c r="C15" s="236" t="s">
        <v>13</v>
      </c>
      <c r="D15" s="237"/>
      <c r="E15" s="168"/>
      <c r="F15" s="169"/>
      <c r="G15" s="170"/>
      <c r="H15" s="175"/>
      <c r="I15" s="171"/>
      <c r="J15" s="149"/>
      <c r="K15" s="111"/>
      <c r="L15" s="240"/>
      <c r="M15" s="241"/>
    </row>
    <row r="16" spans="2:13" ht="16" thickTop="1" thickBot="1">
      <c r="B16" s="233"/>
      <c r="C16" s="236"/>
      <c r="D16" s="237"/>
      <c r="E16" s="168"/>
      <c r="F16" s="169"/>
      <c r="G16" s="159"/>
      <c r="H16" s="176"/>
      <c r="I16" s="171"/>
      <c r="J16" s="150"/>
      <c r="K16" s="111"/>
      <c r="L16" s="240"/>
      <c r="M16" s="241"/>
    </row>
    <row r="17" spans="2:13" ht="16" thickTop="1" thickBot="1">
      <c r="B17" s="233"/>
      <c r="C17" s="236"/>
      <c r="D17" s="237"/>
      <c r="E17" s="168"/>
      <c r="F17" s="169"/>
      <c r="G17" s="170"/>
      <c r="H17" s="176"/>
      <c r="I17" s="171"/>
      <c r="J17" s="150"/>
      <c r="K17" s="111"/>
      <c r="L17" s="240"/>
      <c r="M17" s="241"/>
    </row>
    <row r="18" spans="2:13" ht="16" thickTop="1" thickBot="1">
      <c r="B18" s="233"/>
      <c r="C18" s="236"/>
      <c r="D18" s="237"/>
      <c r="E18" s="168"/>
      <c r="F18" s="169"/>
      <c r="G18" s="170"/>
      <c r="H18" s="176"/>
      <c r="I18" s="171"/>
      <c r="J18" s="150"/>
      <c r="K18" s="111"/>
      <c r="L18" s="240"/>
      <c r="M18" s="241"/>
    </row>
    <row r="19" spans="2:13" ht="16" thickTop="1" thickBot="1">
      <c r="B19" s="233"/>
      <c r="C19" s="236"/>
      <c r="D19" s="237"/>
      <c r="E19" s="168"/>
      <c r="F19" s="169"/>
      <c r="G19" s="170"/>
      <c r="H19" s="176"/>
      <c r="I19" s="171"/>
      <c r="J19" s="150"/>
      <c r="K19" s="111"/>
      <c r="L19" s="240"/>
      <c r="M19" s="241"/>
    </row>
    <row r="20" spans="2:13" ht="16" thickTop="1" thickBot="1">
      <c r="B20" s="233"/>
      <c r="C20" s="236"/>
      <c r="D20" s="237"/>
      <c r="E20" s="168"/>
      <c r="F20" s="169"/>
      <c r="G20" s="170"/>
      <c r="H20" s="176"/>
      <c r="I20" s="171"/>
      <c r="J20" s="150"/>
      <c r="K20" s="111"/>
      <c r="L20" s="240"/>
      <c r="M20" s="241"/>
    </row>
    <row r="21" spans="2:13" ht="16" thickTop="1" thickBot="1">
      <c r="B21" s="233"/>
      <c r="C21" s="236"/>
      <c r="D21" s="237"/>
      <c r="E21" s="168"/>
      <c r="F21" s="169"/>
      <c r="G21" s="170"/>
      <c r="H21" s="176"/>
      <c r="I21" s="171"/>
      <c r="J21" s="150"/>
      <c r="K21" s="111"/>
      <c r="L21" s="240"/>
      <c r="M21" s="241"/>
    </row>
    <row r="22" spans="2:13" ht="16" thickTop="1" thickBot="1">
      <c r="B22" s="233"/>
      <c r="C22" s="236"/>
      <c r="D22" s="237"/>
      <c r="E22" s="168"/>
      <c r="F22" s="169"/>
      <c r="G22" s="170"/>
      <c r="H22" s="176"/>
      <c r="I22" s="171"/>
      <c r="J22" s="150"/>
      <c r="K22" s="111"/>
      <c r="L22" s="240"/>
      <c r="M22" s="241"/>
    </row>
    <row r="23" spans="2:13" ht="16" thickTop="1" thickBot="1">
      <c r="B23" s="233"/>
      <c r="C23" s="236"/>
      <c r="D23" s="237"/>
      <c r="E23" s="168"/>
      <c r="F23" s="169"/>
      <c r="G23" s="170"/>
      <c r="H23" s="176"/>
      <c r="I23" s="171"/>
      <c r="J23" s="150"/>
      <c r="K23" s="111"/>
      <c r="L23" s="240"/>
      <c r="M23" s="241"/>
    </row>
    <row r="24" spans="2:13" ht="16" thickTop="1" thickBot="1">
      <c r="B24" s="233"/>
      <c r="C24" s="236"/>
      <c r="D24" s="237"/>
      <c r="E24" s="168"/>
      <c r="F24" s="169"/>
      <c r="G24" s="170"/>
      <c r="H24" s="176"/>
      <c r="I24" s="171"/>
      <c r="J24" s="150"/>
      <c r="K24" s="111"/>
      <c r="L24" s="240"/>
      <c r="M24" s="241"/>
    </row>
    <row r="25" spans="2:13" ht="16" thickTop="1" thickBot="1">
      <c r="B25" s="233"/>
      <c r="C25" s="236"/>
      <c r="D25" s="237"/>
      <c r="E25" s="168"/>
      <c r="F25" s="169"/>
      <c r="G25" s="170"/>
      <c r="H25" s="176"/>
      <c r="I25" s="171"/>
      <c r="J25" s="150"/>
      <c r="K25" s="111"/>
      <c r="L25" s="240"/>
      <c r="M25" s="241"/>
    </row>
    <row r="26" spans="2:13" ht="16" thickTop="1" thickBot="1">
      <c r="B26" s="233"/>
      <c r="C26" s="236"/>
      <c r="D26" s="237"/>
      <c r="E26" s="168"/>
      <c r="F26" s="169"/>
      <c r="G26" s="172"/>
      <c r="H26" s="176"/>
      <c r="I26" s="171"/>
      <c r="J26" s="150"/>
      <c r="K26" s="111"/>
      <c r="L26" s="240"/>
      <c r="M26" s="241"/>
    </row>
    <row r="27" spans="2:13" ht="16.5" hidden="1" customHeight="1">
      <c r="B27" s="234"/>
      <c r="C27" s="236"/>
      <c r="D27" s="237"/>
      <c r="E27" s="168"/>
      <c r="F27" s="169"/>
      <c r="G27" s="172"/>
      <c r="H27" s="177"/>
      <c r="I27" s="173"/>
      <c r="J27" s="115"/>
      <c r="K27" s="111"/>
      <c r="L27" s="240"/>
      <c r="M27" s="241"/>
    </row>
    <row r="28" spans="2:13" ht="16" thickTop="1" thickBot="1">
      <c r="B28" s="235"/>
      <c r="C28" s="238"/>
      <c r="D28" s="239"/>
      <c r="E28" s="108" t="s">
        <v>103</v>
      </c>
      <c r="F28" s="109"/>
      <c r="G28" s="109"/>
      <c r="H28" s="109"/>
      <c r="I28" s="109"/>
      <c r="J28" s="110"/>
      <c r="K28" s="174">
        <f>SUM(K15:K27)</f>
        <v>0</v>
      </c>
      <c r="L28" s="240"/>
      <c r="M28" s="241"/>
    </row>
    <row r="29" spans="2:13" ht="14">
      <c r="B29" s="7"/>
      <c r="C29" s="8"/>
      <c r="D29" s="8"/>
      <c r="E29" s="156"/>
      <c r="F29" s="157"/>
      <c r="G29" s="157"/>
      <c r="H29" s="157"/>
      <c r="I29" s="157"/>
      <c r="J29" s="157"/>
      <c r="K29" s="157"/>
      <c r="L29" s="157"/>
      <c r="M29" s="157"/>
    </row>
    <row r="30" spans="2:13" ht="18">
      <c r="B30" s="7"/>
      <c r="C30" s="8"/>
      <c r="D30" s="8"/>
      <c r="E30" s="194" t="s">
        <v>110</v>
      </c>
      <c r="F30" s="154"/>
      <c r="G30" s="154"/>
      <c r="H30" s="154"/>
      <c r="I30" s="154"/>
      <c r="J30" s="154"/>
      <c r="K30" s="154"/>
      <c r="L30" s="154"/>
      <c r="M30" s="154"/>
    </row>
    <row r="31" spans="2:13" ht="18">
      <c r="B31" s="7"/>
      <c r="C31" s="8"/>
      <c r="D31" s="8"/>
      <c r="E31" s="195" t="s">
        <v>112</v>
      </c>
      <c r="F31" s="147"/>
      <c r="G31" s="147"/>
      <c r="H31" s="147"/>
      <c r="I31" s="147"/>
      <c r="J31" s="147"/>
      <c r="K31" s="147"/>
      <c r="L31" s="147"/>
      <c r="M31" s="147"/>
    </row>
    <row r="32" spans="2:13" ht="19" thickBot="1">
      <c r="B32" s="7"/>
      <c r="C32" s="8"/>
      <c r="D32" s="8"/>
      <c r="E32" s="196" t="s">
        <v>111</v>
      </c>
      <c r="F32" s="155"/>
      <c r="G32" s="155"/>
      <c r="H32" s="155"/>
      <c r="I32" s="155"/>
      <c r="J32" s="155"/>
      <c r="K32" s="155"/>
      <c r="L32" s="155"/>
      <c r="M32" s="155"/>
    </row>
    <row r="33" spans="2:16">
      <c r="B33" s="252" t="s">
        <v>108</v>
      </c>
      <c r="C33" s="251" t="s">
        <v>13</v>
      </c>
      <c r="D33" s="182"/>
      <c r="E33" s="126"/>
      <c r="F33" s="127"/>
      <c r="G33" s="127"/>
      <c r="H33" s="180"/>
      <c r="I33" s="126"/>
      <c r="J33" s="127"/>
      <c r="K33" s="127"/>
      <c r="L33" s="127"/>
      <c r="M33" s="127"/>
    </row>
    <row r="34" spans="2:16" ht="26">
      <c r="B34" s="253"/>
      <c r="C34" s="236"/>
      <c r="D34" s="184"/>
      <c r="E34" s="128" t="s">
        <v>6</v>
      </c>
      <c r="F34" s="104" t="s">
        <v>105</v>
      </c>
      <c r="G34" s="103" t="s">
        <v>7</v>
      </c>
      <c r="H34" s="181" t="s">
        <v>114</v>
      </c>
      <c r="I34" s="103" t="s">
        <v>101</v>
      </c>
      <c r="J34" s="129" t="s">
        <v>8</v>
      </c>
      <c r="K34" s="105" t="s">
        <v>109</v>
      </c>
      <c r="L34" s="201" t="s">
        <v>14</v>
      </c>
      <c r="M34" s="130" t="s">
        <v>11</v>
      </c>
    </row>
    <row r="35" spans="2:16" ht="15" thickBot="1">
      <c r="B35" s="253"/>
      <c r="C35" s="236"/>
      <c r="D35" s="187">
        <v>1</v>
      </c>
      <c r="E35" s="116"/>
      <c r="F35" s="117"/>
      <c r="G35" s="118"/>
      <c r="H35" s="123"/>
      <c r="I35" s="151"/>
      <c r="J35" s="152"/>
      <c r="K35" s="121"/>
      <c r="L35" s="122"/>
      <c r="M35" s="122"/>
      <c r="O35" s="20" t="e">
        <f>VLOOKUP(I35,Lists!A$2:D$25,2,FALSE)</f>
        <v>#N/A</v>
      </c>
      <c r="P35" s="20" t="e">
        <f>VLOOKUP(J35,Lists!C$2:D$25,2,FALSE)</f>
        <v>#N/A</v>
      </c>
    </row>
    <row r="36" spans="2:16" ht="16" thickTop="1" thickBot="1">
      <c r="B36" s="253"/>
      <c r="C36" s="236"/>
      <c r="D36" s="187">
        <f>D35+1</f>
        <v>2</v>
      </c>
      <c r="E36" s="116"/>
      <c r="F36" s="117"/>
      <c r="G36" s="118"/>
      <c r="H36" s="123"/>
      <c r="I36" s="153"/>
      <c r="J36" s="152"/>
      <c r="K36" s="121"/>
      <c r="L36" s="122"/>
      <c r="M36" s="122"/>
      <c r="O36" s="20" t="e">
        <f>VLOOKUP(I36,Lists!A$2:D$25,2,FALSE)</f>
        <v>#N/A</v>
      </c>
      <c r="P36" s="20" t="e">
        <f>VLOOKUP(J36,Lists!C$2:D$25,2,FALSE)</f>
        <v>#N/A</v>
      </c>
    </row>
    <row r="37" spans="2:16" ht="16" thickTop="1" thickBot="1">
      <c r="B37" s="253"/>
      <c r="C37" s="236"/>
      <c r="D37" s="187">
        <f t="shared" ref="D37:D58" si="0">D36+1</f>
        <v>3</v>
      </c>
      <c r="E37" s="116"/>
      <c r="F37" s="117"/>
      <c r="G37" s="118"/>
      <c r="H37" s="123"/>
      <c r="I37" s="153"/>
      <c r="J37" s="152"/>
      <c r="K37" s="121"/>
      <c r="L37" s="122"/>
      <c r="M37" s="122"/>
      <c r="O37" s="20"/>
      <c r="P37" s="20"/>
    </row>
    <row r="38" spans="2:16" ht="16" thickTop="1" thickBot="1">
      <c r="B38" s="253"/>
      <c r="C38" s="236"/>
      <c r="D38" s="187">
        <f t="shared" si="0"/>
        <v>4</v>
      </c>
      <c r="E38" s="116"/>
      <c r="F38" s="117"/>
      <c r="G38" s="118"/>
      <c r="H38" s="123"/>
      <c r="I38" s="153"/>
      <c r="J38" s="152"/>
      <c r="K38" s="121"/>
      <c r="L38" s="122"/>
      <c r="M38" s="122"/>
      <c r="O38" s="20"/>
      <c r="P38" s="20"/>
    </row>
    <row r="39" spans="2:16" ht="16" thickTop="1" thickBot="1">
      <c r="B39" s="253"/>
      <c r="C39" s="236"/>
      <c r="D39" s="187">
        <f t="shared" si="0"/>
        <v>5</v>
      </c>
      <c r="E39" s="116"/>
      <c r="F39" s="117"/>
      <c r="G39" s="118"/>
      <c r="H39" s="123"/>
      <c r="I39" s="153"/>
      <c r="J39" s="152"/>
      <c r="K39" s="121"/>
      <c r="L39" s="122"/>
      <c r="M39" s="122"/>
      <c r="O39" s="20"/>
      <c r="P39" s="20"/>
    </row>
    <row r="40" spans="2:16" ht="16" thickTop="1" thickBot="1">
      <c r="B40" s="253"/>
      <c r="C40" s="236"/>
      <c r="D40" s="187">
        <f t="shared" si="0"/>
        <v>6</v>
      </c>
      <c r="E40" s="116"/>
      <c r="F40" s="117"/>
      <c r="G40" s="118"/>
      <c r="H40" s="123"/>
      <c r="I40" s="153"/>
      <c r="J40" s="152"/>
      <c r="K40" s="121"/>
      <c r="L40" s="122"/>
      <c r="M40" s="122"/>
      <c r="O40" s="20"/>
      <c r="P40" s="20"/>
    </row>
    <row r="41" spans="2:16" ht="16" thickTop="1" thickBot="1">
      <c r="B41" s="253"/>
      <c r="C41" s="236"/>
      <c r="D41" s="187">
        <f t="shared" si="0"/>
        <v>7</v>
      </c>
      <c r="E41" s="116"/>
      <c r="F41" s="117"/>
      <c r="G41" s="118"/>
      <c r="H41" s="123"/>
      <c r="I41" s="153"/>
      <c r="J41" s="152"/>
      <c r="K41" s="121"/>
      <c r="L41" s="122"/>
      <c r="M41" s="122"/>
      <c r="O41" s="20" t="e">
        <f>VLOOKUP(I41,Lists!A$2:D$25,2,FALSE)</f>
        <v>#N/A</v>
      </c>
      <c r="P41" s="20" t="e">
        <f>VLOOKUP(J41,Lists!C$2:D$25,2,FALSE)</f>
        <v>#N/A</v>
      </c>
    </row>
    <row r="42" spans="2:16" ht="16" thickTop="1" thickBot="1">
      <c r="B42" s="253"/>
      <c r="C42" s="236"/>
      <c r="D42" s="187">
        <f t="shared" si="0"/>
        <v>8</v>
      </c>
      <c r="E42" s="116"/>
      <c r="F42" s="117"/>
      <c r="G42" s="118"/>
      <c r="H42" s="123"/>
      <c r="I42" s="153"/>
      <c r="J42" s="152"/>
      <c r="K42" s="121"/>
      <c r="L42" s="122"/>
      <c r="M42" s="122"/>
      <c r="O42" s="20" t="e">
        <f>VLOOKUP(I42,Lists!A$2:D$25,2,FALSE)</f>
        <v>#N/A</v>
      </c>
      <c r="P42" s="20" t="e">
        <f>VLOOKUP(J42,Lists!C$2:D$25,2,FALSE)</f>
        <v>#N/A</v>
      </c>
    </row>
    <row r="43" spans="2:16" ht="16" thickTop="1" thickBot="1">
      <c r="B43" s="253"/>
      <c r="C43" s="236"/>
      <c r="D43" s="187">
        <f t="shared" si="0"/>
        <v>9</v>
      </c>
      <c r="E43" s="116"/>
      <c r="F43" s="117"/>
      <c r="G43" s="118"/>
      <c r="H43" s="123"/>
      <c r="I43" s="153"/>
      <c r="J43" s="152"/>
      <c r="K43" s="121"/>
      <c r="L43" s="122"/>
      <c r="M43" s="122"/>
      <c r="O43" s="20" t="e">
        <f>VLOOKUP(I43,Lists!A$2:D$25,2,FALSE)</f>
        <v>#N/A</v>
      </c>
      <c r="P43" s="20" t="e">
        <f>VLOOKUP(J43,Lists!C$2:D$25,2,FALSE)</f>
        <v>#N/A</v>
      </c>
    </row>
    <row r="44" spans="2:16" ht="16" thickTop="1" thickBot="1">
      <c r="B44" s="253"/>
      <c r="C44" s="236"/>
      <c r="D44" s="187">
        <f t="shared" si="0"/>
        <v>10</v>
      </c>
      <c r="E44" s="116"/>
      <c r="F44" s="117"/>
      <c r="G44" s="118"/>
      <c r="H44" s="123"/>
      <c r="I44" s="153"/>
      <c r="J44" s="152"/>
      <c r="K44" s="121"/>
      <c r="L44" s="122"/>
      <c r="M44" s="122"/>
      <c r="O44" s="20" t="e">
        <f>VLOOKUP(I44,Lists!A$2:D$25,2,FALSE)</f>
        <v>#N/A</v>
      </c>
      <c r="P44" s="20" t="e">
        <f>VLOOKUP(J44,Lists!C$2:D$25,2,FALSE)</f>
        <v>#N/A</v>
      </c>
    </row>
    <row r="45" spans="2:16" ht="16" thickTop="1" thickBot="1">
      <c r="B45" s="253"/>
      <c r="C45" s="236"/>
      <c r="D45" s="187">
        <f t="shared" si="0"/>
        <v>11</v>
      </c>
      <c r="E45" s="116"/>
      <c r="F45" s="117"/>
      <c r="G45" s="118"/>
      <c r="H45" s="123"/>
      <c r="I45" s="153"/>
      <c r="J45" s="152"/>
      <c r="K45" s="121"/>
      <c r="L45" s="122"/>
      <c r="M45" s="122"/>
      <c r="O45" s="20" t="e">
        <f>VLOOKUP(I45,Lists!A$2:D$25,2,FALSE)</f>
        <v>#N/A</v>
      </c>
      <c r="P45" s="20" t="e">
        <f>VLOOKUP(J45,Lists!C$2:D$25,2,FALSE)</f>
        <v>#N/A</v>
      </c>
    </row>
    <row r="46" spans="2:16" ht="16" thickTop="1" thickBot="1">
      <c r="B46" s="253"/>
      <c r="C46" s="236"/>
      <c r="D46" s="187">
        <f t="shared" si="0"/>
        <v>12</v>
      </c>
      <c r="E46" s="116"/>
      <c r="F46" s="117"/>
      <c r="G46" s="118"/>
      <c r="H46" s="123"/>
      <c r="I46" s="153"/>
      <c r="J46" s="152"/>
      <c r="K46" s="121"/>
      <c r="L46" s="122"/>
      <c r="M46" s="122"/>
      <c r="O46" s="20" t="e">
        <f>VLOOKUP(I46,Lists!A$2:D$25,2,FALSE)</f>
        <v>#N/A</v>
      </c>
      <c r="P46" s="20" t="e">
        <f>VLOOKUP(J46,Lists!C$2:D$25,2,FALSE)</f>
        <v>#N/A</v>
      </c>
    </row>
    <row r="47" spans="2:16" ht="16" thickTop="1" thickBot="1">
      <c r="B47" s="253"/>
      <c r="C47" s="236"/>
      <c r="D47" s="187">
        <f t="shared" si="0"/>
        <v>13</v>
      </c>
      <c r="E47" s="116"/>
      <c r="F47" s="117"/>
      <c r="G47" s="118"/>
      <c r="H47" s="123"/>
      <c r="I47" s="153"/>
      <c r="J47" s="152"/>
      <c r="K47" s="121"/>
      <c r="L47" s="122"/>
      <c r="M47" s="122"/>
      <c r="O47" s="20" t="e">
        <f>VLOOKUP(I47,Lists!A$2:D$25,2,FALSE)</f>
        <v>#N/A</v>
      </c>
      <c r="P47" s="20" t="e">
        <f>VLOOKUP(J47,Lists!C$2:D$25,2,FALSE)</f>
        <v>#N/A</v>
      </c>
    </row>
    <row r="48" spans="2:16" ht="16" thickTop="1" thickBot="1">
      <c r="B48" s="253"/>
      <c r="C48" s="236"/>
      <c r="D48" s="187">
        <f t="shared" si="0"/>
        <v>14</v>
      </c>
      <c r="E48" s="116"/>
      <c r="F48" s="117"/>
      <c r="G48" s="118"/>
      <c r="H48" s="123"/>
      <c r="I48" s="153"/>
      <c r="J48" s="152"/>
      <c r="K48" s="121"/>
      <c r="L48" s="122"/>
      <c r="M48" s="122"/>
      <c r="O48" s="20" t="e">
        <f>VLOOKUP(I48,Lists!A$2:D$25,2,FALSE)</f>
        <v>#N/A</v>
      </c>
      <c r="P48" s="20" t="e">
        <f>VLOOKUP(J48,Lists!C$2:D$25,2,FALSE)</f>
        <v>#N/A</v>
      </c>
    </row>
    <row r="49" spans="2:16" ht="16" thickTop="1" thickBot="1">
      <c r="B49" s="253"/>
      <c r="C49" s="236"/>
      <c r="D49" s="187">
        <f t="shared" si="0"/>
        <v>15</v>
      </c>
      <c r="E49" s="119"/>
      <c r="F49" s="120"/>
      <c r="G49" s="107"/>
      <c r="H49" s="125"/>
      <c r="I49" s="153"/>
      <c r="J49" s="152"/>
      <c r="K49" s="124"/>
      <c r="L49" s="125"/>
      <c r="M49" s="125"/>
      <c r="O49" s="20" t="e">
        <f>VLOOKUP(I49,Lists!A$2:D$25,2,FALSE)</f>
        <v>#N/A</v>
      </c>
      <c r="P49" s="20" t="e">
        <f>VLOOKUP(J49,Lists!C$2:D$25,2,FALSE)</f>
        <v>#N/A</v>
      </c>
    </row>
    <row r="50" spans="2:16" ht="16" thickTop="1" thickBot="1">
      <c r="B50" s="253"/>
      <c r="C50" s="236"/>
      <c r="D50" s="187">
        <f t="shared" si="0"/>
        <v>16</v>
      </c>
      <c r="E50" s="119"/>
      <c r="F50" s="120"/>
      <c r="G50" s="107"/>
      <c r="H50" s="125"/>
      <c r="I50" s="153"/>
      <c r="J50" s="148"/>
      <c r="K50" s="124"/>
      <c r="L50" s="125"/>
      <c r="M50" s="125"/>
      <c r="O50" s="20" t="e">
        <f>VLOOKUP(I50,Lists!A$2:D$25,2,FALSE)</f>
        <v>#N/A</v>
      </c>
      <c r="P50" s="20" t="e">
        <f>VLOOKUP(J50,Lists!C$2:D$25,2,FALSE)</f>
        <v>#N/A</v>
      </c>
    </row>
    <row r="51" spans="2:16" ht="16" thickTop="1" thickBot="1">
      <c r="B51" s="253"/>
      <c r="C51" s="236"/>
      <c r="D51" s="187">
        <f t="shared" si="0"/>
        <v>17</v>
      </c>
      <c r="E51" s="119"/>
      <c r="F51" s="120"/>
      <c r="G51" s="107"/>
      <c r="H51" s="125"/>
      <c r="I51" s="153"/>
      <c r="J51" s="148"/>
      <c r="K51" s="124"/>
      <c r="L51" s="125"/>
      <c r="M51" s="125"/>
      <c r="O51" s="20" t="e">
        <f>VLOOKUP(I51,Lists!A$2:D$25,2,FALSE)</f>
        <v>#N/A</v>
      </c>
      <c r="P51" s="20" t="e">
        <f>VLOOKUP(J51,Lists!C$2:D$25,2,FALSE)</f>
        <v>#N/A</v>
      </c>
    </row>
    <row r="52" spans="2:16" ht="16" thickTop="1" thickBot="1">
      <c r="B52" s="253"/>
      <c r="C52" s="236"/>
      <c r="D52" s="187">
        <f t="shared" si="0"/>
        <v>18</v>
      </c>
      <c r="E52" s="119"/>
      <c r="F52" s="120"/>
      <c r="G52" s="107"/>
      <c r="H52" s="125"/>
      <c r="I52" s="153"/>
      <c r="J52" s="148"/>
      <c r="K52" s="124"/>
      <c r="L52" s="125"/>
      <c r="M52" s="125"/>
      <c r="N52" s="8"/>
      <c r="O52" s="20" t="e">
        <f>VLOOKUP(I52,Lists!A$2:D$25,2,FALSE)</f>
        <v>#N/A</v>
      </c>
      <c r="P52" s="20" t="e">
        <f>VLOOKUP(J52,Lists!C$2:D$25,2,FALSE)</f>
        <v>#N/A</v>
      </c>
    </row>
    <row r="53" spans="2:16" ht="16" thickTop="1" thickBot="1">
      <c r="B53" s="253"/>
      <c r="C53" s="236"/>
      <c r="D53" s="187">
        <f t="shared" si="0"/>
        <v>19</v>
      </c>
      <c r="E53" s="119"/>
      <c r="F53" s="120"/>
      <c r="G53" s="107"/>
      <c r="H53" s="125"/>
      <c r="I53" s="153"/>
      <c r="J53" s="148"/>
      <c r="K53" s="124"/>
      <c r="L53" s="125"/>
      <c r="M53" s="125"/>
      <c r="N53" s="8"/>
      <c r="O53" s="20" t="e">
        <f>VLOOKUP(I53,Lists!A$2:D$25,2,FALSE)</f>
        <v>#N/A</v>
      </c>
      <c r="P53" s="20" t="e">
        <f>VLOOKUP(J53,Lists!C$2:D$25,2,FALSE)</f>
        <v>#N/A</v>
      </c>
    </row>
    <row r="54" spans="2:16" ht="16" thickTop="1" thickBot="1">
      <c r="B54" s="253"/>
      <c r="C54" s="236"/>
      <c r="D54" s="187">
        <f t="shared" si="0"/>
        <v>20</v>
      </c>
      <c r="E54" s="119"/>
      <c r="F54" s="120"/>
      <c r="G54" s="107"/>
      <c r="H54" s="125"/>
      <c r="I54" s="153"/>
      <c r="J54" s="148"/>
      <c r="K54" s="124"/>
      <c r="L54" s="125"/>
      <c r="M54" s="125"/>
      <c r="N54" s="8"/>
      <c r="O54" s="20" t="e">
        <f>VLOOKUP(I54,Lists!A$2:D$25,2,FALSE)</f>
        <v>#N/A</v>
      </c>
      <c r="P54" s="20" t="e">
        <f>VLOOKUP(J54,Lists!C$2:D$25,2,FALSE)</f>
        <v>#N/A</v>
      </c>
    </row>
    <row r="55" spans="2:16" ht="16" thickTop="1" thickBot="1">
      <c r="B55" s="253"/>
      <c r="C55" s="236"/>
      <c r="D55" s="187">
        <f t="shared" si="0"/>
        <v>21</v>
      </c>
      <c r="E55" s="119"/>
      <c r="F55" s="120"/>
      <c r="G55" s="107"/>
      <c r="H55" s="125"/>
      <c r="I55" s="153"/>
      <c r="J55" s="148"/>
      <c r="K55" s="124"/>
      <c r="L55" s="125"/>
      <c r="M55" s="125"/>
      <c r="N55" s="8"/>
      <c r="O55" s="20" t="e">
        <f>VLOOKUP(I55,Lists!A$2:D$25,2,FALSE)</f>
        <v>#N/A</v>
      </c>
      <c r="P55" s="20" t="e">
        <f>VLOOKUP(J55,Lists!C$2:D$25,2,FALSE)</f>
        <v>#N/A</v>
      </c>
    </row>
    <row r="56" spans="2:16" ht="16" thickTop="1" thickBot="1">
      <c r="B56" s="253"/>
      <c r="C56" s="236"/>
      <c r="D56" s="187">
        <f t="shared" si="0"/>
        <v>22</v>
      </c>
      <c r="E56" s="119"/>
      <c r="F56" s="120"/>
      <c r="G56" s="107"/>
      <c r="H56" s="125"/>
      <c r="I56" s="153"/>
      <c r="J56" s="148"/>
      <c r="K56" s="124"/>
      <c r="L56" s="125"/>
      <c r="M56" s="125"/>
      <c r="N56" s="8"/>
      <c r="O56" s="20" t="e">
        <f>VLOOKUP(I56,Lists!A$2:D$25,2,FALSE)</f>
        <v>#N/A</v>
      </c>
      <c r="P56" s="20" t="e">
        <f>VLOOKUP(J56,Lists!C$2:D$25,2,FALSE)</f>
        <v>#N/A</v>
      </c>
    </row>
    <row r="57" spans="2:16" ht="16" thickTop="1" thickBot="1">
      <c r="B57" s="253"/>
      <c r="C57" s="236"/>
      <c r="D57" s="187">
        <f t="shared" si="0"/>
        <v>23</v>
      </c>
      <c r="E57" s="119"/>
      <c r="F57" s="120"/>
      <c r="G57" s="107"/>
      <c r="H57" s="125"/>
      <c r="I57" s="153"/>
      <c r="J57" s="148"/>
      <c r="K57" s="124"/>
      <c r="L57" s="125"/>
      <c r="M57" s="125"/>
      <c r="N57" s="8"/>
      <c r="O57" s="20" t="e">
        <f>VLOOKUP(I57,Lists!A$2:D$25,2,FALSE)</f>
        <v>#N/A</v>
      </c>
      <c r="P57" s="20" t="e">
        <f>VLOOKUP(J57,Lists!C$2:D$25,2,FALSE)</f>
        <v>#N/A</v>
      </c>
    </row>
    <row r="58" spans="2:16" ht="16" thickTop="1" thickBot="1">
      <c r="B58" s="253"/>
      <c r="C58" s="236"/>
      <c r="D58" s="187">
        <f t="shared" si="0"/>
        <v>24</v>
      </c>
      <c r="E58" s="119"/>
      <c r="F58" s="120"/>
      <c r="G58" s="107"/>
      <c r="H58" s="125"/>
      <c r="I58" s="153"/>
      <c r="J58" s="148"/>
      <c r="K58" s="124"/>
      <c r="L58" s="125"/>
      <c r="M58" s="125"/>
      <c r="N58" s="8"/>
      <c r="O58" s="20" t="e">
        <f>VLOOKUP(I58,Lists!A$2:D$25,2,FALSE)</f>
        <v>#N/A</v>
      </c>
      <c r="P58" s="20" t="e">
        <f>VLOOKUP(J58,Lists!C$2:D$25,2,FALSE)</f>
        <v>#N/A</v>
      </c>
    </row>
    <row r="59" spans="2:16" ht="15.75" hidden="1" customHeight="1">
      <c r="B59" s="253"/>
      <c r="C59" s="183"/>
      <c r="D59" s="184"/>
      <c r="E59" s="23"/>
      <c r="F59" s="24"/>
      <c r="G59" s="19"/>
      <c r="H59" s="22"/>
      <c r="I59" s="19"/>
      <c r="J59" s="19"/>
      <c r="K59" s="25"/>
      <c r="L59" s="21"/>
      <c r="M59" s="21"/>
      <c r="N59" s="8"/>
      <c r="O59" s="6" t="e">
        <f>VLOOKUP(I59,Lists!A$2:D$25,2,FALSE)</f>
        <v>#N/A</v>
      </c>
    </row>
    <row r="60" spans="2:16" ht="15" hidden="1" customHeight="1">
      <c r="B60" s="253"/>
      <c r="C60" s="185"/>
      <c r="D60" s="186"/>
      <c r="E60" s="26"/>
      <c r="F60" s="27"/>
      <c r="G60" s="28"/>
      <c r="H60" s="31"/>
      <c r="I60" s="28"/>
      <c r="J60" s="28"/>
      <c r="K60" s="29"/>
      <c r="L60" s="30"/>
      <c r="M60" s="30"/>
      <c r="N60" s="32"/>
      <c r="O60" s="6" t="e">
        <f>VLOOKUP(I60,Lists!A$2:D$25,2,FALSE)</f>
        <v>#N/A</v>
      </c>
    </row>
    <row r="61" spans="2:16" ht="16" thickTop="1" thickBot="1">
      <c r="B61" s="1"/>
      <c r="C61" s="2"/>
      <c r="D61" s="2"/>
      <c r="E61" s="2"/>
      <c r="F61" s="131"/>
      <c r="G61" s="132"/>
      <c r="H61" s="2"/>
      <c r="I61" s="132"/>
      <c r="J61" s="132"/>
      <c r="K61" s="133"/>
      <c r="L61" s="136" t="s">
        <v>16</v>
      </c>
      <c r="M61" s="136"/>
    </row>
    <row r="62" spans="2:16" ht="20" thickTop="1" thickBot="1">
      <c r="B62" s="33"/>
      <c r="C62" s="15"/>
      <c r="D62" s="15"/>
      <c r="E62" s="15"/>
      <c r="F62" s="134"/>
      <c r="G62" s="135"/>
      <c r="H62" s="15"/>
      <c r="I62" s="135"/>
      <c r="J62" s="145" t="s">
        <v>17</v>
      </c>
      <c r="K62" s="146">
        <f>SUM(K35:K61)</f>
        <v>0</v>
      </c>
      <c r="L62" s="144">
        <f>K28-K62</f>
        <v>0</v>
      </c>
      <c r="M62" s="143"/>
    </row>
    <row r="63" spans="2:16" ht="15" customHeight="1" thickTop="1" thickBot="1">
      <c r="B63" s="248" t="s">
        <v>115</v>
      </c>
      <c r="C63" s="242" t="s">
        <v>13</v>
      </c>
      <c r="D63" s="243"/>
      <c r="E63" s="34"/>
      <c r="F63" s="34"/>
      <c r="G63" s="34"/>
      <c r="H63" s="2"/>
      <c r="I63" s="178"/>
      <c r="J63" s="34"/>
      <c r="K63" s="34"/>
      <c r="L63" s="137" t="s">
        <v>18</v>
      </c>
      <c r="M63" s="138"/>
    </row>
    <row r="64" spans="2:16" ht="16" thickTop="1" thickBot="1">
      <c r="B64" s="249"/>
      <c r="C64" s="244"/>
      <c r="D64" s="245"/>
      <c r="E64" s="34"/>
      <c r="F64" s="34"/>
      <c r="G64" s="34"/>
      <c r="H64" s="8"/>
      <c r="I64" s="34"/>
      <c r="J64" s="34"/>
      <c r="K64" s="34"/>
      <c r="L64" s="139" t="s">
        <v>19</v>
      </c>
      <c r="M64" s="140">
        <f>K28</f>
        <v>0</v>
      </c>
    </row>
    <row r="65" spans="2:13" ht="16" thickTop="1" thickBot="1">
      <c r="B65" s="249"/>
      <c r="C65" s="244"/>
      <c r="D65" s="245"/>
      <c r="E65" s="34"/>
      <c r="F65" s="34"/>
      <c r="G65" s="34"/>
      <c r="H65" s="9"/>
      <c r="I65" s="34"/>
      <c r="J65" s="34"/>
      <c r="K65" s="34"/>
      <c r="L65" s="139" t="s">
        <v>20</v>
      </c>
      <c r="M65" s="140">
        <f>K62</f>
        <v>0</v>
      </c>
    </row>
    <row r="66" spans="2:13" ht="16" thickTop="1" thickBot="1">
      <c r="B66" s="250"/>
      <c r="C66" s="246"/>
      <c r="D66" s="247"/>
      <c r="E66" s="35"/>
      <c r="F66" s="35"/>
      <c r="G66" s="35"/>
      <c r="H66" s="179"/>
      <c r="I66" s="35"/>
      <c r="J66" s="35"/>
      <c r="K66" s="35"/>
      <c r="L66" s="141" t="s">
        <v>21</v>
      </c>
      <c r="M66" s="142">
        <f>M64-M65</f>
        <v>0</v>
      </c>
    </row>
  </sheetData>
  <mergeCells count="34">
    <mergeCell ref="C4:E4"/>
    <mergeCell ref="F4:G4"/>
    <mergeCell ref="C5:E5"/>
    <mergeCell ref="F5:G5"/>
    <mergeCell ref="B8:B11"/>
    <mergeCell ref="D8:E8"/>
    <mergeCell ref="F8:G8"/>
    <mergeCell ref="D9:E9"/>
    <mergeCell ref="F9:G9"/>
    <mergeCell ref="D10:E10"/>
    <mergeCell ref="F10:G10"/>
    <mergeCell ref="D11:E11"/>
    <mergeCell ref="F11:G11"/>
    <mergeCell ref="L14:M14"/>
    <mergeCell ref="C15:D28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B63:B66"/>
    <mergeCell ref="C63:D66"/>
    <mergeCell ref="L25:M25"/>
    <mergeCell ref="L26:M26"/>
    <mergeCell ref="L27:M27"/>
    <mergeCell ref="L28:M28"/>
    <mergeCell ref="B33:B60"/>
    <mergeCell ref="C33:C58"/>
    <mergeCell ref="B15:B28"/>
    <mergeCell ref="L24:M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Lists!$A$2:$A$25</xm:f>
          </x14:formula1>
          <xm:sqref>I35:I58</xm:sqref>
        </x14:dataValidation>
        <x14:dataValidation type="list" allowBlank="1" showInputMessage="1" showErrorMessage="1">
          <x14:formula1>
            <xm:f>Lists!$E$2:$E$5</xm:f>
          </x14:formula1>
          <xm:sqref>I15:I27</xm:sqref>
        </x14:dataValidation>
        <x14:dataValidation type="list" allowBlank="1" showInputMessage="1" showErrorMessage="1">
          <x14:formula1>
            <xm:f>Lists!$C$2:$C$13</xm:f>
          </x14:formula1>
          <xm:sqref>J15:J27 J35:J58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A4" workbookViewId="0">
      <selection activeCell="F9" sqref="F9:G9"/>
    </sheetView>
  </sheetViews>
  <sheetFormatPr baseColWidth="10" defaultColWidth="9.1640625" defaultRowHeight="13" x14ac:dyDescent="0"/>
  <cols>
    <col min="1" max="1" width="2.1640625" style="6" customWidth="1"/>
    <col min="2" max="2" width="15.5" style="6" customWidth="1"/>
    <col min="3" max="4" width="5" style="36" customWidth="1"/>
    <col min="5" max="5" width="39.83203125" style="6" bestFit="1" customWidth="1"/>
    <col min="6" max="6" width="20" style="6" bestFit="1" customWidth="1"/>
    <col min="7" max="7" width="17.5" style="6" customWidth="1"/>
    <col min="8" max="8" width="37.1640625" style="6" customWidth="1"/>
    <col min="9" max="9" width="28.1640625" style="6" customWidth="1"/>
    <col min="10" max="10" width="24.5" style="6" customWidth="1"/>
    <col min="11" max="11" width="18.33203125" style="6" customWidth="1"/>
    <col min="12" max="12" width="13" style="6" customWidth="1"/>
    <col min="13" max="13" width="19.1640625" style="6" bestFit="1" customWidth="1"/>
    <col min="14" max="14" width="18.6640625" style="6" customWidth="1"/>
    <col min="15" max="16" width="0" style="6" hidden="1" customWidth="1"/>
    <col min="17" max="16384" width="9.1640625" style="6"/>
  </cols>
  <sheetData>
    <row r="1" spans="2:13" ht="14" thickBot="1">
      <c r="E1" s="191"/>
    </row>
    <row r="2" spans="2:13">
      <c r="B2" s="1"/>
      <c r="C2" s="3" t="s">
        <v>96</v>
      </c>
      <c r="D2" s="2"/>
      <c r="F2" s="4"/>
      <c r="G2" s="4"/>
      <c r="H2" s="4"/>
      <c r="I2" s="4"/>
      <c r="J2" s="4"/>
      <c r="K2" s="4"/>
      <c r="L2" s="4"/>
      <c r="M2" s="5"/>
    </row>
    <row r="3" spans="2:13" ht="14">
      <c r="B3" s="7"/>
      <c r="C3" s="114" t="s">
        <v>104</v>
      </c>
      <c r="D3" s="8"/>
      <c r="F3" s="9"/>
      <c r="G3" s="9"/>
      <c r="H3" s="9"/>
      <c r="I3" s="9"/>
      <c r="J3" s="9"/>
      <c r="K3" s="9"/>
      <c r="L3" s="9"/>
      <c r="M3" s="10"/>
    </row>
    <row r="4" spans="2:13" ht="14">
      <c r="B4" s="7"/>
      <c r="C4" s="254" t="s">
        <v>98</v>
      </c>
      <c r="D4" s="255"/>
      <c r="E4" s="256"/>
      <c r="F4" s="273"/>
      <c r="G4" s="274"/>
      <c r="H4" s="9"/>
      <c r="I4" s="9"/>
      <c r="J4" s="9"/>
      <c r="K4" s="9"/>
      <c r="L4" s="9"/>
      <c r="M4" s="10"/>
    </row>
    <row r="5" spans="2:13" ht="14">
      <c r="B5" s="7"/>
      <c r="C5" s="254" t="s">
        <v>97</v>
      </c>
      <c r="D5" s="255"/>
      <c r="E5" s="256"/>
      <c r="F5" s="273"/>
      <c r="G5" s="274"/>
      <c r="H5" s="158" t="s">
        <v>95</v>
      </c>
      <c r="I5" s="160"/>
      <c r="K5" s="11"/>
      <c r="L5" s="12"/>
      <c r="M5" s="161"/>
    </row>
    <row r="6" spans="2:13">
      <c r="B6" s="7"/>
      <c r="C6" s="8"/>
      <c r="D6" s="8"/>
      <c r="E6" s="12"/>
      <c r="F6" s="12"/>
      <c r="G6" s="12"/>
      <c r="H6" s="9"/>
      <c r="I6" s="12"/>
      <c r="J6" s="12"/>
      <c r="K6" s="12"/>
      <c r="L6" s="12"/>
      <c r="M6" s="161"/>
    </row>
    <row r="7" spans="2:13" ht="14" thickBot="1">
      <c r="B7" s="33"/>
      <c r="C7" s="15"/>
      <c r="D7" s="15"/>
      <c r="E7" s="162"/>
      <c r="F7" s="162"/>
      <c r="G7" s="162"/>
      <c r="H7" s="162"/>
      <c r="I7" s="162"/>
      <c r="J7" s="162"/>
      <c r="K7" s="162"/>
      <c r="L7" s="162"/>
      <c r="M7" s="163"/>
    </row>
    <row r="8" spans="2:13" ht="15.75" customHeight="1">
      <c r="B8" s="230" t="s">
        <v>0</v>
      </c>
      <c r="C8" s="188"/>
      <c r="D8" s="261" t="s">
        <v>94</v>
      </c>
      <c r="E8" s="262"/>
      <c r="F8" s="257">
        <f>'Jul 15'!F11:G11</f>
        <v>252246.28000000003</v>
      </c>
      <c r="G8" s="258"/>
      <c r="H8" s="198" t="s">
        <v>116</v>
      </c>
      <c r="I8" s="199"/>
      <c r="J8" s="2"/>
      <c r="K8" s="2"/>
      <c r="L8" s="2"/>
      <c r="M8" s="13"/>
    </row>
    <row r="9" spans="2:13" ht="15">
      <c r="B9" s="231"/>
      <c r="C9" s="189" t="s">
        <v>1</v>
      </c>
      <c r="D9" s="263" t="s">
        <v>2</v>
      </c>
      <c r="E9" s="264"/>
      <c r="F9" s="267">
        <f>K28</f>
        <v>0</v>
      </c>
      <c r="G9" s="268"/>
      <c r="H9" s="8"/>
      <c r="I9" s="8"/>
      <c r="J9" s="8"/>
      <c r="K9" s="8"/>
      <c r="L9" s="8"/>
      <c r="M9" s="14"/>
    </row>
    <row r="10" spans="2:13" ht="15">
      <c r="B10" s="231"/>
      <c r="C10" s="189" t="s">
        <v>3</v>
      </c>
      <c r="D10" s="263" t="s">
        <v>92</v>
      </c>
      <c r="E10" s="264"/>
      <c r="F10" s="269"/>
      <c r="G10" s="270"/>
      <c r="H10" s="8"/>
      <c r="I10" s="8"/>
      <c r="J10" s="8"/>
      <c r="K10" s="8"/>
      <c r="L10" s="8"/>
      <c r="M10" s="14"/>
    </row>
    <row r="11" spans="2:13" ht="16" thickBot="1">
      <c r="B11" s="232"/>
      <c r="C11" s="190" t="s">
        <v>4</v>
      </c>
      <c r="D11" s="265" t="s">
        <v>93</v>
      </c>
      <c r="E11" s="266"/>
      <c r="F11" s="271">
        <f>F8-F9+F10</f>
        <v>252246.28000000003</v>
      </c>
      <c r="G11" s="272"/>
      <c r="H11" s="15"/>
      <c r="I11" s="15"/>
      <c r="J11" s="15"/>
      <c r="K11" s="15"/>
      <c r="L11" s="15"/>
      <c r="M11" s="16"/>
    </row>
    <row r="12" spans="2:13" ht="14">
      <c r="B12" s="164"/>
      <c r="C12" s="200"/>
      <c r="D12" s="200"/>
      <c r="E12" s="166"/>
      <c r="F12" s="167"/>
      <c r="G12" s="2"/>
      <c r="H12" s="2"/>
      <c r="I12" s="2"/>
      <c r="J12" s="2"/>
      <c r="K12" s="2"/>
      <c r="L12" s="2"/>
      <c r="M12" s="13"/>
    </row>
    <row r="13" spans="2:13" ht="18">
      <c r="B13" s="112"/>
      <c r="C13" s="8"/>
      <c r="D13" s="8"/>
      <c r="E13" s="197" t="s">
        <v>102</v>
      </c>
      <c r="F13" s="113"/>
      <c r="G13" s="8"/>
      <c r="H13" s="9"/>
      <c r="I13" s="9"/>
      <c r="J13" s="9"/>
      <c r="K13" s="9"/>
      <c r="L13" s="9"/>
      <c r="M13" s="10"/>
    </row>
    <row r="14" spans="2:13" s="18" customFormat="1" ht="36.75" customHeight="1">
      <c r="B14" s="17"/>
      <c r="C14" s="192"/>
      <c r="D14" s="193"/>
      <c r="E14" s="103" t="s">
        <v>6</v>
      </c>
      <c r="F14" s="104" t="s">
        <v>10</v>
      </c>
      <c r="G14" s="103" t="s">
        <v>7</v>
      </c>
      <c r="H14" s="201" t="s">
        <v>113</v>
      </c>
      <c r="I14" s="103" t="s">
        <v>101</v>
      </c>
      <c r="J14" s="103" t="s">
        <v>8</v>
      </c>
      <c r="K14" s="105" t="s">
        <v>9</v>
      </c>
      <c r="L14" s="259" t="s">
        <v>12</v>
      </c>
      <c r="M14" s="260"/>
    </row>
    <row r="15" spans="2:13" ht="15" thickBot="1">
      <c r="B15" s="233" t="s">
        <v>107</v>
      </c>
      <c r="C15" s="236" t="s">
        <v>13</v>
      </c>
      <c r="D15" s="237"/>
      <c r="E15" s="168"/>
      <c r="F15" s="169"/>
      <c r="G15" s="170"/>
      <c r="H15" s="175"/>
      <c r="I15" s="171"/>
      <c r="J15" s="149"/>
      <c r="K15" s="111"/>
      <c r="L15" s="240"/>
      <c r="M15" s="241"/>
    </row>
    <row r="16" spans="2:13" ht="16" thickTop="1" thickBot="1">
      <c r="B16" s="233"/>
      <c r="C16" s="236"/>
      <c r="D16" s="237"/>
      <c r="E16" s="168"/>
      <c r="F16" s="169"/>
      <c r="G16" s="159"/>
      <c r="H16" s="176"/>
      <c r="I16" s="171"/>
      <c r="J16" s="150"/>
      <c r="K16" s="111"/>
      <c r="L16" s="240"/>
      <c r="M16" s="241"/>
    </row>
    <row r="17" spans="2:13" ht="16" thickTop="1" thickBot="1">
      <c r="B17" s="233"/>
      <c r="C17" s="236"/>
      <c r="D17" s="237"/>
      <c r="E17" s="168"/>
      <c r="F17" s="169"/>
      <c r="G17" s="170"/>
      <c r="H17" s="176"/>
      <c r="I17" s="171"/>
      <c r="J17" s="150"/>
      <c r="K17" s="111"/>
      <c r="L17" s="240"/>
      <c r="M17" s="241"/>
    </row>
    <row r="18" spans="2:13" ht="16" thickTop="1" thickBot="1">
      <c r="B18" s="233"/>
      <c r="C18" s="236"/>
      <c r="D18" s="237"/>
      <c r="E18" s="168"/>
      <c r="F18" s="169"/>
      <c r="G18" s="170"/>
      <c r="H18" s="176"/>
      <c r="I18" s="171"/>
      <c r="J18" s="150"/>
      <c r="K18" s="111"/>
      <c r="L18" s="240"/>
      <c r="M18" s="241"/>
    </row>
    <row r="19" spans="2:13" ht="16" thickTop="1" thickBot="1">
      <c r="B19" s="233"/>
      <c r="C19" s="236"/>
      <c r="D19" s="237"/>
      <c r="E19" s="168"/>
      <c r="F19" s="169"/>
      <c r="G19" s="170"/>
      <c r="H19" s="176"/>
      <c r="I19" s="171"/>
      <c r="J19" s="150"/>
      <c r="K19" s="111"/>
      <c r="L19" s="240"/>
      <c r="M19" s="241"/>
    </row>
    <row r="20" spans="2:13" ht="16" thickTop="1" thickBot="1">
      <c r="B20" s="233"/>
      <c r="C20" s="236"/>
      <c r="D20" s="237"/>
      <c r="E20" s="168"/>
      <c r="F20" s="169"/>
      <c r="G20" s="170"/>
      <c r="H20" s="176"/>
      <c r="I20" s="171"/>
      <c r="J20" s="150"/>
      <c r="K20" s="111"/>
      <c r="L20" s="240"/>
      <c r="M20" s="241"/>
    </row>
    <row r="21" spans="2:13" ht="16" thickTop="1" thickBot="1">
      <c r="B21" s="233"/>
      <c r="C21" s="236"/>
      <c r="D21" s="237"/>
      <c r="E21" s="168"/>
      <c r="F21" s="169"/>
      <c r="G21" s="170"/>
      <c r="H21" s="176"/>
      <c r="I21" s="171"/>
      <c r="J21" s="150"/>
      <c r="K21" s="111"/>
      <c r="L21" s="240"/>
      <c r="M21" s="241"/>
    </row>
    <row r="22" spans="2:13" ht="16" thickTop="1" thickBot="1">
      <c r="B22" s="233"/>
      <c r="C22" s="236"/>
      <c r="D22" s="237"/>
      <c r="E22" s="168"/>
      <c r="F22" s="169"/>
      <c r="G22" s="170"/>
      <c r="H22" s="176"/>
      <c r="I22" s="171"/>
      <c r="J22" s="150"/>
      <c r="K22" s="111"/>
      <c r="L22" s="240"/>
      <c r="M22" s="241"/>
    </row>
    <row r="23" spans="2:13" ht="16" thickTop="1" thickBot="1">
      <c r="B23" s="233"/>
      <c r="C23" s="236"/>
      <c r="D23" s="237"/>
      <c r="E23" s="168"/>
      <c r="F23" s="169"/>
      <c r="G23" s="170"/>
      <c r="H23" s="176"/>
      <c r="I23" s="171"/>
      <c r="J23" s="150"/>
      <c r="K23" s="111"/>
      <c r="L23" s="240"/>
      <c r="M23" s="241"/>
    </row>
    <row r="24" spans="2:13" ht="16" thickTop="1" thickBot="1">
      <c r="B24" s="233"/>
      <c r="C24" s="236"/>
      <c r="D24" s="237"/>
      <c r="E24" s="168"/>
      <c r="F24" s="169"/>
      <c r="G24" s="170"/>
      <c r="H24" s="176"/>
      <c r="I24" s="171"/>
      <c r="J24" s="150"/>
      <c r="K24" s="111"/>
      <c r="L24" s="240"/>
      <c r="M24" s="241"/>
    </row>
    <row r="25" spans="2:13" ht="16" thickTop="1" thickBot="1">
      <c r="B25" s="233"/>
      <c r="C25" s="236"/>
      <c r="D25" s="237"/>
      <c r="E25" s="168"/>
      <c r="F25" s="169"/>
      <c r="G25" s="170"/>
      <c r="H25" s="176"/>
      <c r="I25" s="171"/>
      <c r="J25" s="150"/>
      <c r="K25" s="111"/>
      <c r="L25" s="240"/>
      <c r="M25" s="241"/>
    </row>
    <row r="26" spans="2:13" ht="16" thickTop="1" thickBot="1">
      <c r="B26" s="233"/>
      <c r="C26" s="236"/>
      <c r="D26" s="237"/>
      <c r="E26" s="168"/>
      <c r="F26" s="169"/>
      <c r="G26" s="172"/>
      <c r="H26" s="176"/>
      <c r="I26" s="171"/>
      <c r="J26" s="150"/>
      <c r="K26" s="111"/>
      <c r="L26" s="240"/>
      <c r="M26" s="241"/>
    </row>
    <row r="27" spans="2:13" ht="16.5" hidden="1" customHeight="1">
      <c r="B27" s="234"/>
      <c r="C27" s="236"/>
      <c r="D27" s="237"/>
      <c r="E27" s="168"/>
      <c r="F27" s="169"/>
      <c r="G27" s="172"/>
      <c r="H27" s="177"/>
      <c r="I27" s="173"/>
      <c r="J27" s="115"/>
      <c r="K27" s="111"/>
      <c r="L27" s="240"/>
      <c r="M27" s="241"/>
    </row>
    <row r="28" spans="2:13" ht="16" thickTop="1" thickBot="1">
      <c r="B28" s="235"/>
      <c r="C28" s="238"/>
      <c r="D28" s="239"/>
      <c r="E28" s="108" t="s">
        <v>103</v>
      </c>
      <c r="F28" s="109"/>
      <c r="G28" s="109"/>
      <c r="H28" s="109"/>
      <c r="I28" s="109"/>
      <c r="J28" s="110"/>
      <c r="K28" s="174">
        <f>SUM(K15:K27)</f>
        <v>0</v>
      </c>
      <c r="L28" s="240"/>
      <c r="M28" s="241"/>
    </row>
    <row r="29" spans="2:13" ht="14">
      <c r="B29" s="7"/>
      <c r="C29" s="8"/>
      <c r="D29" s="8"/>
      <c r="E29" s="156"/>
      <c r="F29" s="157"/>
      <c r="G29" s="157"/>
      <c r="H29" s="157"/>
      <c r="I29" s="157"/>
      <c r="J29" s="157"/>
      <c r="K29" s="157"/>
      <c r="L29" s="157"/>
      <c r="M29" s="157"/>
    </row>
    <row r="30" spans="2:13" ht="18">
      <c r="B30" s="7"/>
      <c r="C30" s="8"/>
      <c r="D30" s="8"/>
      <c r="E30" s="194" t="s">
        <v>110</v>
      </c>
      <c r="F30" s="154"/>
      <c r="G30" s="154"/>
      <c r="H30" s="154"/>
      <c r="I30" s="154"/>
      <c r="J30" s="154"/>
      <c r="K30" s="154"/>
      <c r="L30" s="154"/>
      <c r="M30" s="154"/>
    </row>
    <row r="31" spans="2:13" ht="18">
      <c r="B31" s="7"/>
      <c r="C31" s="8"/>
      <c r="D31" s="8"/>
      <c r="E31" s="195" t="s">
        <v>112</v>
      </c>
      <c r="F31" s="147"/>
      <c r="G31" s="147"/>
      <c r="H31" s="147"/>
      <c r="I31" s="147"/>
      <c r="J31" s="147"/>
      <c r="K31" s="147"/>
      <c r="L31" s="147"/>
      <c r="M31" s="147"/>
    </row>
    <row r="32" spans="2:13" ht="19" thickBot="1">
      <c r="B32" s="7"/>
      <c r="C32" s="8"/>
      <c r="D32" s="8"/>
      <c r="E32" s="196" t="s">
        <v>111</v>
      </c>
      <c r="F32" s="155"/>
      <c r="G32" s="155"/>
      <c r="H32" s="155"/>
      <c r="I32" s="155"/>
      <c r="J32" s="155"/>
      <c r="K32" s="155"/>
      <c r="L32" s="155"/>
      <c r="M32" s="155"/>
    </row>
    <row r="33" spans="2:16">
      <c r="B33" s="252" t="s">
        <v>108</v>
      </c>
      <c r="C33" s="251" t="s">
        <v>13</v>
      </c>
      <c r="D33" s="182"/>
      <c r="E33" s="126"/>
      <c r="F33" s="127"/>
      <c r="G33" s="127"/>
      <c r="H33" s="180"/>
      <c r="I33" s="126"/>
      <c r="J33" s="127"/>
      <c r="K33" s="127"/>
      <c r="L33" s="127"/>
      <c r="M33" s="127"/>
    </row>
    <row r="34" spans="2:16" ht="26">
      <c r="B34" s="253"/>
      <c r="C34" s="236"/>
      <c r="D34" s="184"/>
      <c r="E34" s="128" t="s">
        <v>6</v>
      </c>
      <c r="F34" s="104" t="s">
        <v>105</v>
      </c>
      <c r="G34" s="103" t="s">
        <v>7</v>
      </c>
      <c r="H34" s="181" t="s">
        <v>114</v>
      </c>
      <c r="I34" s="103" t="s">
        <v>101</v>
      </c>
      <c r="J34" s="129" t="s">
        <v>8</v>
      </c>
      <c r="K34" s="105" t="s">
        <v>109</v>
      </c>
      <c r="L34" s="201" t="s">
        <v>14</v>
      </c>
      <c r="M34" s="130" t="s">
        <v>11</v>
      </c>
    </row>
    <row r="35" spans="2:16" ht="15" thickBot="1">
      <c r="B35" s="253"/>
      <c r="C35" s="236"/>
      <c r="D35" s="187">
        <v>1</v>
      </c>
      <c r="E35" s="116"/>
      <c r="F35" s="117"/>
      <c r="G35" s="118"/>
      <c r="H35" s="123"/>
      <c r="I35" s="151"/>
      <c r="J35" s="152"/>
      <c r="K35" s="121"/>
      <c r="L35" s="122"/>
      <c r="M35" s="122"/>
      <c r="O35" s="20" t="e">
        <f>VLOOKUP(I35,Lists!A$2:D$25,2,FALSE)</f>
        <v>#N/A</v>
      </c>
      <c r="P35" s="20" t="e">
        <f>VLOOKUP(J35,Lists!C$2:D$25,2,FALSE)</f>
        <v>#N/A</v>
      </c>
    </row>
    <row r="36" spans="2:16" ht="16" thickTop="1" thickBot="1">
      <c r="B36" s="253"/>
      <c r="C36" s="236"/>
      <c r="D36" s="187">
        <f>D35+1</f>
        <v>2</v>
      </c>
      <c r="E36" s="116"/>
      <c r="F36" s="117"/>
      <c r="G36" s="118"/>
      <c r="H36" s="123"/>
      <c r="I36" s="153"/>
      <c r="J36" s="152"/>
      <c r="K36" s="121"/>
      <c r="L36" s="122"/>
      <c r="M36" s="122"/>
      <c r="O36" s="20" t="e">
        <f>VLOOKUP(I36,Lists!A$2:D$25,2,FALSE)</f>
        <v>#N/A</v>
      </c>
      <c r="P36" s="20" t="e">
        <f>VLOOKUP(J36,Lists!C$2:D$25,2,FALSE)</f>
        <v>#N/A</v>
      </c>
    </row>
    <row r="37" spans="2:16" ht="16" thickTop="1" thickBot="1">
      <c r="B37" s="253"/>
      <c r="C37" s="236"/>
      <c r="D37" s="187">
        <f t="shared" ref="D37:D58" si="0">D36+1</f>
        <v>3</v>
      </c>
      <c r="E37" s="116"/>
      <c r="F37" s="117"/>
      <c r="G37" s="118"/>
      <c r="H37" s="123"/>
      <c r="I37" s="153"/>
      <c r="J37" s="152"/>
      <c r="K37" s="121"/>
      <c r="L37" s="122"/>
      <c r="M37" s="122"/>
      <c r="O37" s="20"/>
      <c r="P37" s="20"/>
    </row>
    <row r="38" spans="2:16" ht="16" thickTop="1" thickBot="1">
      <c r="B38" s="253"/>
      <c r="C38" s="236"/>
      <c r="D38" s="187">
        <f t="shared" si="0"/>
        <v>4</v>
      </c>
      <c r="E38" s="116"/>
      <c r="F38" s="117"/>
      <c r="G38" s="118"/>
      <c r="H38" s="123"/>
      <c r="I38" s="153"/>
      <c r="J38" s="152"/>
      <c r="K38" s="121"/>
      <c r="L38" s="122"/>
      <c r="M38" s="122"/>
      <c r="O38" s="20"/>
      <c r="P38" s="20"/>
    </row>
    <row r="39" spans="2:16" ht="16" thickTop="1" thickBot="1">
      <c r="B39" s="253"/>
      <c r="C39" s="236"/>
      <c r="D39" s="187">
        <f t="shared" si="0"/>
        <v>5</v>
      </c>
      <c r="E39" s="116"/>
      <c r="F39" s="117"/>
      <c r="G39" s="118"/>
      <c r="H39" s="123"/>
      <c r="I39" s="153"/>
      <c r="J39" s="152"/>
      <c r="K39" s="121"/>
      <c r="L39" s="122"/>
      <c r="M39" s="122"/>
      <c r="O39" s="20"/>
      <c r="P39" s="20"/>
    </row>
    <row r="40" spans="2:16" ht="16" thickTop="1" thickBot="1">
      <c r="B40" s="253"/>
      <c r="C40" s="236"/>
      <c r="D40" s="187">
        <f t="shared" si="0"/>
        <v>6</v>
      </c>
      <c r="E40" s="116"/>
      <c r="F40" s="117"/>
      <c r="G40" s="118"/>
      <c r="H40" s="123"/>
      <c r="I40" s="153"/>
      <c r="J40" s="152"/>
      <c r="K40" s="121"/>
      <c r="L40" s="122"/>
      <c r="M40" s="122"/>
      <c r="O40" s="20"/>
      <c r="P40" s="20"/>
    </row>
    <row r="41" spans="2:16" ht="16" thickTop="1" thickBot="1">
      <c r="B41" s="253"/>
      <c r="C41" s="236"/>
      <c r="D41" s="187">
        <f t="shared" si="0"/>
        <v>7</v>
      </c>
      <c r="E41" s="116"/>
      <c r="F41" s="117"/>
      <c r="G41" s="118"/>
      <c r="H41" s="123"/>
      <c r="I41" s="153"/>
      <c r="J41" s="152"/>
      <c r="K41" s="121"/>
      <c r="L41" s="122"/>
      <c r="M41" s="122"/>
      <c r="O41" s="20" t="e">
        <f>VLOOKUP(I41,Lists!A$2:D$25,2,FALSE)</f>
        <v>#N/A</v>
      </c>
      <c r="P41" s="20" t="e">
        <f>VLOOKUP(J41,Lists!C$2:D$25,2,FALSE)</f>
        <v>#N/A</v>
      </c>
    </row>
    <row r="42" spans="2:16" ht="16" thickTop="1" thickBot="1">
      <c r="B42" s="253"/>
      <c r="C42" s="236"/>
      <c r="D42" s="187">
        <f t="shared" si="0"/>
        <v>8</v>
      </c>
      <c r="E42" s="116"/>
      <c r="F42" s="117"/>
      <c r="G42" s="118"/>
      <c r="H42" s="123"/>
      <c r="I42" s="153"/>
      <c r="J42" s="152"/>
      <c r="K42" s="121"/>
      <c r="L42" s="122"/>
      <c r="M42" s="122"/>
      <c r="O42" s="20" t="e">
        <f>VLOOKUP(I42,Lists!A$2:D$25,2,FALSE)</f>
        <v>#N/A</v>
      </c>
      <c r="P42" s="20" t="e">
        <f>VLOOKUP(J42,Lists!C$2:D$25,2,FALSE)</f>
        <v>#N/A</v>
      </c>
    </row>
    <row r="43" spans="2:16" ht="16" thickTop="1" thickBot="1">
      <c r="B43" s="253"/>
      <c r="C43" s="236"/>
      <c r="D43" s="187">
        <f t="shared" si="0"/>
        <v>9</v>
      </c>
      <c r="E43" s="116"/>
      <c r="F43" s="117"/>
      <c r="G43" s="118"/>
      <c r="H43" s="123"/>
      <c r="I43" s="153"/>
      <c r="J43" s="152"/>
      <c r="K43" s="121"/>
      <c r="L43" s="122"/>
      <c r="M43" s="122"/>
      <c r="O43" s="20" t="e">
        <f>VLOOKUP(I43,Lists!A$2:D$25,2,FALSE)</f>
        <v>#N/A</v>
      </c>
      <c r="P43" s="20" t="e">
        <f>VLOOKUP(J43,Lists!C$2:D$25,2,FALSE)</f>
        <v>#N/A</v>
      </c>
    </row>
    <row r="44" spans="2:16" ht="16" thickTop="1" thickBot="1">
      <c r="B44" s="253"/>
      <c r="C44" s="236"/>
      <c r="D44" s="187">
        <f t="shared" si="0"/>
        <v>10</v>
      </c>
      <c r="E44" s="116"/>
      <c r="F44" s="117"/>
      <c r="G44" s="118"/>
      <c r="H44" s="123"/>
      <c r="I44" s="153"/>
      <c r="J44" s="152"/>
      <c r="K44" s="121"/>
      <c r="L44" s="122"/>
      <c r="M44" s="122"/>
      <c r="O44" s="20" t="e">
        <f>VLOOKUP(I44,Lists!A$2:D$25,2,FALSE)</f>
        <v>#N/A</v>
      </c>
      <c r="P44" s="20" t="e">
        <f>VLOOKUP(J44,Lists!C$2:D$25,2,FALSE)</f>
        <v>#N/A</v>
      </c>
    </row>
    <row r="45" spans="2:16" ht="16" thickTop="1" thickBot="1">
      <c r="B45" s="253"/>
      <c r="C45" s="236"/>
      <c r="D45" s="187">
        <f t="shared" si="0"/>
        <v>11</v>
      </c>
      <c r="E45" s="116"/>
      <c r="F45" s="117"/>
      <c r="G45" s="118"/>
      <c r="H45" s="123"/>
      <c r="I45" s="153"/>
      <c r="J45" s="152"/>
      <c r="K45" s="121"/>
      <c r="L45" s="122"/>
      <c r="M45" s="122"/>
      <c r="O45" s="20" t="e">
        <f>VLOOKUP(I45,Lists!A$2:D$25,2,FALSE)</f>
        <v>#N/A</v>
      </c>
      <c r="P45" s="20" t="e">
        <f>VLOOKUP(J45,Lists!C$2:D$25,2,FALSE)</f>
        <v>#N/A</v>
      </c>
    </row>
    <row r="46" spans="2:16" ht="16" thickTop="1" thickBot="1">
      <c r="B46" s="253"/>
      <c r="C46" s="236"/>
      <c r="D46" s="187">
        <f t="shared" si="0"/>
        <v>12</v>
      </c>
      <c r="E46" s="116"/>
      <c r="F46" s="117"/>
      <c r="G46" s="118"/>
      <c r="H46" s="123"/>
      <c r="I46" s="153"/>
      <c r="J46" s="152"/>
      <c r="K46" s="121"/>
      <c r="L46" s="122"/>
      <c r="M46" s="122"/>
      <c r="O46" s="20" t="e">
        <f>VLOOKUP(I46,Lists!A$2:D$25,2,FALSE)</f>
        <v>#N/A</v>
      </c>
      <c r="P46" s="20" t="e">
        <f>VLOOKUP(J46,Lists!C$2:D$25,2,FALSE)</f>
        <v>#N/A</v>
      </c>
    </row>
    <row r="47" spans="2:16" ht="16" thickTop="1" thickBot="1">
      <c r="B47" s="253"/>
      <c r="C47" s="236"/>
      <c r="D47" s="187">
        <f t="shared" si="0"/>
        <v>13</v>
      </c>
      <c r="E47" s="116"/>
      <c r="F47" s="117"/>
      <c r="G47" s="118"/>
      <c r="H47" s="123"/>
      <c r="I47" s="153"/>
      <c r="J47" s="152"/>
      <c r="K47" s="121"/>
      <c r="L47" s="122"/>
      <c r="M47" s="122"/>
      <c r="O47" s="20" t="e">
        <f>VLOOKUP(I47,Lists!A$2:D$25,2,FALSE)</f>
        <v>#N/A</v>
      </c>
      <c r="P47" s="20" t="e">
        <f>VLOOKUP(J47,Lists!C$2:D$25,2,FALSE)</f>
        <v>#N/A</v>
      </c>
    </row>
    <row r="48" spans="2:16" ht="16" thickTop="1" thickBot="1">
      <c r="B48" s="253"/>
      <c r="C48" s="236"/>
      <c r="D48" s="187">
        <f t="shared" si="0"/>
        <v>14</v>
      </c>
      <c r="E48" s="116"/>
      <c r="F48" s="117"/>
      <c r="G48" s="118"/>
      <c r="H48" s="123"/>
      <c r="I48" s="153"/>
      <c r="J48" s="152"/>
      <c r="K48" s="121"/>
      <c r="L48" s="122"/>
      <c r="M48" s="122"/>
      <c r="O48" s="20" t="e">
        <f>VLOOKUP(I48,Lists!A$2:D$25,2,FALSE)</f>
        <v>#N/A</v>
      </c>
      <c r="P48" s="20" t="e">
        <f>VLOOKUP(J48,Lists!C$2:D$25,2,FALSE)</f>
        <v>#N/A</v>
      </c>
    </row>
    <row r="49" spans="2:16" ht="16" thickTop="1" thickBot="1">
      <c r="B49" s="253"/>
      <c r="C49" s="236"/>
      <c r="D49" s="187">
        <f t="shared" si="0"/>
        <v>15</v>
      </c>
      <c r="E49" s="119"/>
      <c r="F49" s="120"/>
      <c r="G49" s="107"/>
      <c r="H49" s="125"/>
      <c r="I49" s="153"/>
      <c r="J49" s="152"/>
      <c r="K49" s="124"/>
      <c r="L49" s="125"/>
      <c r="M49" s="125"/>
      <c r="O49" s="20" t="e">
        <f>VLOOKUP(I49,Lists!A$2:D$25,2,FALSE)</f>
        <v>#N/A</v>
      </c>
      <c r="P49" s="20" t="e">
        <f>VLOOKUP(J49,Lists!C$2:D$25,2,FALSE)</f>
        <v>#N/A</v>
      </c>
    </row>
    <row r="50" spans="2:16" ht="16" thickTop="1" thickBot="1">
      <c r="B50" s="253"/>
      <c r="C50" s="236"/>
      <c r="D50" s="187">
        <f t="shared" si="0"/>
        <v>16</v>
      </c>
      <c r="E50" s="119"/>
      <c r="F50" s="120"/>
      <c r="G50" s="107"/>
      <c r="H50" s="125"/>
      <c r="I50" s="153"/>
      <c r="J50" s="148"/>
      <c r="K50" s="124"/>
      <c r="L50" s="125"/>
      <c r="M50" s="125"/>
      <c r="O50" s="20" t="e">
        <f>VLOOKUP(I50,Lists!A$2:D$25,2,FALSE)</f>
        <v>#N/A</v>
      </c>
      <c r="P50" s="20" t="e">
        <f>VLOOKUP(J50,Lists!C$2:D$25,2,FALSE)</f>
        <v>#N/A</v>
      </c>
    </row>
    <row r="51" spans="2:16" ht="16" thickTop="1" thickBot="1">
      <c r="B51" s="253"/>
      <c r="C51" s="236"/>
      <c r="D51" s="187">
        <f t="shared" si="0"/>
        <v>17</v>
      </c>
      <c r="E51" s="119"/>
      <c r="F51" s="120"/>
      <c r="G51" s="107"/>
      <c r="H51" s="125"/>
      <c r="I51" s="153"/>
      <c r="J51" s="148"/>
      <c r="K51" s="124"/>
      <c r="L51" s="125"/>
      <c r="M51" s="125"/>
      <c r="O51" s="20" t="e">
        <f>VLOOKUP(I51,Lists!A$2:D$25,2,FALSE)</f>
        <v>#N/A</v>
      </c>
      <c r="P51" s="20" t="e">
        <f>VLOOKUP(J51,Lists!C$2:D$25,2,FALSE)</f>
        <v>#N/A</v>
      </c>
    </row>
    <row r="52" spans="2:16" ht="16" thickTop="1" thickBot="1">
      <c r="B52" s="253"/>
      <c r="C52" s="236"/>
      <c r="D52" s="187">
        <f t="shared" si="0"/>
        <v>18</v>
      </c>
      <c r="E52" s="119"/>
      <c r="F52" s="120"/>
      <c r="G52" s="107"/>
      <c r="H52" s="125"/>
      <c r="I52" s="153"/>
      <c r="J52" s="148"/>
      <c r="K52" s="124"/>
      <c r="L52" s="125"/>
      <c r="M52" s="125"/>
      <c r="N52" s="8"/>
      <c r="O52" s="20" t="e">
        <f>VLOOKUP(I52,Lists!A$2:D$25,2,FALSE)</f>
        <v>#N/A</v>
      </c>
      <c r="P52" s="20" t="e">
        <f>VLOOKUP(J52,Lists!C$2:D$25,2,FALSE)</f>
        <v>#N/A</v>
      </c>
    </row>
    <row r="53" spans="2:16" ht="16" thickTop="1" thickBot="1">
      <c r="B53" s="253"/>
      <c r="C53" s="236"/>
      <c r="D53" s="187">
        <f t="shared" si="0"/>
        <v>19</v>
      </c>
      <c r="E53" s="119"/>
      <c r="F53" s="120"/>
      <c r="G53" s="107"/>
      <c r="H53" s="125"/>
      <c r="I53" s="153"/>
      <c r="J53" s="148"/>
      <c r="K53" s="124"/>
      <c r="L53" s="125"/>
      <c r="M53" s="125"/>
      <c r="N53" s="8"/>
      <c r="O53" s="20" t="e">
        <f>VLOOKUP(I53,Lists!A$2:D$25,2,FALSE)</f>
        <v>#N/A</v>
      </c>
      <c r="P53" s="20" t="e">
        <f>VLOOKUP(J53,Lists!C$2:D$25,2,FALSE)</f>
        <v>#N/A</v>
      </c>
    </row>
    <row r="54" spans="2:16" ht="16" thickTop="1" thickBot="1">
      <c r="B54" s="253"/>
      <c r="C54" s="236"/>
      <c r="D54" s="187">
        <f t="shared" si="0"/>
        <v>20</v>
      </c>
      <c r="E54" s="119"/>
      <c r="F54" s="120"/>
      <c r="G54" s="107"/>
      <c r="H54" s="125"/>
      <c r="I54" s="153"/>
      <c r="J54" s="148"/>
      <c r="K54" s="124"/>
      <c r="L54" s="125"/>
      <c r="M54" s="125"/>
      <c r="N54" s="8"/>
      <c r="O54" s="20" t="e">
        <f>VLOOKUP(I54,Lists!A$2:D$25,2,FALSE)</f>
        <v>#N/A</v>
      </c>
      <c r="P54" s="20" t="e">
        <f>VLOOKUP(J54,Lists!C$2:D$25,2,FALSE)</f>
        <v>#N/A</v>
      </c>
    </row>
    <row r="55" spans="2:16" ht="16" thickTop="1" thickBot="1">
      <c r="B55" s="253"/>
      <c r="C55" s="236"/>
      <c r="D55" s="187">
        <f t="shared" si="0"/>
        <v>21</v>
      </c>
      <c r="E55" s="119"/>
      <c r="F55" s="120"/>
      <c r="G55" s="107"/>
      <c r="H55" s="125"/>
      <c r="I55" s="153"/>
      <c r="J55" s="148"/>
      <c r="K55" s="124"/>
      <c r="L55" s="125"/>
      <c r="M55" s="125"/>
      <c r="N55" s="8"/>
      <c r="O55" s="20" t="e">
        <f>VLOOKUP(I55,Lists!A$2:D$25,2,FALSE)</f>
        <v>#N/A</v>
      </c>
      <c r="P55" s="20" t="e">
        <f>VLOOKUP(J55,Lists!C$2:D$25,2,FALSE)</f>
        <v>#N/A</v>
      </c>
    </row>
    <row r="56" spans="2:16" ht="16" thickTop="1" thickBot="1">
      <c r="B56" s="253"/>
      <c r="C56" s="236"/>
      <c r="D56" s="187">
        <f t="shared" si="0"/>
        <v>22</v>
      </c>
      <c r="E56" s="119"/>
      <c r="F56" s="120"/>
      <c r="G56" s="107"/>
      <c r="H56" s="125"/>
      <c r="I56" s="153"/>
      <c r="J56" s="148"/>
      <c r="K56" s="124"/>
      <c r="L56" s="125"/>
      <c r="M56" s="125"/>
      <c r="N56" s="8"/>
      <c r="O56" s="20" t="e">
        <f>VLOOKUP(I56,Lists!A$2:D$25,2,FALSE)</f>
        <v>#N/A</v>
      </c>
      <c r="P56" s="20" t="e">
        <f>VLOOKUP(J56,Lists!C$2:D$25,2,FALSE)</f>
        <v>#N/A</v>
      </c>
    </row>
    <row r="57" spans="2:16" ht="16" thickTop="1" thickBot="1">
      <c r="B57" s="253"/>
      <c r="C57" s="236"/>
      <c r="D57" s="187">
        <f t="shared" si="0"/>
        <v>23</v>
      </c>
      <c r="E57" s="119"/>
      <c r="F57" s="120"/>
      <c r="G57" s="107"/>
      <c r="H57" s="125"/>
      <c r="I57" s="153"/>
      <c r="J57" s="148"/>
      <c r="K57" s="124"/>
      <c r="L57" s="125"/>
      <c r="M57" s="125"/>
      <c r="N57" s="8"/>
      <c r="O57" s="20" t="e">
        <f>VLOOKUP(I57,Lists!A$2:D$25,2,FALSE)</f>
        <v>#N/A</v>
      </c>
      <c r="P57" s="20" t="e">
        <f>VLOOKUP(J57,Lists!C$2:D$25,2,FALSE)</f>
        <v>#N/A</v>
      </c>
    </row>
    <row r="58" spans="2:16" ht="16" thickTop="1" thickBot="1">
      <c r="B58" s="253"/>
      <c r="C58" s="236"/>
      <c r="D58" s="187">
        <f t="shared" si="0"/>
        <v>24</v>
      </c>
      <c r="E58" s="119"/>
      <c r="F58" s="120"/>
      <c r="G58" s="107"/>
      <c r="H58" s="125"/>
      <c r="I58" s="153"/>
      <c r="J58" s="148"/>
      <c r="K58" s="124"/>
      <c r="L58" s="125"/>
      <c r="M58" s="125"/>
      <c r="N58" s="8"/>
      <c r="O58" s="20" t="e">
        <f>VLOOKUP(I58,Lists!A$2:D$25,2,FALSE)</f>
        <v>#N/A</v>
      </c>
      <c r="P58" s="20" t="e">
        <f>VLOOKUP(J58,Lists!C$2:D$25,2,FALSE)</f>
        <v>#N/A</v>
      </c>
    </row>
    <row r="59" spans="2:16" ht="15.75" hidden="1" customHeight="1">
      <c r="B59" s="253"/>
      <c r="C59" s="183"/>
      <c r="D59" s="184"/>
      <c r="E59" s="23"/>
      <c r="F59" s="24"/>
      <c r="G59" s="19"/>
      <c r="H59" s="22"/>
      <c r="I59" s="19"/>
      <c r="J59" s="19"/>
      <c r="K59" s="25"/>
      <c r="L59" s="21"/>
      <c r="M59" s="21"/>
      <c r="N59" s="8"/>
      <c r="O59" s="6" t="e">
        <f>VLOOKUP(I59,Lists!A$2:D$25,2,FALSE)</f>
        <v>#N/A</v>
      </c>
    </row>
    <row r="60" spans="2:16" ht="15" hidden="1" customHeight="1">
      <c r="B60" s="253"/>
      <c r="C60" s="185"/>
      <c r="D60" s="186"/>
      <c r="E60" s="26"/>
      <c r="F60" s="27"/>
      <c r="G60" s="28"/>
      <c r="H60" s="31"/>
      <c r="I60" s="28"/>
      <c r="J60" s="28"/>
      <c r="K60" s="29"/>
      <c r="L60" s="30"/>
      <c r="M60" s="30"/>
      <c r="N60" s="32"/>
      <c r="O60" s="6" t="e">
        <f>VLOOKUP(I60,Lists!A$2:D$25,2,FALSE)</f>
        <v>#N/A</v>
      </c>
    </row>
    <row r="61" spans="2:16" ht="16" thickTop="1" thickBot="1">
      <c r="B61" s="1"/>
      <c r="C61" s="2"/>
      <c r="D61" s="2"/>
      <c r="E61" s="2"/>
      <c r="F61" s="131"/>
      <c r="G61" s="132"/>
      <c r="H61" s="2"/>
      <c r="I61" s="132"/>
      <c r="J61" s="132"/>
      <c r="K61" s="133"/>
      <c r="L61" s="136" t="s">
        <v>16</v>
      </c>
      <c r="M61" s="136"/>
    </row>
    <row r="62" spans="2:16" ht="20" thickTop="1" thickBot="1">
      <c r="B62" s="33"/>
      <c r="C62" s="15"/>
      <c r="D62" s="15"/>
      <c r="E62" s="15"/>
      <c r="F62" s="134"/>
      <c r="G62" s="135"/>
      <c r="H62" s="15"/>
      <c r="I62" s="135"/>
      <c r="J62" s="145" t="s">
        <v>17</v>
      </c>
      <c r="K62" s="146">
        <f>SUM(K35:K61)</f>
        <v>0</v>
      </c>
      <c r="L62" s="144">
        <f>K28-K62</f>
        <v>0</v>
      </c>
      <c r="M62" s="143"/>
    </row>
    <row r="63" spans="2:16" ht="15" customHeight="1" thickTop="1" thickBot="1">
      <c r="B63" s="248" t="s">
        <v>115</v>
      </c>
      <c r="C63" s="242" t="s">
        <v>13</v>
      </c>
      <c r="D63" s="243"/>
      <c r="E63" s="34"/>
      <c r="F63" s="34"/>
      <c r="G63" s="34"/>
      <c r="H63" s="2"/>
      <c r="I63" s="178"/>
      <c r="J63" s="34"/>
      <c r="K63" s="34"/>
      <c r="L63" s="137" t="s">
        <v>18</v>
      </c>
      <c r="M63" s="138"/>
    </row>
    <row r="64" spans="2:16" ht="16" thickTop="1" thickBot="1">
      <c r="B64" s="249"/>
      <c r="C64" s="244"/>
      <c r="D64" s="245"/>
      <c r="E64" s="34"/>
      <c r="F64" s="34"/>
      <c r="G64" s="34"/>
      <c r="H64" s="8"/>
      <c r="I64" s="34"/>
      <c r="J64" s="34"/>
      <c r="K64" s="34"/>
      <c r="L64" s="139" t="s">
        <v>19</v>
      </c>
      <c r="M64" s="140">
        <f>K28</f>
        <v>0</v>
      </c>
    </row>
    <row r="65" spans="2:13" ht="16" thickTop="1" thickBot="1">
      <c r="B65" s="249"/>
      <c r="C65" s="244"/>
      <c r="D65" s="245"/>
      <c r="E65" s="34"/>
      <c r="F65" s="34"/>
      <c r="G65" s="34"/>
      <c r="H65" s="9"/>
      <c r="I65" s="34"/>
      <c r="J65" s="34"/>
      <c r="K65" s="34"/>
      <c r="L65" s="139" t="s">
        <v>20</v>
      </c>
      <c r="M65" s="140">
        <f>K62</f>
        <v>0</v>
      </c>
    </row>
    <row r="66" spans="2:13" ht="16" thickTop="1" thickBot="1">
      <c r="B66" s="250"/>
      <c r="C66" s="246"/>
      <c r="D66" s="247"/>
      <c r="E66" s="35"/>
      <c r="F66" s="35"/>
      <c r="G66" s="35"/>
      <c r="H66" s="179"/>
      <c r="I66" s="35"/>
      <c r="J66" s="35"/>
      <c r="K66" s="35"/>
      <c r="L66" s="141" t="s">
        <v>21</v>
      </c>
      <c r="M66" s="142">
        <f>M64-M65</f>
        <v>0</v>
      </c>
    </row>
  </sheetData>
  <mergeCells count="34">
    <mergeCell ref="C4:E4"/>
    <mergeCell ref="F4:G4"/>
    <mergeCell ref="C5:E5"/>
    <mergeCell ref="F5:G5"/>
    <mergeCell ref="B8:B11"/>
    <mergeCell ref="D8:E8"/>
    <mergeCell ref="F8:G8"/>
    <mergeCell ref="D9:E9"/>
    <mergeCell ref="F9:G9"/>
    <mergeCell ref="D10:E10"/>
    <mergeCell ref="F10:G10"/>
    <mergeCell ref="D11:E11"/>
    <mergeCell ref="F11:G11"/>
    <mergeCell ref="L14:M14"/>
    <mergeCell ref="C15:D28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B63:B66"/>
    <mergeCell ref="C63:D66"/>
    <mergeCell ref="L25:M25"/>
    <mergeCell ref="L26:M26"/>
    <mergeCell ref="L27:M27"/>
    <mergeCell ref="L28:M28"/>
    <mergeCell ref="B33:B60"/>
    <mergeCell ref="C33:C58"/>
    <mergeCell ref="B15:B28"/>
    <mergeCell ref="L24:M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Lists!$C$2:$C$13</xm:f>
          </x14:formula1>
          <xm:sqref>J15:J27 J35:J58</xm:sqref>
        </x14:dataValidation>
        <x14:dataValidation type="list" allowBlank="1" showInputMessage="1" showErrorMessage="1">
          <x14:formula1>
            <xm:f>Lists!$E$2:$E$5</xm:f>
          </x14:formula1>
          <xm:sqref>I15:I27</xm:sqref>
        </x14:dataValidation>
        <x14:dataValidation type="list" allowBlank="1" showInputMessage="1" showErrorMessage="1">
          <x14:formula1>
            <xm:f>Lists!$A$2:$A$25</xm:f>
          </x14:formula1>
          <xm:sqref>I35:I58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A4" workbookViewId="0">
      <selection activeCell="F9" sqref="F9:G9"/>
    </sheetView>
  </sheetViews>
  <sheetFormatPr baseColWidth="10" defaultColWidth="9.1640625" defaultRowHeight="13" x14ac:dyDescent="0"/>
  <cols>
    <col min="1" max="1" width="2.1640625" style="6" customWidth="1"/>
    <col min="2" max="2" width="15.5" style="6" customWidth="1"/>
    <col min="3" max="4" width="5" style="36" customWidth="1"/>
    <col min="5" max="5" width="39.83203125" style="6" bestFit="1" customWidth="1"/>
    <col min="6" max="6" width="20" style="6" bestFit="1" customWidth="1"/>
    <col min="7" max="7" width="17.5" style="6" customWidth="1"/>
    <col min="8" max="8" width="37.1640625" style="6" customWidth="1"/>
    <col min="9" max="9" width="28.1640625" style="6" customWidth="1"/>
    <col min="10" max="10" width="24.5" style="6" customWidth="1"/>
    <col min="11" max="11" width="18.33203125" style="6" customWidth="1"/>
    <col min="12" max="12" width="13" style="6" customWidth="1"/>
    <col min="13" max="13" width="19.1640625" style="6" bestFit="1" customWidth="1"/>
    <col min="14" max="14" width="18.6640625" style="6" customWidth="1"/>
    <col min="15" max="16" width="0" style="6" hidden="1" customWidth="1"/>
    <col min="17" max="16384" width="9.1640625" style="6"/>
  </cols>
  <sheetData>
    <row r="1" spans="2:13" ht="14" thickBot="1">
      <c r="E1" s="191"/>
    </row>
    <row r="2" spans="2:13">
      <c r="B2" s="1"/>
      <c r="C2" s="3" t="s">
        <v>96</v>
      </c>
      <c r="D2" s="2"/>
      <c r="F2" s="4"/>
      <c r="G2" s="4"/>
      <c r="H2" s="4"/>
      <c r="I2" s="4"/>
      <c r="J2" s="4"/>
      <c r="K2" s="4"/>
      <c r="L2" s="4"/>
      <c r="M2" s="5"/>
    </row>
    <row r="3" spans="2:13" ht="14">
      <c r="B3" s="7"/>
      <c r="C3" s="114" t="s">
        <v>104</v>
      </c>
      <c r="D3" s="8"/>
      <c r="F3" s="9"/>
      <c r="G3" s="9"/>
      <c r="H3" s="9"/>
      <c r="I3" s="9"/>
      <c r="J3" s="9"/>
      <c r="K3" s="9"/>
      <c r="L3" s="9"/>
      <c r="M3" s="10"/>
    </row>
    <row r="4" spans="2:13" ht="14">
      <c r="B4" s="7"/>
      <c r="C4" s="254" t="s">
        <v>98</v>
      </c>
      <c r="D4" s="255"/>
      <c r="E4" s="256"/>
      <c r="F4" s="273"/>
      <c r="G4" s="274"/>
      <c r="H4" s="9"/>
      <c r="I4" s="9"/>
      <c r="J4" s="9"/>
      <c r="K4" s="9"/>
      <c r="L4" s="9"/>
      <c r="M4" s="10"/>
    </row>
    <row r="5" spans="2:13" ht="14">
      <c r="B5" s="7"/>
      <c r="C5" s="254" t="s">
        <v>97</v>
      </c>
      <c r="D5" s="255"/>
      <c r="E5" s="256"/>
      <c r="F5" s="273"/>
      <c r="G5" s="274"/>
      <c r="H5" s="158" t="s">
        <v>95</v>
      </c>
      <c r="I5" s="160"/>
      <c r="K5" s="11"/>
      <c r="L5" s="12"/>
      <c r="M5" s="161"/>
    </row>
    <row r="6" spans="2:13">
      <c r="B6" s="7"/>
      <c r="C6" s="8"/>
      <c r="D6" s="8"/>
      <c r="E6" s="12"/>
      <c r="F6" s="12"/>
      <c r="G6" s="12"/>
      <c r="H6" s="9"/>
      <c r="I6" s="12"/>
      <c r="J6" s="12"/>
      <c r="K6" s="12"/>
      <c r="L6" s="12"/>
      <c r="M6" s="161"/>
    </row>
    <row r="7" spans="2:13" ht="14" thickBot="1">
      <c r="B7" s="33"/>
      <c r="C7" s="15"/>
      <c r="D7" s="15"/>
      <c r="E7" s="162"/>
      <c r="F7" s="162"/>
      <c r="G7" s="162"/>
      <c r="H7" s="162"/>
      <c r="I7" s="162"/>
      <c r="J7" s="162"/>
      <c r="K7" s="162"/>
      <c r="L7" s="162"/>
      <c r="M7" s="163"/>
    </row>
    <row r="8" spans="2:13" ht="15.75" customHeight="1">
      <c r="B8" s="230" t="s">
        <v>0</v>
      </c>
      <c r="C8" s="188"/>
      <c r="D8" s="261" t="s">
        <v>94</v>
      </c>
      <c r="E8" s="262"/>
      <c r="F8" s="257">
        <f>'Aug 15'!F11:G11</f>
        <v>252246.28000000003</v>
      </c>
      <c r="G8" s="258"/>
      <c r="H8" s="198" t="s">
        <v>116</v>
      </c>
      <c r="I8" s="199"/>
      <c r="J8" s="2"/>
      <c r="K8" s="2"/>
      <c r="L8" s="2"/>
      <c r="M8" s="13"/>
    </row>
    <row r="9" spans="2:13" ht="15">
      <c r="B9" s="231"/>
      <c r="C9" s="189" t="s">
        <v>1</v>
      </c>
      <c r="D9" s="263" t="s">
        <v>2</v>
      </c>
      <c r="E9" s="264"/>
      <c r="F9" s="267">
        <f>K28</f>
        <v>0</v>
      </c>
      <c r="G9" s="268"/>
      <c r="H9" s="8"/>
      <c r="I9" s="8"/>
      <c r="J9" s="8"/>
      <c r="K9" s="8"/>
      <c r="L9" s="8"/>
      <c r="M9" s="14"/>
    </row>
    <row r="10" spans="2:13" ht="15">
      <c r="B10" s="231"/>
      <c r="C10" s="189" t="s">
        <v>3</v>
      </c>
      <c r="D10" s="263" t="s">
        <v>92</v>
      </c>
      <c r="E10" s="264"/>
      <c r="F10" s="269"/>
      <c r="G10" s="270"/>
      <c r="H10" s="8"/>
      <c r="I10" s="8"/>
      <c r="J10" s="8"/>
      <c r="K10" s="8"/>
      <c r="L10" s="8"/>
      <c r="M10" s="14"/>
    </row>
    <row r="11" spans="2:13" ht="16" thickBot="1">
      <c r="B11" s="232"/>
      <c r="C11" s="190" t="s">
        <v>4</v>
      </c>
      <c r="D11" s="265" t="s">
        <v>93</v>
      </c>
      <c r="E11" s="266"/>
      <c r="F11" s="271">
        <f>F8-F9+F10</f>
        <v>252246.28000000003</v>
      </c>
      <c r="G11" s="272"/>
      <c r="H11" s="15"/>
      <c r="I11" s="15"/>
      <c r="J11" s="15"/>
      <c r="K11" s="15"/>
      <c r="L11" s="15"/>
      <c r="M11" s="16"/>
    </row>
    <row r="12" spans="2:13" ht="14">
      <c r="B12" s="164"/>
      <c r="C12" s="200"/>
      <c r="D12" s="200"/>
      <c r="E12" s="166"/>
      <c r="F12" s="167"/>
      <c r="G12" s="2"/>
      <c r="H12" s="2"/>
      <c r="I12" s="2"/>
      <c r="J12" s="2"/>
      <c r="K12" s="2"/>
      <c r="L12" s="2"/>
      <c r="M12" s="13"/>
    </row>
    <row r="13" spans="2:13" ht="18">
      <c r="B13" s="112"/>
      <c r="C13" s="8"/>
      <c r="D13" s="8"/>
      <c r="E13" s="197" t="s">
        <v>102</v>
      </c>
      <c r="F13" s="113"/>
      <c r="G13" s="8"/>
      <c r="H13" s="9"/>
      <c r="I13" s="9"/>
      <c r="J13" s="9"/>
      <c r="K13" s="9"/>
      <c r="L13" s="9"/>
      <c r="M13" s="10"/>
    </row>
    <row r="14" spans="2:13" s="18" customFormat="1" ht="36.75" customHeight="1">
      <c r="B14" s="17"/>
      <c r="C14" s="192"/>
      <c r="D14" s="193"/>
      <c r="E14" s="103" t="s">
        <v>6</v>
      </c>
      <c r="F14" s="104" t="s">
        <v>10</v>
      </c>
      <c r="G14" s="103" t="s">
        <v>7</v>
      </c>
      <c r="H14" s="201" t="s">
        <v>113</v>
      </c>
      <c r="I14" s="103" t="s">
        <v>101</v>
      </c>
      <c r="J14" s="103" t="s">
        <v>8</v>
      </c>
      <c r="K14" s="105" t="s">
        <v>9</v>
      </c>
      <c r="L14" s="259" t="s">
        <v>12</v>
      </c>
      <c r="M14" s="260"/>
    </row>
    <row r="15" spans="2:13" ht="15" thickBot="1">
      <c r="B15" s="233" t="s">
        <v>107</v>
      </c>
      <c r="C15" s="236" t="s">
        <v>13</v>
      </c>
      <c r="D15" s="237"/>
      <c r="E15" s="168"/>
      <c r="F15" s="169"/>
      <c r="G15" s="170"/>
      <c r="H15" s="175"/>
      <c r="I15" s="171"/>
      <c r="J15" s="149"/>
      <c r="K15" s="111"/>
      <c r="L15" s="240"/>
      <c r="M15" s="241"/>
    </row>
    <row r="16" spans="2:13" ht="16" thickTop="1" thickBot="1">
      <c r="B16" s="233"/>
      <c r="C16" s="236"/>
      <c r="D16" s="237"/>
      <c r="E16" s="168"/>
      <c r="F16" s="169"/>
      <c r="G16" s="159"/>
      <c r="H16" s="176"/>
      <c r="I16" s="171"/>
      <c r="J16" s="150"/>
      <c r="K16" s="111"/>
      <c r="L16" s="240"/>
      <c r="M16" s="241"/>
    </row>
    <row r="17" spans="2:13" ht="16" thickTop="1" thickBot="1">
      <c r="B17" s="233"/>
      <c r="C17" s="236"/>
      <c r="D17" s="237"/>
      <c r="E17" s="168"/>
      <c r="F17" s="169"/>
      <c r="G17" s="170"/>
      <c r="H17" s="176"/>
      <c r="I17" s="171"/>
      <c r="J17" s="150"/>
      <c r="K17" s="111"/>
      <c r="L17" s="240"/>
      <c r="M17" s="241"/>
    </row>
    <row r="18" spans="2:13" ht="16" thickTop="1" thickBot="1">
      <c r="B18" s="233"/>
      <c r="C18" s="236"/>
      <c r="D18" s="237"/>
      <c r="E18" s="168"/>
      <c r="F18" s="169"/>
      <c r="G18" s="170"/>
      <c r="H18" s="176"/>
      <c r="I18" s="171"/>
      <c r="J18" s="150"/>
      <c r="K18" s="111"/>
      <c r="L18" s="240"/>
      <c r="M18" s="241"/>
    </row>
    <row r="19" spans="2:13" ht="16" thickTop="1" thickBot="1">
      <c r="B19" s="233"/>
      <c r="C19" s="236"/>
      <c r="D19" s="237"/>
      <c r="E19" s="168"/>
      <c r="F19" s="169"/>
      <c r="G19" s="170"/>
      <c r="H19" s="176"/>
      <c r="I19" s="171"/>
      <c r="J19" s="150"/>
      <c r="K19" s="111"/>
      <c r="L19" s="240"/>
      <c r="M19" s="241"/>
    </row>
    <row r="20" spans="2:13" ht="16" thickTop="1" thickBot="1">
      <c r="B20" s="233"/>
      <c r="C20" s="236"/>
      <c r="D20" s="237"/>
      <c r="E20" s="168"/>
      <c r="F20" s="169"/>
      <c r="G20" s="170"/>
      <c r="H20" s="176"/>
      <c r="I20" s="171"/>
      <c r="J20" s="150"/>
      <c r="K20" s="111"/>
      <c r="L20" s="240"/>
      <c r="M20" s="241"/>
    </row>
    <row r="21" spans="2:13" ht="16" thickTop="1" thickBot="1">
      <c r="B21" s="233"/>
      <c r="C21" s="236"/>
      <c r="D21" s="237"/>
      <c r="E21" s="168"/>
      <c r="F21" s="169"/>
      <c r="G21" s="170"/>
      <c r="H21" s="176"/>
      <c r="I21" s="171"/>
      <c r="J21" s="150"/>
      <c r="K21" s="111"/>
      <c r="L21" s="240"/>
      <c r="M21" s="241"/>
    </row>
    <row r="22" spans="2:13" ht="16" thickTop="1" thickBot="1">
      <c r="B22" s="233"/>
      <c r="C22" s="236"/>
      <c r="D22" s="237"/>
      <c r="E22" s="168"/>
      <c r="F22" s="169"/>
      <c r="G22" s="170"/>
      <c r="H22" s="176"/>
      <c r="I22" s="171"/>
      <c r="J22" s="150"/>
      <c r="K22" s="111"/>
      <c r="L22" s="240"/>
      <c r="M22" s="241"/>
    </row>
    <row r="23" spans="2:13" ht="16" thickTop="1" thickBot="1">
      <c r="B23" s="233"/>
      <c r="C23" s="236"/>
      <c r="D23" s="237"/>
      <c r="E23" s="168"/>
      <c r="F23" s="169"/>
      <c r="G23" s="170"/>
      <c r="H23" s="176"/>
      <c r="I23" s="171"/>
      <c r="J23" s="150"/>
      <c r="K23" s="111"/>
      <c r="L23" s="240"/>
      <c r="M23" s="241"/>
    </row>
    <row r="24" spans="2:13" ht="16" thickTop="1" thickBot="1">
      <c r="B24" s="233"/>
      <c r="C24" s="236"/>
      <c r="D24" s="237"/>
      <c r="E24" s="168"/>
      <c r="F24" s="169"/>
      <c r="G24" s="170"/>
      <c r="H24" s="176"/>
      <c r="I24" s="171"/>
      <c r="J24" s="150"/>
      <c r="K24" s="111"/>
      <c r="L24" s="240"/>
      <c r="M24" s="241"/>
    </row>
    <row r="25" spans="2:13" ht="16" thickTop="1" thickBot="1">
      <c r="B25" s="233"/>
      <c r="C25" s="236"/>
      <c r="D25" s="237"/>
      <c r="E25" s="168"/>
      <c r="F25" s="169"/>
      <c r="G25" s="170"/>
      <c r="H25" s="176"/>
      <c r="I25" s="171"/>
      <c r="J25" s="150"/>
      <c r="K25" s="111"/>
      <c r="L25" s="240"/>
      <c r="M25" s="241"/>
    </row>
    <row r="26" spans="2:13" ht="16" thickTop="1" thickBot="1">
      <c r="B26" s="233"/>
      <c r="C26" s="236"/>
      <c r="D26" s="237"/>
      <c r="E26" s="168"/>
      <c r="F26" s="169"/>
      <c r="G26" s="172"/>
      <c r="H26" s="176"/>
      <c r="I26" s="171"/>
      <c r="J26" s="150"/>
      <c r="K26" s="111"/>
      <c r="L26" s="240"/>
      <c r="M26" s="241"/>
    </row>
    <row r="27" spans="2:13" ht="16.5" hidden="1" customHeight="1">
      <c r="B27" s="234"/>
      <c r="C27" s="236"/>
      <c r="D27" s="237"/>
      <c r="E27" s="168"/>
      <c r="F27" s="169"/>
      <c r="G27" s="172"/>
      <c r="H27" s="177"/>
      <c r="I27" s="173"/>
      <c r="J27" s="115"/>
      <c r="K27" s="111"/>
      <c r="L27" s="240"/>
      <c r="M27" s="241"/>
    </row>
    <row r="28" spans="2:13" ht="16" thickTop="1" thickBot="1">
      <c r="B28" s="235"/>
      <c r="C28" s="238"/>
      <c r="D28" s="239"/>
      <c r="E28" s="108" t="s">
        <v>103</v>
      </c>
      <c r="F28" s="109"/>
      <c r="G28" s="109"/>
      <c r="H28" s="109"/>
      <c r="I28" s="109"/>
      <c r="J28" s="110"/>
      <c r="K28" s="174">
        <f>SUM(K15:K27)</f>
        <v>0</v>
      </c>
      <c r="L28" s="240"/>
      <c r="M28" s="241"/>
    </row>
    <row r="29" spans="2:13" ht="14">
      <c r="B29" s="7"/>
      <c r="C29" s="8"/>
      <c r="D29" s="8"/>
      <c r="E29" s="156"/>
      <c r="F29" s="157"/>
      <c r="G29" s="157"/>
      <c r="H29" s="157"/>
      <c r="I29" s="157"/>
      <c r="J29" s="157"/>
      <c r="K29" s="157"/>
      <c r="L29" s="157"/>
      <c r="M29" s="157"/>
    </row>
    <row r="30" spans="2:13" ht="18">
      <c r="B30" s="7"/>
      <c r="C30" s="8"/>
      <c r="D30" s="8"/>
      <c r="E30" s="194" t="s">
        <v>110</v>
      </c>
      <c r="F30" s="154"/>
      <c r="G30" s="154"/>
      <c r="H30" s="154"/>
      <c r="I30" s="154"/>
      <c r="J30" s="154"/>
      <c r="K30" s="154"/>
      <c r="L30" s="154"/>
      <c r="M30" s="154"/>
    </row>
    <row r="31" spans="2:13" ht="18">
      <c r="B31" s="7"/>
      <c r="C31" s="8"/>
      <c r="D31" s="8"/>
      <c r="E31" s="195" t="s">
        <v>112</v>
      </c>
      <c r="F31" s="147"/>
      <c r="G31" s="147"/>
      <c r="H31" s="147"/>
      <c r="I31" s="147"/>
      <c r="J31" s="147"/>
      <c r="K31" s="147"/>
      <c r="L31" s="147"/>
      <c r="M31" s="147"/>
    </row>
    <row r="32" spans="2:13" ht="19" thickBot="1">
      <c r="B32" s="7"/>
      <c r="C32" s="8"/>
      <c r="D32" s="8"/>
      <c r="E32" s="196" t="s">
        <v>111</v>
      </c>
      <c r="F32" s="155"/>
      <c r="G32" s="155"/>
      <c r="H32" s="155"/>
      <c r="I32" s="155"/>
      <c r="J32" s="155"/>
      <c r="K32" s="155"/>
      <c r="L32" s="155"/>
      <c r="M32" s="155"/>
    </row>
    <row r="33" spans="2:16">
      <c r="B33" s="252" t="s">
        <v>108</v>
      </c>
      <c r="C33" s="251" t="s">
        <v>13</v>
      </c>
      <c r="D33" s="182"/>
      <c r="E33" s="126"/>
      <c r="F33" s="127"/>
      <c r="G33" s="127"/>
      <c r="H33" s="180"/>
      <c r="I33" s="126"/>
      <c r="J33" s="127"/>
      <c r="K33" s="127"/>
      <c r="L33" s="127"/>
      <c r="M33" s="127"/>
    </row>
    <row r="34" spans="2:16" ht="26">
      <c r="B34" s="253"/>
      <c r="C34" s="236"/>
      <c r="D34" s="184"/>
      <c r="E34" s="128" t="s">
        <v>6</v>
      </c>
      <c r="F34" s="104" t="s">
        <v>105</v>
      </c>
      <c r="G34" s="103" t="s">
        <v>7</v>
      </c>
      <c r="H34" s="181" t="s">
        <v>114</v>
      </c>
      <c r="I34" s="103" t="s">
        <v>101</v>
      </c>
      <c r="J34" s="129" t="s">
        <v>8</v>
      </c>
      <c r="K34" s="105" t="s">
        <v>109</v>
      </c>
      <c r="L34" s="201" t="s">
        <v>14</v>
      </c>
      <c r="M34" s="130" t="s">
        <v>11</v>
      </c>
    </row>
    <row r="35" spans="2:16" ht="15" thickBot="1">
      <c r="B35" s="253"/>
      <c r="C35" s="236"/>
      <c r="D35" s="187">
        <v>1</v>
      </c>
      <c r="E35" s="116"/>
      <c r="F35" s="117"/>
      <c r="G35" s="118"/>
      <c r="H35" s="123"/>
      <c r="I35" s="151"/>
      <c r="J35" s="152"/>
      <c r="K35" s="121"/>
      <c r="L35" s="122"/>
      <c r="M35" s="122"/>
      <c r="O35" s="20" t="e">
        <f>VLOOKUP(I35,Lists!A$2:D$25,2,FALSE)</f>
        <v>#N/A</v>
      </c>
      <c r="P35" s="20" t="e">
        <f>VLOOKUP(J35,Lists!C$2:D$25,2,FALSE)</f>
        <v>#N/A</v>
      </c>
    </row>
    <row r="36" spans="2:16" ht="16" thickTop="1" thickBot="1">
      <c r="B36" s="253"/>
      <c r="C36" s="236"/>
      <c r="D36" s="187">
        <f>D35+1</f>
        <v>2</v>
      </c>
      <c r="E36" s="116"/>
      <c r="F36" s="117"/>
      <c r="G36" s="118"/>
      <c r="H36" s="123"/>
      <c r="I36" s="153"/>
      <c r="J36" s="152"/>
      <c r="K36" s="121"/>
      <c r="L36" s="122"/>
      <c r="M36" s="122"/>
      <c r="O36" s="20" t="e">
        <f>VLOOKUP(I36,Lists!A$2:D$25,2,FALSE)</f>
        <v>#N/A</v>
      </c>
      <c r="P36" s="20" t="e">
        <f>VLOOKUP(J36,Lists!C$2:D$25,2,FALSE)</f>
        <v>#N/A</v>
      </c>
    </row>
    <row r="37" spans="2:16" ht="16" thickTop="1" thickBot="1">
      <c r="B37" s="253"/>
      <c r="C37" s="236"/>
      <c r="D37" s="187">
        <f t="shared" ref="D37:D58" si="0">D36+1</f>
        <v>3</v>
      </c>
      <c r="E37" s="116"/>
      <c r="F37" s="117"/>
      <c r="G37" s="118"/>
      <c r="H37" s="123"/>
      <c r="I37" s="153"/>
      <c r="J37" s="152"/>
      <c r="K37" s="121"/>
      <c r="L37" s="122"/>
      <c r="M37" s="122"/>
      <c r="O37" s="20"/>
      <c r="P37" s="20"/>
    </row>
    <row r="38" spans="2:16" ht="16" thickTop="1" thickBot="1">
      <c r="B38" s="253"/>
      <c r="C38" s="236"/>
      <c r="D38" s="187">
        <f t="shared" si="0"/>
        <v>4</v>
      </c>
      <c r="E38" s="116"/>
      <c r="F38" s="117"/>
      <c r="G38" s="118"/>
      <c r="H38" s="123"/>
      <c r="I38" s="153"/>
      <c r="J38" s="152"/>
      <c r="K38" s="121"/>
      <c r="L38" s="122"/>
      <c r="M38" s="122"/>
      <c r="O38" s="20"/>
      <c r="P38" s="20"/>
    </row>
    <row r="39" spans="2:16" ht="16" thickTop="1" thickBot="1">
      <c r="B39" s="253"/>
      <c r="C39" s="236"/>
      <c r="D39" s="187">
        <f t="shared" si="0"/>
        <v>5</v>
      </c>
      <c r="E39" s="116"/>
      <c r="F39" s="117"/>
      <c r="G39" s="118"/>
      <c r="H39" s="123"/>
      <c r="I39" s="153"/>
      <c r="J39" s="152"/>
      <c r="K39" s="121"/>
      <c r="L39" s="122"/>
      <c r="M39" s="122"/>
      <c r="O39" s="20"/>
      <c r="P39" s="20"/>
    </row>
    <row r="40" spans="2:16" ht="16" thickTop="1" thickBot="1">
      <c r="B40" s="253"/>
      <c r="C40" s="236"/>
      <c r="D40" s="187">
        <f t="shared" si="0"/>
        <v>6</v>
      </c>
      <c r="E40" s="116"/>
      <c r="F40" s="117"/>
      <c r="G40" s="118"/>
      <c r="H40" s="123"/>
      <c r="I40" s="153"/>
      <c r="J40" s="152"/>
      <c r="K40" s="121"/>
      <c r="L40" s="122"/>
      <c r="M40" s="122"/>
      <c r="O40" s="20"/>
      <c r="P40" s="20"/>
    </row>
    <row r="41" spans="2:16" ht="16" thickTop="1" thickBot="1">
      <c r="B41" s="253"/>
      <c r="C41" s="236"/>
      <c r="D41" s="187">
        <f t="shared" si="0"/>
        <v>7</v>
      </c>
      <c r="E41" s="116"/>
      <c r="F41" s="117"/>
      <c r="G41" s="118"/>
      <c r="H41" s="123"/>
      <c r="I41" s="153"/>
      <c r="J41" s="152"/>
      <c r="K41" s="121"/>
      <c r="L41" s="122"/>
      <c r="M41" s="122"/>
      <c r="O41" s="20" t="e">
        <f>VLOOKUP(I41,Lists!A$2:D$25,2,FALSE)</f>
        <v>#N/A</v>
      </c>
      <c r="P41" s="20" t="e">
        <f>VLOOKUP(J41,Lists!C$2:D$25,2,FALSE)</f>
        <v>#N/A</v>
      </c>
    </row>
    <row r="42" spans="2:16" ht="16" thickTop="1" thickBot="1">
      <c r="B42" s="253"/>
      <c r="C42" s="236"/>
      <c r="D42" s="187">
        <f t="shared" si="0"/>
        <v>8</v>
      </c>
      <c r="E42" s="116"/>
      <c r="F42" s="117"/>
      <c r="G42" s="118"/>
      <c r="H42" s="123"/>
      <c r="I42" s="153"/>
      <c r="J42" s="152"/>
      <c r="K42" s="121"/>
      <c r="L42" s="122"/>
      <c r="M42" s="122"/>
      <c r="O42" s="20" t="e">
        <f>VLOOKUP(I42,Lists!A$2:D$25,2,FALSE)</f>
        <v>#N/A</v>
      </c>
      <c r="P42" s="20" t="e">
        <f>VLOOKUP(J42,Lists!C$2:D$25,2,FALSE)</f>
        <v>#N/A</v>
      </c>
    </row>
    <row r="43" spans="2:16" ht="16" thickTop="1" thickBot="1">
      <c r="B43" s="253"/>
      <c r="C43" s="236"/>
      <c r="D43" s="187">
        <f t="shared" si="0"/>
        <v>9</v>
      </c>
      <c r="E43" s="116"/>
      <c r="F43" s="117"/>
      <c r="G43" s="118"/>
      <c r="H43" s="123"/>
      <c r="I43" s="153"/>
      <c r="J43" s="152"/>
      <c r="K43" s="121"/>
      <c r="L43" s="122"/>
      <c r="M43" s="122"/>
      <c r="O43" s="20" t="e">
        <f>VLOOKUP(I43,Lists!A$2:D$25,2,FALSE)</f>
        <v>#N/A</v>
      </c>
      <c r="P43" s="20" t="e">
        <f>VLOOKUP(J43,Lists!C$2:D$25,2,FALSE)</f>
        <v>#N/A</v>
      </c>
    </row>
    <row r="44" spans="2:16" ht="16" thickTop="1" thickBot="1">
      <c r="B44" s="253"/>
      <c r="C44" s="236"/>
      <c r="D44" s="187">
        <f t="shared" si="0"/>
        <v>10</v>
      </c>
      <c r="E44" s="116"/>
      <c r="F44" s="117"/>
      <c r="G44" s="118"/>
      <c r="H44" s="123"/>
      <c r="I44" s="153"/>
      <c r="J44" s="152"/>
      <c r="K44" s="121"/>
      <c r="L44" s="122"/>
      <c r="M44" s="122"/>
      <c r="O44" s="20" t="e">
        <f>VLOOKUP(I44,Lists!A$2:D$25,2,FALSE)</f>
        <v>#N/A</v>
      </c>
      <c r="P44" s="20" t="e">
        <f>VLOOKUP(J44,Lists!C$2:D$25,2,FALSE)</f>
        <v>#N/A</v>
      </c>
    </row>
    <row r="45" spans="2:16" ht="16" thickTop="1" thickBot="1">
      <c r="B45" s="253"/>
      <c r="C45" s="236"/>
      <c r="D45" s="187">
        <f t="shared" si="0"/>
        <v>11</v>
      </c>
      <c r="E45" s="116"/>
      <c r="F45" s="117"/>
      <c r="G45" s="118"/>
      <c r="H45" s="123"/>
      <c r="I45" s="153"/>
      <c r="J45" s="152"/>
      <c r="K45" s="121"/>
      <c r="L45" s="122"/>
      <c r="M45" s="122"/>
      <c r="O45" s="20" t="e">
        <f>VLOOKUP(I45,Lists!A$2:D$25,2,FALSE)</f>
        <v>#N/A</v>
      </c>
      <c r="P45" s="20" t="e">
        <f>VLOOKUP(J45,Lists!C$2:D$25,2,FALSE)</f>
        <v>#N/A</v>
      </c>
    </row>
    <row r="46" spans="2:16" ht="16" thickTop="1" thickBot="1">
      <c r="B46" s="253"/>
      <c r="C46" s="236"/>
      <c r="D46" s="187">
        <f t="shared" si="0"/>
        <v>12</v>
      </c>
      <c r="E46" s="116"/>
      <c r="F46" s="117"/>
      <c r="G46" s="118"/>
      <c r="H46" s="123"/>
      <c r="I46" s="153"/>
      <c r="J46" s="152"/>
      <c r="K46" s="121"/>
      <c r="L46" s="122"/>
      <c r="M46" s="122"/>
      <c r="O46" s="20" t="e">
        <f>VLOOKUP(I46,Lists!A$2:D$25,2,FALSE)</f>
        <v>#N/A</v>
      </c>
      <c r="P46" s="20" t="e">
        <f>VLOOKUP(J46,Lists!C$2:D$25,2,FALSE)</f>
        <v>#N/A</v>
      </c>
    </row>
    <row r="47" spans="2:16" ht="16" thickTop="1" thickBot="1">
      <c r="B47" s="253"/>
      <c r="C47" s="236"/>
      <c r="D47" s="187">
        <f t="shared" si="0"/>
        <v>13</v>
      </c>
      <c r="E47" s="116"/>
      <c r="F47" s="117"/>
      <c r="G47" s="118"/>
      <c r="H47" s="123"/>
      <c r="I47" s="153"/>
      <c r="J47" s="152"/>
      <c r="K47" s="121"/>
      <c r="L47" s="122"/>
      <c r="M47" s="122"/>
      <c r="O47" s="20" t="e">
        <f>VLOOKUP(I47,Lists!A$2:D$25,2,FALSE)</f>
        <v>#N/A</v>
      </c>
      <c r="P47" s="20" t="e">
        <f>VLOOKUP(J47,Lists!C$2:D$25,2,FALSE)</f>
        <v>#N/A</v>
      </c>
    </row>
    <row r="48" spans="2:16" ht="16" thickTop="1" thickBot="1">
      <c r="B48" s="253"/>
      <c r="C48" s="236"/>
      <c r="D48" s="187">
        <f t="shared" si="0"/>
        <v>14</v>
      </c>
      <c r="E48" s="116"/>
      <c r="F48" s="117"/>
      <c r="G48" s="118"/>
      <c r="H48" s="123"/>
      <c r="I48" s="153"/>
      <c r="J48" s="152"/>
      <c r="K48" s="121"/>
      <c r="L48" s="122"/>
      <c r="M48" s="122"/>
      <c r="O48" s="20" t="e">
        <f>VLOOKUP(I48,Lists!A$2:D$25,2,FALSE)</f>
        <v>#N/A</v>
      </c>
      <c r="P48" s="20" t="e">
        <f>VLOOKUP(J48,Lists!C$2:D$25,2,FALSE)</f>
        <v>#N/A</v>
      </c>
    </row>
    <row r="49" spans="2:16" ht="16" thickTop="1" thickBot="1">
      <c r="B49" s="253"/>
      <c r="C49" s="236"/>
      <c r="D49" s="187">
        <f t="shared" si="0"/>
        <v>15</v>
      </c>
      <c r="E49" s="119"/>
      <c r="F49" s="120"/>
      <c r="G49" s="107"/>
      <c r="H49" s="125"/>
      <c r="I49" s="153"/>
      <c r="J49" s="152"/>
      <c r="K49" s="124"/>
      <c r="L49" s="125"/>
      <c r="M49" s="125"/>
      <c r="O49" s="20" t="e">
        <f>VLOOKUP(I49,Lists!A$2:D$25,2,FALSE)</f>
        <v>#N/A</v>
      </c>
      <c r="P49" s="20" t="e">
        <f>VLOOKUP(J49,Lists!C$2:D$25,2,FALSE)</f>
        <v>#N/A</v>
      </c>
    </row>
    <row r="50" spans="2:16" ht="16" thickTop="1" thickBot="1">
      <c r="B50" s="253"/>
      <c r="C50" s="236"/>
      <c r="D50" s="187">
        <f t="shared" si="0"/>
        <v>16</v>
      </c>
      <c r="E50" s="119"/>
      <c r="F50" s="120"/>
      <c r="G50" s="107"/>
      <c r="H50" s="125"/>
      <c r="I50" s="153"/>
      <c r="J50" s="148"/>
      <c r="K50" s="124"/>
      <c r="L50" s="125"/>
      <c r="M50" s="125"/>
      <c r="O50" s="20" t="e">
        <f>VLOOKUP(I50,Lists!A$2:D$25,2,FALSE)</f>
        <v>#N/A</v>
      </c>
      <c r="P50" s="20" t="e">
        <f>VLOOKUP(J50,Lists!C$2:D$25,2,FALSE)</f>
        <v>#N/A</v>
      </c>
    </row>
    <row r="51" spans="2:16" ht="16" thickTop="1" thickBot="1">
      <c r="B51" s="253"/>
      <c r="C51" s="236"/>
      <c r="D51" s="187">
        <f t="shared" si="0"/>
        <v>17</v>
      </c>
      <c r="E51" s="119"/>
      <c r="F51" s="120"/>
      <c r="G51" s="107"/>
      <c r="H51" s="125"/>
      <c r="I51" s="153"/>
      <c r="J51" s="148"/>
      <c r="K51" s="124"/>
      <c r="L51" s="125"/>
      <c r="M51" s="125"/>
      <c r="O51" s="20" t="e">
        <f>VLOOKUP(I51,Lists!A$2:D$25,2,FALSE)</f>
        <v>#N/A</v>
      </c>
      <c r="P51" s="20" t="e">
        <f>VLOOKUP(J51,Lists!C$2:D$25,2,FALSE)</f>
        <v>#N/A</v>
      </c>
    </row>
    <row r="52" spans="2:16" ht="16" thickTop="1" thickBot="1">
      <c r="B52" s="253"/>
      <c r="C52" s="236"/>
      <c r="D52" s="187">
        <f t="shared" si="0"/>
        <v>18</v>
      </c>
      <c r="E52" s="119"/>
      <c r="F52" s="120"/>
      <c r="G52" s="107"/>
      <c r="H52" s="125"/>
      <c r="I52" s="153"/>
      <c r="J52" s="148"/>
      <c r="K52" s="124"/>
      <c r="L52" s="125"/>
      <c r="M52" s="125"/>
      <c r="N52" s="8"/>
      <c r="O52" s="20" t="e">
        <f>VLOOKUP(I52,Lists!A$2:D$25,2,FALSE)</f>
        <v>#N/A</v>
      </c>
      <c r="P52" s="20" t="e">
        <f>VLOOKUP(J52,Lists!C$2:D$25,2,FALSE)</f>
        <v>#N/A</v>
      </c>
    </row>
    <row r="53" spans="2:16" ht="16" thickTop="1" thickBot="1">
      <c r="B53" s="253"/>
      <c r="C53" s="236"/>
      <c r="D53" s="187">
        <f t="shared" si="0"/>
        <v>19</v>
      </c>
      <c r="E53" s="119"/>
      <c r="F53" s="120"/>
      <c r="G53" s="107"/>
      <c r="H53" s="125"/>
      <c r="I53" s="153"/>
      <c r="J53" s="148"/>
      <c r="K53" s="124"/>
      <c r="L53" s="125"/>
      <c r="M53" s="125"/>
      <c r="N53" s="8"/>
      <c r="O53" s="20" t="e">
        <f>VLOOKUP(I53,Lists!A$2:D$25,2,FALSE)</f>
        <v>#N/A</v>
      </c>
      <c r="P53" s="20" t="e">
        <f>VLOOKUP(J53,Lists!C$2:D$25,2,FALSE)</f>
        <v>#N/A</v>
      </c>
    </row>
    <row r="54" spans="2:16" ht="16" thickTop="1" thickBot="1">
      <c r="B54" s="253"/>
      <c r="C54" s="236"/>
      <c r="D54" s="187">
        <f t="shared" si="0"/>
        <v>20</v>
      </c>
      <c r="E54" s="119"/>
      <c r="F54" s="120"/>
      <c r="G54" s="107"/>
      <c r="H54" s="125"/>
      <c r="I54" s="153"/>
      <c r="J54" s="148"/>
      <c r="K54" s="124"/>
      <c r="L54" s="125"/>
      <c r="M54" s="125"/>
      <c r="N54" s="8"/>
      <c r="O54" s="20" t="e">
        <f>VLOOKUP(I54,Lists!A$2:D$25,2,FALSE)</f>
        <v>#N/A</v>
      </c>
      <c r="P54" s="20" t="e">
        <f>VLOOKUP(J54,Lists!C$2:D$25,2,FALSE)</f>
        <v>#N/A</v>
      </c>
    </row>
    <row r="55" spans="2:16" ht="16" thickTop="1" thickBot="1">
      <c r="B55" s="253"/>
      <c r="C55" s="236"/>
      <c r="D55" s="187">
        <f t="shared" si="0"/>
        <v>21</v>
      </c>
      <c r="E55" s="119"/>
      <c r="F55" s="120"/>
      <c r="G55" s="107"/>
      <c r="H55" s="125"/>
      <c r="I55" s="153"/>
      <c r="J55" s="148"/>
      <c r="K55" s="124"/>
      <c r="L55" s="125"/>
      <c r="M55" s="125"/>
      <c r="N55" s="8"/>
      <c r="O55" s="20" t="e">
        <f>VLOOKUP(I55,Lists!A$2:D$25,2,FALSE)</f>
        <v>#N/A</v>
      </c>
      <c r="P55" s="20" t="e">
        <f>VLOOKUP(J55,Lists!C$2:D$25,2,FALSE)</f>
        <v>#N/A</v>
      </c>
    </row>
    <row r="56" spans="2:16" ht="16" thickTop="1" thickBot="1">
      <c r="B56" s="253"/>
      <c r="C56" s="236"/>
      <c r="D56" s="187">
        <f t="shared" si="0"/>
        <v>22</v>
      </c>
      <c r="E56" s="119"/>
      <c r="F56" s="120"/>
      <c r="G56" s="107"/>
      <c r="H56" s="125"/>
      <c r="I56" s="153"/>
      <c r="J56" s="148"/>
      <c r="K56" s="124"/>
      <c r="L56" s="125"/>
      <c r="M56" s="125"/>
      <c r="N56" s="8"/>
      <c r="O56" s="20" t="e">
        <f>VLOOKUP(I56,Lists!A$2:D$25,2,FALSE)</f>
        <v>#N/A</v>
      </c>
      <c r="P56" s="20" t="e">
        <f>VLOOKUP(J56,Lists!C$2:D$25,2,FALSE)</f>
        <v>#N/A</v>
      </c>
    </row>
    <row r="57" spans="2:16" ht="16" thickTop="1" thickBot="1">
      <c r="B57" s="253"/>
      <c r="C57" s="236"/>
      <c r="D57" s="187">
        <f t="shared" si="0"/>
        <v>23</v>
      </c>
      <c r="E57" s="119"/>
      <c r="F57" s="120"/>
      <c r="G57" s="107"/>
      <c r="H57" s="125"/>
      <c r="I57" s="153"/>
      <c r="J57" s="148"/>
      <c r="K57" s="124"/>
      <c r="L57" s="125"/>
      <c r="M57" s="125"/>
      <c r="N57" s="8"/>
      <c r="O57" s="20" t="e">
        <f>VLOOKUP(I57,Lists!A$2:D$25,2,FALSE)</f>
        <v>#N/A</v>
      </c>
      <c r="P57" s="20" t="e">
        <f>VLOOKUP(J57,Lists!C$2:D$25,2,FALSE)</f>
        <v>#N/A</v>
      </c>
    </row>
    <row r="58" spans="2:16" ht="16" thickTop="1" thickBot="1">
      <c r="B58" s="253"/>
      <c r="C58" s="236"/>
      <c r="D58" s="187">
        <f t="shared" si="0"/>
        <v>24</v>
      </c>
      <c r="E58" s="119"/>
      <c r="F58" s="120"/>
      <c r="G58" s="107"/>
      <c r="H58" s="125"/>
      <c r="I58" s="153"/>
      <c r="J58" s="148"/>
      <c r="K58" s="124"/>
      <c r="L58" s="125"/>
      <c r="M58" s="125"/>
      <c r="N58" s="8"/>
      <c r="O58" s="20" t="e">
        <f>VLOOKUP(I58,Lists!A$2:D$25,2,FALSE)</f>
        <v>#N/A</v>
      </c>
      <c r="P58" s="20" t="e">
        <f>VLOOKUP(J58,Lists!C$2:D$25,2,FALSE)</f>
        <v>#N/A</v>
      </c>
    </row>
    <row r="59" spans="2:16" ht="15.75" hidden="1" customHeight="1">
      <c r="B59" s="253"/>
      <c r="C59" s="183"/>
      <c r="D59" s="184"/>
      <c r="E59" s="23"/>
      <c r="F59" s="24"/>
      <c r="G59" s="19"/>
      <c r="H59" s="22"/>
      <c r="I59" s="19"/>
      <c r="J59" s="19"/>
      <c r="K59" s="25"/>
      <c r="L59" s="21"/>
      <c r="M59" s="21"/>
      <c r="N59" s="8"/>
      <c r="O59" s="6" t="e">
        <f>VLOOKUP(I59,Lists!A$2:D$25,2,FALSE)</f>
        <v>#N/A</v>
      </c>
    </row>
    <row r="60" spans="2:16" ht="15" hidden="1" customHeight="1">
      <c r="B60" s="253"/>
      <c r="C60" s="185"/>
      <c r="D60" s="186"/>
      <c r="E60" s="26"/>
      <c r="F60" s="27"/>
      <c r="G60" s="28"/>
      <c r="H60" s="31"/>
      <c r="I60" s="28"/>
      <c r="J60" s="28"/>
      <c r="K60" s="29"/>
      <c r="L60" s="30"/>
      <c r="M60" s="30"/>
      <c r="N60" s="32"/>
      <c r="O60" s="6" t="e">
        <f>VLOOKUP(I60,Lists!A$2:D$25,2,FALSE)</f>
        <v>#N/A</v>
      </c>
    </row>
    <row r="61" spans="2:16" ht="16" thickTop="1" thickBot="1">
      <c r="B61" s="1"/>
      <c r="C61" s="2"/>
      <c r="D61" s="2"/>
      <c r="E61" s="2"/>
      <c r="F61" s="131"/>
      <c r="G61" s="132"/>
      <c r="H61" s="2"/>
      <c r="I61" s="132"/>
      <c r="J61" s="132"/>
      <c r="K61" s="133"/>
      <c r="L61" s="136" t="s">
        <v>16</v>
      </c>
      <c r="M61" s="136"/>
    </row>
    <row r="62" spans="2:16" ht="20" thickTop="1" thickBot="1">
      <c r="B62" s="33"/>
      <c r="C62" s="15"/>
      <c r="D62" s="15"/>
      <c r="E62" s="15"/>
      <c r="F62" s="134"/>
      <c r="G62" s="135"/>
      <c r="H62" s="15"/>
      <c r="I62" s="135"/>
      <c r="J62" s="145" t="s">
        <v>17</v>
      </c>
      <c r="K62" s="146">
        <f>SUM(K35:K61)</f>
        <v>0</v>
      </c>
      <c r="L62" s="144">
        <f>K28-K62</f>
        <v>0</v>
      </c>
      <c r="M62" s="143"/>
    </row>
    <row r="63" spans="2:16" ht="15" customHeight="1" thickTop="1" thickBot="1">
      <c r="B63" s="248" t="s">
        <v>115</v>
      </c>
      <c r="C63" s="242" t="s">
        <v>13</v>
      </c>
      <c r="D63" s="243"/>
      <c r="E63" s="34"/>
      <c r="F63" s="34"/>
      <c r="G63" s="34"/>
      <c r="H63" s="2"/>
      <c r="I63" s="178"/>
      <c r="J63" s="34"/>
      <c r="K63" s="34"/>
      <c r="L63" s="137" t="s">
        <v>18</v>
      </c>
      <c r="M63" s="138"/>
    </row>
    <row r="64" spans="2:16" ht="16" thickTop="1" thickBot="1">
      <c r="B64" s="249"/>
      <c r="C64" s="244"/>
      <c r="D64" s="245"/>
      <c r="E64" s="34"/>
      <c r="F64" s="34"/>
      <c r="G64" s="34"/>
      <c r="H64" s="8"/>
      <c r="I64" s="34"/>
      <c r="J64" s="34"/>
      <c r="K64" s="34"/>
      <c r="L64" s="139" t="s">
        <v>19</v>
      </c>
      <c r="M64" s="140">
        <f>K28</f>
        <v>0</v>
      </c>
    </row>
    <row r="65" spans="2:13" ht="16" thickTop="1" thickBot="1">
      <c r="B65" s="249"/>
      <c r="C65" s="244"/>
      <c r="D65" s="245"/>
      <c r="E65" s="34"/>
      <c r="F65" s="34"/>
      <c r="G65" s="34"/>
      <c r="H65" s="9"/>
      <c r="I65" s="34"/>
      <c r="J65" s="34"/>
      <c r="K65" s="34"/>
      <c r="L65" s="139" t="s">
        <v>20</v>
      </c>
      <c r="M65" s="140">
        <f>K62</f>
        <v>0</v>
      </c>
    </row>
    <row r="66" spans="2:13" ht="16" thickTop="1" thickBot="1">
      <c r="B66" s="250"/>
      <c r="C66" s="246"/>
      <c r="D66" s="247"/>
      <c r="E66" s="35"/>
      <c r="F66" s="35"/>
      <c r="G66" s="35"/>
      <c r="H66" s="179"/>
      <c r="I66" s="35"/>
      <c r="J66" s="35"/>
      <c r="K66" s="35"/>
      <c r="L66" s="141" t="s">
        <v>21</v>
      </c>
      <c r="M66" s="142">
        <f>M64-M65</f>
        <v>0</v>
      </c>
    </row>
  </sheetData>
  <mergeCells count="34">
    <mergeCell ref="C4:E4"/>
    <mergeCell ref="F4:G4"/>
    <mergeCell ref="C5:E5"/>
    <mergeCell ref="F5:G5"/>
    <mergeCell ref="B8:B11"/>
    <mergeCell ref="D8:E8"/>
    <mergeCell ref="F8:G8"/>
    <mergeCell ref="D9:E9"/>
    <mergeCell ref="F9:G9"/>
    <mergeCell ref="D10:E10"/>
    <mergeCell ref="F10:G10"/>
    <mergeCell ref="D11:E11"/>
    <mergeCell ref="F11:G11"/>
    <mergeCell ref="L14:M14"/>
    <mergeCell ref="C15:D28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B63:B66"/>
    <mergeCell ref="C63:D66"/>
    <mergeCell ref="L25:M25"/>
    <mergeCell ref="L26:M26"/>
    <mergeCell ref="L27:M27"/>
    <mergeCell ref="L28:M28"/>
    <mergeCell ref="B33:B60"/>
    <mergeCell ref="C33:C58"/>
    <mergeCell ref="B15:B28"/>
    <mergeCell ref="L24:M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Lists!$C$2:$C$13</xm:f>
          </x14:formula1>
          <xm:sqref>J15:J27 J35:J58</xm:sqref>
        </x14:dataValidation>
        <x14:dataValidation type="list" allowBlank="1" showInputMessage="1" showErrorMessage="1">
          <x14:formula1>
            <xm:f>Lists!$E$2:$E$5</xm:f>
          </x14:formula1>
          <xm:sqref>I15:I27</xm:sqref>
        </x14:dataValidation>
        <x14:dataValidation type="list" allowBlank="1" showInputMessage="1" showErrorMessage="1">
          <x14:formula1>
            <xm:f>Lists!$A$2:$A$25</xm:f>
          </x14:formula1>
          <xm:sqref>I35:I58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8"/>
  <sheetViews>
    <sheetView workbookViewId="0">
      <selection activeCell="T38" sqref="T38"/>
    </sheetView>
  </sheetViews>
  <sheetFormatPr baseColWidth="10" defaultColWidth="8.83203125" defaultRowHeight="12" x14ac:dyDescent="0"/>
  <cols>
    <col min="1" max="1" width="4.6640625" customWidth="1"/>
    <col min="2" max="2" width="37" customWidth="1"/>
    <col min="3" max="3" width="11.5" customWidth="1"/>
    <col min="4" max="6" width="10.1640625" bestFit="1" customWidth="1"/>
    <col min="8" max="9" width="11.1640625" bestFit="1" customWidth="1"/>
    <col min="10" max="10" width="10.1640625" bestFit="1" customWidth="1"/>
    <col min="11" max="11" width="9.1640625" bestFit="1" customWidth="1"/>
    <col min="15" max="15" width="12.6640625" customWidth="1"/>
  </cols>
  <sheetData>
    <row r="1" spans="2:16" ht="13" thickBot="1"/>
    <row r="2" spans="2:16" ht="13" thickBot="1">
      <c r="B2" s="37" t="s">
        <v>22</v>
      </c>
    </row>
    <row r="3" spans="2:16" ht="13" thickBot="1">
      <c r="B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6" ht="13" thickBot="1">
      <c r="C4" s="39">
        <v>41913</v>
      </c>
      <c r="D4" s="39">
        <v>41944</v>
      </c>
      <c r="E4" s="39">
        <v>41974</v>
      </c>
      <c r="F4" s="39">
        <v>42005</v>
      </c>
      <c r="G4" s="39">
        <v>42036</v>
      </c>
      <c r="H4" s="39">
        <v>42064</v>
      </c>
      <c r="I4" s="39">
        <v>42095</v>
      </c>
      <c r="J4" s="39">
        <v>42125</v>
      </c>
      <c r="K4" s="39">
        <v>42156</v>
      </c>
      <c r="L4" s="39">
        <v>42186</v>
      </c>
      <c r="M4" s="39">
        <v>42217</v>
      </c>
      <c r="N4" s="39">
        <v>42248</v>
      </c>
      <c r="O4" s="40" t="s">
        <v>23</v>
      </c>
      <c r="P4" s="40" t="s">
        <v>24</v>
      </c>
    </row>
    <row r="5" spans="2:16">
      <c r="B5" s="41" t="str">
        <f>Lists!C2</f>
        <v>Country Management</v>
      </c>
      <c r="C5" s="42">
        <f>SUMIF('Oct 14'!$J$35:$J$58,Overview!B5,'Oct 14'!$K$35:$K$58)</f>
        <v>0</v>
      </c>
      <c r="D5" s="42">
        <f>SUMIF('Nov 14'!$J$35:$J$58,Overview!B5,'Nov 14'!$K$35:$K$58)</f>
        <v>0</v>
      </c>
      <c r="E5" s="42">
        <f>SUMIF('Dec 14'!$J$35:$J$58,Overview!B5,'Dec 14'!$K$35:$K$58)</f>
        <v>0</v>
      </c>
      <c r="F5" s="42">
        <f>SUMIF('Jan 15'!$J$35:$J$58,Overview!B5,'Jan 15'!$K$35:$K$58)</f>
        <v>0</v>
      </c>
      <c r="G5" s="42">
        <f>SUMIF('Feb 15'!$J$35:$J$58,Overview!B5,'Feb 15'!$K$35:$K$58)</f>
        <v>0</v>
      </c>
      <c r="H5" s="42">
        <f>SUMIF('Mar 15'!$J$35:$J$58,Overview!B5,'Mar 15'!$K$35:$K$58)</f>
        <v>0</v>
      </c>
      <c r="I5" s="42">
        <f>SUMIF('Apr 15'!$J$35:$J$58,Overview!B5,'Apr 15'!$K$35:$K$58)</f>
        <v>0</v>
      </c>
      <c r="J5" s="42">
        <f>SUMIF('May 15'!$J$35:$J$58,Overview!B5,'May 15'!$K$35:$K$58)</f>
        <v>0</v>
      </c>
      <c r="K5" s="42">
        <f>SUMIF('Jun 15'!$J$35:$J$58,Overview!B5,'Jun 15'!$K$35:$K$58)</f>
        <v>0</v>
      </c>
      <c r="L5" s="42">
        <f>SUMIF('Jul 15'!$J$35:$J$58,Overview!B5,'Jul 15'!$K$35:$K$58)</f>
        <v>0</v>
      </c>
      <c r="M5" s="42">
        <f>SUMIF('Aug 15'!$J$35:$J$58,Overview!B5,'Aug 15'!$K$35:$K$58)</f>
        <v>0</v>
      </c>
      <c r="N5" s="42">
        <f>SUMIF('Sep 15'!$J$35:$J$58,Overview!B5,'Sep 15'!$K$35:$K$58)</f>
        <v>0</v>
      </c>
      <c r="O5" s="43">
        <f>SUM(C5:N5)</f>
        <v>0</v>
      </c>
      <c r="P5" s="44" t="e">
        <f>(SUM(C5:N5)/$O$19)</f>
        <v>#DIV/0!</v>
      </c>
    </row>
    <row r="6" spans="2:16">
      <c r="B6" s="45" t="str">
        <f>Lists!C3</f>
        <v>Mapping</v>
      </c>
      <c r="C6" s="46">
        <f>SUMIF('Oct 14'!$J$35:$J$58,Overview!B6,'Oct 14'!$K$35:$K$58)</f>
        <v>0</v>
      </c>
      <c r="D6" s="46">
        <f>SUMIF('Nov 14'!$J$35:$J$58,Overview!B6,'Nov 14'!$K$35:$K$58)</f>
        <v>0</v>
      </c>
      <c r="E6" s="46">
        <f>SUMIF('Dec 14'!$J$35:$J$58,Overview!B6,'Dec 14'!$K$35:$K$58)</f>
        <v>0</v>
      </c>
      <c r="F6" s="46">
        <f>SUMIF('Jan 15'!$J$35:$J$58,Overview!B6,'Jan 15'!$K$35:$K$58)</f>
        <v>0</v>
      </c>
      <c r="G6" s="46">
        <f>SUMIF('Feb 15'!$J$35:$J$58,Overview!B6,'Feb 15'!$K$35:$K$58)</f>
        <v>0</v>
      </c>
      <c r="H6" s="46">
        <f>SUMIF('Mar 15'!$J$35:$J$58,Overview!B6,'Mar 15'!$K$35:$K$58)</f>
        <v>0</v>
      </c>
      <c r="I6" s="46">
        <f>SUMIF('Apr 15'!$J$35:$J$58,Overview!B6,'Apr 15'!$K$35:$K$58)</f>
        <v>0</v>
      </c>
      <c r="J6" s="46">
        <f>SUMIF('May 15'!$J$35:$J$58,Overview!B6,'May 15'!$K$35:$K$58)</f>
        <v>0</v>
      </c>
      <c r="K6" s="46">
        <f>SUMIF('Jun 15'!$J$35:$J$58,Overview!B6,'Jun 15'!$K$35:$K$58)</f>
        <v>0</v>
      </c>
      <c r="L6" s="46">
        <f>SUMIF('Jul 15'!$J$35:$J$58,Overview!B6,'Jul 15'!$K$35:$K$58)</f>
        <v>0</v>
      </c>
      <c r="M6" s="46">
        <f>SUMIF('Aug 15'!$J$35:$J$58,Overview!B6,'Aug 15'!$K$35:$K$58)</f>
        <v>0</v>
      </c>
      <c r="N6" s="46">
        <f>SUMIF('Sep 15'!$J$35:$J$58,Overview!B6,'Sep 15'!$K$35:$K$58)</f>
        <v>0</v>
      </c>
      <c r="O6" s="47">
        <f>SUM(C6:N6)</f>
        <v>0</v>
      </c>
      <c r="P6" s="48" t="e">
        <f>(SUM(C6:N6)/$O$19)</f>
        <v>#DIV/0!</v>
      </c>
    </row>
    <row r="7" spans="2:16">
      <c r="B7" s="49" t="s">
        <v>25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1"/>
      <c r="P7" s="52"/>
    </row>
    <row r="8" spans="2:16">
      <c r="B8" s="45" t="str">
        <f>Lists!C4</f>
        <v>Monitoring &amp; Evaluation</v>
      </c>
      <c r="C8" s="53">
        <f>SUMIF('Oct 14'!$J$35:$J$58,Overview!B8,'Oct 14'!$K$35:$K$58)</f>
        <v>0</v>
      </c>
      <c r="D8" s="53">
        <f>SUMIF('Nov 14'!$J$35:$J$58,Overview!B8,'Nov 14'!$K$35:$K$58)</f>
        <v>0</v>
      </c>
      <c r="E8" s="53">
        <f>SUMIF('Dec 14'!$J$35:$J$58,Overview!B8,'Dec 14'!$K$35:$K$58)</f>
        <v>0</v>
      </c>
      <c r="F8" s="53">
        <f>SUMIF('Jan 15'!$J$35:$J$58,Overview!B8,'Jan 15'!$K$35:$K$58)</f>
        <v>0</v>
      </c>
      <c r="G8" s="53">
        <f>SUMIF('Feb 15'!$J$35:$J$58,Overview!B8,'Feb 15'!$K$35:$K$58)</f>
        <v>0</v>
      </c>
      <c r="H8" s="53">
        <f>SUMIF('Mar 15'!$J$35:$J$58,Overview!B8,'Mar 15'!$K$35:$K$58)</f>
        <v>0</v>
      </c>
      <c r="I8" s="53">
        <f>SUMIF('Apr 15'!$J$35:$J$58,Overview!B8,'Apr 15'!$K$35:$K$58)</f>
        <v>0</v>
      </c>
      <c r="J8" s="53">
        <f>SUMIF('May 15'!$J$35:$J$58,Overview!B8,'May 15'!$K$35:$K$58)</f>
        <v>0</v>
      </c>
      <c r="K8" s="53">
        <f>SUMIF('Jun 15'!$J$35:$J$58,Overview!B8,'Jun 15'!$K$35:$K$58)</f>
        <v>0</v>
      </c>
      <c r="L8" s="53">
        <f>SUMIF('Jul 15'!$J$35:$J$58,Overview!B8,'Jul 15'!$K$35:$K$58)</f>
        <v>0</v>
      </c>
      <c r="M8" s="53">
        <f>SUMIF('Aug 15'!$J$35:$J$58,Overview!B8,'Aug 15'!$K$35:$K$58)</f>
        <v>0</v>
      </c>
      <c r="N8" s="53">
        <f>SUMIF('Sep 15'!$J$35:$J$58,Overview!B8,'Sep 15'!$K$35:$K$58)</f>
        <v>0</v>
      </c>
      <c r="O8" s="54">
        <f t="shared" ref="O8:O17" si="0">SUM(C8:N8)</f>
        <v>0</v>
      </c>
      <c r="P8" s="55" t="e">
        <f t="shared" ref="P8:P17" si="1">(SUM(C8:N8)/$O$19)</f>
        <v>#DIV/0!</v>
      </c>
    </row>
    <row r="9" spans="2:16">
      <c r="B9" s="45" t="str">
        <f>Lists!C5</f>
        <v>Drug Distribution Training</v>
      </c>
      <c r="C9" s="53">
        <f>SUMIF('Oct 14'!$J$35:$J$58,Overview!B9,'Oct 14'!$K$35:$K$58)</f>
        <v>0</v>
      </c>
      <c r="D9" s="53">
        <f>SUMIF('Nov 14'!$J$35:$J$58,Overview!B9,'Nov 14'!$K$35:$K$58)</f>
        <v>0</v>
      </c>
      <c r="E9" s="53">
        <f>SUMIF('Dec 14'!$J$35:$J$58,Overview!B9,'Dec 14'!$K$35:$K$58)</f>
        <v>0</v>
      </c>
      <c r="F9" s="53">
        <f>SUMIF('Jan 15'!$J$35:$J$58,Overview!B9,'Jan 15'!$K$35:$K$58)</f>
        <v>0</v>
      </c>
      <c r="G9" s="53">
        <f>SUMIF('Feb 15'!$J$35:$J$58,Overview!B9,'Feb 15'!$K$35:$K$58)</f>
        <v>0</v>
      </c>
      <c r="H9" s="53">
        <f>SUMIF('Mar 15'!$J$35:$J$58,Overview!B9,'Mar 15'!$K$35:$K$58)</f>
        <v>0</v>
      </c>
      <c r="I9" s="53">
        <f>SUMIF('Apr 15'!$J$35:$J$58,Overview!B9,'Apr 15'!$K$35:$K$58)</f>
        <v>0</v>
      </c>
      <c r="J9" s="53">
        <f>SUMIF('May 15'!$J$35:$J$58,Overview!B9,'May 15'!$K$35:$K$58)</f>
        <v>0</v>
      </c>
      <c r="K9" s="53">
        <f>SUMIF('Jun 15'!$J$35:$J$58,Overview!B9,'Jun 15'!$K$35:$K$58)</f>
        <v>0</v>
      </c>
      <c r="L9" s="53">
        <f>SUMIF('Jul 15'!$J$35:$J$58,Overview!B9,'Jul 15'!$K$35:$K$58)</f>
        <v>0</v>
      </c>
      <c r="M9" s="53">
        <f>SUMIF('Aug 15'!$J$35:$J$58,Overview!B9,'Aug 15'!$K$35:$K$58)</f>
        <v>0</v>
      </c>
      <c r="N9" s="53">
        <f>SUMIF('Sep 15'!$J$35:$J$58,Overview!B9,'Sep 15'!$K$35:$K$58)</f>
        <v>0</v>
      </c>
      <c r="O9" s="54">
        <f t="shared" si="0"/>
        <v>0</v>
      </c>
      <c r="P9" s="55" t="e">
        <f t="shared" si="1"/>
        <v>#DIV/0!</v>
      </c>
    </row>
    <row r="10" spans="2:16">
      <c r="B10" s="45" t="str">
        <f>Lists!C6</f>
        <v>Drug Distribution</v>
      </c>
      <c r="C10" s="53">
        <f>SUMIF('Oct 14'!$J$35:$J$58,Overview!B10,'Oct 14'!$K$35:$K$58)</f>
        <v>0</v>
      </c>
      <c r="D10" s="53">
        <f>SUMIF('Nov 14'!$J$35:$J$58,Overview!B10,'Nov 14'!$K$35:$K$58)</f>
        <v>0</v>
      </c>
      <c r="E10" s="53">
        <f>SUMIF('Dec 14'!$J$35:$J$58,Overview!B10,'Dec 14'!$K$35:$K$58)</f>
        <v>0</v>
      </c>
      <c r="F10" s="53">
        <f>SUMIF('Jan 15'!$J$35:$J$58,Overview!B10,'Jan 15'!$K$35:$K$58)</f>
        <v>0</v>
      </c>
      <c r="G10" s="53">
        <f>SUMIF('Feb 15'!$J$35:$J$58,Overview!B10,'Feb 15'!$K$35:$K$58)</f>
        <v>0</v>
      </c>
      <c r="H10" s="53">
        <f>SUMIF('Mar 15'!$J$35:$J$58,Overview!B10,'Mar 15'!$K$35:$K$58)</f>
        <v>0</v>
      </c>
      <c r="I10" s="53">
        <f>SUMIF('Apr 15'!$J$35:$J$58,Overview!B10,'Apr 15'!$K$35:$K$58)</f>
        <v>0</v>
      </c>
      <c r="J10" s="53">
        <f>SUMIF('May 15'!$J$35:$J$58,Overview!B10,'May 15'!$K$35:$K$58)</f>
        <v>0</v>
      </c>
      <c r="K10" s="53">
        <f>SUMIF('Jun 15'!$J$35:$J$58,Overview!B10,'Jun 15'!$K$35:$K$58)</f>
        <v>0</v>
      </c>
      <c r="L10" s="53">
        <f>SUMIF('Jul 15'!$J$35:$J$58,Overview!B10,'Jul 15'!$K$35:$K$58)</f>
        <v>0</v>
      </c>
      <c r="M10" s="53">
        <f>SUMIF('Aug 15'!$J$35:$J$58,Overview!B10,'Aug 15'!$K$35:$K$58)</f>
        <v>0</v>
      </c>
      <c r="N10" s="53">
        <f>SUMIF('Sep 15'!$J$35:$J$58,Overview!B10,'Sep 15'!$K$35:$K$58)</f>
        <v>0</v>
      </c>
      <c r="O10" s="54">
        <f>SUM(C10:N10)</f>
        <v>0</v>
      </c>
      <c r="P10" s="55" t="e">
        <f t="shared" si="1"/>
        <v>#DIV/0!</v>
      </c>
    </row>
    <row r="11" spans="2:16">
      <c r="B11" s="45" t="str">
        <f>Lists!C7</f>
        <v>Drug Distribution Supervision</v>
      </c>
      <c r="C11" s="53">
        <f>SUMIF('Oct 14'!$J$35:$J$58,Overview!B11,'Oct 14'!$K$35:$K$58)</f>
        <v>0</v>
      </c>
      <c r="D11" s="53">
        <f>SUMIF('Nov 14'!$J$35:$J$58,Overview!B11,'Nov 14'!$K$35:$K$58)</f>
        <v>0</v>
      </c>
      <c r="E11" s="53">
        <f>SUMIF('Dec 14'!$J$35:$J$58,Overview!B11,'Dec 14'!$K$35:$K$58)</f>
        <v>0</v>
      </c>
      <c r="F11" s="53">
        <f>SUMIF('Jan 15'!$J$35:$J$58,Overview!B11,'Jan 15'!$K$35:$K$58)</f>
        <v>0</v>
      </c>
      <c r="G11" s="53">
        <f>SUMIF('Feb 15'!$J$35:$J$58,Overview!B11,'Feb 15'!$K$35:$K$58)</f>
        <v>0</v>
      </c>
      <c r="H11" s="53">
        <f>SUMIF('Mar 15'!$J$35:$J$58,Overview!B11,'Mar 15'!$K$35:$K$58)</f>
        <v>0</v>
      </c>
      <c r="I11" s="53">
        <f>SUMIF('Apr 15'!$J$35:$J$58,Overview!B11,'Apr 15'!$K$35:$K$58)</f>
        <v>0</v>
      </c>
      <c r="J11" s="53">
        <f>SUMIF('May 15'!$J$35:$J$58,Overview!B11,'May 15'!$K$35:$K$58)</f>
        <v>0</v>
      </c>
      <c r="K11" s="53">
        <f>SUMIF('Jun 15'!$J$35:$J$58,Overview!B11,'Jun 15'!$K$35:$K$58)</f>
        <v>0</v>
      </c>
      <c r="L11" s="53">
        <f>SUMIF('Jul 15'!$J$35:$J$58,Overview!B11,'Jul 15'!$K$35:$K$58)</f>
        <v>0</v>
      </c>
      <c r="M11" s="53">
        <f>SUMIF('Aug 15'!$J$35:$J$58,Overview!B11,'Aug 15'!$K$35:$K$58)</f>
        <v>0</v>
      </c>
      <c r="N11" s="53">
        <f>SUMIF('Sep 15'!$J$35:$J$58,Overview!B11,'Sep 15'!$K$35:$K$58)</f>
        <v>0</v>
      </c>
      <c r="O11" s="54">
        <f t="shared" si="0"/>
        <v>0</v>
      </c>
      <c r="P11" s="55" t="e">
        <f t="shared" si="1"/>
        <v>#DIV/0!</v>
      </c>
    </row>
    <row r="12" spans="2:16">
      <c r="B12" s="45" t="str">
        <f>Lists!C8</f>
        <v>Drug Distribution Registration</v>
      </c>
      <c r="C12" s="53">
        <f>SUMIF('Oct 14'!$J$35:$J$58,Overview!B12,'Oct 14'!$K$35:$K$58)</f>
        <v>0</v>
      </c>
      <c r="D12" s="53">
        <f>SUMIF('Nov 14'!$J$35:$J$58,Overview!B12,'Nov 14'!$K$35:$K$58)</f>
        <v>0</v>
      </c>
      <c r="E12" s="53">
        <f>SUMIF('Dec 14'!$J$35:$J$58,Overview!B12,'Dec 14'!$K$35:$K$58)</f>
        <v>0</v>
      </c>
      <c r="F12" s="53">
        <f>SUMIF('Jan 15'!$J$35:$J$58,Overview!B12,'Jan 15'!$K$35:$K$58)</f>
        <v>0</v>
      </c>
      <c r="G12" s="53">
        <f>SUMIF('Feb 15'!$J$35:$J$58,Overview!B12,'Feb 15'!$K$35:$K$58)</f>
        <v>0</v>
      </c>
      <c r="H12" s="53">
        <f>SUMIF('Mar 15'!$J$35:$J$58,Overview!B12,'Mar 15'!$K$35:$K$58)</f>
        <v>0</v>
      </c>
      <c r="I12" s="53">
        <f>SUMIF('Apr 15'!$J$35:$J$58,Overview!B12,'Apr 15'!$K$35:$K$58)</f>
        <v>0</v>
      </c>
      <c r="J12" s="53">
        <f>SUMIF('May 15'!$J$35:$J$58,Overview!B12,'May 15'!$K$35:$K$58)</f>
        <v>0</v>
      </c>
      <c r="K12" s="53">
        <f>SUMIF('Jun 15'!$J$35:$J$58,Overview!B12,'Jun 15'!$K$35:$K$58)</f>
        <v>0</v>
      </c>
      <c r="L12" s="53">
        <f>SUMIF('Jul 15'!$J$35:$J$58,Overview!B12,'Jul 15'!$K$35:$K$58)</f>
        <v>0</v>
      </c>
      <c r="M12" s="53">
        <f>SUMIF('Aug 15'!$J$35:$J$58,Overview!B12,'Aug 15'!$K$35:$K$58)</f>
        <v>0</v>
      </c>
      <c r="N12" s="53">
        <f>SUMIF('Sep 15'!$J$35:$J$58,Overview!B12,'Sep 15'!$K$35:$K$58)</f>
        <v>0</v>
      </c>
      <c r="O12" s="54">
        <f t="shared" si="0"/>
        <v>0</v>
      </c>
      <c r="P12" s="55" t="e">
        <f t="shared" si="1"/>
        <v>#DIV/0!</v>
      </c>
    </row>
    <row r="13" spans="2:16">
      <c r="B13" s="45" t="str">
        <f>Lists!C9</f>
        <v>Drug Logistics</v>
      </c>
      <c r="C13" s="53">
        <f>SUMIF('Oct 14'!$J$35:$J$58,Overview!B13,'Oct 14'!$K$35:$K$58)</f>
        <v>0</v>
      </c>
      <c r="D13" s="53">
        <f>SUMIF('Nov 14'!$J$35:$J$58,Overview!B13,'Nov 14'!$K$35:$K$58)</f>
        <v>0</v>
      </c>
      <c r="E13" s="53">
        <f>SUMIF('Dec 14'!$J$35:$J$58,Overview!B13,'Dec 14'!$K$35:$K$58)</f>
        <v>0</v>
      </c>
      <c r="F13" s="53">
        <f>SUMIF('Jan 15'!$J$35:$J$58,Overview!B13,'Jan 15'!$K$35:$K$58)</f>
        <v>0</v>
      </c>
      <c r="G13" s="53">
        <f>SUMIF('Feb 15'!$J$35:$J$58,Overview!B13,'Feb 15'!$K$35:$K$58)</f>
        <v>0</v>
      </c>
      <c r="H13" s="53">
        <f>SUMIF('Mar 15'!$J$35:$J$58,Overview!B13,'Mar 15'!$K$35:$K$58)</f>
        <v>0</v>
      </c>
      <c r="I13" s="53">
        <f>SUMIF('Apr 15'!$J$35:$J$58,Overview!B13,'Apr 15'!$K$35:$K$58)</f>
        <v>0</v>
      </c>
      <c r="J13" s="53">
        <f>SUMIF('May 15'!$J$35:$J$58,Overview!B13,'May 15'!$K$35:$K$58)</f>
        <v>0</v>
      </c>
      <c r="K13" s="53">
        <f>SUMIF('Jun 15'!$J$35:$J$58,Overview!B13,'Jun 15'!$K$35:$K$58)</f>
        <v>0</v>
      </c>
      <c r="L13" s="53">
        <f>SUMIF('Jul 15'!$J$35:$J$58,Overview!B13,'Jul 15'!$K$35:$K$58)</f>
        <v>0</v>
      </c>
      <c r="M13" s="53">
        <f>SUMIF('Aug 15'!$J$35:$J$58,Overview!B13,'Aug 15'!$K$35:$K$58)</f>
        <v>0</v>
      </c>
      <c r="N13" s="53">
        <f>SUMIF('Sep 15'!$J$35:$J$58,Overview!B13,'Sep 15'!$K$35:$K$58)</f>
        <v>0</v>
      </c>
      <c r="O13" s="54">
        <f t="shared" si="0"/>
        <v>0</v>
      </c>
      <c r="P13" s="55" t="e">
        <f t="shared" si="1"/>
        <v>#DIV/0!</v>
      </c>
    </row>
    <row r="14" spans="2:16">
      <c r="B14" s="45" t="str">
        <f>Lists!C10</f>
        <v>Strategic Planning</v>
      </c>
      <c r="C14" s="53">
        <f>SUMIF('Oct 14'!$J$35:$J$58,Overview!B14,'Oct 14'!$K$35:$K$58)</f>
        <v>0</v>
      </c>
      <c r="D14" s="53">
        <f>SUMIF('Nov 14'!$J$35:$J$58,Overview!B14,'Nov 14'!$K$35:$K$58)</f>
        <v>0</v>
      </c>
      <c r="E14" s="53">
        <f>SUMIF('Dec 14'!$J$35:$J$58,Overview!B14,'Dec 14'!$K$35:$K$58)</f>
        <v>0</v>
      </c>
      <c r="F14" s="53">
        <f>SUMIF('Jan 15'!$J$35:$J$58,Overview!B14,'Jan 15'!$K$35:$K$58)</f>
        <v>0</v>
      </c>
      <c r="G14" s="53">
        <f>SUMIF('Feb 15'!$J$35:$J$58,Overview!B14,'Feb 15'!$K$35:$K$58)</f>
        <v>0</v>
      </c>
      <c r="H14" s="53">
        <f>SUMIF('Mar 15'!$J$35:$J$58,Overview!B14,'Mar 15'!$K$35:$K$58)</f>
        <v>0</v>
      </c>
      <c r="I14" s="53">
        <f>SUMIF('Apr 15'!$J$35:$J$58,Overview!B14,'Apr 15'!$K$35:$K$58)</f>
        <v>0</v>
      </c>
      <c r="J14" s="53">
        <f>SUMIF('May 15'!$J$35:$J$58,Overview!B14,'May 15'!$K$35:$K$58)</f>
        <v>0</v>
      </c>
      <c r="K14" s="53">
        <f>SUMIF('Jun 15'!$J$35:$J$58,Overview!B14,'Jun 15'!$K$35:$K$58)</f>
        <v>0</v>
      </c>
      <c r="L14" s="53">
        <f>SUMIF('Jul 15'!$J$35:$J$58,Overview!B14,'Jul 15'!$K$35:$K$58)</f>
        <v>0</v>
      </c>
      <c r="M14" s="53">
        <f>SUMIF('Aug 15'!$J$35:$J$58,Overview!B14,'Aug 15'!$K$35:$K$58)</f>
        <v>0</v>
      </c>
      <c r="N14" s="53">
        <f>SUMIF('Sep 15'!$J$35:$J$58,Overview!B14,'Sep 15'!$K$35:$K$58)</f>
        <v>0</v>
      </c>
      <c r="O14" s="54">
        <f t="shared" si="0"/>
        <v>0</v>
      </c>
      <c r="P14" s="55" t="e">
        <f t="shared" si="1"/>
        <v>#DIV/0!</v>
      </c>
    </row>
    <row r="15" spans="2:16">
      <c r="B15" s="45" t="str">
        <f>Lists!C11</f>
        <v>Social Mobilization</v>
      </c>
      <c r="C15" s="53">
        <f>SUMIF('Oct 14'!$J$35:$J$58,Overview!B15,'Oct 14'!$K$35:$K$58)</f>
        <v>0</v>
      </c>
      <c r="D15" s="53">
        <f>SUMIF('Nov 14'!$J$35:$J$58,Overview!B15,'Nov 14'!$K$35:$K$58)</f>
        <v>0</v>
      </c>
      <c r="E15" s="53">
        <f>SUMIF('Dec 14'!$J$35:$J$58,Overview!B15,'Dec 14'!$K$35:$K$58)</f>
        <v>0</v>
      </c>
      <c r="F15" s="53">
        <f>SUMIF('Jan 15'!$J$35:$J$58,Overview!B15,'Jan 15'!$K$35:$K$58)</f>
        <v>0</v>
      </c>
      <c r="G15" s="53">
        <f>SUMIF('Feb 15'!$J$35:$J$58,Overview!B15,'Feb 15'!$K$35:$K$58)</f>
        <v>0</v>
      </c>
      <c r="H15" s="53">
        <f>SUMIF('Mar 15'!$J$35:$J$58,Overview!B15,'Mar 15'!$K$35:$K$58)</f>
        <v>0</v>
      </c>
      <c r="I15" s="53">
        <f>SUMIF('Apr 15'!$J$35:$J$58,Overview!B15,'Apr 15'!$K$35:$K$58)</f>
        <v>0</v>
      </c>
      <c r="J15" s="53">
        <f>SUMIF('May 15'!$J$35:$J$58,Overview!B15,'May 15'!$K$35:$K$58)</f>
        <v>0</v>
      </c>
      <c r="K15" s="53">
        <f>SUMIF('Jun 15'!$J$35:$J$58,Overview!B15,'Jun 15'!$K$35:$K$58)</f>
        <v>0</v>
      </c>
      <c r="L15" s="53">
        <f>SUMIF('Jul 15'!$J$35:$J$58,Overview!B15,'Jul 15'!$K$35:$K$58)</f>
        <v>0</v>
      </c>
      <c r="M15" s="53">
        <f>SUMIF('Aug 15'!$J$35:$J$58,Overview!B15,'Aug 15'!$K$35:$K$58)</f>
        <v>0</v>
      </c>
      <c r="N15" s="53">
        <f>SUMIF('Sep 15'!$J$35:$J$58,Overview!B15,'Sep 15'!$K$35:$K$58)</f>
        <v>0</v>
      </c>
      <c r="O15" s="54">
        <f t="shared" si="0"/>
        <v>0</v>
      </c>
      <c r="P15" s="55" t="e">
        <f t="shared" si="1"/>
        <v>#DIV/0!</v>
      </c>
    </row>
    <row r="16" spans="2:16">
      <c r="B16" s="45" t="str">
        <f>Lists!C12</f>
        <v>Advocacy</v>
      </c>
      <c r="C16" s="53">
        <f>SUMIF('Oct 14'!$J$35:$J$58,Overview!B16,'Oct 14'!$K$35:$K$58)</f>
        <v>0</v>
      </c>
      <c r="D16" s="53">
        <f>SUMIF('Nov 14'!$J$35:$J$58,Overview!B16,'Nov 14'!$K$35:$K$58)</f>
        <v>0</v>
      </c>
      <c r="E16" s="53">
        <f>SUMIF('Dec 14'!$J$35:$J$58,Overview!B16,'Dec 14'!$K$35:$K$58)</f>
        <v>0</v>
      </c>
      <c r="F16" s="53">
        <f>SUMIF('Jan 15'!$J$35:$J$58,Overview!B16,'Jan 15'!$K$35:$K$58)</f>
        <v>0</v>
      </c>
      <c r="G16" s="53">
        <f>SUMIF('Feb 15'!$J$35:$J$58,Overview!B16,'Feb 15'!$K$35:$K$58)</f>
        <v>0</v>
      </c>
      <c r="H16" s="53">
        <f>SUMIF('Mar 15'!$J$35:$J$58,Overview!B16,'Mar 15'!$K$35:$K$58)</f>
        <v>0</v>
      </c>
      <c r="I16" s="53">
        <f>SUMIF('Apr 15'!$J$35:$J$58,Overview!B16,'Apr 15'!$K$35:$K$58)</f>
        <v>0</v>
      </c>
      <c r="J16" s="53">
        <f>SUMIF('May 15'!$J$35:$J$58,Overview!B16,'May 15'!$K$35:$K$58)</f>
        <v>0</v>
      </c>
      <c r="K16" s="53">
        <f>SUMIF('Jun 15'!$J$35:$J$58,Overview!B16,'Jun 15'!$K$35:$K$58)</f>
        <v>0</v>
      </c>
      <c r="L16" s="53">
        <f>SUMIF('Jul 15'!$J$35:$J$58,Overview!B16,'Jul 15'!$K$35:$K$58)</f>
        <v>0</v>
      </c>
      <c r="M16" s="53">
        <f>SUMIF('Aug 15'!$J$35:$J$58,Overview!B16,'Aug 15'!$K$35:$K$58)</f>
        <v>0</v>
      </c>
      <c r="N16" s="53">
        <f>SUMIF('Sep 15'!$J$35:$J$58,Overview!B16,'Sep 15'!$K$35:$K$58)</f>
        <v>0</v>
      </c>
      <c r="O16" s="54">
        <f t="shared" si="0"/>
        <v>0</v>
      </c>
      <c r="P16" s="55" t="e">
        <f t="shared" si="1"/>
        <v>#DIV/0!</v>
      </c>
    </row>
    <row r="17" spans="2:16" ht="13" thickBot="1">
      <c r="B17" s="45" t="str">
        <f>Lists!C13</f>
        <v>Global management</v>
      </c>
      <c r="C17" s="53">
        <f>SUMIF('Oct 14'!$J$35:$J$58,Overview!B17,'Oct 14'!$K$35:$K$58)</f>
        <v>0</v>
      </c>
      <c r="D17" s="53">
        <f>SUMIF('Nov 14'!$J$35:$J$58,Overview!B17,'Nov 14'!$K$35:$K$58)</f>
        <v>0</v>
      </c>
      <c r="E17" s="53">
        <f>SUMIF('Dec 14'!$J$35:$J$58,Overview!B17,'Dec 14'!$K$35:$K$58)</f>
        <v>0</v>
      </c>
      <c r="F17" s="53">
        <f>SUMIF('Jan 15'!$J$35:$J$58,Overview!B17,'Jan 15'!$K$35:$K$58)</f>
        <v>0</v>
      </c>
      <c r="G17" s="53">
        <f>SUMIF('Feb 15'!$J$35:$J$58,Overview!B17,'Feb 15'!$K$35:$K$58)</f>
        <v>0</v>
      </c>
      <c r="H17" s="53">
        <f>SUMIF('Mar 15'!$J$35:$J$58,Overview!B17,'Mar 15'!$K$35:$K$58)</f>
        <v>0</v>
      </c>
      <c r="I17" s="53">
        <f>SUMIF('Apr 15'!$J$35:$J$58,Overview!B17,'Apr 15'!$K$35:$K$58)</f>
        <v>0</v>
      </c>
      <c r="J17" s="53">
        <f>SUMIF('May 15'!$J$35:$J$58,Overview!B17,'May 15'!$K$35:$K$58)</f>
        <v>0</v>
      </c>
      <c r="K17" s="53">
        <f>SUMIF('Jun 15'!$J$35:$J$58,Overview!B17,'Jun 15'!$K$35:$K$58)</f>
        <v>0</v>
      </c>
      <c r="L17" s="53">
        <f>SUMIF('Jul 15'!$J$35:$J$58,Overview!B17,'Jul 15'!$K$35:$K$58)</f>
        <v>0</v>
      </c>
      <c r="M17" s="53">
        <f>SUMIF('Aug 15'!$J$35:$J$58,Overview!B17,'Aug 15'!$K$35:$K$58)</f>
        <v>0</v>
      </c>
      <c r="N17" s="53">
        <f>SUMIF('Sep 15'!$J$35:$J$58,Overview!B17,'Sep 15'!$K$35:$K$58)</f>
        <v>0</v>
      </c>
      <c r="O17" s="54">
        <f t="shared" si="0"/>
        <v>0</v>
      </c>
      <c r="P17" s="55" t="e">
        <f t="shared" si="1"/>
        <v>#DIV/0!</v>
      </c>
    </row>
    <row r="18" spans="2:16" ht="13" thickBot="1">
      <c r="B18" s="56" t="s">
        <v>26</v>
      </c>
      <c r="C18" s="57"/>
      <c r="D18" s="58"/>
      <c r="E18" s="59"/>
      <c r="F18" s="58"/>
      <c r="G18" s="58"/>
      <c r="H18" s="58"/>
      <c r="I18" s="58"/>
      <c r="J18" s="58"/>
      <c r="K18" s="58"/>
      <c r="L18" s="58"/>
      <c r="M18" s="58"/>
      <c r="N18" s="60"/>
      <c r="O18" s="61"/>
      <c r="P18" s="61"/>
    </row>
    <row r="19" spans="2:16" ht="13" thickBot="1">
      <c r="B19" s="62" t="s">
        <v>27</v>
      </c>
      <c r="C19" s="63">
        <f>SUM(C5:C17)</f>
        <v>0</v>
      </c>
      <c r="D19" s="64">
        <f t="shared" ref="D19:K19" si="2">SUM(D5:D18)</f>
        <v>0</v>
      </c>
      <c r="E19" s="64">
        <f t="shared" si="2"/>
        <v>0</v>
      </c>
      <c r="F19" s="64">
        <f t="shared" si="2"/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  <c r="L19" s="64">
        <f>SUM(L5:L17)</f>
        <v>0</v>
      </c>
      <c r="M19" s="64">
        <f>SUM(M5:M17)</f>
        <v>0</v>
      </c>
      <c r="N19" s="65">
        <f>SUM(N5:N17)</f>
        <v>0</v>
      </c>
      <c r="O19" s="66">
        <f>SUM(O5:O17)</f>
        <v>0</v>
      </c>
      <c r="P19" s="66"/>
    </row>
    <row r="20" spans="2:16" ht="13" thickBot="1">
      <c r="B20" s="67" t="s">
        <v>28</v>
      </c>
      <c r="C20" s="68" t="e">
        <f>C23-C19</f>
        <v>#VALUE!</v>
      </c>
      <c r="D20" s="68" t="e">
        <f t="shared" ref="D20:N20" si="3">D23-D19</f>
        <v>#VALUE!</v>
      </c>
      <c r="E20" s="68" t="e">
        <f t="shared" si="3"/>
        <v>#VALUE!</v>
      </c>
      <c r="F20" s="68">
        <f t="shared" si="3"/>
        <v>0</v>
      </c>
      <c r="G20" s="68">
        <f t="shared" si="3"/>
        <v>0</v>
      </c>
      <c r="H20" s="68" t="e">
        <f t="shared" si="3"/>
        <v>#VALUE!</v>
      </c>
      <c r="I20" s="68" t="e">
        <f t="shared" si="3"/>
        <v>#VALUE!</v>
      </c>
      <c r="J20" s="68" t="e">
        <f t="shared" si="3"/>
        <v>#VALUE!</v>
      </c>
      <c r="K20" s="68" t="e">
        <f t="shared" si="3"/>
        <v>#VALUE!</v>
      </c>
      <c r="L20" s="68" t="e">
        <f t="shared" si="3"/>
        <v>#VALUE!</v>
      </c>
      <c r="M20" s="68" t="e">
        <f t="shared" si="3"/>
        <v>#VALUE!</v>
      </c>
      <c r="N20" s="68" t="e">
        <f t="shared" si="3"/>
        <v>#VALUE!</v>
      </c>
      <c r="O20" s="69" t="e">
        <f>SUM(C20:J20)</f>
        <v>#VALUE!</v>
      </c>
      <c r="P20" s="69"/>
    </row>
    <row r="21" spans="2:16" ht="13" thickBot="1">
      <c r="C21" s="59"/>
    </row>
    <row r="22" spans="2:16">
      <c r="B22" s="202" t="s">
        <v>29</v>
      </c>
      <c r="C22" s="70" t="e">
        <f>'Oct 14'!F8:G8</f>
        <v>#VALUE!</v>
      </c>
      <c r="D22" s="71" t="e">
        <f>'Nov 14'!F8:G8</f>
        <v>#VALUE!</v>
      </c>
      <c r="E22" s="71" t="e">
        <f>'Dec 14'!F8:G8</f>
        <v>#VALUE!</v>
      </c>
      <c r="F22" s="71">
        <f>'Jan 15'!F8:G8</f>
        <v>0</v>
      </c>
      <c r="G22" s="71">
        <f>'Feb 15'!F8:G8</f>
        <v>0</v>
      </c>
      <c r="H22" s="71" t="e">
        <f>'Mar 15'!F8:G8</f>
        <v>#VALUE!</v>
      </c>
      <c r="I22" s="71" t="e">
        <f>'Apr 15'!F8:G8</f>
        <v>#VALUE!</v>
      </c>
      <c r="J22" s="71" t="e">
        <f>'May 15'!F8:G8</f>
        <v>#VALUE!</v>
      </c>
      <c r="K22" s="71" t="e">
        <f>'Jun 15'!F8:G8</f>
        <v>#VALUE!</v>
      </c>
      <c r="L22" s="71" t="e">
        <f>'Jul 15'!F8:G8</f>
        <v>#VALUE!</v>
      </c>
      <c r="M22" s="71" t="e">
        <f>'Aug 15'!F8:G8</f>
        <v>#VALUE!</v>
      </c>
      <c r="N22" s="72" t="e">
        <f>'Sep 15'!F8:G8</f>
        <v>#VALUE!</v>
      </c>
      <c r="O22" s="59"/>
    </row>
    <row r="23" spans="2:16">
      <c r="B23" s="203" t="s">
        <v>30</v>
      </c>
      <c r="C23" s="73" t="e">
        <f>'Oct 14'!F9:G9</f>
        <v>#VALUE!</v>
      </c>
      <c r="D23" s="74" t="e">
        <f>'Nov 14'!F9:G9</f>
        <v>#VALUE!</v>
      </c>
      <c r="E23" s="74" t="e">
        <f>'Dec 14'!F9:G9</f>
        <v>#VALUE!</v>
      </c>
      <c r="F23" s="74">
        <f>'Jan 15'!F9:G9</f>
        <v>0</v>
      </c>
      <c r="G23" s="74">
        <f>'Feb 15'!F9:G9</f>
        <v>0</v>
      </c>
      <c r="H23" s="74" t="e">
        <f>'Mar 15'!F9:G9</f>
        <v>#VALUE!</v>
      </c>
      <c r="I23" s="74" t="e">
        <f>'Apr 15'!F9:G9</f>
        <v>#VALUE!</v>
      </c>
      <c r="J23" s="74" t="e">
        <f>'May 15'!F9:G9</f>
        <v>#VALUE!</v>
      </c>
      <c r="K23" s="74" t="e">
        <f>'Jun 15'!F9:G9</f>
        <v>#VALUE!</v>
      </c>
      <c r="L23" s="74" t="e">
        <f>'Jul 15'!F9:G9</f>
        <v>#VALUE!</v>
      </c>
      <c r="M23" s="74" t="e">
        <f>'Aug 15'!F9:G9</f>
        <v>#VALUE!</v>
      </c>
      <c r="N23" s="75" t="e">
        <f>'Sep 15'!F9:G9</f>
        <v>#VALUE!</v>
      </c>
      <c r="O23" s="59"/>
    </row>
    <row r="24" spans="2:16">
      <c r="B24" s="203" t="s">
        <v>31</v>
      </c>
      <c r="C24" s="76" t="e">
        <f>'Oct 14'!F10:G10</f>
        <v>#VALUE!</v>
      </c>
      <c r="D24" s="77" t="e">
        <f>'Nov 14'!F10:G10</f>
        <v>#VALUE!</v>
      </c>
      <c r="E24" s="77" t="e">
        <f>'Dec 14'!F10:G10</f>
        <v>#VALUE!</v>
      </c>
      <c r="F24" s="77">
        <f>'Jan 15'!F10:G10</f>
        <v>0</v>
      </c>
      <c r="G24" s="77">
        <f>'Feb 15'!F10:G10</f>
        <v>0</v>
      </c>
      <c r="H24" s="77" t="e">
        <f>'Mar 15'!F10:G10</f>
        <v>#VALUE!</v>
      </c>
      <c r="I24" s="77" t="e">
        <f>'Apr 15'!F10:G10</f>
        <v>#VALUE!</v>
      </c>
      <c r="J24" s="77" t="e">
        <f>'May 15'!F10:G10</f>
        <v>#VALUE!</v>
      </c>
      <c r="K24" s="77" t="e">
        <f>'Jun 15'!F10:G10</f>
        <v>#VALUE!</v>
      </c>
      <c r="L24" s="77" t="e">
        <f>'Jul 15'!F10:G10</f>
        <v>#VALUE!</v>
      </c>
      <c r="M24" s="77" t="e">
        <f>'Aug 15'!F10:G10</f>
        <v>#VALUE!</v>
      </c>
      <c r="N24" s="78" t="e">
        <f>'Sep 15'!F10:G10</f>
        <v>#VALUE!</v>
      </c>
      <c r="O24" s="59"/>
    </row>
    <row r="25" spans="2:16" ht="13" thickBot="1">
      <c r="B25" s="204" t="s">
        <v>5</v>
      </c>
      <c r="C25" s="79" t="e">
        <f>'Oct 14'!F11:G11</f>
        <v>#VALUE!</v>
      </c>
      <c r="D25" s="80" t="e">
        <f>'Nov 14'!F11:G11</f>
        <v>#VALUE!</v>
      </c>
      <c r="E25" s="80" t="e">
        <f>'Dec 14'!F11:G11</f>
        <v>#VALUE!</v>
      </c>
      <c r="F25" s="80">
        <f>'Jan 15'!F11:G11</f>
        <v>0</v>
      </c>
      <c r="G25" s="80">
        <f>'Feb 15'!F11:G11</f>
        <v>0</v>
      </c>
      <c r="H25" s="80" t="e">
        <f>'Mar 15'!F11:G11</f>
        <v>#VALUE!</v>
      </c>
      <c r="I25" s="80" t="e">
        <f>'Apr 15'!F11:G11</f>
        <v>#VALUE!</v>
      </c>
      <c r="J25" s="80" t="e">
        <f>'May 15'!F11:G11</f>
        <v>#VALUE!</v>
      </c>
      <c r="K25" s="80" t="e">
        <f>'Jun 15'!F11:G11</f>
        <v>#VALUE!</v>
      </c>
      <c r="L25" s="80" t="e">
        <f>'Jul 15'!F11:G11</f>
        <v>#VALUE!</v>
      </c>
      <c r="M25" s="80" t="e">
        <f>'Aug 15'!F11:G11</f>
        <v>#VALUE!</v>
      </c>
      <c r="N25" s="81" t="e">
        <f>'Sep 15'!F11:G11</f>
        <v>#VALUE!</v>
      </c>
      <c r="O25" s="59"/>
    </row>
    <row r="26" spans="2:16">
      <c r="C26" s="59"/>
    </row>
    <row r="27" spans="2:16">
      <c r="B27" s="82"/>
    </row>
    <row r="28" spans="2:16">
      <c r="I28" s="59"/>
    </row>
  </sheetData>
  <conditionalFormatting sqref="D20:N20">
    <cfRule type="cellIs" dxfId="2" priority="3" operator="notEqual">
      <formula>0</formula>
    </cfRule>
  </conditionalFormatting>
  <conditionalFormatting sqref="E18">
    <cfRule type="cellIs" dxfId="1" priority="2" operator="notEqual">
      <formula>0</formula>
    </cfRule>
  </conditionalFormatting>
  <conditionalFormatting sqref="C20">
    <cfRule type="cellIs" dxfId="0" priority="1" operator="notEqual">
      <formula>0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E19" sqref="E19"/>
    </sheetView>
  </sheetViews>
  <sheetFormatPr baseColWidth="10" defaultColWidth="9.1640625" defaultRowHeight="12" x14ac:dyDescent="0"/>
  <cols>
    <col min="1" max="1" width="62.5" style="84" customWidth="1"/>
    <col min="2" max="2" width="5.5" style="84" customWidth="1"/>
    <col min="3" max="3" width="33.5" style="84" customWidth="1"/>
    <col min="4" max="4" width="6.5" style="84" customWidth="1"/>
    <col min="5" max="5" width="31.1640625" style="84" customWidth="1"/>
    <col min="6" max="6" width="3.33203125" style="84" customWidth="1"/>
    <col min="7" max="7" width="24.6640625" style="84" bestFit="1" customWidth="1"/>
    <col min="8" max="16384" width="9.1640625" style="84"/>
  </cols>
  <sheetData>
    <row r="1" spans="1:9" ht="13" thickBot="1">
      <c r="A1" s="83" t="s">
        <v>101</v>
      </c>
      <c r="C1" s="83" t="s">
        <v>8</v>
      </c>
      <c r="D1" s="83"/>
      <c r="E1" s="83" t="s">
        <v>32</v>
      </c>
      <c r="F1" s="83"/>
      <c r="G1" s="83" t="s">
        <v>106</v>
      </c>
    </row>
    <row r="2" spans="1:9" ht="14">
      <c r="A2" s="85" t="s">
        <v>33</v>
      </c>
      <c r="B2" s="86" t="s">
        <v>34</v>
      </c>
      <c r="C2" s="87" t="s">
        <v>35</v>
      </c>
      <c r="D2" s="86">
        <v>1</v>
      </c>
      <c r="E2" s="87" t="s">
        <v>15</v>
      </c>
      <c r="F2" s="86"/>
      <c r="G2" s="88"/>
      <c r="I2" s="89"/>
    </row>
    <row r="3" spans="1:9" ht="14">
      <c r="A3" s="90" t="s">
        <v>36</v>
      </c>
      <c r="B3" s="86" t="s">
        <v>37</v>
      </c>
      <c r="C3" s="91" t="s">
        <v>39</v>
      </c>
      <c r="D3" s="86">
        <v>2</v>
      </c>
      <c r="E3" s="91" t="s">
        <v>99</v>
      </c>
      <c r="F3" s="86"/>
      <c r="G3" s="92"/>
      <c r="I3" s="89"/>
    </row>
    <row r="4" spans="1:9" ht="14">
      <c r="A4" s="93" t="s">
        <v>15</v>
      </c>
      <c r="B4" s="86" t="s">
        <v>38</v>
      </c>
      <c r="C4" s="91" t="s">
        <v>42</v>
      </c>
      <c r="D4" s="86">
        <v>3</v>
      </c>
      <c r="E4" s="91" t="s">
        <v>100</v>
      </c>
      <c r="F4" s="86"/>
      <c r="I4" s="89"/>
    </row>
    <row r="5" spans="1:9" ht="14">
      <c r="A5" s="93" t="s">
        <v>40</v>
      </c>
      <c r="B5" s="86" t="s">
        <v>41</v>
      </c>
      <c r="C5" s="91" t="s">
        <v>45</v>
      </c>
      <c r="D5" s="86">
        <v>4</v>
      </c>
      <c r="E5" s="91"/>
      <c r="F5" s="86"/>
      <c r="I5" s="89"/>
    </row>
    <row r="6" spans="1:9" ht="14">
      <c r="A6" s="93" t="s">
        <v>43</v>
      </c>
      <c r="B6" s="86" t="s">
        <v>44</v>
      </c>
      <c r="C6" s="91" t="s">
        <v>48</v>
      </c>
      <c r="D6" s="86">
        <v>5</v>
      </c>
      <c r="E6" s="94"/>
      <c r="F6" s="94"/>
      <c r="I6" s="89"/>
    </row>
    <row r="7" spans="1:9" ht="14">
      <c r="A7" s="93" t="s">
        <v>46</v>
      </c>
      <c r="B7" s="86" t="s">
        <v>47</v>
      </c>
      <c r="C7" s="91" t="s">
        <v>51</v>
      </c>
      <c r="D7" s="86">
        <v>6</v>
      </c>
      <c r="E7" s="94"/>
      <c r="F7" s="94"/>
      <c r="I7" s="89"/>
    </row>
    <row r="8" spans="1:9" ht="14">
      <c r="A8" s="93" t="s">
        <v>49</v>
      </c>
      <c r="B8" s="86" t="s">
        <v>50</v>
      </c>
      <c r="C8" s="91" t="s">
        <v>54</v>
      </c>
      <c r="D8" s="86">
        <v>7</v>
      </c>
      <c r="E8" s="94"/>
      <c r="F8" s="94"/>
      <c r="I8" s="89"/>
    </row>
    <row r="9" spans="1:9" ht="14">
      <c r="A9" s="93" t="s">
        <v>52</v>
      </c>
      <c r="B9" s="86" t="s">
        <v>53</v>
      </c>
      <c r="C9" s="91" t="s">
        <v>57</v>
      </c>
      <c r="D9" s="86">
        <v>8</v>
      </c>
      <c r="E9" s="94"/>
      <c r="F9" s="94"/>
      <c r="I9" s="89"/>
    </row>
    <row r="10" spans="1:9" ht="14">
      <c r="A10" s="93" t="s">
        <v>55</v>
      </c>
      <c r="B10" s="86" t="s">
        <v>56</v>
      </c>
      <c r="C10" s="91" t="s">
        <v>60</v>
      </c>
      <c r="D10" s="86">
        <v>9</v>
      </c>
      <c r="E10" s="94"/>
      <c r="F10" s="94"/>
      <c r="I10" s="89"/>
    </row>
    <row r="11" spans="1:9" ht="14">
      <c r="A11" s="93" t="s">
        <v>58</v>
      </c>
      <c r="B11" s="86" t="s">
        <v>59</v>
      </c>
      <c r="C11" s="91" t="s">
        <v>63</v>
      </c>
      <c r="D11" s="86">
        <v>10</v>
      </c>
      <c r="E11" s="94"/>
      <c r="F11" s="94"/>
      <c r="I11" s="89"/>
    </row>
    <row r="12" spans="1:9" ht="14">
      <c r="A12" s="93" t="s">
        <v>61</v>
      </c>
      <c r="B12" s="86" t="s">
        <v>62</v>
      </c>
      <c r="C12" s="91" t="s">
        <v>66</v>
      </c>
      <c r="D12" s="86">
        <v>11</v>
      </c>
      <c r="E12" s="94"/>
      <c r="F12" s="94"/>
      <c r="I12" s="89"/>
    </row>
    <row r="13" spans="1:9" ht="15" thickBot="1">
      <c r="A13" s="93" t="s">
        <v>64</v>
      </c>
      <c r="B13" s="86" t="s">
        <v>65</v>
      </c>
      <c r="C13" s="95" t="s">
        <v>69</v>
      </c>
      <c r="D13" s="86">
        <v>12</v>
      </c>
      <c r="E13" s="94"/>
      <c r="F13" s="94"/>
      <c r="I13" s="89"/>
    </row>
    <row r="14" spans="1:9" ht="14">
      <c r="A14" s="93" t="s">
        <v>67</v>
      </c>
      <c r="B14" s="86" t="s">
        <v>68</v>
      </c>
      <c r="D14" s="86"/>
      <c r="E14" s="94"/>
      <c r="F14" s="94"/>
      <c r="I14" s="89"/>
    </row>
    <row r="15" spans="1:9" ht="14">
      <c r="A15" s="93" t="s">
        <v>70</v>
      </c>
      <c r="B15" s="86" t="s">
        <v>71</v>
      </c>
      <c r="C15" s="92"/>
      <c r="D15" s="96"/>
      <c r="E15" s="94"/>
      <c r="F15" s="94"/>
      <c r="G15" s="92"/>
      <c r="I15" s="89"/>
    </row>
    <row r="16" spans="1:9" ht="14">
      <c r="A16" s="93" t="s">
        <v>72</v>
      </c>
      <c r="B16" s="86" t="s">
        <v>73</v>
      </c>
      <c r="C16" s="92"/>
      <c r="D16" s="96"/>
      <c r="E16" s="94"/>
      <c r="F16" s="94"/>
      <c r="G16" s="92"/>
      <c r="I16" s="89"/>
    </row>
    <row r="17" spans="1:9" ht="14">
      <c r="A17" s="93" t="s">
        <v>74</v>
      </c>
      <c r="B17" s="86" t="s">
        <v>75</v>
      </c>
      <c r="D17" s="96"/>
      <c r="E17" s="94"/>
      <c r="F17" s="96"/>
      <c r="G17" s="94"/>
      <c r="I17" s="89"/>
    </row>
    <row r="18" spans="1:9" ht="14">
      <c r="A18" s="97" t="s">
        <v>76</v>
      </c>
      <c r="B18" s="86" t="s">
        <v>77</v>
      </c>
      <c r="D18" s="98"/>
      <c r="E18" s="94"/>
      <c r="F18" s="94"/>
      <c r="G18" s="94"/>
      <c r="I18" s="89"/>
    </row>
    <row r="19" spans="1:9" ht="14">
      <c r="A19" s="90" t="s">
        <v>78</v>
      </c>
      <c r="B19" s="86" t="s">
        <v>79</v>
      </c>
      <c r="C19" s="88"/>
      <c r="D19" s="99"/>
      <c r="G19" s="88"/>
      <c r="I19" s="89"/>
    </row>
    <row r="20" spans="1:9" ht="15.75" customHeight="1">
      <c r="A20" s="90" t="s">
        <v>80</v>
      </c>
      <c r="B20" s="86" t="s">
        <v>81</v>
      </c>
      <c r="D20" s="99"/>
      <c r="I20" s="89"/>
    </row>
    <row r="21" spans="1:9" ht="15.75" customHeight="1">
      <c r="A21" s="93" t="s">
        <v>82</v>
      </c>
      <c r="B21" s="86" t="s">
        <v>83</v>
      </c>
      <c r="D21" s="99"/>
      <c r="I21" s="89"/>
    </row>
    <row r="22" spans="1:9" ht="14">
      <c r="A22" s="93" t="s">
        <v>84</v>
      </c>
      <c r="B22" s="86" t="s">
        <v>85</v>
      </c>
      <c r="D22" s="96"/>
      <c r="I22" s="89"/>
    </row>
    <row r="23" spans="1:9" ht="14">
      <c r="A23" s="93" t="s">
        <v>86</v>
      </c>
      <c r="B23" s="86" t="s">
        <v>87</v>
      </c>
      <c r="D23" s="96"/>
      <c r="I23" s="89"/>
    </row>
    <row r="24" spans="1:9" ht="14">
      <c r="A24" s="93" t="s">
        <v>88</v>
      </c>
      <c r="B24" s="86" t="s">
        <v>89</v>
      </c>
      <c r="D24" s="96"/>
      <c r="I24" s="89"/>
    </row>
    <row r="25" spans="1:9" ht="15" thickBot="1">
      <c r="A25" s="100" t="s">
        <v>90</v>
      </c>
      <c r="B25" s="86" t="s">
        <v>91</v>
      </c>
      <c r="D25" s="96"/>
      <c r="I25" s="89"/>
    </row>
    <row r="26" spans="1:9" ht="14">
      <c r="A26"/>
      <c r="B26" s="101"/>
      <c r="C26"/>
      <c r="D26"/>
      <c r="I26" s="89"/>
    </row>
    <row r="27" spans="1:9" ht="14">
      <c r="B27" s="101"/>
      <c r="I27" s="89"/>
    </row>
    <row r="28" spans="1:9">
      <c r="A28" s="102"/>
      <c r="D28" s="102"/>
    </row>
    <row r="38" spans="1:15">
      <c r="O38" s="84" t="e">
        <f>VLOOKUP(H38,Lists!A2:D25,4,FALSE)</f>
        <v>#N/A</v>
      </c>
    </row>
    <row r="41" spans="1:15">
      <c r="A41"/>
      <c r="D41"/>
    </row>
    <row r="42" spans="1:15">
      <c r="A42"/>
      <c r="D42"/>
    </row>
    <row r="43" spans="1:15">
      <c r="A43"/>
      <c r="D43"/>
    </row>
    <row r="44" spans="1:15">
      <c r="A44"/>
      <c r="D44"/>
    </row>
    <row r="45" spans="1:15">
      <c r="A45"/>
      <c r="D45"/>
    </row>
    <row r="46" spans="1:15">
      <c r="A46"/>
      <c r="D46"/>
    </row>
    <row r="47" spans="1:15">
      <c r="A47"/>
      <c r="D47"/>
    </row>
    <row r="48" spans="1:15">
      <c r="A48"/>
      <c r="D48"/>
    </row>
    <row r="49" spans="1:4">
      <c r="A49"/>
      <c r="D49"/>
    </row>
    <row r="50" spans="1:4">
      <c r="A50"/>
      <c r="D50"/>
    </row>
    <row r="51" spans="1:4">
      <c r="A51"/>
      <c r="D51"/>
    </row>
    <row r="52" spans="1:4">
      <c r="A52"/>
      <c r="D52"/>
    </row>
    <row r="53" spans="1:4">
      <c r="A53"/>
      <c r="D53"/>
    </row>
    <row r="54" spans="1:4">
      <c r="A54"/>
      <c r="D54"/>
    </row>
    <row r="55" spans="1:4">
      <c r="A55"/>
      <c r="D55"/>
    </row>
    <row r="56" spans="1:4">
      <c r="A56"/>
      <c r="D56"/>
    </row>
    <row r="57" spans="1:4">
      <c r="A57"/>
      <c r="D57"/>
    </row>
    <row r="58" spans="1:4">
      <c r="A58"/>
      <c r="D58"/>
    </row>
    <row r="59" spans="1:4">
      <c r="A59"/>
      <c r="D59"/>
    </row>
    <row r="60" spans="1:4">
      <c r="A60"/>
      <c r="D60"/>
    </row>
    <row r="61" spans="1:4">
      <c r="A61"/>
      <c r="D61"/>
    </row>
    <row r="62" spans="1:4">
      <c r="A62"/>
      <c r="D62"/>
    </row>
    <row r="63" spans="1:4">
      <c r="A63"/>
      <c r="D63"/>
    </row>
    <row r="64" spans="1:4">
      <c r="A64"/>
      <c r="D64"/>
    </row>
    <row r="65" spans="1:4">
      <c r="A65"/>
      <c r="D65"/>
    </row>
    <row r="66" spans="1:4">
      <c r="A66"/>
      <c r="D66"/>
    </row>
  </sheetData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A4" zoomScale="90" zoomScaleNormal="90" zoomScalePageLayoutView="90" workbookViewId="0">
      <selection activeCell="Q25" sqref="Q25"/>
    </sheetView>
  </sheetViews>
  <sheetFormatPr baseColWidth="10" defaultColWidth="9.1640625" defaultRowHeight="13" x14ac:dyDescent="0"/>
  <cols>
    <col min="1" max="1" width="2.1640625" style="6" customWidth="1"/>
    <col min="2" max="2" width="15.5" style="6" customWidth="1"/>
    <col min="3" max="4" width="5" style="36" customWidth="1"/>
    <col min="5" max="5" width="39.83203125" style="6" bestFit="1" customWidth="1"/>
    <col min="6" max="6" width="20" style="6" bestFit="1" customWidth="1"/>
    <col min="7" max="7" width="17.5" style="6" customWidth="1"/>
    <col min="8" max="8" width="37.1640625" style="6" customWidth="1"/>
    <col min="9" max="9" width="28.1640625" style="6" customWidth="1"/>
    <col min="10" max="10" width="24.5" style="6" customWidth="1"/>
    <col min="11" max="11" width="18.33203125" style="6" customWidth="1"/>
    <col min="12" max="12" width="13" style="6" customWidth="1"/>
    <col min="13" max="13" width="19.1640625" style="6" bestFit="1" customWidth="1"/>
    <col min="14" max="14" width="18.6640625" style="6" customWidth="1"/>
    <col min="15" max="16" width="0" style="6" hidden="1" customWidth="1"/>
    <col min="17" max="16384" width="9.1640625" style="6"/>
  </cols>
  <sheetData>
    <row r="1" spans="2:13" ht="14" thickBot="1">
      <c r="E1" s="191"/>
    </row>
    <row r="2" spans="2:13">
      <c r="B2" s="1"/>
      <c r="C2" s="3" t="s">
        <v>96</v>
      </c>
      <c r="D2" s="2"/>
      <c r="F2" s="4"/>
      <c r="G2" s="4"/>
      <c r="H2" s="4"/>
      <c r="I2" s="4"/>
      <c r="J2" s="4"/>
      <c r="K2" s="4"/>
      <c r="L2" s="4"/>
      <c r="M2" s="5"/>
    </row>
    <row r="3" spans="2:13" ht="14">
      <c r="B3" s="7"/>
      <c r="C3" s="114" t="s">
        <v>104</v>
      </c>
      <c r="D3" s="8"/>
      <c r="F3" s="9"/>
      <c r="G3" s="9"/>
      <c r="H3" s="9"/>
      <c r="I3" s="9"/>
      <c r="J3" s="9"/>
      <c r="K3" s="9"/>
      <c r="L3" s="9"/>
      <c r="M3" s="10"/>
    </row>
    <row r="4" spans="2:13" ht="14">
      <c r="B4" s="7"/>
      <c r="C4" s="254" t="s">
        <v>98</v>
      </c>
      <c r="D4" s="255"/>
      <c r="E4" s="256"/>
      <c r="F4" s="273"/>
      <c r="G4" s="274"/>
      <c r="H4" s="9"/>
      <c r="I4" s="9"/>
      <c r="J4" s="9"/>
      <c r="K4" s="9"/>
      <c r="L4" s="9"/>
      <c r="M4" s="10"/>
    </row>
    <row r="5" spans="2:13" ht="14">
      <c r="B5" s="7"/>
      <c r="C5" s="254" t="s">
        <v>97</v>
      </c>
      <c r="D5" s="255"/>
      <c r="E5" s="256"/>
      <c r="F5" s="273"/>
      <c r="G5" s="274"/>
      <c r="H5" s="158" t="s">
        <v>95</v>
      </c>
      <c r="I5" s="160"/>
      <c r="K5" s="11"/>
      <c r="L5" s="12"/>
      <c r="M5" s="161"/>
    </row>
    <row r="6" spans="2:13">
      <c r="B6" s="7"/>
      <c r="C6" s="8"/>
      <c r="D6" s="8"/>
      <c r="E6" s="12"/>
      <c r="F6" s="12"/>
      <c r="G6" s="12"/>
      <c r="H6" s="9"/>
      <c r="I6" s="12"/>
      <c r="J6" s="12"/>
      <c r="K6" s="12"/>
      <c r="L6" s="12"/>
      <c r="M6" s="161"/>
    </row>
    <row r="7" spans="2:13" ht="14" thickBot="1">
      <c r="B7" s="33"/>
      <c r="C7" s="15"/>
      <c r="D7" s="15"/>
      <c r="E7" s="162"/>
      <c r="F7" s="162"/>
      <c r="G7" s="162"/>
      <c r="H7" s="162"/>
      <c r="I7" s="162"/>
      <c r="J7" s="162"/>
      <c r="K7" s="162"/>
      <c r="L7" s="162"/>
      <c r="M7" s="163"/>
    </row>
    <row r="8" spans="2:13" ht="15.75" customHeight="1">
      <c r="B8" s="230" t="s">
        <v>0</v>
      </c>
      <c r="C8" s="188"/>
      <c r="D8" s="261" t="s">
        <v>94</v>
      </c>
      <c r="E8" s="262"/>
      <c r="F8" s="257"/>
      <c r="G8" s="258"/>
      <c r="H8" s="198" t="s">
        <v>116</v>
      </c>
      <c r="I8" s="199"/>
      <c r="J8" s="2"/>
      <c r="K8" s="2"/>
      <c r="L8" s="2"/>
      <c r="M8" s="13"/>
    </row>
    <row r="9" spans="2:13" ht="15">
      <c r="B9" s="231"/>
      <c r="C9" s="189" t="s">
        <v>1</v>
      </c>
      <c r="D9" s="263" t="s">
        <v>2</v>
      </c>
      <c r="E9" s="264"/>
      <c r="F9" s="267">
        <f>K28</f>
        <v>0</v>
      </c>
      <c r="G9" s="268"/>
      <c r="H9" s="8"/>
      <c r="I9" s="8"/>
      <c r="J9" s="8"/>
      <c r="K9" s="8"/>
      <c r="L9" s="8"/>
      <c r="M9" s="14"/>
    </row>
    <row r="10" spans="2:13" ht="15">
      <c r="B10" s="231"/>
      <c r="C10" s="189" t="s">
        <v>3</v>
      </c>
      <c r="D10" s="263" t="s">
        <v>92</v>
      </c>
      <c r="E10" s="264"/>
      <c r="F10" s="269"/>
      <c r="G10" s="270"/>
      <c r="H10" s="8"/>
      <c r="I10" s="8"/>
      <c r="J10" s="8"/>
      <c r="K10" s="8"/>
      <c r="L10" s="8"/>
      <c r="M10" s="14"/>
    </row>
    <row r="11" spans="2:13" ht="16" thickBot="1">
      <c r="B11" s="232"/>
      <c r="C11" s="190" t="s">
        <v>4</v>
      </c>
      <c r="D11" s="265" t="s">
        <v>93</v>
      </c>
      <c r="E11" s="266"/>
      <c r="F11" s="271">
        <f>F8-F9+F10</f>
        <v>0</v>
      </c>
      <c r="G11" s="272"/>
      <c r="H11" s="15"/>
      <c r="I11" s="15"/>
      <c r="J11" s="15"/>
      <c r="K11" s="15"/>
      <c r="L11" s="15"/>
      <c r="M11" s="16"/>
    </row>
    <row r="12" spans="2:13" ht="14">
      <c r="B12" s="164"/>
      <c r="C12" s="165"/>
      <c r="D12" s="165"/>
      <c r="E12" s="166"/>
      <c r="F12" s="167"/>
      <c r="G12" s="2"/>
      <c r="H12" s="2"/>
      <c r="I12" s="2"/>
      <c r="J12" s="2"/>
      <c r="K12" s="2"/>
      <c r="L12" s="2"/>
      <c r="M12" s="13"/>
    </row>
    <row r="13" spans="2:13" ht="18">
      <c r="B13" s="112"/>
      <c r="C13" s="8"/>
      <c r="D13" s="8"/>
      <c r="E13" s="197" t="s">
        <v>102</v>
      </c>
      <c r="F13" s="113"/>
      <c r="G13" s="8"/>
      <c r="H13" s="9"/>
      <c r="I13" s="9"/>
      <c r="J13" s="9"/>
      <c r="K13" s="9"/>
      <c r="L13" s="9"/>
      <c r="M13" s="10"/>
    </row>
    <row r="14" spans="2:13" s="18" customFormat="1" ht="36.75" customHeight="1">
      <c r="B14" s="17"/>
      <c r="C14" s="192"/>
      <c r="D14" s="193"/>
      <c r="E14" s="103" t="s">
        <v>6</v>
      </c>
      <c r="F14" s="104" t="s">
        <v>10</v>
      </c>
      <c r="G14" s="103" t="s">
        <v>7</v>
      </c>
      <c r="H14" s="106" t="s">
        <v>113</v>
      </c>
      <c r="I14" s="103" t="s">
        <v>101</v>
      </c>
      <c r="J14" s="103" t="s">
        <v>8</v>
      </c>
      <c r="K14" s="105" t="s">
        <v>9</v>
      </c>
      <c r="L14" s="259" t="s">
        <v>12</v>
      </c>
      <c r="M14" s="260"/>
    </row>
    <row r="15" spans="2:13" ht="15" thickBot="1">
      <c r="B15" s="233" t="s">
        <v>107</v>
      </c>
      <c r="C15" s="236" t="s">
        <v>13</v>
      </c>
      <c r="D15" s="237"/>
      <c r="E15" s="168"/>
      <c r="F15" s="169"/>
      <c r="G15" s="170"/>
      <c r="H15" s="175"/>
      <c r="I15" s="171"/>
      <c r="J15" s="149"/>
      <c r="K15" s="111"/>
      <c r="L15" s="240"/>
      <c r="M15" s="241"/>
    </row>
    <row r="16" spans="2:13" ht="16" thickTop="1" thickBot="1">
      <c r="B16" s="233"/>
      <c r="C16" s="236"/>
      <c r="D16" s="237"/>
      <c r="E16" s="168"/>
      <c r="F16" s="169"/>
      <c r="G16" s="159"/>
      <c r="H16" s="176"/>
      <c r="I16" s="171"/>
      <c r="J16" s="150"/>
      <c r="K16" s="111"/>
      <c r="L16" s="240"/>
      <c r="M16" s="241"/>
    </row>
    <row r="17" spans="2:13" ht="16" thickTop="1" thickBot="1">
      <c r="B17" s="233"/>
      <c r="C17" s="236"/>
      <c r="D17" s="237"/>
      <c r="E17" s="168"/>
      <c r="F17" s="169"/>
      <c r="G17" s="170"/>
      <c r="H17" s="176"/>
      <c r="I17" s="171"/>
      <c r="J17" s="150"/>
      <c r="K17" s="111"/>
      <c r="L17" s="240"/>
      <c r="M17" s="241"/>
    </row>
    <row r="18" spans="2:13" ht="16" thickTop="1" thickBot="1">
      <c r="B18" s="233"/>
      <c r="C18" s="236"/>
      <c r="D18" s="237"/>
      <c r="E18" s="168"/>
      <c r="F18" s="169"/>
      <c r="G18" s="170"/>
      <c r="H18" s="176"/>
      <c r="I18" s="171"/>
      <c r="J18" s="150"/>
      <c r="K18" s="111"/>
      <c r="L18" s="240"/>
      <c r="M18" s="241"/>
    </row>
    <row r="19" spans="2:13" ht="16" thickTop="1" thickBot="1">
      <c r="B19" s="233"/>
      <c r="C19" s="236"/>
      <c r="D19" s="237"/>
      <c r="E19" s="168"/>
      <c r="F19" s="169"/>
      <c r="G19" s="170"/>
      <c r="H19" s="176"/>
      <c r="I19" s="171"/>
      <c r="J19" s="150"/>
      <c r="K19" s="111"/>
      <c r="L19" s="240"/>
      <c r="M19" s="241"/>
    </row>
    <row r="20" spans="2:13" ht="16" thickTop="1" thickBot="1">
      <c r="B20" s="233"/>
      <c r="C20" s="236"/>
      <c r="D20" s="237"/>
      <c r="E20" s="168"/>
      <c r="F20" s="169"/>
      <c r="G20" s="170"/>
      <c r="H20" s="176"/>
      <c r="I20" s="171"/>
      <c r="J20" s="150"/>
      <c r="K20" s="111"/>
      <c r="L20" s="240"/>
      <c r="M20" s="241"/>
    </row>
    <row r="21" spans="2:13" ht="16" thickTop="1" thickBot="1">
      <c r="B21" s="233"/>
      <c r="C21" s="236"/>
      <c r="D21" s="237"/>
      <c r="E21" s="168"/>
      <c r="F21" s="169"/>
      <c r="G21" s="170"/>
      <c r="H21" s="176"/>
      <c r="I21" s="171"/>
      <c r="J21" s="150"/>
      <c r="K21" s="111"/>
      <c r="L21" s="240"/>
      <c r="M21" s="241"/>
    </row>
    <row r="22" spans="2:13" ht="16" thickTop="1" thickBot="1">
      <c r="B22" s="233"/>
      <c r="C22" s="236"/>
      <c r="D22" s="237"/>
      <c r="E22" s="168"/>
      <c r="F22" s="169"/>
      <c r="G22" s="170"/>
      <c r="H22" s="176"/>
      <c r="I22" s="171"/>
      <c r="J22" s="150"/>
      <c r="K22" s="111"/>
      <c r="L22" s="240"/>
      <c r="M22" s="241"/>
    </row>
    <row r="23" spans="2:13" ht="16" thickTop="1" thickBot="1">
      <c r="B23" s="233"/>
      <c r="C23" s="236"/>
      <c r="D23" s="237"/>
      <c r="E23" s="168"/>
      <c r="F23" s="169"/>
      <c r="G23" s="170"/>
      <c r="H23" s="176"/>
      <c r="I23" s="171"/>
      <c r="J23" s="150"/>
      <c r="K23" s="111"/>
      <c r="L23" s="240"/>
      <c r="M23" s="241"/>
    </row>
    <row r="24" spans="2:13" ht="16" thickTop="1" thickBot="1">
      <c r="B24" s="233"/>
      <c r="C24" s="236"/>
      <c r="D24" s="237"/>
      <c r="E24" s="168"/>
      <c r="F24" s="169"/>
      <c r="G24" s="170"/>
      <c r="H24" s="176"/>
      <c r="I24" s="171"/>
      <c r="J24" s="150"/>
      <c r="K24" s="111"/>
      <c r="L24" s="240"/>
      <c r="M24" s="241"/>
    </row>
    <row r="25" spans="2:13" ht="16" thickTop="1" thickBot="1">
      <c r="B25" s="233"/>
      <c r="C25" s="236"/>
      <c r="D25" s="237"/>
      <c r="E25" s="168"/>
      <c r="F25" s="169"/>
      <c r="G25" s="170"/>
      <c r="H25" s="176"/>
      <c r="I25" s="171"/>
      <c r="J25" s="150"/>
      <c r="K25" s="111"/>
      <c r="L25" s="240"/>
      <c r="M25" s="241"/>
    </row>
    <row r="26" spans="2:13" ht="16" thickTop="1" thickBot="1">
      <c r="B26" s="233"/>
      <c r="C26" s="236"/>
      <c r="D26" s="237"/>
      <c r="E26" s="168"/>
      <c r="F26" s="169"/>
      <c r="G26" s="172"/>
      <c r="H26" s="176"/>
      <c r="I26" s="171"/>
      <c r="J26" s="150"/>
      <c r="K26" s="111"/>
      <c r="L26" s="240"/>
      <c r="M26" s="241"/>
    </row>
    <row r="27" spans="2:13" ht="16.5" hidden="1" customHeight="1" thickTop="1" thickBot="1">
      <c r="B27" s="234"/>
      <c r="C27" s="236"/>
      <c r="D27" s="237"/>
      <c r="E27" s="168"/>
      <c r="F27" s="169"/>
      <c r="G27" s="172"/>
      <c r="H27" s="177"/>
      <c r="I27" s="173"/>
      <c r="J27" s="115"/>
      <c r="K27" s="111"/>
      <c r="L27" s="240"/>
      <c r="M27" s="241"/>
    </row>
    <row r="28" spans="2:13" ht="16" thickTop="1" thickBot="1">
      <c r="B28" s="235"/>
      <c r="C28" s="238"/>
      <c r="D28" s="239"/>
      <c r="E28" s="108" t="s">
        <v>103</v>
      </c>
      <c r="F28" s="109"/>
      <c r="G28" s="109"/>
      <c r="H28" s="109"/>
      <c r="I28" s="109"/>
      <c r="J28" s="110"/>
      <c r="K28" s="174">
        <f>SUM(K15:K27)</f>
        <v>0</v>
      </c>
      <c r="L28" s="240"/>
      <c r="M28" s="241"/>
    </row>
    <row r="29" spans="2:13" ht="14">
      <c r="B29" s="7"/>
      <c r="C29" s="8"/>
      <c r="D29" s="8"/>
      <c r="E29" s="156"/>
      <c r="F29" s="157"/>
      <c r="G29" s="157"/>
      <c r="H29" s="157"/>
      <c r="I29" s="157"/>
      <c r="J29" s="157"/>
      <c r="K29" s="157"/>
      <c r="L29" s="157"/>
      <c r="M29" s="157"/>
    </row>
    <row r="30" spans="2:13" ht="18">
      <c r="B30" s="7"/>
      <c r="C30" s="8"/>
      <c r="D30" s="8"/>
      <c r="E30" s="194" t="s">
        <v>110</v>
      </c>
      <c r="F30" s="154"/>
      <c r="G30" s="154"/>
      <c r="H30" s="154"/>
      <c r="I30" s="154"/>
      <c r="J30" s="154"/>
      <c r="K30" s="154"/>
      <c r="L30" s="154"/>
      <c r="M30" s="154"/>
    </row>
    <row r="31" spans="2:13" ht="18">
      <c r="B31" s="7"/>
      <c r="C31" s="8"/>
      <c r="D31" s="8"/>
      <c r="E31" s="195" t="s">
        <v>112</v>
      </c>
      <c r="F31" s="147"/>
      <c r="G31" s="147"/>
      <c r="H31" s="147"/>
      <c r="I31" s="147"/>
      <c r="J31" s="147"/>
      <c r="K31" s="147"/>
      <c r="L31" s="147"/>
      <c r="M31" s="147"/>
    </row>
    <row r="32" spans="2:13" ht="19" thickBot="1">
      <c r="B32" s="7"/>
      <c r="C32" s="8"/>
      <c r="D32" s="8"/>
      <c r="E32" s="196" t="s">
        <v>111</v>
      </c>
      <c r="F32" s="155"/>
      <c r="G32" s="155"/>
      <c r="H32" s="155"/>
      <c r="I32" s="155"/>
      <c r="J32" s="155"/>
      <c r="K32" s="155"/>
      <c r="L32" s="155"/>
      <c r="M32" s="155"/>
    </row>
    <row r="33" spans="2:16">
      <c r="B33" s="252" t="s">
        <v>108</v>
      </c>
      <c r="C33" s="251" t="s">
        <v>13</v>
      </c>
      <c r="D33" s="182"/>
      <c r="E33" s="126"/>
      <c r="F33" s="127"/>
      <c r="G33" s="127"/>
      <c r="H33" s="180"/>
      <c r="I33" s="126"/>
      <c r="J33" s="127"/>
      <c r="K33" s="127"/>
      <c r="L33" s="127"/>
      <c r="M33" s="127"/>
    </row>
    <row r="34" spans="2:16" ht="26">
      <c r="B34" s="253"/>
      <c r="C34" s="236"/>
      <c r="D34" s="184"/>
      <c r="E34" s="128" t="s">
        <v>6</v>
      </c>
      <c r="F34" s="104" t="s">
        <v>105</v>
      </c>
      <c r="G34" s="103" t="s">
        <v>7</v>
      </c>
      <c r="H34" s="181" t="s">
        <v>114</v>
      </c>
      <c r="I34" s="103" t="s">
        <v>101</v>
      </c>
      <c r="J34" s="129" t="s">
        <v>8</v>
      </c>
      <c r="K34" s="105" t="s">
        <v>109</v>
      </c>
      <c r="L34" s="106" t="s">
        <v>14</v>
      </c>
      <c r="M34" s="130" t="s">
        <v>11</v>
      </c>
    </row>
    <row r="35" spans="2:16" ht="15" thickBot="1">
      <c r="B35" s="253"/>
      <c r="C35" s="236"/>
      <c r="D35" s="187">
        <v>1</v>
      </c>
      <c r="E35" s="116"/>
      <c r="F35" s="117"/>
      <c r="G35" s="118"/>
      <c r="H35" s="123"/>
      <c r="I35" s="151"/>
      <c r="J35" s="152"/>
      <c r="K35" s="121"/>
      <c r="L35" s="122"/>
      <c r="M35" s="122"/>
      <c r="O35" s="20" t="e">
        <f>VLOOKUP(I35,Lists!A$2:D$25,2,FALSE)</f>
        <v>#N/A</v>
      </c>
      <c r="P35" s="20" t="e">
        <f>VLOOKUP(J35,Lists!C$2:D$25,2,FALSE)</f>
        <v>#N/A</v>
      </c>
    </row>
    <row r="36" spans="2:16" ht="16" thickTop="1" thickBot="1">
      <c r="B36" s="253"/>
      <c r="C36" s="236"/>
      <c r="D36" s="187">
        <f>D35+1</f>
        <v>2</v>
      </c>
      <c r="E36" s="116"/>
      <c r="F36" s="117"/>
      <c r="G36" s="118"/>
      <c r="H36" s="123"/>
      <c r="I36" s="153"/>
      <c r="J36" s="152"/>
      <c r="K36" s="121"/>
      <c r="L36" s="122"/>
      <c r="M36" s="122"/>
      <c r="O36" s="20" t="e">
        <f>VLOOKUP(I36,Lists!A$2:D$25,2,FALSE)</f>
        <v>#N/A</v>
      </c>
      <c r="P36" s="20" t="e">
        <f>VLOOKUP(J36,Lists!C$2:D$25,2,FALSE)</f>
        <v>#N/A</v>
      </c>
    </row>
    <row r="37" spans="2:16" ht="16" thickTop="1" thickBot="1">
      <c r="B37" s="253"/>
      <c r="C37" s="236"/>
      <c r="D37" s="187">
        <f t="shared" ref="D37:D58" si="0">D36+1</f>
        <v>3</v>
      </c>
      <c r="E37" s="116"/>
      <c r="F37" s="117"/>
      <c r="G37" s="118"/>
      <c r="H37" s="123"/>
      <c r="I37" s="153"/>
      <c r="J37" s="152"/>
      <c r="K37" s="121"/>
      <c r="L37" s="122"/>
      <c r="M37" s="122"/>
      <c r="O37" s="20"/>
      <c r="P37" s="20"/>
    </row>
    <row r="38" spans="2:16" ht="16" thickTop="1" thickBot="1">
      <c r="B38" s="253"/>
      <c r="C38" s="236"/>
      <c r="D38" s="187">
        <f t="shared" si="0"/>
        <v>4</v>
      </c>
      <c r="E38" s="116"/>
      <c r="F38" s="117"/>
      <c r="G38" s="118"/>
      <c r="H38" s="123"/>
      <c r="I38" s="153"/>
      <c r="J38" s="152"/>
      <c r="K38" s="121"/>
      <c r="L38" s="122"/>
      <c r="M38" s="122"/>
      <c r="O38" s="20"/>
      <c r="P38" s="20"/>
    </row>
    <row r="39" spans="2:16" ht="16" thickTop="1" thickBot="1">
      <c r="B39" s="253"/>
      <c r="C39" s="236"/>
      <c r="D39" s="187">
        <f t="shared" si="0"/>
        <v>5</v>
      </c>
      <c r="E39" s="116"/>
      <c r="F39" s="117"/>
      <c r="G39" s="118"/>
      <c r="H39" s="123"/>
      <c r="I39" s="153"/>
      <c r="J39" s="152"/>
      <c r="K39" s="121"/>
      <c r="L39" s="122"/>
      <c r="M39" s="122"/>
      <c r="O39" s="20"/>
      <c r="P39" s="20"/>
    </row>
    <row r="40" spans="2:16" ht="16" thickTop="1" thickBot="1">
      <c r="B40" s="253"/>
      <c r="C40" s="236"/>
      <c r="D40" s="187">
        <f t="shared" si="0"/>
        <v>6</v>
      </c>
      <c r="E40" s="116"/>
      <c r="F40" s="117"/>
      <c r="G40" s="118"/>
      <c r="H40" s="123"/>
      <c r="I40" s="153"/>
      <c r="J40" s="152"/>
      <c r="K40" s="121"/>
      <c r="L40" s="122"/>
      <c r="M40" s="122"/>
      <c r="O40" s="20"/>
      <c r="P40" s="20"/>
    </row>
    <row r="41" spans="2:16" ht="16" thickTop="1" thickBot="1">
      <c r="B41" s="253"/>
      <c r="C41" s="236"/>
      <c r="D41" s="187">
        <f t="shared" si="0"/>
        <v>7</v>
      </c>
      <c r="E41" s="116"/>
      <c r="F41" s="117"/>
      <c r="G41" s="118"/>
      <c r="H41" s="123"/>
      <c r="I41" s="153"/>
      <c r="J41" s="152"/>
      <c r="K41" s="121"/>
      <c r="L41" s="122"/>
      <c r="M41" s="122"/>
      <c r="O41" s="20" t="e">
        <f>VLOOKUP(I41,Lists!A$2:D$25,2,FALSE)</f>
        <v>#N/A</v>
      </c>
      <c r="P41" s="20" t="e">
        <f>VLOOKUP(J41,Lists!C$2:D$25,2,FALSE)</f>
        <v>#N/A</v>
      </c>
    </row>
    <row r="42" spans="2:16" ht="16" thickTop="1" thickBot="1">
      <c r="B42" s="253"/>
      <c r="C42" s="236"/>
      <c r="D42" s="187">
        <f t="shared" si="0"/>
        <v>8</v>
      </c>
      <c r="E42" s="116"/>
      <c r="F42" s="117"/>
      <c r="G42" s="118"/>
      <c r="H42" s="123"/>
      <c r="I42" s="153"/>
      <c r="J42" s="152"/>
      <c r="K42" s="121"/>
      <c r="L42" s="122"/>
      <c r="M42" s="122"/>
      <c r="O42" s="20" t="e">
        <f>VLOOKUP(I42,Lists!A$2:D$25,2,FALSE)</f>
        <v>#N/A</v>
      </c>
      <c r="P42" s="20" t="e">
        <f>VLOOKUP(J42,Lists!C$2:D$25,2,FALSE)</f>
        <v>#N/A</v>
      </c>
    </row>
    <row r="43" spans="2:16" ht="16" thickTop="1" thickBot="1">
      <c r="B43" s="253"/>
      <c r="C43" s="236"/>
      <c r="D43" s="187">
        <f t="shared" si="0"/>
        <v>9</v>
      </c>
      <c r="E43" s="116"/>
      <c r="F43" s="117"/>
      <c r="G43" s="118"/>
      <c r="H43" s="123"/>
      <c r="I43" s="153"/>
      <c r="J43" s="152"/>
      <c r="K43" s="121"/>
      <c r="L43" s="122"/>
      <c r="M43" s="122"/>
      <c r="O43" s="20" t="e">
        <f>VLOOKUP(I43,Lists!A$2:D$25,2,FALSE)</f>
        <v>#N/A</v>
      </c>
      <c r="P43" s="20" t="e">
        <f>VLOOKUP(J43,Lists!C$2:D$25,2,FALSE)</f>
        <v>#N/A</v>
      </c>
    </row>
    <row r="44" spans="2:16" ht="16" thickTop="1" thickBot="1">
      <c r="B44" s="253"/>
      <c r="C44" s="236"/>
      <c r="D44" s="187">
        <f t="shared" si="0"/>
        <v>10</v>
      </c>
      <c r="E44" s="116"/>
      <c r="F44" s="117"/>
      <c r="G44" s="118"/>
      <c r="H44" s="123"/>
      <c r="I44" s="153"/>
      <c r="J44" s="152"/>
      <c r="K44" s="121"/>
      <c r="L44" s="122"/>
      <c r="M44" s="122"/>
      <c r="O44" s="20" t="e">
        <f>VLOOKUP(I44,Lists!A$2:D$25,2,FALSE)</f>
        <v>#N/A</v>
      </c>
      <c r="P44" s="20" t="e">
        <f>VLOOKUP(J44,Lists!C$2:D$25,2,FALSE)</f>
        <v>#N/A</v>
      </c>
    </row>
    <row r="45" spans="2:16" ht="16" thickTop="1" thickBot="1">
      <c r="B45" s="253"/>
      <c r="C45" s="236"/>
      <c r="D45" s="187">
        <f t="shared" si="0"/>
        <v>11</v>
      </c>
      <c r="E45" s="116"/>
      <c r="F45" s="117"/>
      <c r="G45" s="118"/>
      <c r="H45" s="123"/>
      <c r="I45" s="153"/>
      <c r="J45" s="152"/>
      <c r="K45" s="121"/>
      <c r="L45" s="122"/>
      <c r="M45" s="122"/>
      <c r="O45" s="20" t="e">
        <f>VLOOKUP(I45,Lists!A$2:D$25,2,FALSE)</f>
        <v>#N/A</v>
      </c>
      <c r="P45" s="20" t="e">
        <f>VLOOKUP(J45,Lists!C$2:D$25,2,FALSE)</f>
        <v>#N/A</v>
      </c>
    </row>
    <row r="46" spans="2:16" ht="16" thickTop="1" thickBot="1">
      <c r="B46" s="253"/>
      <c r="C46" s="236"/>
      <c r="D46" s="187">
        <f t="shared" si="0"/>
        <v>12</v>
      </c>
      <c r="E46" s="116"/>
      <c r="F46" s="117"/>
      <c r="G46" s="118"/>
      <c r="H46" s="123"/>
      <c r="I46" s="153"/>
      <c r="J46" s="152"/>
      <c r="K46" s="121"/>
      <c r="L46" s="122"/>
      <c r="M46" s="122"/>
      <c r="O46" s="20" t="e">
        <f>VLOOKUP(I46,Lists!A$2:D$25,2,FALSE)</f>
        <v>#N/A</v>
      </c>
      <c r="P46" s="20" t="e">
        <f>VLOOKUP(J46,Lists!C$2:D$25,2,FALSE)</f>
        <v>#N/A</v>
      </c>
    </row>
    <row r="47" spans="2:16" ht="16" thickTop="1" thickBot="1">
      <c r="B47" s="253"/>
      <c r="C47" s="236"/>
      <c r="D47" s="187">
        <f t="shared" si="0"/>
        <v>13</v>
      </c>
      <c r="E47" s="116"/>
      <c r="F47" s="117"/>
      <c r="G47" s="118"/>
      <c r="H47" s="123"/>
      <c r="I47" s="153"/>
      <c r="J47" s="152"/>
      <c r="K47" s="121"/>
      <c r="L47" s="122"/>
      <c r="M47" s="122"/>
      <c r="O47" s="20" t="e">
        <f>VLOOKUP(I47,Lists!A$2:D$25,2,FALSE)</f>
        <v>#N/A</v>
      </c>
      <c r="P47" s="20" t="e">
        <f>VLOOKUP(J47,Lists!C$2:D$25,2,FALSE)</f>
        <v>#N/A</v>
      </c>
    </row>
    <row r="48" spans="2:16" ht="16" thickTop="1" thickBot="1">
      <c r="B48" s="253"/>
      <c r="C48" s="236"/>
      <c r="D48" s="187">
        <f t="shared" si="0"/>
        <v>14</v>
      </c>
      <c r="E48" s="116"/>
      <c r="F48" s="117"/>
      <c r="G48" s="118"/>
      <c r="H48" s="123"/>
      <c r="I48" s="153"/>
      <c r="J48" s="152"/>
      <c r="K48" s="121"/>
      <c r="L48" s="122"/>
      <c r="M48" s="122"/>
      <c r="O48" s="20" t="e">
        <f>VLOOKUP(I48,Lists!A$2:D$25,2,FALSE)</f>
        <v>#N/A</v>
      </c>
      <c r="P48" s="20" t="e">
        <f>VLOOKUP(J48,Lists!C$2:D$25,2,FALSE)</f>
        <v>#N/A</v>
      </c>
    </row>
    <row r="49" spans="2:16" ht="16" thickTop="1" thickBot="1">
      <c r="B49" s="253"/>
      <c r="C49" s="236"/>
      <c r="D49" s="187">
        <f t="shared" si="0"/>
        <v>15</v>
      </c>
      <c r="E49" s="119"/>
      <c r="F49" s="120"/>
      <c r="G49" s="107"/>
      <c r="H49" s="125"/>
      <c r="I49" s="153"/>
      <c r="J49" s="152"/>
      <c r="K49" s="124"/>
      <c r="L49" s="125"/>
      <c r="M49" s="125"/>
      <c r="O49" s="20" t="e">
        <f>VLOOKUP(I49,Lists!A$2:D$25,2,FALSE)</f>
        <v>#N/A</v>
      </c>
      <c r="P49" s="20" t="e">
        <f>VLOOKUP(J49,Lists!C$2:D$25,2,FALSE)</f>
        <v>#N/A</v>
      </c>
    </row>
    <row r="50" spans="2:16" ht="16" thickTop="1" thickBot="1">
      <c r="B50" s="253"/>
      <c r="C50" s="236"/>
      <c r="D50" s="187">
        <f t="shared" si="0"/>
        <v>16</v>
      </c>
      <c r="E50" s="119"/>
      <c r="F50" s="120"/>
      <c r="G50" s="107"/>
      <c r="H50" s="125"/>
      <c r="I50" s="153"/>
      <c r="J50" s="148"/>
      <c r="K50" s="124"/>
      <c r="L50" s="125"/>
      <c r="M50" s="125"/>
      <c r="O50" s="20" t="e">
        <f>VLOOKUP(I50,Lists!A$2:D$25,2,FALSE)</f>
        <v>#N/A</v>
      </c>
      <c r="P50" s="20" t="e">
        <f>VLOOKUP(J50,Lists!C$2:D$25,2,FALSE)</f>
        <v>#N/A</v>
      </c>
    </row>
    <row r="51" spans="2:16" ht="16" thickTop="1" thickBot="1">
      <c r="B51" s="253"/>
      <c r="C51" s="236"/>
      <c r="D51" s="187">
        <f t="shared" si="0"/>
        <v>17</v>
      </c>
      <c r="E51" s="119"/>
      <c r="F51" s="120"/>
      <c r="G51" s="107"/>
      <c r="H51" s="125"/>
      <c r="I51" s="153"/>
      <c r="J51" s="148"/>
      <c r="K51" s="124"/>
      <c r="L51" s="125"/>
      <c r="M51" s="125"/>
      <c r="O51" s="20" t="e">
        <f>VLOOKUP(I51,Lists!A$2:D$25,2,FALSE)</f>
        <v>#N/A</v>
      </c>
      <c r="P51" s="20" t="e">
        <f>VLOOKUP(J51,Lists!C$2:D$25,2,FALSE)</f>
        <v>#N/A</v>
      </c>
    </row>
    <row r="52" spans="2:16" ht="16" thickTop="1" thickBot="1">
      <c r="B52" s="253"/>
      <c r="C52" s="236"/>
      <c r="D52" s="187">
        <f t="shared" si="0"/>
        <v>18</v>
      </c>
      <c r="E52" s="119"/>
      <c r="F52" s="120"/>
      <c r="G52" s="107"/>
      <c r="H52" s="125"/>
      <c r="I52" s="153"/>
      <c r="J52" s="148"/>
      <c r="K52" s="124"/>
      <c r="L52" s="125"/>
      <c r="M52" s="125"/>
      <c r="N52" s="8"/>
      <c r="O52" s="20" t="e">
        <f>VLOOKUP(I52,Lists!A$2:D$25,2,FALSE)</f>
        <v>#N/A</v>
      </c>
      <c r="P52" s="20" t="e">
        <f>VLOOKUP(J52,Lists!C$2:D$25,2,FALSE)</f>
        <v>#N/A</v>
      </c>
    </row>
    <row r="53" spans="2:16" ht="16" thickTop="1" thickBot="1">
      <c r="B53" s="253"/>
      <c r="C53" s="236"/>
      <c r="D53" s="187">
        <f t="shared" si="0"/>
        <v>19</v>
      </c>
      <c r="E53" s="119"/>
      <c r="F53" s="120"/>
      <c r="G53" s="107"/>
      <c r="H53" s="125"/>
      <c r="I53" s="153"/>
      <c r="J53" s="148"/>
      <c r="K53" s="124"/>
      <c r="L53" s="125"/>
      <c r="M53" s="125"/>
      <c r="N53" s="8"/>
      <c r="O53" s="20" t="e">
        <f>VLOOKUP(I53,Lists!A$2:D$25,2,FALSE)</f>
        <v>#N/A</v>
      </c>
      <c r="P53" s="20" t="e">
        <f>VLOOKUP(J53,Lists!C$2:D$25,2,FALSE)</f>
        <v>#N/A</v>
      </c>
    </row>
    <row r="54" spans="2:16" ht="16" thickTop="1" thickBot="1">
      <c r="B54" s="253"/>
      <c r="C54" s="236"/>
      <c r="D54" s="187">
        <f t="shared" si="0"/>
        <v>20</v>
      </c>
      <c r="E54" s="119"/>
      <c r="F54" s="120"/>
      <c r="G54" s="107"/>
      <c r="H54" s="125"/>
      <c r="I54" s="153"/>
      <c r="J54" s="148"/>
      <c r="K54" s="124"/>
      <c r="L54" s="125"/>
      <c r="M54" s="125"/>
      <c r="N54" s="8"/>
      <c r="O54" s="20" t="e">
        <f>VLOOKUP(I54,Lists!A$2:D$25,2,FALSE)</f>
        <v>#N/A</v>
      </c>
      <c r="P54" s="20" t="e">
        <f>VLOOKUP(J54,Lists!C$2:D$25,2,FALSE)</f>
        <v>#N/A</v>
      </c>
    </row>
    <row r="55" spans="2:16" ht="16" thickTop="1" thickBot="1">
      <c r="B55" s="253"/>
      <c r="C55" s="236"/>
      <c r="D55" s="187">
        <f t="shared" si="0"/>
        <v>21</v>
      </c>
      <c r="E55" s="119"/>
      <c r="F55" s="120"/>
      <c r="G55" s="107"/>
      <c r="H55" s="125"/>
      <c r="I55" s="153"/>
      <c r="J55" s="148"/>
      <c r="K55" s="124"/>
      <c r="L55" s="125"/>
      <c r="M55" s="125"/>
      <c r="N55" s="8"/>
      <c r="O55" s="20" t="e">
        <f>VLOOKUP(I55,Lists!A$2:D$25,2,FALSE)</f>
        <v>#N/A</v>
      </c>
      <c r="P55" s="20" t="e">
        <f>VLOOKUP(J55,Lists!C$2:D$25,2,FALSE)</f>
        <v>#N/A</v>
      </c>
    </row>
    <row r="56" spans="2:16" ht="16" thickTop="1" thickBot="1">
      <c r="B56" s="253"/>
      <c r="C56" s="236"/>
      <c r="D56" s="187">
        <f t="shared" si="0"/>
        <v>22</v>
      </c>
      <c r="E56" s="119"/>
      <c r="F56" s="120"/>
      <c r="G56" s="107"/>
      <c r="H56" s="125"/>
      <c r="I56" s="153"/>
      <c r="J56" s="148"/>
      <c r="K56" s="124"/>
      <c r="L56" s="125"/>
      <c r="M56" s="125"/>
      <c r="N56" s="8"/>
      <c r="O56" s="20" t="e">
        <f>VLOOKUP(I56,Lists!A$2:D$25,2,FALSE)</f>
        <v>#N/A</v>
      </c>
      <c r="P56" s="20" t="e">
        <f>VLOOKUP(J56,Lists!C$2:D$25,2,FALSE)</f>
        <v>#N/A</v>
      </c>
    </row>
    <row r="57" spans="2:16" ht="16" thickTop="1" thickBot="1">
      <c r="B57" s="253"/>
      <c r="C57" s="236"/>
      <c r="D57" s="187">
        <f t="shared" si="0"/>
        <v>23</v>
      </c>
      <c r="E57" s="119"/>
      <c r="F57" s="120"/>
      <c r="G57" s="107"/>
      <c r="H57" s="125"/>
      <c r="I57" s="153"/>
      <c r="J57" s="148"/>
      <c r="K57" s="124"/>
      <c r="L57" s="125"/>
      <c r="M57" s="125"/>
      <c r="N57" s="8"/>
      <c r="O57" s="20" t="e">
        <f>VLOOKUP(I57,Lists!A$2:D$25,2,FALSE)</f>
        <v>#N/A</v>
      </c>
      <c r="P57" s="20" t="e">
        <f>VLOOKUP(J57,Lists!C$2:D$25,2,FALSE)</f>
        <v>#N/A</v>
      </c>
    </row>
    <row r="58" spans="2:16" ht="16" thickTop="1" thickBot="1">
      <c r="B58" s="253"/>
      <c r="C58" s="236"/>
      <c r="D58" s="187">
        <f t="shared" si="0"/>
        <v>24</v>
      </c>
      <c r="E58" s="119"/>
      <c r="F58" s="120"/>
      <c r="G58" s="107"/>
      <c r="H58" s="125"/>
      <c r="I58" s="153"/>
      <c r="J58" s="148"/>
      <c r="K58" s="124"/>
      <c r="L58" s="125"/>
      <c r="M58" s="125"/>
      <c r="N58" s="8"/>
      <c r="O58" s="20" t="e">
        <f>VLOOKUP(I58,Lists!A$2:D$25,2,FALSE)</f>
        <v>#N/A</v>
      </c>
      <c r="P58" s="20" t="e">
        <f>VLOOKUP(J58,Lists!C$2:D$25,2,FALSE)</f>
        <v>#N/A</v>
      </c>
    </row>
    <row r="59" spans="2:16" ht="15.75" hidden="1" customHeight="1" thickBot="1">
      <c r="B59" s="253"/>
      <c r="C59" s="183"/>
      <c r="D59" s="184"/>
      <c r="E59" s="23"/>
      <c r="F59" s="24"/>
      <c r="G59" s="19"/>
      <c r="H59" s="22"/>
      <c r="I59" s="19"/>
      <c r="J59" s="19"/>
      <c r="K59" s="25"/>
      <c r="L59" s="21"/>
      <c r="M59" s="21"/>
      <c r="N59" s="8"/>
      <c r="O59" s="6" t="e">
        <f>VLOOKUP(I59,Lists!A$2:D$25,2,FALSE)</f>
        <v>#N/A</v>
      </c>
    </row>
    <row r="60" spans="2:16" ht="15" hidden="1" customHeight="1" thickBot="1">
      <c r="B60" s="253"/>
      <c r="C60" s="185"/>
      <c r="D60" s="186"/>
      <c r="E60" s="26"/>
      <c r="F60" s="27"/>
      <c r="G60" s="28"/>
      <c r="H60" s="31"/>
      <c r="I60" s="28"/>
      <c r="J60" s="28"/>
      <c r="K60" s="29"/>
      <c r="L60" s="30"/>
      <c r="M60" s="30"/>
      <c r="N60" s="32"/>
      <c r="O60" s="6" t="e">
        <f>VLOOKUP(I60,Lists!A$2:D$25,2,FALSE)</f>
        <v>#N/A</v>
      </c>
    </row>
    <row r="61" spans="2:16" ht="16" thickTop="1" thickBot="1">
      <c r="B61" s="1"/>
      <c r="C61" s="2"/>
      <c r="D61" s="2"/>
      <c r="E61" s="2"/>
      <c r="F61" s="131"/>
      <c r="G61" s="132"/>
      <c r="H61" s="2"/>
      <c r="I61" s="132"/>
      <c r="J61" s="132"/>
      <c r="K61" s="133"/>
      <c r="L61" s="136" t="s">
        <v>16</v>
      </c>
      <c r="M61" s="136"/>
    </row>
    <row r="62" spans="2:16" ht="20" thickTop="1" thickBot="1">
      <c r="B62" s="33"/>
      <c r="C62" s="15"/>
      <c r="D62" s="15"/>
      <c r="E62" s="15"/>
      <c r="F62" s="134"/>
      <c r="G62" s="135"/>
      <c r="H62" s="15"/>
      <c r="I62" s="135"/>
      <c r="J62" s="145" t="s">
        <v>17</v>
      </c>
      <c r="K62" s="146">
        <f>SUM(K35:K61)</f>
        <v>0</v>
      </c>
      <c r="L62" s="144">
        <f>K28-K62</f>
        <v>0</v>
      </c>
      <c r="M62" s="143"/>
    </row>
    <row r="63" spans="2:16" ht="15" customHeight="1" thickTop="1" thickBot="1">
      <c r="B63" s="248" t="s">
        <v>115</v>
      </c>
      <c r="C63" s="242" t="s">
        <v>13</v>
      </c>
      <c r="D63" s="243"/>
      <c r="E63" s="34"/>
      <c r="F63" s="34"/>
      <c r="G63" s="34"/>
      <c r="H63" s="2"/>
      <c r="I63" s="178"/>
      <c r="J63" s="34"/>
      <c r="K63" s="34"/>
      <c r="L63" s="137" t="s">
        <v>18</v>
      </c>
      <c r="M63" s="138"/>
    </row>
    <row r="64" spans="2:16" ht="16" thickTop="1" thickBot="1">
      <c r="B64" s="249"/>
      <c r="C64" s="244"/>
      <c r="D64" s="245"/>
      <c r="E64" s="34"/>
      <c r="F64" s="34"/>
      <c r="G64" s="34"/>
      <c r="H64" s="8"/>
      <c r="I64" s="34"/>
      <c r="J64" s="34"/>
      <c r="K64" s="34"/>
      <c r="L64" s="139" t="s">
        <v>19</v>
      </c>
      <c r="M64" s="140">
        <f>K28</f>
        <v>0</v>
      </c>
    </row>
    <row r="65" spans="2:13" ht="16" thickTop="1" thickBot="1">
      <c r="B65" s="249"/>
      <c r="C65" s="244"/>
      <c r="D65" s="245"/>
      <c r="E65" s="34"/>
      <c r="F65" s="34"/>
      <c r="G65" s="34"/>
      <c r="H65" s="9"/>
      <c r="I65" s="34"/>
      <c r="J65" s="34"/>
      <c r="K65" s="34"/>
      <c r="L65" s="139" t="s">
        <v>20</v>
      </c>
      <c r="M65" s="140">
        <f>K62</f>
        <v>0</v>
      </c>
    </row>
    <row r="66" spans="2:13" ht="16" thickTop="1" thickBot="1">
      <c r="B66" s="250"/>
      <c r="C66" s="246"/>
      <c r="D66" s="247"/>
      <c r="E66" s="35"/>
      <c r="F66" s="35"/>
      <c r="G66" s="35"/>
      <c r="H66" s="179"/>
      <c r="I66" s="35"/>
      <c r="J66" s="35"/>
      <c r="K66" s="35"/>
      <c r="L66" s="141" t="s">
        <v>21</v>
      </c>
      <c r="M66" s="142">
        <f>M64-M65</f>
        <v>0</v>
      </c>
    </row>
  </sheetData>
  <mergeCells count="34">
    <mergeCell ref="C4:E4"/>
    <mergeCell ref="C5:E5"/>
    <mergeCell ref="F8:G8"/>
    <mergeCell ref="L14:M14"/>
    <mergeCell ref="L15:M15"/>
    <mergeCell ref="D8:E8"/>
    <mergeCell ref="D9:E9"/>
    <mergeCell ref="D10:E10"/>
    <mergeCell ref="D11:E11"/>
    <mergeCell ref="F9:G9"/>
    <mergeCell ref="F10:G10"/>
    <mergeCell ref="F11:G11"/>
    <mergeCell ref="F4:G4"/>
    <mergeCell ref="F5:G5"/>
    <mergeCell ref="C63:D66"/>
    <mergeCell ref="B63:B66"/>
    <mergeCell ref="C33:C58"/>
    <mergeCell ref="B33:B60"/>
    <mergeCell ref="L21:M21"/>
    <mergeCell ref="L22:M22"/>
    <mergeCell ref="L23:M23"/>
    <mergeCell ref="L24:M24"/>
    <mergeCell ref="L25:M25"/>
    <mergeCell ref="B8:B11"/>
    <mergeCell ref="B15:B28"/>
    <mergeCell ref="C15:D28"/>
    <mergeCell ref="L26:M26"/>
    <mergeCell ref="L27:M27"/>
    <mergeCell ref="L28:M28"/>
    <mergeCell ref="L16:M16"/>
    <mergeCell ref="L17:M17"/>
    <mergeCell ref="L18:M18"/>
    <mergeCell ref="L19:M19"/>
    <mergeCell ref="L20:M20"/>
  </mergeCells>
  <pageMargins left="0.7" right="0.7" top="0.75" bottom="0.75" header="0.3" footer="0.3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Lists!$C$2:$C$13</xm:f>
          </x14:formula1>
          <xm:sqref>J15:J27 J35:J58</xm:sqref>
        </x14:dataValidation>
        <x14:dataValidation type="list" allowBlank="1" showInputMessage="1" showErrorMessage="1">
          <x14:formula1>
            <xm:f>Lists!$E$2:$E$5</xm:f>
          </x14:formula1>
          <xm:sqref>I15:I27</xm:sqref>
        </x14:dataValidation>
        <x14:dataValidation type="list" allowBlank="1" showInputMessage="1" showErrorMessage="1">
          <x14:formula1>
            <xm:f>Lists!$A$2:$A$25</xm:f>
          </x14:formula1>
          <xm:sqref>I35:I58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A4" workbookViewId="0">
      <selection activeCell="F9" sqref="F9:G9"/>
    </sheetView>
  </sheetViews>
  <sheetFormatPr baseColWidth="10" defaultColWidth="9.1640625" defaultRowHeight="13" x14ac:dyDescent="0"/>
  <cols>
    <col min="1" max="1" width="2.1640625" style="6" customWidth="1"/>
    <col min="2" max="2" width="15.5" style="6" customWidth="1"/>
    <col min="3" max="4" width="5" style="36" customWidth="1"/>
    <col min="5" max="5" width="39.83203125" style="6" bestFit="1" customWidth="1"/>
    <col min="6" max="6" width="20" style="6" bestFit="1" customWidth="1"/>
    <col min="7" max="7" width="17.5" style="6" customWidth="1"/>
    <col min="8" max="8" width="37.1640625" style="6" customWidth="1"/>
    <col min="9" max="9" width="28.1640625" style="6" customWidth="1"/>
    <col min="10" max="10" width="24.5" style="6" customWidth="1"/>
    <col min="11" max="11" width="18.33203125" style="6" customWidth="1"/>
    <col min="12" max="12" width="13" style="6" customWidth="1"/>
    <col min="13" max="13" width="19.1640625" style="6" bestFit="1" customWidth="1"/>
    <col min="14" max="14" width="18.6640625" style="6" customWidth="1"/>
    <col min="15" max="16" width="0" style="6" hidden="1" customWidth="1"/>
    <col min="17" max="16384" width="9.1640625" style="6"/>
  </cols>
  <sheetData>
    <row r="1" spans="2:13" ht="14" thickBot="1">
      <c r="E1" s="191"/>
    </row>
    <row r="2" spans="2:13">
      <c r="B2" s="1"/>
      <c r="C2" s="3" t="s">
        <v>96</v>
      </c>
      <c r="D2" s="2"/>
      <c r="F2" s="4"/>
      <c r="G2" s="4"/>
      <c r="H2" s="4"/>
      <c r="I2" s="4"/>
      <c r="J2" s="4"/>
      <c r="K2" s="4"/>
      <c r="L2" s="4"/>
      <c r="M2" s="5"/>
    </row>
    <row r="3" spans="2:13" ht="14">
      <c r="B3" s="7"/>
      <c r="C3" s="114" t="s">
        <v>104</v>
      </c>
      <c r="D3" s="8"/>
      <c r="F3" s="9"/>
      <c r="G3" s="9"/>
      <c r="H3" s="9"/>
      <c r="I3" s="9"/>
      <c r="J3" s="9"/>
      <c r="K3" s="9"/>
      <c r="L3" s="9"/>
      <c r="M3" s="10"/>
    </row>
    <row r="4" spans="2:13" ht="14">
      <c r="B4" s="7"/>
      <c r="C4" s="254" t="s">
        <v>98</v>
      </c>
      <c r="D4" s="255"/>
      <c r="E4" s="256"/>
      <c r="F4" s="273"/>
      <c r="G4" s="274"/>
      <c r="H4" s="9"/>
      <c r="I4" s="9"/>
      <c r="J4" s="9"/>
      <c r="K4" s="9"/>
      <c r="L4" s="9"/>
      <c r="M4" s="10"/>
    </row>
    <row r="5" spans="2:13" ht="14">
      <c r="B5" s="7"/>
      <c r="C5" s="254" t="s">
        <v>97</v>
      </c>
      <c r="D5" s="255"/>
      <c r="E5" s="256"/>
      <c r="F5" s="273"/>
      <c r="G5" s="274"/>
      <c r="H5" s="158" t="s">
        <v>95</v>
      </c>
      <c r="I5" s="160"/>
      <c r="K5" s="11"/>
      <c r="L5" s="12"/>
      <c r="M5" s="161"/>
    </row>
    <row r="6" spans="2:13">
      <c r="B6" s="7"/>
      <c r="C6" s="8"/>
      <c r="D6" s="8"/>
      <c r="E6" s="12"/>
      <c r="F6" s="12"/>
      <c r="G6" s="12"/>
      <c r="H6" s="9"/>
      <c r="I6" s="12"/>
      <c r="J6" s="12"/>
      <c r="K6" s="12"/>
      <c r="L6" s="12"/>
      <c r="M6" s="161"/>
    </row>
    <row r="7" spans="2:13" ht="14" thickBot="1">
      <c r="B7" s="33"/>
      <c r="C7" s="15"/>
      <c r="D7" s="15"/>
      <c r="E7" s="162"/>
      <c r="F7" s="162"/>
      <c r="G7" s="162"/>
      <c r="H7" s="162"/>
      <c r="I7" s="162"/>
      <c r="J7" s="162"/>
      <c r="K7" s="162"/>
      <c r="L7" s="162"/>
      <c r="M7" s="163"/>
    </row>
    <row r="8" spans="2:13" ht="15.75" customHeight="1">
      <c r="B8" s="230" t="s">
        <v>0</v>
      </c>
      <c r="C8" s="188"/>
      <c r="D8" s="261" t="s">
        <v>94</v>
      </c>
      <c r="E8" s="262"/>
      <c r="F8" s="257">
        <f>'Oct 14'!F11:G11</f>
        <v>0</v>
      </c>
      <c r="G8" s="258"/>
      <c r="H8" s="198" t="s">
        <v>116</v>
      </c>
      <c r="I8" s="199"/>
      <c r="J8" s="2"/>
      <c r="K8" s="2"/>
      <c r="L8" s="2"/>
      <c r="M8" s="13"/>
    </row>
    <row r="9" spans="2:13" ht="15">
      <c r="B9" s="231"/>
      <c r="C9" s="189" t="s">
        <v>1</v>
      </c>
      <c r="D9" s="263" t="s">
        <v>2</v>
      </c>
      <c r="E9" s="264"/>
      <c r="F9" s="267">
        <f>K28</f>
        <v>0</v>
      </c>
      <c r="G9" s="268"/>
      <c r="H9" s="8"/>
      <c r="I9" s="8"/>
      <c r="J9" s="8"/>
      <c r="K9" s="8"/>
      <c r="L9" s="8"/>
      <c r="M9" s="14"/>
    </row>
    <row r="10" spans="2:13" ht="15">
      <c r="B10" s="231"/>
      <c r="C10" s="189" t="s">
        <v>3</v>
      </c>
      <c r="D10" s="263" t="s">
        <v>92</v>
      </c>
      <c r="E10" s="264"/>
      <c r="F10" s="269"/>
      <c r="G10" s="270"/>
      <c r="H10" s="8"/>
      <c r="I10" s="8"/>
      <c r="J10" s="8"/>
      <c r="K10" s="8"/>
      <c r="L10" s="8"/>
      <c r="M10" s="14"/>
    </row>
    <row r="11" spans="2:13" ht="16" thickBot="1">
      <c r="B11" s="232"/>
      <c r="C11" s="190" t="s">
        <v>4</v>
      </c>
      <c r="D11" s="265" t="s">
        <v>93</v>
      </c>
      <c r="E11" s="266"/>
      <c r="F11" s="271">
        <f>F8-F9+F10</f>
        <v>0</v>
      </c>
      <c r="G11" s="272"/>
      <c r="H11" s="15"/>
      <c r="I11" s="15"/>
      <c r="J11" s="15"/>
      <c r="K11" s="15"/>
      <c r="L11" s="15"/>
      <c r="M11" s="16"/>
    </row>
    <row r="12" spans="2:13" ht="14">
      <c r="B12" s="164"/>
      <c r="C12" s="200"/>
      <c r="D12" s="200"/>
      <c r="E12" s="166"/>
      <c r="F12" s="167"/>
      <c r="G12" s="2"/>
      <c r="H12" s="2"/>
      <c r="I12" s="2"/>
      <c r="J12" s="2"/>
      <c r="K12" s="2"/>
      <c r="L12" s="2"/>
      <c r="M12" s="13"/>
    </row>
    <row r="13" spans="2:13" ht="18">
      <c r="B13" s="112"/>
      <c r="C13" s="8"/>
      <c r="D13" s="8"/>
      <c r="E13" s="197" t="s">
        <v>102</v>
      </c>
      <c r="F13" s="113"/>
      <c r="G13" s="8"/>
      <c r="H13" s="9"/>
      <c r="I13" s="9"/>
      <c r="J13" s="9"/>
      <c r="K13" s="9"/>
      <c r="L13" s="9"/>
      <c r="M13" s="10"/>
    </row>
    <row r="14" spans="2:13" s="18" customFormat="1" ht="36.75" customHeight="1">
      <c r="B14" s="17"/>
      <c r="C14" s="192"/>
      <c r="D14" s="193"/>
      <c r="E14" s="103" t="s">
        <v>6</v>
      </c>
      <c r="F14" s="104" t="s">
        <v>10</v>
      </c>
      <c r="G14" s="103" t="s">
        <v>7</v>
      </c>
      <c r="H14" s="201" t="s">
        <v>113</v>
      </c>
      <c r="I14" s="103" t="s">
        <v>101</v>
      </c>
      <c r="J14" s="103" t="s">
        <v>8</v>
      </c>
      <c r="K14" s="105" t="s">
        <v>9</v>
      </c>
      <c r="L14" s="259" t="s">
        <v>12</v>
      </c>
      <c r="M14" s="260"/>
    </row>
    <row r="15" spans="2:13" ht="15" thickBot="1">
      <c r="B15" s="233" t="s">
        <v>107</v>
      </c>
      <c r="C15" s="236" t="s">
        <v>13</v>
      </c>
      <c r="D15" s="237"/>
      <c r="E15" s="168"/>
      <c r="F15" s="169"/>
      <c r="G15" s="170"/>
      <c r="H15" s="175"/>
      <c r="I15" s="171"/>
      <c r="J15" s="149"/>
      <c r="K15" s="111"/>
      <c r="L15" s="240"/>
      <c r="M15" s="241"/>
    </row>
    <row r="16" spans="2:13" ht="16" thickTop="1" thickBot="1">
      <c r="B16" s="233"/>
      <c r="C16" s="236"/>
      <c r="D16" s="237"/>
      <c r="E16" s="168"/>
      <c r="F16" s="169"/>
      <c r="G16" s="159"/>
      <c r="H16" s="176"/>
      <c r="I16" s="171"/>
      <c r="J16" s="150"/>
      <c r="K16" s="111"/>
      <c r="L16" s="240"/>
      <c r="M16" s="241"/>
    </row>
    <row r="17" spans="2:13" ht="16" thickTop="1" thickBot="1">
      <c r="B17" s="233"/>
      <c r="C17" s="236"/>
      <c r="D17" s="237"/>
      <c r="E17" s="168"/>
      <c r="F17" s="169"/>
      <c r="G17" s="170"/>
      <c r="H17" s="176"/>
      <c r="I17" s="171"/>
      <c r="J17" s="150"/>
      <c r="K17" s="111"/>
      <c r="L17" s="240"/>
      <c r="M17" s="241"/>
    </row>
    <row r="18" spans="2:13" ht="16" thickTop="1" thickBot="1">
      <c r="B18" s="233"/>
      <c r="C18" s="236"/>
      <c r="D18" s="237"/>
      <c r="E18" s="168"/>
      <c r="F18" s="169"/>
      <c r="G18" s="170"/>
      <c r="H18" s="176"/>
      <c r="I18" s="171"/>
      <c r="J18" s="150"/>
      <c r="K18" s="111"/>
      <c r="L18" s="240"/>
      <c r="M18" s="241"/>
    </row>
    <row r="19" spans="2:13" ht="16" thickTop="1" thickBot="1">
      <c r="B19" s="233"/>
      <c r="C19" s="236"/>
      <c r="D19" s="237"/>
      <c r="E19" s="168"/>
      <c r="F19" s="169"/>
      <c r="G19" s="170"/>
      <c r="H19" s="176"/>
      <c r="I19" s="171"/>
      <c r="J19" s="150"/>
      <c r="K19" s="111"/>
      <c r="L19" s="240"/>
      <c r="M19" s="241"/>
    </row>
    <row r="20" spans="2:13" ht="16" thickTop="1" thickBot="1">
      <c r="B20" s="233"/>
      <c r="C20" s="236"/>
      <c r="D20" s="237"/>
      <c r="E20" s="168"/>
      <c r="F20" s="169"/>
      <c r="G20" s="170"/>
      <c r="H20" s="176"/>
      <c r="I20" s="171"/>
      <c r="J20" s="150"/>
      <c r="K20" s="111"/>
      <c r="L20" s="240"/>
      <c r="M20" s="241"/>
    </row>
    <row r="21" spans="2:13" ht="16" thickTop="1" thickBot="1">
      <c r="B21" s="233"/>
      <c r="C21" s="236"/>
      <c r="D21" s="237"/>
      <c r="E21" s="168"/>
      <c r="F21" s="169"/>
      <c r="G21" s="170"/>
      <c r="H21" s="176"/>
      <c r="I21" s="171"/>
      <c r="J21" s="150"/>
      <c r="K21" s="111"/>
      <c r="L21" s="240"/>
      <c r="M21" s="241"/>
    </row>
    <row r="22" spans="2:13" ht="16" thickTop="1" thickBot="1">
      <c r="B22" s="233"/>
      <c r="C22" s="236"/>
      <c r="D22" s="237"/>
      <c r="E22" s="168"/>
      <c r="F22" s="169"/>
      <c r="G22" s="170"/>
      <c r="H22" s="176"/>
      <c r="I22" s="171"/>
      <c r="J22" s="150"/>
      <c r="K22" s="111"/>
      <c r="L22" s="240"/>
      <c r="M22" s="241"/>
    </row>
    <row r="23" spans="2:13" ht="16" thickTop="1" thickBot="1">
      <c r="B23" s="233"/>
      <c r="C23" s="236"/>
      <c r="D23" s="237"/>
      <c r="E23" s="168"/>
      <c r="F23" s="169"/>
      <c r="G23" s="170"/>
      <c r="H23" s="176"/>
      <c r="I23" s="171"/>
      <c r="J23" s="150"/>
      <c r="K23" s="111"/>
      <c r="L23" s="240"/>
      <c r="M23" s="241"/>
    </row>
    <row r="24" spans="2:13" ht="16" thickTop="1" thickBot="1">
      <c r="B24" s="233"/>
      <c r="C24" s="236"/>
      <c r="D24" s="237"/>
      <c r="E24" s="168"/>
      <c r="F24" s="169"/>
      <c r="G24" s="170"/>
      <c r="H24" s="176"/>
      <c r="I24" s="171"/>
      <c r="J24" s="150"/>
      <c r="K24" s="111"/>
      <c r="L24" s="240"/>
      <c r="M24" s="241"/>
    </row>
    <row r="25" spans="2:13" ht="16" thickTop="1" thickBot="1">
      <c r="B25" s="233"/>
      <c r="C25" s="236"/>
      <c r="D25" s="237"/>
      <c r="E25" s="168"/>
      <c r="F25" s="169"/>
      <c r="G25" s="170"/>
      <c r="H25" s="176"/>
      <c r="I25" s="171"/>
      <c r="J25" s="150"/>
      <c r="K25" s="111"/>
      <c r="L25" s="240"/>
      <c r="M25" s="241"/>
    </row>
    <row r="26" spans="2:13" ht="16" thickTop="1" thickBot="1">
      <c r="B26" s="233"/>
      <c r="C26" s="236"/>
      <c r="D26" s="237"/>
      <c r="E26" s="168"/>
      <c r="F26" s="169"/>
      <c r="G26" s="172"/>
      <c r="H26" s="176"/>
      <c r="I26" s="171"/>
      <c r="J26" s="150"/>
      <c r="K26" s="111"/>
      <c r="L26" s="240"/>
      <c r="M26" s="241"/>
    </row>
    <row r="27" spans="2:13" ht="16.5" hidden="1" customHeight="1">
      <c r="B27" s="234"/>
      <c r="C27" s="236"/>
      <c r="D27" s="237"/>
      <c r="E27" s="168"/>
      <c r="F27" s="169"/>
      <c r="G27" s="172"/>
      <c r="H27" s="177"/>
      <c r="I27" s="173"/>
      <c r="J27" s="115"/>
      <c r="K27" s="111"/>
      <c r="L27" s="240"/>
      <c r="M27" s="241"/>
    </row>
    <row r="28" spans="2:13" ht="16" thickTop="1" thickBot="1">
      <c r="B28" s="235"/>
      <c r="C28" s="238"/>
      <c r="D28" s="239"/>
      <c r="E28" s="108" t="s">
        <v>103</v>
      </c>
      <c r="F28" s="109"/>
      <c r="G28" s="109"/>
      <c r="H28" s="109"/>
      <c r="I28" s="109"/>
      <c r="J28" s="110"/>
      <c r="K28" s="174">
        <f>SUM(K15:K27)</f>
        <v>0</v>
      </c>
      <c r="L28" s="240"/>
      <c r="M28" s="241"/>
    </row>
    <row r="29" spans="2:13" ht="14">
      <c r="B29" s="7"/>
      <c r="C29" s="8"/>
      <c r="D29" s="8"/>
      <c r="E29" s="156"/>
      <c r="F29" s="157"/>
      <c r="G29" s="157"/>
      <c r="H29" s="157"/>
      <c r="I29" s="157"/>
      <c r="J29" s="157"/>
      <c r="K29" s="157"/>
      <c r="L29" s="157"/>
      <c r="M29" s="157"/>
    </row>
    <row r="30" spans="2:13" ht="18">
      <c r="B30" s="7"/>
      <c r="C30" s="8"/>
      <c r="D30" s="8"/>
      <c r="E30" s="194" t="s">
        <v>110</v>
      </c>
      <c r="F30" s="154"/>
      <c r="G30" s="154"/>
      <c r="H30" s="154"/>
      <c r="I30" s="154"/>
      <c r="J30" s="154"/>
      <c r="K30" s="154"/>
      <c r="L30" s="154"/>
      <c r="M30" s="154"/>
    </row>
    <row r="31" spans="2:13" ht="18">
      <c r="B31" s="7"/>
      <c r="C31" s="8"/>
      <c r="D31" s="8"/>
      <c r="E31" s="195" t="s">
        <v>112</v>
      </c>
      <c r="F31" s="147"/>
      <c r="G31" s="147"/>
      <c r="H31" s="147"/>
      <c r="I31" s="147"/>
      <c r="J31" s="147"/>
      <c r="K31" s="147"/>
      <c r="L31" s="147"/>
      <c r="M31" s="147"/>
    </row>
    <row r="32" spans="2:13" ht="19" thickBot="1">
      <c r="B32" s="7"/>
      <c r="C32" s="8"/>
      <c r="D32" s="8"/>
      <c r="E32" s="196" t="s">
        <v>111</v>
      </c>
      <c r="F32" s="155"/>
      <c r="G32" s="155"/>
      <c r="H32" s="155"/>
      <c r="I32" s="155"/>
      <c r="J32" s="155"/>
      <c r="K32" s="155"/>
      <c r="L32" s="155"/>
      <c r="M32" s="155"/>
    </row>
    <row r="33" spans="2:16">
      <c r="B33" s="252" t="s">
        <v>108</v>
      </c>
      <c r="C33" s="251" t="s">
        <v>13</v>
      </c>
      <c r="D33" s="182"/>
      <c r="E33" s="126"/>
      <c r="F33" s="127"/>
      <c r="G33" s="127"/>
      <c r="H33" s="180"/>
      <c r="I33" s="126"/>
      <c r="J33" s="127"/>
      <c r="K33" s="127"/>
      <c r="L33" s="127"/>
      <c r="M33" s="127"/>
    </row>
    <row r="34" spans="2:16" ht="26">
      <c r="B34" s="253"/>
      <c r="C34" s="236"/>
      <c r="D34" s="184"/>
      <c r="E34" s="128" t="s">
        <v>6</v>
      </c>
      <c r="F34" s="104" t="s">
        <v>105</v>
      </c>
      <c r="G34" s="103" t="s">
        <v>7</v>
      </c>
      <c r="H34" s="181" t="s">
        <v>114</v>
      </c>
      <c r="I34" s="103" t="s">
        <v>101</v>
      </c>
      <c r="J34" s="129" t="s">
        <v>8</v>
      </c>
      <c r="K34" s="105" t="s">
        <v>109</v>
      </c>
      <c r="L34" s="201" t="s">
        <v>14</v>
      </c>
      <c r="M34" s="130" t="s">
        <v>11</v>
      </c>
    </row>
    <row r="35" spans="2:16" ht="15" thickBot="1">
      <c r="B35" s="253"/>
      <c r="C35" s="236"/>
      <c r="D35" s="187">
        <v>1</v>
      </c>
      <c r="E35" s="116"/>
      <c r="F35" s="117"/>
      <c r="G35" s="118"/>
      <c r="H35" s="123"/>
      <c r="I35" s="151"/>
      <c r="J35" s="152"/>
      <c r="K35" s="121"/>
      <c r="L35" s="122"/>
      <c r="M35" s="122"/>
      <c r="O35" s="20" t="e">
        <f>VLOOKUP(I35,Lists!A$2:D$25,2,FALSE)</f>
        <v>#N/A</v>
      </c>
      <c r="P35" s="20" t="e">
        <f>VLOOKUP(J35,Lists!C$2:D$25,2,FALSE)</f>
        <v>#N/A</v>
      </c>
    </row>
    <row r="36" spans="2:16" ht="16" thickTop="1" thickBot="1">
      <c r="B36" s="253"/>
      <c r="C36" s="236"/>
      <c r="D36" s="187">
        <f>D35+1</f>
        <v>2</v>
      </c>
      <c r="E36" s="116"/>
      <c r="F36" s="117"/>
      <c r="G36" s="118"/>
      <c r="H36" s="123"/>
      <c r="I36" s="153"/>
      <c r="J36" s="152"/>
      <c r="K36" s="121"/>
      <c r="L36" s="122"/>
      <c r="M36" s="122"/>
      <c r="O36" s="20" t="e">
        <f>VLOOKUP(I36,Lists!A$2:D$25,2,FALSE)</f>
        <v>#N/A</v>
      </c>
      <c r="P36" s="20" t="e">
        <f>VLOOKUP(J36,Lists!C$2:D$25,2,FALSE)</f>
        <v>#N/A</v>
      </c>
    </row>
    <row r="37" spans="2:16" ht="16" thickTop="1" thickBot="1">
      <c r="B37" s="253"/>
      <c r="C37" s="236"/>
      <c r="D37" s="187">
        <f t="shared" ref="D37:D58" si="0">D36+1</f>
        <v>3</v>
      </c>
      <c r="E37" s="116"/>
      <c r="F37" s="117"/>
      <c r="G37" s="118"/>
      <c r="H37" s="123"/>
      <c r="I37" s="153"/>
      <c r="J37" s="152"/>
      <c r="K37" s="121"/>
      <c r="L37" s="122"/>
      <c r="M37" s="122"/>
      <c r="O37" s="20"/>
      <c r="P37" s="20"/>
    </row>
    <row r="38" spans="2:16" ht="16" thickTop="1" thickBot="1">
      <c r="B38" s="253"/>
      <c r="C38" s="236"/>
      <c r="D38" s="187">
        <f t="shared" si="0"/>
        <v>4</v>
      </c>
      <c r="E38" s="116"/>
      <c r="F38" s="117"/>
      <c r="G38" s="118"/>
      <c r="H38" s="123"/>
      <c r="I38" s="153"/>
      <c r="J38" s="152"/>
      <c r="K38" s="121"/>
      <c r="L38" s="122"/>
      <c r="M38" s="122"/>
      <c r="O38" s="20"/>
      <c r="P38" s="20"/>
    </row>
    <row r="39" spans="2:16" ht="16" thickTop="1" thickBot="1">
      <c r="B39" s="253"/>
      <c r="C39" s="236"/>
      <c r="D39" s="187">
        <f t="shared" si="0"/>
        <v>5</v>
      </c>
      <c r="E39" s="116"/>
      <c r="F39" s="117"/>
      <c r="G39" s="118"/>
      <c r="H39" s="123"/>
      <c r="I39" s="153"/>
      <c r="J39" s="152"/>
      <c r="K39" s="121"/>
      <c r="L39" s="122"/>
      <c r="M39" s="122"/>
      <c r="O39" s="20"/>
      <c r="P39" s="20"/>
    </row>
    <row r="40" spans="2:16" ht="16" thickTop="1" thickBot="1">
      <c r="B40" s="253"/>
      <c r="C40" s="236"/>
      <c r="D40" s="187">
        <f t="shared" si="0"/>
        <v>6</v>
      </c>
      <c r="E40" s="116"/>
      <c r="F40" s="117"/>
      <c r="G40" s="118"/>
      <c r="H40" s="123"/>
      <c r="I40" s="153"/>
      <c r="J40" s="152"/>
      <c r="K40" s="121"/>
      <c r="L40" s="122"/>
      <c r="M40" s="122"/>
      <c r="O40" s="20"/>
      <c r="P40" s="20"/>
    </row>
    <row r="41" spans="2:16" ht="16" thickTop="1" thickBot="1">
      <c r="B41" s="253"/>
      <c r="C41" s="236"/>
      <c r="D41" s="187">
        <f t="shared" si="0"/>
        <v>7</v>
      </c>
      <c r="E41" s="116"/>
      <c r="F41" s="117"/>
      <c r="G41" s="118"/>
      <c r="H41" s="123"/>
      <c r="I41" s="153"/>
      <c r="J41" s="152"/>
      <c r="K41" s="121"/>
      <c r="L41" s="122"/>
      <c r="M41" s="122"/>
      <c r="O41" s="20" t="e">
        <f>VLOOKUP(I41,Lists!A$2:D$25,2,FALSE)</f>
        <v>#N/A</v>
      </c>
      <c r="P41" s="20" t="e">
        <f>VLOOKUP(J41,Lists!C$2:D$25,2,FALSE)</f>
        <v>#N/A</v>
      </c>
    </row>
    <row r="42" spans="2:16" ht="16" thickTop="1" thickBot="1">
      <c r="B42" s="253"/>
      <c r="C42" s="236"/>
      <c r="D42" s="187">
        <f t="shared" si="0"/>
        <v>8</v>
      </c>
      <c r="E42" s="116"/>
      <c r="F42" s="117"/>
      <c r="G42" s="118"/>
      <c r="H42" s="123"/>
      <c r="I42" s="153"/>
      <c r="J42" s="152"/>
      <c r="K42" s="121"/>
      <c r="L42" s="122"/>
      <c r="M42" s="122"/>
      <c r="O42" s="20" t="e">
        <f>VLOOKUP(I42,Lists!A$2:D$25,2,FALSE)</f>
        <v>#N/A</v>
      </c>
      <c r="P42" s="20" t="e">
        <f>VLOOKUP(J42,Lists!C$2:D$25,2,FALSE)</f>
        <v>#N/A</v>
      </c>
    </row>
    <row r="43" spans="2:16" ht="16" thickTop="1" thickBot="1">
      <c r="B43" s="253"/>
      <c r="C43" s="236"/>
      <c r="D43" s="187">
        <f t="shared" si="0"/>
        <v>9</v>
      </c>
      <c r="E43" s="116"/>
      <c r="F43" s="117"/>
      <c r="G43" s="118"/>
      <c r="H43" s="123"/>
      <c r="I43" s="153"/>
      <c r="J43" s="152"/>
      <c r="K43" s="121"/>
      <c r="L43" s="122"/>
      <c r="M43" s="122"/>
      <c r="O43" s="20" t="e">
        <f>VLOOKUP(I43,Lists!A$2:D$25,2,FALSE)</f>
        <v>#N/A</v>
      </c>
      <c r="P43" s="20" t="e">
        <f>VLOOKUP(J43,Lists!C$2:D$25,2,FALSE)</f>
        <v>#N/A</v>
      </c>
    </row>
    <row r="44" spans="2:16" ht="16" thickTop="1" thickBot="1">
      <c r="B44" s="253"/>
      <c r="C44" s="236"/>
      <c r="D44" s="187">
        <f t="shared" si="0"/>
        <v>10</v>
      </c>
      <c r="E44" s="116"/>
      <c r="F44" s="117"/>
      <c r="G44" s="118"/>
      <c r="H44" s="123"/>
      <c r="I44" s="153"/>
      <c r="J44" s="152"/>
      <c r="K44" s="121"/>
      <c r="L44" s="122"/>
      <c r="M44" s="122"/>
      <c r="O44" s="20" t="e">
        <f>VLOOKUP(I44,Lists!A$2:D$25,2,FALSE)</f>
        <v>#N/A</v>
      </c>
      <c r="P44" s="20" t="e">
        <f>VLOOKUP(J44,Lists!C$2:D$25,2,FALSE)</f>
        <v>#N/A</v>
      </c>
    </row>
    <row r="45" spans="2:16" ht="16" thickTop="1" thickBot="1">
      <c r="B45" s="253"/>
      <c r="C45" s="236"/>
      <c r="D45" s="187">
        <f t="shared" si="0"/>
        <v>11</v>
      </c>
      <c r="E45" s="116"/>
      <c r="F45" s="117"/>
      <c r="G45" s="118"/>
      <c r="H45" s="123"/>
      <c r="I45" s="153"/>
      <c r="J45" s="152"/>
      <c r="K45" s="121"/>
      <c r="L45" s="122"/>
      <c r="M45" s="122"/>
      <c r="O45" s="20" t="e">
        <f>VLOOKUP(I45,Lists!A$2:D$25,2,FALSE)</f>
        <v>#N/A</v>
      </c>
      <c r="P45" s="20" t="e">
        <f>VLOOKUP(J45,Lists!C$2:D$25,2,FALSE)</f>
        <v>#N/A</v>
      </c>
    </row>
    <row r="46" spans="2:16" ht="16" thickTop="1" thickBot="1">
      <c r="B46" s="253"/>
      <c r="C46" s="236"/>
      <c r="D46" s="187">
        <f t="shared" si="0"/>
        <v>12</v>
      </c>
      <c r="E46" s="116"/>
      <c r="F46" s="117"/>
      <c r="G46" s="118"/>
      <c r="H46" s="123"/>
      <c r="I46" s="153"/>
      <c r="J46" s="152"/>
      <c r="K46" s="121"/>
      <c r="L46" s="122"/>
      <c r="M46" s="122"/>
      <c r="O46" s="20" t="e">
        <f>VLOOKUP(I46,Lists!A$2:D$25,2,FALSE)</f>
        <v>#N/A</v>
      </c>
      <c r="P46" s="20" t="e">
        <f>VLOOKUP(J46,Lists!C$2:D$25,2,FALSE)</f>
        <v>#N/A</v>
      </c>
    </row>
    <row r="47" spans="2:16" ht="16" thickTop="1" thickBot="1">
      <c r="B47" s="253"/>
      <c r="C47" s="236"/>
      <c r="D47" s="187">
        <f t="shared" si="0"/>
        <v>13</v>
      </c>
      <c r="E47" s="116"/>
      <c r="F47" s="117"/>
      <c r="G47" s="118"/>
      <c r="H47" s="123"/>
      <c r="I47" s="153"/>
      <c r="J47" s="152"/>
      <c r="K47" s="121"/>
      <c r="L47" s="122"/>
      <c r="M47" s="122"/>
      <c r="O47" s="20" t="e">
        <f>VLOOKUP(I47,Lists!A$2:D$25,2,FALSE)</f>
        <v>#N/A</v>
      </c>
      <c r="P47" s="20" t="e">
        <f>VLOOKUP(J47,Lists!C$2:D$25,2,FALSE)</f>
        <v>#N/A</v>
      </c>
    </row>
    <row r="48" spans="2:16" ht="16" thickTop="1" thickBot="1">
      <c r="B48" s="253"/>
      <c r="C48" s="236"/>
      <c r="D48" s="187">
        <f t="shared" si="0"/>
        <v>14</v>
      </c>
      <c r="E48" s="116"/>
      <c r="F48" s="117"/>
      <c r="G48" s="118"/>
      <c r="H48" s="123"/>
      <c r="I48" s="153"/>
      <c r="J48" s="152"/>
      <c r="K48" s="121"/>
      <c r="L48" s="122"/>
      <c r="M48" s="122"/>
      <c r="O48" s="20" t="e">
        <f>VLOOKUP(I48,Lists!A$2:D$25,2,FALSE)</f>
        <v>#N/A</v>
      </c>
      <c r="P48" s="20" t="e">
        <f>VLOOKUP(J48,Lists!C$2:D$25,2,FALSE)</f>
        <v>#N/A</v>
      </c>
    </row>
    <row r="49" spans="2:16" ht="16" thickTop="1" thickBot="1">
      <c r="B49" s="253"/>
      <c r="C49" s="236"/>
      <c r="D49" s="187">
        <f t="shared" si="0"/>
        <v>15</v>
      </c>
      <c r="E49" s="119"/>
      <c r="F49" s="120"/>
      <c r="G49" s="107"/>
      <c r="H49" s="125"/>
      <c r="I49" s="153"/>
      <c r="J49" s="152"/>
      <c r="K49" s="124"/>
      <c r="L49" s="125"/>
      <c r="M49" s="125"/>
      <c r="O49" s="20" t="e">
        <f>VLOOKUP(I49,Lists!A$2:D$25,2,FALSE)</f>
        <v>#N/A</v>
      </c>
      <c r="P49" s="20" t="e">
        <f>VLOOKUP(J49,Lists!C$2:D$25,2,FALSE)</f>
        <v>#N/A</v>
      </c>
    </row>
    <row r="50" spans="2:16" ht="16" thickTop="1" thickBot="1">
      <c r="B50" s="253"/>
      <c r="C50" s="236"/>
      <c r="D50" s="187">
        <f t="shared" si="0"/>
        <v>16</v>
      </c>
      <c r="E50" s="119"/>
      <c r="F50" s="120"/>
      <c r="G50" s="107"/>
      <c r="H50" s="125"/>
      <c r="I50" s="153"/>
      <c r="J50" s="148"/>
      <c r="K50" s="124"/>
      <c r="L50" s="125"/>
      <c r="M50" s="125"/>
      <c r="O50" s="20" t="e">
        <f>VLOOKUP(I50,Lists!A$2:D$25,2,FALSE)</f>
        <v>#N/A</v>
      </c>
      <c r="P50" s="20" t="e">
        <f>VLOOKUP(J50,Lists!C$2:D$25,2,FALSE)</f>
        <v>#N/A</v>
      </c>
    </row>
    <row r="51" spans="2:16" ht="16" thickTop="1" thickBot="1">
      <c r="B51" s="253"/>
      <c r="C51" s="236"/>
      <c r="D51" s="187">
        <f t="shared" si="0"/>
        <v>17</v>
      </c>
      <c r="E51" s="119"/>
      <c r="F51" s="120"/>
      <c r="G51" s="107"/>
      <c r="H51" s="125"/>
      <c r="I51" s="153"/>
      <c r="J51" s="148"/>
      <c r="K51" s="124"/>
      <c r="L51" s="125"/>
      <c r="M51" s="125"/>
      <c r="O51" s="20" t="e">
        <f>VLOOKUP(I51,Lists!A$2:D$25,2,FALSE)</f>
        <v>#N/A</v>
      </c>
      <c r="P51" s="20" t="e">
        <f>VLOOKUP(J51,Lists!C$2:D$25,2,FALSE)</f>
        <v>#N/A</v>
      </c>
    </row>
    <row r="52" spans="2:16" ht="16" thickTop="1" thickBot="1">
      <c r="B52" s="253"/>
      <c r="C52" s="236"/>
      <c r="D52" s="187">
        <f t="shared" si="0"/>
        <v>18</v>
      </c>
      <c r="E52" s="119"/>
      <c r="F52" s="120"/>
      <c r="G52" s="107"/>
      <c r="H52" s="125"/>
      <c r="I52" s="153"/>
      <c r="J52" s="148"/>
      <c r="K52" s="124"/>
      <c r="L52" s="125"/>
      <c r="M52" s="125"/>
      <c r="N52" s="8"/>
      <c r="O52" s="20" t="e">
        <f>VLOOKUP(I52,Lists!A$2:D$25,2,FALSE)</f>
        <v>#N/A</v>
      </c>
      <c r="P52" s="20" t="e">
        <f>VLOOKUP(J52,Lists!C$2:D$25,2,FALSE)</f>
        <v>#N/A</v>
      </c>
    </row>
    <row r="53" spans="2:16" ht="16" thickTop="1" thickBot="1">
      <c r="B53" s="253"/>
      <c r="C53" s="236"/>
      <c r="D53" s="187">
        <f t="shared" si="0"/>
        <v>19</v>
      </c>
      <c r="E53" s="119"/>
      <c r="F53" s="120"/>
      <c r="G53" s="107"/>
      <c r="H53" s="125"/>
      <c r="I53" s="153"/>
      <c r="J53" s="148"/>
      <c r="K53" s="124"/>
      <c r="L53" s="125"/>
      <c r="M53" s="125"/>
      <c r="N53" s="8"/>
      <c r="O53" s="20" t="e">
        <f>VLOOKUP(I53,Lists!A$2:D$25,2,FALSE)</f>
        <v>#N/A</v>
      </c>
      <c r="P53" s="20" t="e">
        <f>VLOOKUP(J53,Lists!C$2:D$25,2,FALSE)</f>
        <v>#N/A</v>
      </c>
    </row>
    <row r="54" spans="2:16" ht="16" thickTop="1" thickBot="1">
      <c r="B54" s="253"/>
      <c r="C54" s="236"/>
      <c r="D54" s="187">
        <f t="shared" si="0"/>
        <v>20</v>
      </c>
      <c r="E54" s="119"/>
      <c r="F54" s="120"/>
      <c r="G54" s="107"/>
      <c r="H54" s="125"/>
      <c r="I54" s="153"/>
      <c r="J54" s="148"/>
      <c r="K54" s="124"/>
      <c r="L54" s="125"/>
      <c r="M54" s="125"/>
      <c r="N54" s="8"/>
      <c r="O54" s="20" t="e">
        <f>VLOOKUP(I54,Lists!A$2:D$25,2,FALSE)</f>
        <v>#N/A</v>
      </c>
      <c r="P54" s="20" t="e">
        <f>VLOOKUP(J54,Lists!C$2:D$25,2,FALSE)</f>
        <v>#N/A</v>
      </c>
    </row>
    <row r="55" spans="2:16" ht="16" thickTop="1" thickBot="1">
      <c r="B55" s="253"/>
      <c r="C55" s="236"/>
      <c r="D55" s="187">
        <f t="shared" si="0"/>
        <v>21</v>
      </c>
      <c r="E55" s="119"/>
      <c r="F55" s="120"/>
      <c r="G55" s="107"/>
      <c r="H55" s="125"/>
      <c r="I55" s="153"/>
      <c r="J55" s="148"/>
      <c r="K55" s="124"/>
      <c r="L55" s="125"/>
      <c r="M55" s="125"/>
      <c r="N55" s="8"/>
      <c r="O55" s="20" t="e">
        <f>VLOOKUP(I55,Lists!A$2:D$25,2,FALSE)</f>
        <v>#N/A</v>
      </c>
      <c r="P55" s="20" t="e">
        <f>VLOOKUP(J55,Lists!C$2:D$25,2,FALSE)</f>
        <v>#N/A</v>
      </c>
    </row>
    <row r="56" spans="2:16" ht="16" thickTop="1" thickBot="1">
      <c r="B56" s="253"/>
      <c r="C56" s="236"/>
      <c r="D56" s="187">
        <f t="shared" si="0"/>
        <v>22</v>
      </c>
      <c r="E56" s="119"/>
      <c r="F56" s="120"/>
      <c r="G56" s="107"/>
      <c r="H56" s="125"/>
      <c r="I56" s="153"/>
      <c r="J56" s="148"/>
      <c r="K56" s="124"/>
      <c r="L56" s="125"/>
      <c r="M56" s="125"/>
      <c r="N56" s="8"/>
      <c r="O56" s="20" t="e">
        <f>VLOOKUP(I56,Lists!A$2:D$25,2,FALSE)</f>
        <v>#N/A</v>
      </c>
      <c r="P56" s="20" t="e">
        <f>VLOOKUP(J56,Lists!C$2:D$25,2,FALSE)</f>
        <v>#N/A</v>
      </c>
    </row>
    <row r="57" spans="2:16" ht="16" thickTop="1" thickBot="1">
      <c r="B57" s="253"/>
      <c r="C57" s="236"/>
      <c r="D57" s="187">
        <f t="shared" si="0"/>
        <v>23</v>
      </c>
      <c r="E57" s="119"/>
      <c r="F57" s="120"/>
      <c r="G57" s="107"/>
      <c r="H57" s="125"/>
      <c r="I57" s="153"/>
      <c r="J57" s="148"/>
      <c r="K57" s="124"/>
      <c r="L57" s="125"/>
      <c r="M57" s="125"/>
      <c r="N57" s="8"/>
      <c r="O57" s="20" t="e">
        <f>VLOOKUP(I57,Lists!A$2:D$25,2,FALSE)</f>
        <v>#N/A</v>
      </c>
      <c r="P57" s="20" t="e">
        <f>VLOOKUP(J57,Lists!C$2:D$25,2,FALSE)</f>
        <v>#N/A</v>
      </c>
    </row>
    <row r="58" spans="2:16" ht="16" thickTop="1" thickBot="1">
      <c r="B58" s="253"/>
      <c r="C58" s="236"/>
      <c r="D58" s="187">
        <f t="shared" si="0"/>
        <v>24</v>
      </c>
      <c r="E58" s="119"/>
      <c r="F58" s="120"/>
      <c r="G58" s="107"/>
      <c r="H58" s="125"/>
      <c r="I58" s="153"/>
      <c r="J58" s="148"/>
      <c r="K58" s="124"/>
      <c r="L58" s="125"/>
      <c r="M58" s="125"/>
      <c r="N58" s="8"/>
      <c r="O58" s="20" t="e">
        <f>VLOOKUP(I58,Lists!A$2:D$25,2,FALSE)</f>
        <v>#N/A</v>
      </c>
      <c r="P58" s="20" t="e">
        <f>VLOOKUP(J58,Lists!C$2:D$25,2,FALSE)</f>
        <v>#N/A</v>
      </c>
    </row>
    <row r="59" spans="2:16" ht="15.75" hidden="1" customHeight="1">
      <c r="B59" s="253"/>
      <c r="C59" s="183"/>
      <c r="D59" s="184"/>
      <c r="E59" s="23"/>
      <c r="F59" s="24"/>
      <c r="G59" s="19"/>
      <c r="H59" s="22"/>
      <c r="I59" s="19"/>
      <c r="J59" s="19"/>
      <c r="K59" s="25"/>
      <c r="L59" s="21"/>
      <c r="M59" s="21"/>
      <c r="N59" s="8"/>
      <c r="O59" s="6" t="e">
        <f>VLOOKUP(I59,Lists!A$2:D$25,2,FALSE)</f>
        <v>#N/A</v>
      </c>
    </row>
    <row r="60" spans="2:16" ht="15" hidden="1" customHeight="1">
      <c r="B60" s="253"/>
      <c r="C60" s="185"/>
      <c r="D60" s="186"/>
      <c r="E60" s="26"/>
      <c r="F60" s="27"/>
      <c r="G60" s="28"/>
      <c r="H60" s="31"/>
      <c r="I60" s="28"/>
      <c r="J60" s="28"/>
      <c r="K60" s="29"/>
      <c r="L60" s="30"/>
      <c r="M60" s="30"/>
      <c r="N60" s="32"/>
      <c r="O60" s="6" t="e">
        <f>VLOOKUP(I60,Lists!A$2:D$25,2,FALSE)</f>
        <v>#N/A</v>
      </c>
    </row>
    <row r="61" spans="2:16" ht="16" thickTop="1" thickBot="1">
      <c r="B61" s="1"/>
      <c r="C61" s="2"/>
      <c r="D61" s="2"/>
      <c r="E61" s="2"/>
      <c r="F61" s="131"/>
      <c r="G61" s="132"/>
      <c r="H61" s="2"/>
      <c r="I61" s="132"/>
      <c r="J61" s="132"/>
      <c r="K61" s="133"/>
      <c r="L61" s="136" t="s">
        <v>16</v>
      </c>
      <c r="M61" s="136"/>
    </row>
    <row r="62" spans="2:16" ht="20" thickTop="1" thickBot="1">
      <c r="B62" s="33"/>
      <c r="C62" s="15"/>
      <c r="D62" s="15"/>
      <c r="E62" s="15"/>
      <c r="F62" s="134"/>
      <c r="G62" s="135"/>
      <c r="H62" s="15"/>
      <c r="I62" s="135"/>
      <c r="J62" s="145" t="s">
        <v>17</v>
      </c>
      <c r="K62" s="146">
        <f>SUM(K35:K61)</f>
        <v>0</v>
      </c>
      <c r="L62" s="144">
        <f>K28-K62</f>
        <v>0</v>
      </c>
      <c r="M62" s="143"/>
    </row>
    <row r="63" spans="2:16" ht="15" customHeight="1" thickTop="1" thickBot="1">
      <c r="B63" s="248" t="s">
        <v>115</v>
      </c>
      <c r="C63" s="242" t="s">
        <v>13</v>
      </c>
      <c r="D63" s="243"/>
      <c r="E63" s="34"/>
      <c r="F63" s="34"/>
      <c r="G63" s="34"/>
      <c r="H63" s="2"/>
      <c r="I63" s="178"/>
      <c r="J63" s="34"/>
      <c r="K63" s="34"/>
      <c r="L63" s="137" t="s">
        <v>18</v>
      </c>
      <c r="M63" s="138"/>
    </row>
    <row r="64" spans="2:16" ht="16" thickTop="1" thickBot="1">
      <c r="B64" s="249"/>
      <c r="C64" s="244"/>
      <c r="D64" s="245"/>
      <c r="E64" s="34"/>
      <c r="F64" s="34"/>
      <c r="G64" s="34"/>
      <c r="H64" s="8"/>
      <c r="I64" s="34"/>
      <c r="J64" s="34"/>
      <c r="K64" s="34"/>
      <c r="L64" s="139" t="s">
        <v>19</v>
      </c>
      <c r="M64" s="140">
        <f>K28</f>
        <v>0</v>
      </c>
    </row>
    <row r="65" spans="2:13" ht="16" thickTop="1" thickBot="1">
      <c r="B65" s="249"/>
      <c r="C65" s="244"/>
      <c r="D65" s="245"/>
      <c r="E65" s="34"/>
      <c r="F65" s="34"/>
      <c r="G65" s="34"/>
      <c r="H65" s="9"/>
      <c r="I65" s="34"/>
      <c r="J65" s="34"/>
      <c r="K65" s="34"/>
      <c r="L65" s="139" t="s">
        <v>20</v>
      </c>
      <c r="M65" s="140">
        <f>K62</f>
        <v>0</v>
      </c>
    </row>
    <row r="66" spans="2:13" ht="16" thickTop="1" thickBot="1">
      <c r="B66" s="250"/>
      <c r="C66" s="246"/>
      <c r="D66" s="247"/>
      <c r="E66" s="35"/>
      <c r="F66" s="35"/>
      <c r="G66" s="35"/>
      <c r="H66" s="179"/>
      <c r="I66" s="35"/>
      <c r="J66" s="35"/>
      <c r="K66" s="35"/>
      <c r="L66" s="141" t="s">
        <v>21</v>
      </c>
      <c r="M66" s="142">
        <f>M64-M65</f>
        <v>0</v>
      </c>
    </row>
  </sheetData>
  <mergeCells count="34">
    <mergeCell ref="C4:E4"/>
    <mergeCell ref="F4:G4"/>
    <mergeCell ref="C5:E5"/>
    <mergeCell ref="F5:G5"/>
    <mergeCell ref="B8:B11"/>
    <mergeCell ref="D8:E8"/>
    <mergeCell ref="F8:G8"/>
    <mergeCell ref="D9:E9"/>
    <mergeCell ref="F9:G9"/>
    <mergeCell ref="D10:E10"/>
    <mergeCell ref="F10:G10"/>
    <mergeCell ref="D11:E11"/>
    <mergeCell ref="F11:G11"/>
    <mergeCell ref="L14:M14"/>
    <mergeCell ref="C15:D28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B63:B66"/>
    <mergeCell ref="C63:D66"/>
    <mergeCell ref="L25:M25"/>
    <mergeCell ref="L26:M26"/>
    <mergeCell ref="L27:M27"/>
    <mergeCell ref="L28:M28"/>
    <mergeCell ref="B33:B60"/>
    <mergeCell ref="C33:C58"/>
    <mergeCell ref="B15:B28"/>
    <mergeCell ref="L24:M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Lists!$A$2:$A$25</xm:f>
          </x14:formula1>
          <xm:sqref>I35:I58</xm:sqref>
        </x14:dataValidation>
        <x14:dataValidation type="list" allowBlank="1" showInputMessage="1" showErrorMessage="1">
          <x14:formula1>
            <xm:f>Lists!$E$2:$E$5</xm:f>
          </x14:formula1>
          <xm:sqref>I15:I27</xm:sqref>
        </x14:dataValidation>
        <x14:dataValidation type="list" allowBlank="1" showInputMessage="1" showErrorMessage="1">
          <x14:formula1>
            <xm:f>Lists!$C$2:$C$13</xm:f>
          </x14:formula1>
          <xm:sqref>J15:J27 J35:J58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A4" workbookViewId="0">
      <selection activeCell="F9" sqref="F9:G9"/>
    </sheetView>
  </sheetViews>
  <sheetFormatPr baseColWidth="10" defaultColWidth="9.1640625" defaultRowHeight="13" x14ac:dyDescent="0"/>
  <cols>
    <col min="1" max="1" width="2.1640625" style="6" customWidth="1"/>
    <col min="2" max="2" width="15.5" style="6" customWidth="1"/>
    <col min="3" max="4" width="5" style="36" customWidth="1"/>
    <col min="5" max="5" width="39.83203125" style="6" bestFit="1" customWidth="1"/>
    <col min="6" max="6" width="20" style="6" bestFit="1" customWidth="1"/>
    <col min="7" max="7" width="17.5" style="6" customWidth="1"/>
    <col min="8" max="8" width="37.1640625" style="6" customWidth="1"/>
    <col min="9" max="9" width="28.1640625" style="6" customWidth="1"/>
    <col min="10" max="10" width="24.5" style="6" customWidth="1"/>
    <col min="11" max="11" width="18.33203125" style="6" customWidth="1"/>
    <col min="12" max="12" width="13" style="6" customWidth="1"/>
    <col min="13" max="13" width="19.1640625" style="6" bestFit="1" customWidth="1"/>
    <col min="14" max="14" width="18.6640625" style="6" customWidth="1"/>
    <col min="15" max="16" width="0" style="6" hidden="1" customWidth="1"/>
    <col min="17" max="16384" width="9.1640625" style="6"/>
  </cols>
  <sheetData>
    <row r="1" spans="2:13" ht="14" thickBot="1">
      <c r="E1" s="191"/>
    </row>
    <row r="2" spans="2:13">
      <c r="B2" s="1"/>
      <c r="C2" s="3" t="s">
        <v>96</v>
      </c>
      <c r="D2" s="2"/>
      <c r="F2" s="4"/>
      <c r="G2" s="4"/>
      <c r="H2" s="4"/>
      <c r="I2" s="4"/>
      <c r="J2" s="4"/>
      <c r="K2" s="4"/>
      <c r="L2" s="4"/>
      <c r="M2" s="5"/>
    </row>
    <row r="3" spans="2:13" ht="14">
      <c r="B3" s="7"/>
      <c r="C3" s="114" t="s">
        <v>104</v>
      </c>
      <c r="D3" s="8"/>
      <c r="F3" s="9"/>
      <c r="G3" s="9"/>
      <c r="H3" s="9"/>
      <c r="I3" s="9"/>
      <c r="J3" s="9"/>
      <c r="K3" s="9"/>
      <c r="L3" s="9"/>
      <c r="M3" s="10"/>
    </row>
    <row r="4" spans="2:13" ht="14">
      <c r="B4" s="7"/>
      <c r="C4" s="254" t="s">
        <v>98</v>
      </c>
      <c r="D4" s="255"/>
      <c r="E4" s="256"/>
      <c r="F4" s="273"/>
      <c r="G4" s="274"/>
      <c r="H4" s="9"/>
      <c r="I4" s="9"/>
      <c r="J4" s="9"/>
      <c r="K4" s="9"/>
      <c r="L4" s="9"/>
      <c r="M4" s="10"/>
    </row>
    <row r="5" spans="2:13" ht="14">
      <c r="B5" s="7"/>
      <c r="C5" s="254" t="s">
        <v>97</v>
      </c>
      <c r="D5" s="255"/>
      <c r="E5" s="256"/>
      <c r="F5" s="273"/>
      <c r="G5" s="274"/>
      <c r="H5" s="158" t="s">
        <v>95</v>
      </c>
      <c r="I5" s="160"/>
      <c r="K5" s="11"/>
      <c r="L5" s="12"/>
      <c r="M5" s="161"/>
    </row>
    <row r="6" spans="2:13">
      <c r="B6" s="7"/>
      <c r="C6" s="8"/>
      <c r="D6" s="8"/>
      <c r="E6" s="12"/>
      <c r="F6" s="12"/>
      <c r="G6" s="12"/>
      <c r="H6" s="9"/>
      <c r="I6" s="12"/>
      <c r="J6" s="12"/>
      <c r="K6" s="12"/>
      <c r="L6" s="12"/>
      <c r="M6" s="161"/>
    </row>
    <row r="7" spans="2:13" ht="14" thickBot="1">
      <c r="B7" s="33"/>
      <c r="C7" s="15"/>
      <c r="D7" s="15"/>
      <c r="E7" s="162"/>
      <c r="F7" s="162"/>
      <c r="G7" s="162"/>
      <c r="H7" s="162"/>
      <c r="I7" s="162"/>
      <c r="J7" s="162"/>
      <c r="K7" s="162"/>
      <c r="L7" s="162"/>
      <c r="M7" s="163"/>
    </row>
    <row r="8" spans="2:13" ht="15.75" customHeight="1">
      <c r="B8" s="230" t="s">
        <v>0</v>
      </c>
      <c r="C8" s="188"/>
      <c r="D8" s="261" t="s">
        <v>94</v>
      </c>
      <c r="E8" s="262"/>
      <c r="F8" s="257">
        <f>'Nov 14'!F11:G11</f>
        <v>0</v>
      </c>
      <c r="G8" s="258"/>
      <c r="H8" s="198" t="s">
        <v>116</v>
      </c>
      <c r="I8" s="199"/>
      <c r="J8" s="2"/>
      <c r="K8" s="2"/>
      <c r="L8" s="2"/>
      <c r="M8" s="13"/>
    </row>
    <row r="9" spans="2:13" ht="15">
      <c r="B9" s="231"/>
      <c r="C9" s="189" t="s">
        <v>1</v>
      </c>
      <c r="D9" s="263" t="s">
        <v>2</v>
      </c>
      <c r="E9" s="264"/>
      <c r="F9" s="267">
        <f>K28</f>
        <v>0</v>
      </c>
      <c r="G9" s="268"/>
      <c r="H9" s="8"/>
      <c r="I9" s="8"/>
      <c r="J9" s="8"/>
      <c r="K9" s="8"/>
      <c r="L9" s="8"/>
      <c r="M9" s="14"/>
    </row>
    <row r="10" spans="2:13" ht="15">
      <c r="B10" s="231"/>
      <c r="C10" s="189" t="s">
        <v>3</v>
      </c>
      <c r="D10" s="263" t="s">
        <v>92</v>
      </c>
      <c r="E10" s="264"/>
      <c r="F10" s="269"/>
      <c r="G10" s="270"/>
      <c r="H10" s="8"/>
      <c r="I10" s="8"/>
      <c r="J10" s="8"/>
      <c r="K10" s="8"/>
      <c r="L10" s="8"/>
      <c r="M10" s="14"/>
    </row>
    <row r="11" spans="2:13" ht="16" thickBot="1">
      <c r="B11" s="232"/>
      <c r="C11" s="190" t="s">
        <v>4</v>
      </c>
      <c r="D11" s="265" t="s">
        <v>93</v>
      </c>
      <c r="E11" s="266"/>
      <c r="F11" s="271">
        <f>F8-F9+F10</f>
        <v>0</v>
      </c>
      <c r="G11" s="272"/>
      <c r="H11" s="15"/>
      <c r="I11" s="15"/>
      <c r="J11" s="15"/>
      <c r="K11" s="15"/>
      <c r="L11" s="15"/>
      <c r="M11" s="16"/>
    </row>
    <row r="12" spans="2:13" ht="14">
      <c r="B12" s="164"/>
      <c r="C12" s="200"/>
      <c r="D12" s="200"/>
      <c r="E12" s="166"/>
      <c r="F12" s="167"/>
      <c r="G12" s="2"/>
      <c r="H12" s="2"/>
      <c r="I12" s="2"/>
      <c r="J12" s="2"/>
      <c r="K12" s="2"/>
      <c r="L12" s="2"/>
      <c r="M12" s="13"/>
    </row>
    <row r="13" spans="2:13" ht="18">
      <c r="B13" s="112"/>
      <c r="C13" s="8"/>
      <c r="D13" s="8"/>
      <c r="E13" s="197" t="s">
        <v>102</v>
      </c>
      <c r="F13" s="113"/>
      <c r="G13" s="8"/>
      <c r="H13" s="9"/>
      <c r="I13" s="9"/>
      <c r="J13" s="9"/>
      <c r="K13" s="9"/>
      <c r="L13" s="9"/>
      <c r="M13" s="10"/>
    </row>
    <row r="14" spans="2:13" s="18" customFormat="1" ht="36.75" customHeight="1">
      <c r="B14" s="17"/>
      <c r="C14" s="192"/>
      <c r="D14" s="193"/>
      <c r="E14" s="103" t="s">
        <v>6</v>
      </c>
      <c r="F14" s="104" t="s">
        <v>10</v>
      </c>
      <c r="G14" s="103" t="s">
        <v>7</v>
      </c>
      <c r="H14" s="201" t="s">
        <v>113</v>
      </c>
      <c r="I14" s="103" t="s">
        <v>101</v>
      </c>
      <c r="J14" s="103" t="s">
        <v>8</v>
      </c>
      <c r="K14" s="105" t="s">
        <v>9</v>
      </c>
      <c r="L14" s="259" t="s">
        <v>12</v>
      </c>
      <c r="M14" s="260"/>
    </row>
    <row r="15" spans="2:13" ht="15" thickBot="1">
      <c r="B15" s="233" t="s">
        <v>107</v>
      </c>
      <c r="C15" s="236" t="s">
        <v>13</v>
      </c>
      <c r="D15" s="237"/>
      <c r="E15" s="168"/>
      <c r="F15" s="169"/>
      <c r="G15" s="170"/>
      <c r="H15" s="175"/>
      <c r="I15" s="171"/>
      <c r="J15" s="149"/>
      <c r="K15" s="111"/>
      <c r="L15" s="240"/>
      <c r="M15" s="241"/>
    </row>
    <row r="16" spans="2:13" ht="16" thickTop="1" thickBot="1">
      <c r="B16" s="233"/>
      <c r="C16" s="236"/>
      <c r="D16" s="237"/>
      <c r="E16" s="168"/>
      <c r="F16" s="169"/>
      <c r="G16" s="159"/>
      <c r="H16" s="176"/>
      <c r="I16" s="171"/>
      <c r="J16" s="150"/>
      <c r="K16" s="111"/>
      <c r="L16" s="240"/>
      <c r="M16" s="241"/>
    </row>
    <row r="17" spans="2:13" ht="16" thickTop="1" thickBot="1">
      <c r="B17" s="233"/>
      <c r="C17" s="236"/>
      <c r="D17" s="237"/>
      <c r="E17" s="168"/>
      <c r="F17" s="169"/>
      <c r="G17" s="170"/>
      <c r="H17" s="176"/>
      <c r="I17" s="171"/>
      <c r="J17" s="150"/>
      <c r="K17" s="111"/>
      <c r="L17" s="240"/>
      <c r="M17" s="241"/>
    </row>
    <row r="18" spans="2:13" ht="16" thickTop="1" thickBot="1">
      <c r="B18" s="233"/>
      <c r="C18" s="236"/>
      <c r="D18" s="237"/>
      <c r="E18" s="168"/>
      <c r="F18" s="169"/>
      <c r="G18" s="170"/>
      <c r="H18" s="176"/>
      <c r="I18" s="171"/>
      <c r="J18" s="150"/>
      <c r="K18" s="111"/>
      <c r="L18" s="240"/>
      <c r="M18" s="241"/>
    </row>
    <row r="19" spans="2:13" ht="16" thickTop="1" thickBot="1">
      <c r="B19" s="233"/>
      <c r="C19" s="236"/>
      <c r="D19" s="237"/>
      <c r="E19" s="168"/>
      <c r="F19" s="169"/>
      <c r="G19" s="170"/>
      <c r="H19" s="176"/>
      <c r="I19" s="171"/>
      <c r="J19" s="150"/>
      <c r="K19" s="111"/>
      <c r="L19" s="240"/>
      <c r="M19" s="241"/>
    </row>
    <row r="20" spans="2:13" ht="16" thickTop="1" thickBot="1">
      <c r="B20" s="233"/>
      <c r="C20" s="236"/>
      <c r="D20" s="237"/>
      <c r="E20" s="168"/>
      <c r="F20" s="169"/>
      <c r="G20" s="170"/>
      <c r="H20" s="176"/>
      <c r="I20" s="171"/>
      <c r="J20" s="150"/>
      <c r="K20" s="111"/>
      <c r="L20" s="240"/>
      <c r="M20" s="241"/>
    </row>
    <row r="21" spans="2:13" ht="16" thickTop="1" thickBot="1">
      <c r="B21" s="233"/>
      <c r="C21" s="236"/>
      <c r="D21" s="237"/>
      <c r="E21" s="168"/>
      <c r="F21" s="169"/>
      <c r="G21" s="170"/>
      <c r="H21" s="176"/>
      <c r="I21" s="171"/>
      <c r="J21" s="150"/>
      <c r="K21" s="111"/>
      <c r="L21" s="240"/>
      <c r="M21" s="241"/>
    </row>
    <row r="22" spans="2:13" ht="16" thickTop="1" thickBot="1">
      <c r="B22" s="233"/>
      <c r="C22" s="236"/>
      <c r="D22" s="237"/>
      <c r="E22" s="168"/>
      <c r="F22" s="169"/>
      <c r="G22" s="170"/>
      <c r="H22" s="176"/>
      <c r="I22" s="171"/>
      <c r="J22" s="150"/>
      <c r="K22" s="111"/>
      <c r="L22" s="240"/>
      <c r="M22" s="241"/>
    </row>
    <row r="23" spans="2:13" ht="16" thickTop="1" thickBot="1">
      <c r="B23" s="233"/>
      <c r="C23" s="236"/>
      <c r="D23" s="237"/>
      <c r="E23" s="168"/>
      <c r="F23" s="169"/>
      <c r="G23" s="170"/>
      <c r="H23" s="176"/>
      <c r="I23" s="171"/>
      <c r="J23" s="150"/>
      <c r="K23" s="111"/>
      <c r="L23" s="240"/>
      <c r="M23" s="241"/>
    </row>
    <row r="24" spans="2:13" ht="16" thickTop="1" thickBot="1">
      <c r="B24" s="233"/>
      <c r="C24" s="236"/>
      <c r="D24" s="237"/>
      <c r="E24" s="168"/>
      <c r="F24" s="169"/>
      <c r="G24" s="170"/>
      <c r="H24" s="176"/>
      <c r="I24" s="171"/>
      <c r="J24" s="150"/>
      <c r="K24" s="111"/>
      <c r="L24" s="240"/>
      <c r="M24" s="241"/>
    </row>
    <row r="25" spans="2:13" ht="16" thickTop="1" thickBot="1">
      <c r="B25" s="233"/>
      <c r="C25" s="236"/>
      <c r="D25" s="237"/>
      <c r="E25" s="168"/>
      <c r="F25" s="169"/>
      <c r="G25" s="170"/>
      <c r="H25" s="176"/>
      <c r="I25" s="171"/>
      <c r="J25" s="150"/>
      <c r="K25" s="111"/>
      <c r="L25" s="240"/>
      <c r="M25" s="241"/>
    </row>
    <row r="26" spans="2:13" ht="16" thickTop="1" thickBot="1">
      <c r="B26" s="233"/>
      <c r="C26" s="236"/>
      <c r="D26" s="237"/>
      <c r="E26" s="168"/>
      <c r="F26" s="169"/>
      <c r="G26" s="172"/>
      <c r="H26" s="176"/>
      <c r="I26" s="171"/>
      <c r="J26" s="150"/>
      <c r="K26" s="111"/>
      <c r="L26" s="240"/>
      <c r="M26" s="241"/>
    </row>
    <row r="27" spans="2:13" ht="16.5" hidden="1" customHeight="1">
      <c r="B27" s="234"/>
      <c r="C27" s="236"/>
      <c r="D27" s="237"/>
      <c r="E27" s="168"/>
      <c r="F27" s="169"/>
      <c r="G27" s="172"/>
      <c r="H27" s="177"/>
      <c r="I27" s="173"/>
      <c r="J27" s="115"/>
      <c r="K27" s="111"/>
      <c r="L27" s="240"/>
      <c r="M27" s="241"/>
    </row>
    <row r="28" spans="2:13" ht="16" thickTop="1" thickBot="1">
      <c r="B28" s="235"/>
      <c r="C28" s="238"/>
      <c r="D28" s="239"/>
      <c r="E28" s="108" t="s">
        <v>103</v>
      </c>
      <c r="F28" s="109"/>
      <c r="G28" s="109"/>
      <c r="H28" s="109"/>
      <c r="I28" s="109"/>
      <c r="J28" s="110"/>
      <c r="K28" s="174">
        <f>SUM(K15:K27)</f>
        <v>0</v>
      </c>
      <c r="L28" s="240"/>
      <c r="M28" s="241"/>
    </row>
    <row r="29" spans="2:13" ht="14">
      <c r="B29" s="7"/>
      <c r="C29" s="8"/>
      <c r="D29" s="8"/>
      <c r="E29" s="156"/>
      <c r="F29" s="157"/>
      <c r="G29" s="157"/>
      <c r="H29" s="157"/>
      <c r="I29" s="157"/>
      <c r="J29" s="157"/>
      <c r="K29" s="157"/>
      <c r="L29" s="157"/>
      <c r="M29" s="157"/>
    </row>
    <row r="30" spans="2:13" ht="18">
      <c r="B30" s="7"/>
      <c r="C30" s="8"/>
      <c r="D30" s="8"/>
      <c r="E30" s="194" t="s">
        <v>110</v>
      </c>
      <c r="F30" s="154"/>
      <c r="G30" s="154"/>
      <c r="H30" s="154"/>
      <c r="I30" s="154"/>
      <c r="J30" s="154"/>
      <c r="K30" s="154"/>
      <c r="L30" s="154"/>
      <c r="M30" s="154"/>
    </row>
    <row r="31" spans="2:13" ht="18">
      <c r="B31" s="7"/>
      <c r="C31" s="8"/>
      <c r="D31" s="8"/>
      <c r="E31" s="195" t="s">
        <v>112</v>
      </c>
      <c r="F31" s="147"/>
      <c r="G31" s="147"/>
      <c r="H31" s="147"/>
      <c r="I31" s="147"/>
      <c r="J31" s="147"/>
      <c r="K31" s="147"/>
      <c r="L31" s="147"/>
      <c r="M31" s="147"/>
    </row>
    <row r="32" spans="2:13" ht="19" thickBot="1">
      <c r="B32" s="7"/>
      <c r="C32" s="8"/>
      <c r="D32" s="8"/>
      <c r="E32" s="196" t="s">
        <v>111</v>
      </c>
      <c r="F32" s="155"/>
      <c r="G32" s="155"/>
      <c r="H32" s="155"/>
      <c r="I32" s="155"/>
      <c r="J32" s="155"/>
      <c r="K32" s="155"/>
      <c r="L32" s="155"/>
      <c r="M32" s="155"/>
    </row>
    <row r="33" spans="2:16">
      <c r="B33" s="252" t="s">
        <v>108</v>
      </c>
      <c r="C33" s="251" t="s">
        <v>13</v>
      </c>
      <c r="D33" s="182"/>
      <c r="E33" s="126"/>
      <c r="F33" s="127"/>
      <c r="G33" s="127"/>
      <c r="H33" s="180"/>
      <c r="I33" s="126"/>
      <c r="J33" s="127"/>
      <c r="K33" s="127"/>
      <c r="L33" s="127"/>
      <c r="M33" s="127"/>
    </row>
    <row r="34" spans="2:16" ht="26">
      <c r="B34" s="253"/>
      <c r="C34" s="236"/>
      <c r="D34" s="184"/>
      <c r="E34" s="128" t="s">
        <v>6</v>
      </c>
      <c r="F34" s="104" t="s">
        <v>105</v>
      </c>
      <c r="G34" s="103" t="s">
        <v>7</v>
      </c>
      <c r="H34" s="181" t="s">
        <v>114</v>
      </c>
      <c r="I34" s="103" t="s">
        <v>101</v>
      </c>
      <c r="J34" s="129" t="s">
        <v>8</v>
      </c>
      <c r="K34" s="105" t="s">
        <v>109</v>
      </c>
      <c r="L34" s="201" t="s">
        <v>14</v>
      </c>
      <c r="M34" s="130" t="s">
        <v>11</v>
      </c>
    </row>
    <row r="35" spans="2:16" ht="15" thickBot="1">
      <c r="B35" s="253"/>
      <c r="C35" s="236"/>
      <c r="D35" s="187">
        <v>1</v>
      </c>
      <c r="E35" s="116"/>
      <c r="F35" s="117"/>
      <c r="G35" s="118"/>
      <c r="H35" s="123"/>
      <c r="I35" s="151"/>
      <c r="J35" s="152"/>
      <c r="K35" s="121"/>
      <c r="L35" s="122"/>
      <c r="M35" s="122"/>
      <c r="O35" s="20" t="e">
        <f>VLOOKUP(I35,Lists!A$2:D$25,2,FALSE)</f>
        <v>#N/A</v>
      </c>
      <c r="P35" s="20" t="e">
        <f>VLOOKUP(J35,Lists!C$2:D$25,2,FALSE)</f>
        <v>#N/A</v>
      </c>
    </row>
    <row r="36" spans="2:16" ht="16" thickTop="1" thickBot="1">
      <c r="B36" s="253"/>
      <c r="C36" s="236"/>
      <c r="D36" s="187">
        <f>D35+1</f>
        <v>2</v>
      </c>
      <c r="E36" s="116"/>
      <c r="F36" s="117"/>
      <c r="G36" s="118"/>
      <c r="H36" s="123"/>
      <c r="I36" s="153"/>
      <c r="J36" s="152"/>
      <c r="K36" s="121"/>
      <c r="L36" s="122"/>
      <c r="M36" s="122"/>
      <c r="O36" s="20" t="e">
        <f>VLOOKUP(I36,Lists!A$2:D$25,2,FALSE)</f>
        <v>#N/A</v>
      </c>
      <c r="P36" s="20" t="e">
        <f>VLOOKUP(J36,Lists!C$2:D$25,2,FALSE)</f>
        <v>#N/A</v>
      </c>
    </row>
    <row r="37" spans="2:16" ht="16" thickTop="1" thickBot="1">
      <c r="B37" s="253"/>
      <c r="C37" s="236"/>
      <c r="D37" s="187">
        <f t="shared" ref="D37:D58" si="0">D36+1</f>
        <v>3</v>
      </c>
      <c r="E37" s="116"/>
      <c r="F37" s="117"/>
      <c r="G37" s="118"/>
      <c r="H37" s="123"/>
      <c r="I37" s="153"/>
      <c r="J37" s="152"/>
      <c r="K37" s="121"/>
      <c r="L37" s="122"/>
      <c r="M37" s="122"/>
      <c r="O37" s="20"/>
      <c r="P37" s="20"/>
    </row>
    <row r="38" spans="2:16" ht="16" thickTop="1" thickBot="1">
      <c r="B38" s="253"/>
      <c r="C38" s="236"/>
      <c r="D38" s="187">
        <f t="shared" si="0"/>
        <v>4</v>
      </c>
      <c r="E38" s="116"/>
      <c r="F38" s="117"/>
      <c r="G38" s="118"/>
      <c r="H38" s="123"/>
      <c r="I38" s="153"/>
      <c r="J38" s="152"/>
      <c r="K38" s="121"/>
      <c r="L38" s="122"/>
      <c r="M38" s="122"/>
      <c r="O38" s="20"/>
      <c r="P38" s="20"/>
    </row>
    <row r="39" spans="2:16" ht="16" thickTop="1" thickBot="1">
      <c r="B39" s="253"/>
      <c r="C39" s="236"/>
      <c r="D39" s="187">
        <f t="shared" si="0"/>
        <v>5</v>
      </c>
      <c r="E39" s="116"/>
      <c r="F39" s="117"/>
      <c r="G39" s="118"/>
      <c r="H39" s="123"/>
      <c r="I39" s="153"/>
      <c r="J39" s="152"/>
      <c r="K39" s="121"/>
      <c r="L39" s="122"/>
      <c r="M39" s="122"/>
      <c r="O39" s="20"/>
      <c r="P39" s="20"/>
    </row>
    <row r="40" spans="2:16" ht="16" thickTop="1" thickBot="1">
      <c r="B40" s="253"/>
      <c r="C40" s="236"/>
      <c r="D40" s="187">
        <f t="shared" si="0"/>
        <v>6</v>
      </c>
      <c r="E40" s="116"/>
      <c r="F40" s="117"/>
      <c r="G40" s="118"/>
      <c r="H40" s="123"/>
      <c r="I40" s="153"/>
      <c r="J40" s="152"/>
      <c r="K40" s="121"/>
      <c r="L40" s="122"/>
      <c r="M40" s="122"/>
      <c r="O40" s="20"/>
      <c r="P40" s="20"/>
    </row>
    <row r="41" spans="2:16" ht="16" thickTop="1" thickBot="1">
      <c r="B41" s="253"/>
      <c r="C41" s="236"/>
      <c r="D41" s="187">
        <f t="shared" si="0"/>
        <v>7</v>
      </c>
      <c r="E41" s="116"/>
      <c r="F41" s="117"/>
      <c r="G41" s="118"/>
      <c r="H41" s="123"/>
      <c r="I41" s="153"/>
      <c r="J41" s="152"/>
      <c r="K41" s="121"/>
      <c r="L41" s="122"/>
      <c r="M41" s="122"/>
      <c r="O41" s="20" t="e">
        <f>VLOOKUP(I41,Lists!A$2:D$25,2,FALSE)</f>
        <v>#N/A</v>
      </c>
      <c r="P41" s="20" t="e">
        <f>VLOOKUP(J41,Lists!C$2:D$25,2,FALSE)</f>
        <v>#N/A</v>
      </c>
    </row>
    <row r="42" spans="2:16" ht="16" thickTop="1" thickBot="1">
      <c r="B42" s="253"/>
      <c r="C42" s="236"/>
      <c r="D42" s="187">
        <f t="shared" si="0"/>
        <v>8</v>
      </c>
      <c r="E42" s="116"/>
      <c r="F42" s="117"/>
      <c r="G42" s="118"/>
      <c r="H42" s="123"/>
      <c r="I42" s="153"/>
      <c r="J42" s="152"/>
      <c r="K42" s="121"/>
      <c r="L42" s="122"/>
      <c r="M42" s="122"/>
      <c r="O42" s="20" t="e">
        <f>VLOOKUP(I42,Lists!A$2:D$25,2,FALSE)</f>
        <v>#N/A</v>
      </c>
      <c r="P42" s="20" t="e">
        <f>VLOOKUP(J42,Lists!C$2:D$25,2,FALSE)</f>
        <v>#N/A</v>
      </c>
    </row>
    <row r="43" spans="2:16" ht="16" thickTop="1" thickBot="1">
      <c r="B43" s="253"/>
      <c r="C43" s="236"/>
      <c r="D43" s="187">
        <f t="shared" si="0"/>
        <v>9</v>
      </c>
      <c r="E43" s="116"/>
      <c r="F43" s="117"/>
      <c r="G43" s="118"/>
      <c r="H43" s="123"/>
      <c r="I43" s="153"/>
      <c r="J43" s="152"/>
      <c r="K43" s="121"/>
      <c r="L43" s="122"/>
      <c r="M43" s="122"/>
      <c r="O43" s="20" t="e">
        <f>VLOOKUP(I43,Lists!A$2:D$25,2,FALSE)</f>
        <v>#N/A</v>
      </c>
      <c r="P43" s="20" t="e">
        <f>VLOOKUP(J43,Lists!C$2:D$25,2,FALSE)</f>
        <v>#N/A</v>
      </c>
    </row>
    <row r="44" spans="2:16" ht="16" thickTop="1" thickBot="1">
      <c r="B44" s="253"/>
      <c r="C44" s="236"/>
      <c r="D44" s="187">
        <f t="shared" si="0"/>
        <v>10</v>
      </c>
      <c r="E44" s="116"/>
      <c r="F44" s="117"/>
      <c r="G44" s="118"/>
      <c r="H44" s="123"/>
      <c r="I44" s="153"/>
      <c r="J44" s="152"/>
      <c r="K44" s="121"/>
      <c r="L44" s="122"/>
      <c r="M44" s="122"/>
      <c r="O44" s="20" t="e">
        <f>VLOOKUP(I44,Lists!A$2:D$25,2,FALSE)</f>
        <v>#N/A</v>
      </c>
      <c r="P44" s="20" t="e">
        <f>VLOOKUP(J44,Lists!C$2:D$25,2,FALSE)</f>
        <v>#N/A</v>
      </c>
    </row>
    <row r="45" spans="2:16" ht="16" thickTop="1" thickBot="1">
      <c r="B45" s="253"/>
      <c r="C45" s="236"/>
      <c r="D45" s="187">
        <f t="shared" si="0"/>
        <v>11</v>
      </c>
      <c r="E45" s="116"/>
      <c r="F45" s="117"/>
      <c r="G45" s="118"/>
      <c r="H45" s="123"/>
      <c r="I45" s="153"/>
      <c r="J45" s="152"/>
      <c r="K45" s="121"/>
      <c r="L45" s="122"/>
      <c r="M45" s="122"/>
      <c r="O45" s="20" t="e">
        <f>VLOOKUP(I45,Lists!A$2:D$25,2,FALSE)</f>
        <v>#N/A</v>
      </c>
      <c r="P45" s="20" t="e">
        <f>VLOOKUP(J45,Lists!C$2:D$25,2,FALSE)</f>
        <v>#N/A</v>
      </c>
    </row>
    <row r="46" spans="2:16" ht="16" thickTop="1" thickBot="1">
      <c r="B46" s="253"/>
      <c r="C46" s="236"/>
      <c r="D46" s="187">
        <f t="shared" si="0"/>
        <v>12</v>
      </c>
      <c r="E46" s="116"/>
      <c r="F46" s="117"/>
      <c r="G46" s="118"/>
      <c r="H46" s="123"/>
      <c r="I46" s="153"/>
      <c r="J46" s="152"/>
      <c r="K46" s="121"/>
      <c r="L46" s="122"/>
      <c r="M46" s="122"/>
      <c r="O46" s="20" t="e">
        <f>VLOOKUP(I46,Lists!A$2:D$25,2,FALSE)</f>
        <v>#N/A</v>
      </c>
      <c r="P46" s="20" t="e">
        <f>VLOOKUP(J46,Lists!C$2:D$25,2,FALSE)</f>
        <v>#N/A</v>
      </c>
    </row>
    <row r="47" spans="2:16" ht="16" thickTop="1" thickBot="1">
      <c r="B47" s="253"/>
      <c r="C47" s="236"/>
      <c r="D47" s="187">
        <f t="shared" si="0"/>
        <v>13</v>
      </c>
      <c r="E47" s="116"/>
      <c r="F47" s="117"/>
      <c r="G47" s="118"/>
      <c r="H47" s="123"/>
      <c r="I47" s="153"/>
      <c r="J47" s="152"/>
      <c r="K47" s="121"/>
      <c r="L47" s="122"/>
      <c r="M47" s="122"/>
      <c r="O47" s="20" t="e">
        <f>VLOOKUP(I47,Lists!A$2:D$25,2,FALSE)</f>
        <v>#N/A</v>
      </c>
      <c r="P47" s="20" t="e">
        <f>VLOOKUP(J47,Lists!C$2:D$25,2,FALSE)</f>
        <v>#N/A</v>
      </c>
    </row>
    <row r="48" spans="2:16" ht="16" thickTop="1" thickBot="1">
      <c r="B48" s="253"/>
      <c r="C48" s="236"/>
      <c r="D48" s="187">
        <f t="shared" si="0"/>
        <v>14</v>
      </c>
      <c r="E48" s="116"/>
      <c r="F48" s="117"/>
      <c r="G48" s="118"/>
      <c r="H48" s="123"/>
      <c r="I48" s="153"/>
      <c r="J48" s="152"/>
      <c r="K48" s="121"/>
      <c r="L48" s="122"/>
      <c r="M48" s="122"/>
      <c r="O48" s="20" t="e">
        <f>VLOOKUP(I48,Lists!A$2:D$25,2,FALSE)</f>
        <v>#N/A</v>
      </c>
      <c r="P48" s="20" t="e">
        <f>VLOOKUP(J48,Lists!C$2:D$25,2,FALSE)</f>
        <v>#N/A</v>
      </c>
    </row>
    <row r="49" spans="2:16" ht="16" thickTop="1" thickBot="1">
      <c r="B49" s="253"/>
      <c r="C49" s="236"/>
      <c r="D49" s="187">
        <f t="shared" si="0"/>
        <v>15</v>
      </c>
      <c r="E49" s="119"/>
      <c r="F49" s="120"/>
      <c r="G49" s="107"/>
      <c r="H49" s="125"/>
      <c r="I49" s="153"/>
      <c r="J49" s="152"/>
      <c r="K49" s="124"/>
      <c r="L49" s="125"/>
      <c r="M49" s="125"/>
      <c r="O49" s="20" t="e">
        <f>VLOOKUP(I49,Lists!A$2:D$25,2,FALSE)</f>
        <v>#N/A</v>
      </c>
      <c r="P49" s="20" t="e">
        <f>VLOOKUP(J49,Lists!C$2:D$25,2,FALSE)</f>
        <v>#N/A</v>
      </c>
    </row>
    <row r="50" spans="2:16" ht="16" thickTop="1" thickBot="1">
      <c r="B50" s="253"/>
      <c r="C50" s="236"/>
      <c r="D50" s="187">
        <f t="shared" si="0"/>
        <v>16</v>
      </c>
      <c r="E50" s="119"/>
      <c r="F50" s="120"/>
      <c r="G50" s="107"/>
      <c r="H50" s="125"/>
      <c r="I50" s="153"/>
      <c r="J50" s="148"/>
      <c r="K50" s="124"/>
      <c r="L50" s="125"/>
      <c r="M50" s="125"/>
      <c r="O50" s="20" t="e">
        <f>VLOOKUP(I50,Lists!A$2:D$25,2,FALSE)</f>
        <v>#N/A</v>
      </c>
      <c r="P50" s="20" t="e">
        <f>VLOOKUP(J50,Lists!C$2:D$25,2,FALSE)</f>
        <v>#N/A</v>
      </c>
    </row>
    <row r="51" spans="2:16" ht="16" thickTop="1" thickBot="1">
      <c r="B51" s="253"/>
      <c r="C51" s="236"/>
      <c r="D51" s="187">
        <f t="shared" si="0"/>
        <v>17</v>
      </c>
      <c r="E51" s="119"/>
      <c r="F51" s="120"/>
      <c r="G51" s="107"/>
      <c r="H51" s="125"/>
      <c r="I51" s="153"/>
      <c r="J51" s="148"/>
      <c r="K51" s="124"/>
      <c r="L51" s="125"/>
      <c r="M51" s="125"/>
      <c r="O51" s="20" t="e">
        <f>VLOOKUP(I51,Lists!A$2:D$25,2,FALSE)</f>
        <v>#N/A</v>
      </c>
      <c r="P51" s="20" t="e">
        <f>VLOOKUP(J51,Lists!C$2:D$25,2,FALSE)</f>
        <v>#N/A</v>
      </c>
    </row>
    <row r="52" spans="2:16" ht="16" thickTop="1" thickBot="1">
      <c r="B52" s="253"/>
      <c r="C52" s="236"/>
      <c r="D52" s="187">
        <f t="shared" si="0"/>
        <v>18</v>
      </c>
      <c r="E52" s="119"/>
      <c r="F52" s="120"/>
      <c r="G52" s="107"/>
      <c r="H52" s="125"/>
      <c r="I52" s="153"/>
      <c r="J52" s="148"/>
      <c r="K52" s="124"/>
      <c r="L52" s="125"/>
      <c r="M52" s="125"/>
      <c r="N52" s="8"/>
      <c r="O52" s="20" t="e">
        <f>VLOOKUP(I52,Lists!A$2:D$25,2,FALSE)</f>
        <v>#N/A</v>
      </c>
      <c r="P52" s="20" t="e">
        <f>VLOOKUP(J52,Lists!C$2:D$25,2,FALSE)</f>
        <v>#N/A</v>
      </c>
    </row>
    <row r="53" spans="2:16" ht="16" thickTop="1" thickBot="1">
      <c r="B53" s="253"/>
      <c r="C53" s="236"/>
      <c r="D53" s="187">
        <f t="shared" si="0"/>
        <v>19</v>
      </c>
      <c r="E53" s="119"/>
      <c r="F53" s="120"/>
      <c r="G53" s="107"/>
      <c r="H53" s="125"/>
      <c r="I53" s="153"/>
      <c r="J53" s="148"/>
      <c r="K53" s="124"/>
      <c r="L53" s="125"/>
      <c r="M53" s="125"/>
      <c r="N53" s="8"/>
      <c r="O53" s="20" t="e">
        <f>VLOOKUP(I53,Lists!A$2:D$25,2,FALSE)</f>
        <v>#N/A</v>
      </c>
      <c r="P53" s="20" t="e">
        <f>VLOOKUP(J53,Lists!C$2:D$25,2,FALSE)</f>
        <v>#N/A</v>
      </c>
    </row>
    <row r="54" spans="2:16" ht="16" thickTop="1" thickBot="1">
      <c r="B54" s="253"/>
      <c r="C54" s="236"/>
      <c r="D54" s="187">
        <f t="shared" si="0"/>
        <v>20</v>
      </c>
      <c r="E54" s="119"/>
      <c r="F54" s="120"/>
      <c r="G54" s="107"/>
      <c r="H54" s="125"/>
      <c r="I54" s="153"/>
      <c r="J54" s="148"/>
      <c r="K54" s="124"/>
      <c r="L54" s="125"/>
      <c r="M54" s="125"/>
      <c r="N54" s="8"/>
      <c r="O54" s="20" t="e">
        <f>VLOOKUP(I54,Lists!A$2:D$25,2,FALSE)</f>
        <v>#N/A</v>
      </c>
      <c r="P54" s="20" t="e">
        <f>VLOOKUP(J54,Lists!C$2:D$25,2,FALSE)</f>
        <v>#N/A</v>
      </c>
    </row>
    <row r="55" spans="2:16" ht="16" thickTop="1" thickBot="1">
      <c r="B55" s="253"/>
      <c r="C55" s="236"/>
      <c r="D55" s="187">
        <f t="shared" si="0"/>
        <v>21</v>
      </c>
      <c r="E55" s="119"/>
      <c r="F55" s="120"/>
      <c r="G55" s="107"/>
      <c r="H55" s="125"/>
      <c r="I55" s="153"/>
      <c r="J55" s="148"/>
      <c r="K55" s="124"/>
      <c r="L55" s="125"/>
      <c r="M55" s="125"/>
      <c r="N55" s="8"/>
      <c r="O55" s="20" t="e">
        <f>VLOOKUP(I55,Lists!A$2:D$25,2,FALSE)</f>
        <v>#N/A</v>
      </c>
      <c r="P55" s="20" t="e">
        <f>VLOOKUP(J55,Lists!C$2:D$25,2,FALSE)</f>
        <v>#N/A</v>
      </c>
    </row>
    <row r="56" spans="2:16" ht="16" thickTop="1" thickBot="1">
      <c r="B56" s="253"/>
      <c r="C56" s="236"/>
      <c r="D56" s="187">
        <f t="shared" si="0"/>
        <v>22</v>
      </c>
      <c r="E56" s="119"/>
      <c r="F56" s="120"/>
      <c r="G56" s="107"/>
      <c r="H56" s="125"/>
      <c r="I56" s="153"/>
      <c r="J56" s="148"/>
      <c r="K56" s="124"/>
      <c r="L56" s="125"/>
      <c r="M56" s="125"/>
      <c r="N56" s="8"/>
      <c r="O56" s="20" t="e">
        <f>VLOOKUP(I56,Lists!A$2:D$25,2,FALSE)</f>
        <v>#N/A</v>
      </c>
      <c r="P56" s="20" t="e">
        <f>VLOOKUP(J56,Lists!C$2:D$25,2,FALSE)</f>
        <v>#N/A</v>
      </c>
    </row>
    <row r="57" spans="2:16" ht="16" thickTop="1" thickBot="1">
      <c r="B57" s="253"/>
      <c r="C57" s="236"/>
      <c r="D57" s="187">
        <f t="shared" si="0"/>
        <v>23</v>
      </c>
      <c r="E57" s="119"/>
      <c r="F57" s="120"/>
      <c r="G57" s="107"/>
      <c r="H57" s="125"/>
      <c r="I57" s="153"/>
      <c r="J57" s="148"/>
      <c r="K57" s="124"/>
      <c r="L57" s="125"/>
      <c r="M57" s="125"/>
      <c r="N57" s="8"/>
      <c r="O57" s="20" t="e">
        <f>VLOOKUP(I57,Lists!A$2:D$25,2,FALSE)</f>
        <v>#N/A</v>
      </c>
      <c r="P57" s="20" t="e">
        <f>VLOOKUP(J57,Lists!C$2:D$25,2,FALSE)</f>
        <v>#N/A</v>
      </c>
    </row>
    <row r="58" spans="2:16" ht="16" thickTop="1" thickBot="1">
      <c r="B58" s="253"/>
      <c r="C58" s="236"/>
      <c r="D58" s="187">
        <f t="shared" si="0"/>
        <v>24</v>
      </c>
      <c r="E58" s="119"/>
      <c r="F58" s="120"/>
      <c r="G58" s="107"/>
      <c r="H58" s="125"/>
      <c r="I58" s="153"/>
      <c r="J58" s="148"/>
      <c r="K58" s="124"/>
      <c r="L58" s="125"/>
      <c r="M58" s="125"/>
      <c r="N58" s="8"/>
      <c r="O58" s="20" t="e">
        <f>VLOOKUP(I58,Lists!A$2:D$25,2,FALSE)</f>
        <v>#N/A</v>
      </c>
      <c r="P58" s="20" t="e">
        <f>VLOOKUP(J58,Lists!C$2:D$25,2,FALSE)</f>
        <v>#N/A</v>
      </c>
    </row>
    <row r="59" spans="2:16" ht="15.75" hidden="1" customHeight="1">
      <c r="B59" s="253"/>
      <c r="C59" s="183"/>
      <c r="D59" s="184"/>
      <c r="E59" s="23"/>
      <c r="F59" s="24"/>
      <c r="G59" s="19"/>
      <c r="H59" s="22"/>
      <c r="I59" s="19"/>
      <c r="J59" s="19"/>
      <c r="K59" s="25"/>
      <c r="L59" s="21"/>
      <c r="M59" s="21"/>
      <c r="N59" s="8"/>
      <c r="O59" s="6" t="e">
        <f>VLOOKUP(I59,Lists!A$2:D$25,2,FALSE)</f>
        <v>#N/A</v>
      </c>
    </row>
    <row r="60" spans="2:16" ht="15" hidden="1" customHeight="1">
      <c r="B60" s="253"/>
      <c r="C60" s="185"/>
      <c r="D60" s="186"/>
      <c r="E60" s="26"/>
      <c r="F60" s="27"/>
      <c r="G60" s="28"/>
      <c r="H60" s="31"/>
      <c r="I60" s="28"/>
      <c r="J60" s="28"/>
      <c r="K60" s="29"/>
      <c r="L60" s="30"/>
      <c r="M60" s="30"/>
      <c r="N60" s="32"/>
      <c r="O60" s="6" t="e">
        <f>VLOOKUP(I60,Lists!A$2:D$25,2,FALSE)</f>
        <v>#N/A</v>
      </c>
    </row>
    <row r="61" spans="2:16" ht="16" thickTop="1" thickBot="1">
      <c r="B61" s="1"/>
      <c r="C61" s="2"/>
      <c r="D61" s="2"/>
      <c r="E61" s="2"/>
      <c r="F61" s="131"/>
      <c r="G61" s="132"/>
      <c r="H61" s="2"/>
      <c r="I61" s="132"/>
      <c r="J61" s="132"/>
      <c r="K61" s="133"/>
      <c r="L61" s="136" t="s">
        <v>16</v>
      </c>
      <c r="M61" s="136"/>
    </row>
    <row r="62" spans="2:16" ht="20" thickTop="1" thickBot="1">
      <c r="B62" s="33"/>
      <c r="C62" s="15"/>
      <c r="D62" s="15"/>
      <c r="E62" s="15"/>
      <c r="F62" s="134"/>
      <c r="G62" s="135"/>
      <c r="H62" s="15"/>
      <c r="I62" s="135"/>
      <c r="J62" s="145" t="s">
        <v>17</v>
      </c>
      <c r="K62" s="146">
        <f>SUM(K35:K61)</f>
        <v>0</v>
      </c>
      <c r="L62" s="144">
        <f>K28-K62</f>
        <v>0</v>
      </c>
      <c r="M62" s="143"/>
    </row>
    <row r="63" spans="2:16" ht="15" customHeight="1" thickTop="1" thickBot="1">
      <c r="B63" s="248" t="s">
        <v>115</v>
      </c>
      <c r="C63" s="242" t="s">
        <v>13</v>
      </c>
      <c r="D63" s="243"/>
      <c r="E63" s="34"/>
      <c r="F63" s="34"/>
      <c r="G63" s="34"/>
      <c r="H63" s="2"/>
      <c r="I63" s="178"/>
      <c r="J63" s="34"/>
      <c r="K63" s="34"/>
      <c r="L63" s="137" t="s">
        <v>18</v>
      </c>
      <c r="M63" s="138"/>
    </row>
    <row r="64" spans="2:16" ht="16" thickTop="1" thickBot="1">
      <c r="B64" s="249"/>
      <c r="C64" s="244"/>
      <c r="D64" s="245"/>
      <c r="E64" s="34"/>
      <c r="F64" s="34"/>
      <c r="G64" s="34"/>
      <c r="H64" s="8"/>
      <c r="I64" s="34"/>
      <c r="J64" s="34"/>
      <c r="K64" s="34"/>
      <c r="L64" s="139" t="s">
        <v>19</v>
      </c>
      <c r="M64" s="140">
        <f>K28</f>
        <v>0</v>
      </c>
    </row>
    <row r="65" spans="2:13" ht="16" thickTop="1" thickBot="1">
      <c r="B65" s="249"/>
      <c r="C65" s="244"/>
      <c r="D65" s="245"/>
      <c r="E65" s="34"/>
      <c r="F65" s="34"/>
      <c r="G65" s="34"/>
      <c r="H65" s="9"/>
      <c r="I65" s="34"/>
      <c r="J65" s="34"/>
      <c r="K65" s="34"/>
      <c r="L65" s="139" t="s">
        <v>20</v>
      </c>
      <c r="M65" s="140">
        <f>K62</f>
        <v>0</v>
      </c>
    </row>
    <row r="66" spans="2:13" ht="16" thickTop="1" thickBot="1">
      <c r="B66" s="250"/>
      <c r="C66" s="246"/>
      <c r="D66" s="247"/>
      <c r="E66" s="35"/>
      <c r="F66" s="35"/>
      <c r="G66" s="35"/>
      <c r="H66" s="179"/>
      <c r="I66" s="35"/>
      <c r="J66" s="35"/>
      <c r="K66" s="35"/>
      <c r="L66" s="141" t="s">
        <v>21</v>
      </c>
      <c r="M66" s="142">
        <f>M64-M65</f>
        <v>0</v>
      </c>
    </row>
  </sheetData>
  <mergeCells count="34">
    <mergeCell ref="C4:E4"/>
    <mergeCell ref="F4:G4"/>
    <mergeCell ref="C5:E5"/>
    <mergeCell ref="F5:G5"/>
    <mergeCell ref="B8:B11"/>
    <mergeCell ref="D8:E8"/>
    <mergeCell ref="F8:G8"/>
    <mergeCell ref="D9:E9"/>
    <mergeCell ref="F9:G9"/>
    <mergeCell ref="D10:E10"/>
    <mergeCell ref="F10:G10"/>
    <mergeCell ref="D11:E11"/>
    <mergeCell ref="F11:G11"/>
    <mergeCell ref="L14:M14"/>
    <mergeCell ref="C15:D28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B63:B66"/>
    <mergeCell ref="C63:D66"/>
    <mergeCell ref="L25:M25"/>
    <mergeCell ref="L26:M26"/>
    <mergeCell ref="L27:M27"/>
    <mergeCell ref="L28:M28"/>
    <mergeCell ref="B33:B60"/>
    <mergeCell ref="C33:C58"/>
    <mergeCell ref="B15:B28"/>
    <mergeCell ref="L24:M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Lists!$A$2:$A$25</xm:f>
          </x14:formula1>
          <xm:sqref>I35:I58</xm:sqref>
        </x14:dataValidation>
        <x14:dataValidation type="list" allowBlank="1" showInputMessage="1" showErrorMessage="1">
          <x14:formula1>
            <xm:f>Lists!$E$2:$E$5</xm:f>
          </x14:formula1>
          <xm:sqref>I15:I27</xm:sqref>
        </x14:dataValidation>
        <x14:dataValidation type="list" allowBlank="1" showInputMessage="1" showErrorMessage="1">
          <x14:formula1>
            <xm:f>Lists!$C$2:$C$13</xm:f>
          </x14:formula1>
          <xm:sqref>J15:J27 J35:J58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A4" workbookViewId="0">
      <selection activeCell="F9" sqref="F9:G9"/>
    </sheetView>
  </sheetViews>
  <sheetFormatPr baseColWidth="10" defaultColWidth="9.1640625" defaultRowHeight="13" x14ac:dyDescent="0"/>
  <cols>
    <col min="1" max="1" width="2.1640625" style="6" customWidth="1"/>
    <col min="2" max="2" width="15.5" style="6" customWidth="1"/>
    <col min="3" max="4" width="5" style="36" customWidth="1"/>
    <col min="5" max="5" width="39.83203125" style="6" bestFit="1" customWidth="1"/>
    <col min="6" max="6" width="20" style="6" bestFit="1" customWidth="1"/>
    <col min="7" max="7" width="17.5" style="6" customWidth="1"/>
    <col min="8" max="8" width="37.1640625" style="6" customWidth="1"/>
    <col min="9" max="9" width="28.1640625" style="6" customWidth="1"/>
    <col min="10" max="10" width="24.5" style="6" customWidth="1"/>
    <col min="11" max="11" width="18.33203125" style="6" customWidth="1"/>
    <col min="12" max="12" width="13" style="6" customWidth="1"/>
    <col min="13" max="13" width="19.1640625" style="6" bestFit="1" customWidth="1"/>
    <col min="14" max="14" width="18.6640625" style="6" customWidth="1"/>
    <col min="15" max="16" width="0" style="6" hidden="1" customWidth="1"/>
    <col min="17" max="16384" width="9.1640625" style="6"/>
  </cols>
  <sheetData>
    <row r="1" spans="2:13" ht="14" thickBot="1">
      <c r="E1" s="191"/>
    </row>
    <row r="2" spans="2:13">
      <c r="B2" s="1"/>
      <c r="C2" s="3" t="s">
        <v>96</v>
      </c>
      <c r="D2" s="2"/>
      <c r="F2" s="4"/>
      <c r="G2" s="4"/>
      <c r="H2" s="4"/>
      <c r="I2" s="4"/>
      <c r="J2" s="4"/>
      <c r="K2" s="4"/>
      <c r="L2" s="4"/>
      <c r="M2" s="5"/>
    </row>
    <row r="3" spans="2:13" ht="14">
      <c r="B3" s="7"/>
      <c r="C3" s="114" t="s">
        <v>104</v>
      </c>
      <c r="D3" s="8"/>
      <c r="F3" s="9"/>
      <c r="G3" s="9"/>
      <c r="H3" s="9"/>
      <c r="I3" s="9"/>
      <c r="J3" s="9"/>
      <c r="K3" s="9"/>
      <c r="L3" s="9"/>
      <c r="M3" s="10"/>
    </row>
    <row r="4" spans="2:13" ht="14">
      <c r="B4" s="7"/>
      <c r="C4" s="254" t="s">
        <v>98</v>
      </c>
      <c r="D4" s="255"/>
      <c r="E4" s="256"/>
      <c r="F4" s="273"/>
      <c r="G4" s="274"/>
      <c r="H4" s="9"/>
      <c r="I4" s="9"/>
      <c r="J4" s="9"/>
      <c r="K4" s="9"/>
      <c r="L4" s="9"/>
      <c r="M4" s="10"/>
    </row>
    <row r="5" spans="2:13" ht="14">
      <c r="B5" s="7"/>
      <c r="C5" s="254" t="s">
        <v>97</v>
      </c>
      <c r="D5" s="255"/>
      <c r="E5" s="256"/>
      <c r="F5" s="273"/>
      <c r="G5" s="274"/>
      <c r="H5" s="158" t="s">
        <v>95</v>
      </c>
      <c r="I5" s="160"/>
      <c r="K5" s="11"/>
      <c r="L5" s="12"/>
      <c r="M5" s="161"/>
    </row>
    <row r="6" spans="2:13">
      <c r="B6" s="7"/>
      <c r="C6" s="8"/>
      <c r="D6" s="8"/>
      <c r="E6" s="12"/>
      <c r="F6" s="12"/>
      <c r="G6" s="12"/>
      <c r="H6" s="9"/>
      <c r="I6" s="12"/>
      <c r="J6" s="12"/>
      <c r="K6" s="12"/>
      <c r="L6" s="12"/>
      <c r="M6" s="161"/>
    </row>
    <row r="7" spans="2:13" ht="14" thickBot="1">
      <c r="B7" s="33"/>
      <c r="C7" s="15"/>
      <c r="D7" s="15"/>
      <c r="E7" s="162"/>
      <c r="F7" s="162"/>
      <c r="G7" s="162"/>
      <c r="H7" s="162"/>
      <c r="I7" s="162"/>
      <c r="J7" s="162"/>
      <c r="K7" s="162"/>
      <c r="L7" s="162"/>
      <c r="M7" s="163"/>
    </row>
    <row r="8" spans="2:13" ht="15.75" customHeight="1">
      <c r="B8" s="230" t="s">
        <v>0</v>
      </c>
      <c r="C8" s="188"/>
      <c r="D8" s="261" t="s">
        <v>94</v>
      </c>
      <c r="E8" s="262"/>
      <c r="F8" s="257">
        <f>'Dec 14'!F11:G11</f>
        <v>0</v>
      </c>
      <c r="G8" s="258"/>
      <c r="H8" s="198" t="s">
        <v>116</v>
      </c>
      <c r="I8" s="199"/>
      <c r="J8" s="2"/>
      <c r="K8" s="2"/>
      <c r="L8" s="2"/>
      <c r="M8" s="13"/>
    </row>
    <row r="9" spans="2:13" ht="15">
      <c r="B9" s="231"/>
      <c r="C9" s="189" t="s">
        <v>1</v>
      </c>
      <c r="D9" s="263" t="s">
        <v>2</v>
      </c>
      <c r="E9" s="264"/>
      <c r="F9" s="267">
        <f>K28</f>
        <v>0</v>
      </c>
      <c r="G9" s="268"/>
      <c r="H9" s="8"/>
      <c r="I9" s="8"/>
      <c r="J9" s="8"/>
      <c r="K9" s="8"/>
      <c r="L9" s="8"/>
      <c r="M9" s="14"/>
    </row>
    <row r="10" spans="2:13" ht="15">
      <c r="B10" s="231"/>
      <c r="C10" s="189" t="s">
        <v>3</v>
      </c>
      <c r="D10" s="263" t="s">
        <v>92</v>
      </c>
      <c r="E10" s="264"/>
      <c r="F10" s="269"/>
      <c r="G10" s="270"/>
      <c r="H10" s="8"/>
      <c r="I10" s="8"/>
      <c r="J10" s="8"/>
      <c r="K10" s="8"/>
      <c r="L10" s="8"/>
      <c r="M10" s="14"/>
    </row>
    <row r="11" spans="2:13" ht="16" thickBot="1">
      <c r="B11" s="232"/>
      <c r="C11" s="190" t="s">
        <v>4</v>
      </c>
      <c r="D11" s="265" t="s">
        <v>93</v>
      </c>
      <c r="E11" s="266"/>
      <c r="F11" s="271">
        <f>F8-F9+F10</f>
        <v>0</v>
      </c>
      <c r="G11" s="272"/>
      <c r="H11" s="15"/>
      <c r="I11" s="15"/>
      <c r="J11" s="15"/>
      <c r="K11" s="15"/>
      <c r="L11" s="15"/>
      <c r="M11" s="16"/>
    </row>
    <row r="12" spans="2:13" ht="14">
      <c r="B12" s="164"/>
      <c r="C12" s="200"/>
      <c r="D12" s="200"/>
      <c r="E12" s="166"/>
      <c r="F12" s="167"/>
      <c r="G12" s="2"/>
      <c r="H12" s="2"/>
      <c r="I12" s="2"/>
      <c r="J12" s="2"/>
      <c r="K12" s="2"/>
      <c r="L12" s="2"/>
      <c r="M12" s="13"/>
    </row>
    <row r="13" spans="2:13" ht="18">
      <c r="B13" s="112"/>
      <c r="C13" s="8"/>
      <c r="D13" s="8"/>
      <c r="E13" s="197" t="s">
        <v>102</v>
      </c>
      <c r="F13" s="113"/>
      <c r="G13" s="8"/>
      <c r="H13" s="9"/>
      <c r="I13" s="9"/>
      <c r="J13" s="9"/>
      <c r="K13" s="9"/>
      <c r="L13" s="9"/>
      <c r="M13" s="10"/>
    </row>
    <row r="14" spans="2:13" s="18" customFormat="1" ht="36.75" customHeight="1">
      <c r="B14" s="17"/>
      <c r="C14" s="192"/>
      <c r="D14" s="193"/>
      <c r="E14" s="103" t="s">
        <v>6</v>
      </c>
      <c r="F14" s="104" t="s">
        <v>10</v>
      </c>
      <c r="G14" s="103" t="s">
        <v>7</v>
      </c>
      <c r="H14" s="201" t="s">
        <v>113</v>
      </c>
      <c r="I14" s="103" t="s">
        <v>101</v>
      </c>
      <c r="J14" s="103" t="s">
        <v>8</v>
      </c>
      <c r="K14" s="105" t="s">
        <v>9</v>
      </c>
      <c r="L14" s="259" t="s">
        <v>12</v>
      </c>
      <c r="M14" s="260"/>
    </row>
    <row r="15" spans="2:13" ht="15" thickBot="1">
      <c r="B15" s="233" t="s">
        <v>107</v>
      </c>
      <c r="C15" s="236" t="s">
        <v>13</v>
      </c>
      <c r="D15" s="237"/>
      <c r="E15" s="168"/>
      <c r="F15" s="169"/>
      <c r="G15" s="170"/>
      <c r="H15" s="175"/>
      <c r="I15" s="171"/>
      <c r="J15" s="149"/>
      <c r="K15" s="111"/>
      <c r="L15" s="240"/>
      <c r="M15" s="241"/>
    </row>
    <row r="16" spans="2:13" ht="16" thickTop="1" thickBot="1">
      <c r="B16" s="233"/>
      <c r="C16" s="236"/>
      <c r="D16" s="237"/>
      <c r="E16" s="168"/>
      <c r="F16" s="169"/>
      <c r="G16" s="159"/>
      <c r="H16" s="176"/>
      <c r="I16" s="171"/>
      <c r="J16" s="150"/>
      <c r="K16" s="111"/>
      <c r="L16" s="240"/>
      <c r="M16" s="241"/>
    </row>
    <row r="17" spans="2:13" ht="16" thickTop="1" thickBot="1">
      <c r="B17" s="233"/>
      <c r="C17" s="236"/>
      <c r="D17" s="237"/>
      <c r="E17" s="168"/>
      <c r="F17" s="169"/>
      <c r="G17" s="170"/>
      <c r="H17" s="176"/>
      <c r="I17" s="171"/>
      <c r="J17" s="150"/>
      <c r="K17" s="111"/>
      <c r="L17" s="240"/>
      <c r="M17" s="241"/>
    </row>
    <row r="18" spans="2:13" ht="16" thickTop="1" thickBot="1">
      <c r="B18" s="233"/>
      <c r="C18" s="236"/>
      <c r="D18" s="237"/>
      <c r="E18" s="168"/>
      <c r="F18" s="169"/>
      <c r="G18" s="170"/>
      <c r="H18" s="176"/>
      <c r="I18" s="171"/>
      <c r="J18" s="150"/>
      <c r="K18" s="111"/>
      <c r="L18" s="240"/>
      <c r="M18" s="241"/>
    </row>
    <row r="19" spans="2:13" ht="16" thickTop="1" thickBot="1">
      <c r="B19" s="233"/>
      <c r="C19" s="236"/>
      <c r="D19" s="237"/>
      <c r="E19" s="168"/>
      <c r="F19" s="169"/>
      <c r="G19" s="170"/>
      <c r="H19" s="176"/>
      <c r="I19" s="171"/>
      <c r="J19" s="150"/>
      <c r="K19" s="111"/>
      <c r="L19" s="240"/>
      <c r="M19" s="241"/>
    </row>
    <row r="20" spans="2:13" ht="16" thickTop="1" thickBot="1">
      <c r="B20" s="233"/>
      <c r="C20" s="236"/>
      <c r="D20" s="237"/>
      <c r="E20" s="168"/>
      <c r="F20" s="169"/>
      <c r="G20" s="170"/>
      <c r="H20" s="176"/>
      <c r="I20" s="171"/>
      <c r="J20" s="150"/>
      <c r="K20" s="111"/>
      <c r="L20" s="240"/>
      <c r="M20" s="241"/>
    </row>
    <row r="21" spans="2:13" ht="16" thickTop="1" thickBot="1">
      <c r="B21" s="233"/>
      <c r="C21" s="236"/>
      <c r="D21" s="237"/>
      <c r="E21" s="168"/>
      <c r="F21" s="169"/>
      <c r="G21" s="170"/>
      <c r="H21" s="176"/>
      <c r="I21" s="171"/>
      <c r="J21" s="150"/>
      <c r="K21" s="111"/>
      <c r="L21" s="240"/>
      <c r="M21" s="241"/>
    </row>
    <row r="22" spans="2:13" ht="16" thickTop="1" thickBot="1">
      <c r="B22" s="233"/>
      <c r="C22" s="236"/>
      <c r="D22" s="237"/>
      <c r="E22" s="168"/>
      <c r="F22" s="169"/>
      <c r="G22" s="170"/>
      <c r="H22" s="176"/>
      <c r="I22" s="171"/>
      <c r="J22" s="150"/>
      <c r="K22" s="111"/>
      <c r="L22" s="240"/>
      <c r="M22" s="241"/>
    </row>
    <row r="23" spans="2:13" ht="16" thickTop="1" thickBot="1">
      <c r="B23" s="233"/>
      <c r="C23" s="236"/>
      <c r="D23" s="237"/>
      <c r="E23" s="168"/>
      <c r="F23" s="169"/>
      <c r="G23" s="170"/>
      <c r="H23" s="176"/>
      <c r="I23" s="171"/>
      <c r="J23" s="150"/>
      <c r="K23" s="111"/>
      <c r="L23" s="240"/>
      <c r="M23" s="241"/>
    </row>
    <row r="24" spans="2:13" ht="16" thickTop="1" thickBot="1">
      <c r="B24" s="233"/>
      <c r="C24" s="236"/>
      <c r="D24" s="237"/>
      <c r="E24" s="168"/>
      <c r="F24" s="169"/>
      <c r="G24" s="170"/>
      <c r="H24" s="176"/>
      <c r="I24" s="171"/>
      <c r="J24" s="150"/>
      <c r="K24" s="111"/>
      <c r="L24" s="240"/>
      <c r="M24" s="241"/>
    </row>
    <row r="25" spans="2:13" ht="16" thickTop="1" thickBot="1">
      <c r="B25" s="233"/>
      <c r="C25" s="236"/>
      <c r="D25" s="237"/>
      <c r="E25" s="168"/>
      <c r="F25" s="169"/>
      <c r="G25" s="170"/>
      <c r="H25" s="176"/>
      <c r="I25" s="171"/>
      <c r="J25" s="150"/>
      <c r="K25" s="111"/>
      <c r="L25" s="240"/>
      <c r="M25" s="241"/>
    </row>
    <row r="26" spans="2:13" ht="16" thickTop="1" thickBot="1">
      <c r="B26" s="233"/>
      <c r="C26" s="236"/>
      <c r="D26" s="237"/>
      <c r="E26" s="168"/>
      <c r="F26" s="169"/>
      <c r="G26" s="172"/>
      <c r="H26" s="176"/>
      <c r="I26" s="171"/>
      <c r="J26" s="150"/>
      <c r="K26" s="111"/>
      <c r="L26" s="240"/>
      <c r="M26" s="241"/>
    </row>
    <row r="27" spans="2:13" ht="16.5" hidden="1" customHeight="1">
      <c r="B27" s="234"/>
      <c r="C27" s="236"/>
      <c r="D27" s="237"/>
      <c r="E27" s="168"/>
      <c r="F27" s="169"/>
      <c r="G27" s="172"/>
      <c r="H27" s="177"/>
      <c r="I27" s="173"/>
      <c r="J27" s="115"/>
      <c r="K27" s="111"/>
      <c r="L27" s="240"/>
      <c r="M27" s="241"/>
    </row>
    <row r="28" spans="2:13" ht="16" thickTop="1" thickBot="1">
      <c r="B28" s="235"/>
      <c r="C28" s="238"/>
      <c r="D28" s="239"/>
      <c r="E28" s="108" t="s">
        <v>103</v>
      </c>
      <c r="F28" s="109"/>
      <c r="G28" s="109"/>
      <c r="H28" s="109"/>
      <c r="I28" s="109"/>
      <c r="J28" s="110"/>
      <c r="K28" s="174">
        <f>SUM(K15:K27)</f>
        <v>0</v>
      </c>
      <c r="L28" s="240"/>
      <c r="M28" s="241"/>
    </row>
    <row r="29" spans="2:13" ht="14">
      <c r="B29" s="7"/>
      <c r="C29" s="8"/>
      <c r="D29" s="8"/>
      <c r="E29" s="156"/>
      <c r="F29" s="157"/>
      <c r="G29" s="157"/>
      <c r="H29" s="157"/>
      <c r="I29" s="157"/>
      <c r="J29" s="157"/>
      <c r="K29" s="157"/>
      <c r="L29" s="157"/>
      <c r="M29" s="157"/>
    </row>
    <row r="30" spans="2:13" ht="18">
      <c r="B30" s="7"/>
      <c r="C30" s="8"/>
      <c r="D30" s="8"/>
      <c r="E30" s="194" t="s">
        <v>110</v>
      </c>
      <c r="F30" s="154"/>
      <c r="G30" s="154"/>
      <c r="H30" s="154"/>
      <c r="I30" s="154"/>
      <c r="J30" s="154"/>
      <c r="K30" s="154"/>
      <c r="L30" s="154"/>
      <c r="M30" s="154"/>
    </row>
    <row r="31" spans="2:13" ht="18">
      <c r="B31" s="7"/>
      <c r="C31" s="8"/>
      <c r="D31" s="8"/>
      <c r="E31" s="195" t="s">
        <v>112</v>
      </c>
      <c r="F31" s="147"/>
      <c r="G31" s="147"/>
      <c r="H31" s="147"/>
      <c r="I31" s="147"/>
      <c r="J31" s="147"/>
      <c r="K31" s="147"/>
      <c r="L31" s="147"/>
      <c r="M31" s="147"/>
    </row>
    <row r="32" spans="2:13" ht="19" thickBot="1">
      <c r="B32" s="7"/>
      <c r="C32" s="8"/>
      <c r="D32" s="8"/>
      <c r="E32" s="196" t="s">
        <v>111</v>
      </c>
      <c r="F32" s="155"/>
      <c r="G32" s="155"/>
      <c r="H32" s="155"/>
      <c r="I32" s="155"/>
      <c r="J32" s="155"/>
      <c r="K32" s="155"/>
      <c r="L32" s="155"/>
      <c r="M32" s="155"/>
    </row>
    <row r="33" spans="2:16">
      <c r="B33" s="252" t="s">
        <v>108</v>
      </c>
      <c r="C33" s="251" t="s">
        <v>13</v>
      </c>
      <c r="D33" s="182"/>
      <c r="E33" s="126"/>
      <c r="F33" s="127"/>
      <c r="G33" s="127"/>
      <c r="H33" s="180"/>
      <c r="I33" s="126"/>
      <c r="J33" s="127"/>
      <c r="K33" s="127"/>
      <c r="L33" s="127"/>
      <c r="M33" s="127"/>
    </row>
    <row r="34" spans="2:16" ht="26">
      <c r="B34" s="253"/>
      <c r="C34" s="236"/>
      <c r="D34" s="184"/>
      <c r="E34" s="128" t="s">
        <v>6</v>
      </c>
      <c r="F34" s="104" t="s">
        <v>105</v>
      </c>
      <c r="G34" s="103" t="s">
        <v>7</v>
      </c>
      <c r="H34" s="181" t="s">
        <v>114</v>
      </c>
      <c r="I34" s="103" t="s">
        <v>101</v>
      </c>
      <c r="J34" s="129" t="s">
        <v>8</v>
      </c>
      <c r="K34" s="105" t="s">
        <v>109</v>
      </c>
      <c r="L34" s="201" t="s">
        <v>14</v>
      </c>
      <c r="M34" s="130" t="s">
        <v>11</v>
      </c>
    </row>
    <row r="35" spans="2:16" ht="15" thickBot="1">
      <c r="B35" s="253"/>
      <c r="C35" s="236"/>
      <c r="D35" s="187">
        <v>1</v>
      </c>
      <c r="E35" s="116"/>
      <c r="F35" s="117"/>
      <c r="G35" s="118"/>
      <c r="H35" s="123"/>
      <c r="I35" s="151"/>
      <c r="J35" s="152"/>
      <c r="K35" s="121"/>
      <c r="L35" s="122"/>
      <c r="M35" s="122"/>
      <c r="O35" s="20" t="e">
        <f>VLOOKUP(I35,Lists!A$2:D$25,2,FALSE)</f>
        <v>#N/A</v>
      </c>
      <c r="P35" s="20" t="e">
        <f>VLOOKUP(J35,Lists!C$2:D$25,2,FALSE)</f>
        <v>#N/A</v>
      </c>
    </row>
    <row r="36" spans="2:16" ht="16" thickTop="1" thickBot="1">
      <c r="B36" s="253"/>
      <c r="C36" s="236"/>
      <c r="D36" s="187">
        <f>D35+1</f>
        <v>2</v>
      </c>
      <c r="E36" s="116"/>
      <c r="F36" s="117"/>
      <c r="G36" s="118"/>
      <c r="H36" s="123"/>
      <c r="I36" s="153"/>
      <c r="J36" s="152"/>
      <c r="K36" s="121"/>
      <c r="L36" s="122"/>
      <c r="M36" s="122"/>
      <c r="O36" s="20" t="e">
        <f>VLOOKUP(I36,Lists!A$2:D$25,2,FALSE)</f>
        <v>#N/A</v>
      </c>
      <c r="P36" s="20" t="e">
        <f>VLOOKUP(J36,Lists!C$2:D$25,2,FALSE)</f>
        <v>#N/A</v>
      </c>
    </row>
    <row r="37" spans="2:16" ht="16" thickTop="1" thickBot="1">
      <c r="B37" s="253"/>
      <c r="C37" s="236"/>
      <c r="D37" s="187">
        <f t="shared" ref="D37:D58" si="0">D36+1</f>
        <v>3</v>
      </c>
      <c r="E37" s="116"/>
      <c r="F37" s="117"/>
      <c r="G37" s="118"/>
      <c r="H37" s="123"/>
      <c r="I37" s="153"/>
      <c r="J37" s="152"/>
      <c r="K37" s="121"/>
      <c r="L37" s="122"/>
      <c r="M37" s="122"/>
      <c r="O37" s="20"/>
      <c r="P37" s="20"/>
    </row>
    <row r="38" spans="2:16" ht="16" thickTop="1" thickBot="1">
      <c r="B38" s="253"/>
      <c r="C38" s="236"/>
      <c r="D38" s="187">
        <f t="shared" si="0"/>
        <v>4</v>
      </c>
      <c r="E38" s="116"/>
      <c r="F38" s="117"/>
      <c r="G38" s="118"/>
      <c r="H38" s="123"/>
      <c r="I38" s="153"/>
      <c r="J38" s="152"/>
      <c r="K38" s="121"/>
      <c r="L38" s="122"/>
      <c r="M38" s="122"/>
      <c r="O38" s="20"/>
      <c r="P38" s="20"/>
    </row>
    <row r="39" spans="2:16" ht="16" thickTop="1" thickBot="1">
      <c r="B39" s="253"/>
      <c r="C39" s="236"/>
      <c r="D39" s="187">
        <f t="shared" si="0"/>
        <v>5</v>
      </c>
      <c r="E39" s="116"/>
      <c r="F39" s="117"/>
      <c r="G39" s="118"/>
      <c r="H39" s="123"/>
      <c r="I39" s="153"/>
      <c r="J39" s="152"/>
      <c r="K39" s="121"/>
      <c r="L39" s="122"/>
      <c r="M39" s="122"/>
      <c r="O39" s="20"/>
      <c r="P39" s="20"/>
    </row>
    <row r="40" spans="2:16" ht="16" thickTop="1" thickBot="1">
      <c r="B40" s="253"/>
      <c r="C40" s="236"/>
      <c r="D40" s="187">
        <f t="shared" si="0"/>
        <v>6</v>
      </c>
      <c r="E40" s="116"/>
      <c r="F40" s="117"/>
      <c r="G40" s="118"/>
      <c r="H40" s="123"/>
      <c r="I40" s="153"/>
      <c r="J40" s="152"/>
      <c r="K40" s="121"/>
      <c r="L40" s="122"/>
      <c r="M40" s="122"/>
      <c r="O40" s="20"/>
      <c r="P40" s="20"/>
    </row>
    <row r="41" spans="2:16" ht="16" thickTop="1" thickBot="1">
      <c r="B41" s="253"/>
      <c r="C41" s="236"/>
      <c r="D41" s="187">
        <f t="shared" si="0"/>
        <v>7</v>
      </c>
      <c r="E41" s="116"/>
      <c r="F41" s="117"/>
      <c r="G41" s="118"/>
      <c r="H41" s="123"/>
      <c r="I41" s="153"/>
      <c r="J41" s="152"/>
      <c r="K41" s="121"/>
      <c r="L41" s="122"/>
      <c r="M41" s="122"/>
      <c r="O41" s="20" t="e">
        <f>VLOOKUP(I41,Lists!A$2:D$25,2,FALSE)</f>
        <v>#N/A</v>
      </c>
      <c r="P41" s="20" t="e">
        <f>VLOOKUP(J41,Lists!C$2:D$25,2,FALSE)</f>
        <v>#N/A</v>
      </c>
    </row>
    <row r="42" spans="2:16" ht="16" thickTop="1" thickBot="1">
      <c r="B42" s="253"/>
      <c r="C42" s="236"/>
      <c r="D42" s="187">
        <f t="shared" si="0"/>
        <v>8</v>
      </c>
      <c r="E42" s="116"/>
      <c r="F42" s="117"/>
      <c r="G42" s="118"/>
      <c r="H42" s="123"/>
      <c r="I42" s="153"/>
      <c r="J42" s="152"/>
      <c r="K42" s="121"/>
      <c r="L42" s="122"/>
      <c r="M42" s="122"/>
      <c r="O42" s="20" t="e">
        <f>VLOOKUP(I42,Lists!A$2:D$25,2,FALSE)</f>
        <v>#N/A</v>
      </c>
      <c r="P42" s="20" t="e">
        <f>VLOOKUP(J42,Lists!C$2:D$25,2,FALSE)</f>
        <v>#N/A</v>
      </c>
    </row>
    <row r="43" spans="2:16" ht="16" thickTop="1" thickBot="1">
      <c r="B43" s="253"/>
      <c r="C43" s="236"/>
      <c r="D43" s="187">
        <f t="shared" si="0"/>
        <v>9</v>
      </c>
      <c r="E43" s="116"/>
      <c r="F43" s="117"/>
      <c r="G43" s="118"/>
      <c r="H43" s="123"/>
      <c r="I43" s="153"/>
      <c r="J43" s="152"/>
      <c r="K43" s="121"/>
      <c r="L43" s="122"/>
      <c r="M43" s="122"/>
      <c r="O43" s="20" t="e">
        <f>VLOOKUP(I43,Lists!A$2:D$25,2,FALSE)</f>
        <v>#N/A</v>
      </c>
      <c r="P43" s="20" t="e">
        <f>VLOOKUP(J43,Lists!C$2:D$25,2,FALSE)</f>
        <v>#N/A</v>
      </c>
    </row>
    <row r="44" spans="2:16" ht="16" thickTop="1" thickBot="1">
      <c r="B44" s="253"/>
      <c r="C44" s="236"/>
      <c r="D44" s="187">
        <f t="shared" si="0"/>
        <v>10</v>
      </c>
      <c r="E44" s="116"/>
      <c r="F44" s="117"/>
      <c r="G44" s="118"/>
      <c r="H44" s="123"/>
      <c r="I44" s="153"/>
      <c r="J44" s="152"/>
      <c r="K44" s="121"/>
      <c r="L44" s="122"/>
      <c r="M44" s="122"/>
      <c r="O44" s="20" t="e">
        <f>VLOOKUP(I44,Lists!A$2:D$25,2,FALSE)</f>
        <v>#N/A</v>
      </c>
      <c r="P44" s="20" t="e">
        <f>VLOOKUP(J44,Lists!C$2:D$25,2,FALSE)</f>
        <v>#N/A</v>
      </c>
    </row>
    <row r="45" spans="2:16" ht="16" thickTop="1" thickBot="1">
      <c r="B45" s="253"/>
      <c r="C45" s="236"/>
      <c r="D45" s="187">
        <f t="shared" si="0"/>
        <v>11</v>
      </c>
      <c r="E45" s="116"/>
      <c r="F45" s="117"/>
      <c r="G45" s="118"/>
      <c r="H45" s="123"/>
      <c r="I45" s="153"/>
      <c r="J45" s="152"/>
      <c r="K45" s="121"/>
      <c r="L45" s="122"/>
      <c r="M45" s="122"/>
      <c r="O45" s="20" t="e">
        <f>VLOOKUP(I45,Lists!A$2:D$25,2,FALSE)</f>
        <v>#N/A</v>
      </c>
      <c r="P45" s="20" t="e">
        <f>VLOOKUP(J45,Lists!C$2:D$25,2,FALSE)</f>
        <v>#N/A</v>
      </c>
    </row>
    <row r="46" spans="2:16" ht="16" thickTop="1" thickBot="1">
      <c r="B46" s="253"/>
      <c r="C46" s="236"/>
      <c r="D46" s="187">
        <f t="shared" si="0"/>
        <v>12</v>
      </c>
      <c r="E46" s="116"/>
      <c r="F46" s="117"/>
      <c r="G46" s="118"/>
      <c r="H46" s="123"/>
      <c r="I46" s="153"/>
      <c r="J46" s="152"/>
      <c r="K46" s="121"/>
      <c r="L46" s="122"/>
      <c r="M46" s="122"/>
      <c r="O46" s="20" t="e">
        <f>VLOOKUP(I46,Lists!A$2:D$25,2,FALSE)</f>
        <v>#N/A</v>
      </c>
      <c r="P46" s="20" t="e">
        <f>VLOOKUP(J46,Lists!C$2:D$25,2,FALSE)</f>
        <v>#N/A</v>
      </c>
    </row>
    <row r="47" spans="2:16" ht="16" thickTop="1" thickBot="1">
      <c r="B47" s="253"/>
      <c r="C47" s="236"/>
      <c r="D47" s="187">
        <f t="shared" si="0"/>
        <v>13</v>
      </c>
      <c r="E47" s="116"/>
      <c r="F47" s="117"/>
      <c r="G47" s="118"/>
      <c r="H47" s="123"/>
      <c r="I47" s="153"/>
      <c r="J47" s="152"/>
      <c r="K47" s="121"/>
      <c r="L47" s="122"/>
      <c r="M47" s="122"/>
      <c r="O47" s="20" t="e">
        <f>VLOOKUP(I47,Lists!A$2:D$25,2,FALSE)</f>
        <v>#N/A</v>
      </c>
      <c r="P47" s="20" t="e">
        <f>VLOOKUP(J47,Lists!C$2:D$25,2,FALSE)</f>
        <v>#N/A</v>
      </c>
    </row>
    <row r="48" spans="2:16" ht="16" thickTop="1" thickBot="1">
      <c r="B48" s="253"/>
      <c r="C48" s="236"/>
      <c r="D48" s="187">
        <f t="shared" si="0"/>
        <v>14</v>
      </c>
      <c r="E48" s="116"/>
      <c r="F48" s="117"/>
      <c r="G48" s="118"/>
      <c r="H48" s="123"/>
      <c r="I48" s="153"/>
      <c r="J48" s="152"/>
      <c r="K48" s="121"/>
      <c r="L48" s="122"/>
      <c r="M48" s="122"/>
      <c r="O48" s="20" t="e">
        <f>VLOOKUP(I48,Lists!A$2:D$25,2,FALSE)</f>
        <v>#N/A</v>
      </c>
      <c r="P48" s="20" t="e">
        <f>VLOOKUP(J48,Lists!C$2:D$25,2,FALSE)</f>
        <v>#N/A</v>
      </c>
    </row>
    <row r="49" spans="2:16" ht="16" thickTop="1" thickBot="1">
      <c r="B49" s="253"/>
      <c r="C49" s="236"/>
      <c r="D49" s="187">
        <f t="shared" si="0"/>
        <v>15</v>
      </c>
      <c r="E49" s="119"/>
      <c r="F49" s="120"/>
      <c r="G49" s="107"/>
      <c r="H49" s="125"/>
      <c r="I49" s="153"/>
      <c r="J49" s="152"/>
      <c r="K49" s="124"/>
      <c r="L49" s="125"/>
      <c r="M49" s="125"/>
      <c r="O49" s="20" t="e">
        <f>VLOOKUP(I49,Lists!A$2:D$25,2,FALSE)</f>
        <v>#N/A</v>
      </c>
      <c r="P49" s="20" t="e">
        <f>VLOOKUP(J49,Lists!C$2:D$25,2,FALSE)</f>
        <v>#N/A</v>
      </c>
    </row>
    <row r="50" spans="2:16" ht="16" thickTop="1" thickBot="1">
      <c r="B50" s="253"/>
      <c r="C50" s="236"/>
      <c r="D50" s="187">
        <f t="shared" si="0"/>
        <v>16</v>
      </c>
      <c r="E50" s="119"/>
      <c r="F50" s="120"/>
      <c r="G50" s="107"/>
      <c r="H50" s="125"/>
      <c r="I50" s="153"/>
      <c r="J50" s="148"/>
      <c r="K50" s="124"/>
      <c r="L50" s="125"/>
      <c r="M50" s="125"/>
      <c r="O50" s="20" t="e">
        <f>VLOOKUP(I50,Lists!A$2:D$25,2,FALSE)</f>
        <v>#N/A</v>
      </c>
      <c r="P50" s="20" t="e">
        <f>VLOOKUP(J50,Lists!C$2:D$25,2,FALSE)</f>
        <v>#N/A</v>
      </c>
    </row>
    <row r="51" spans="2:16" ht="16" thickTop="1" thickBot="1">
      <c r="B51" s="253"/>
      <c r="C51" s="236"/>
      <c r="D51" s="187">
        <f t="shared" si="0"/>
        <v>17</v>
      </c>
      <c r="E51" s="119"/>
      <c r="F51" s="120"/>
      <c r="G51" s="107"/>
      <c r="H51" s="125"/>
      <c r="I51" s="153"/>
      <c r="J51" s="148"/>
      <c r="K51" s="124"/>
      <c r="L51" s="125"/>
      <c r="M51" s="125"/>
      <c r="O51" s="20" t="e">
        <f>VLOOKUP(I51,Lists!A$2:D$25,2,FALSE)</f>
        <v>#N/A</v>
      </c>
      <c r="P51" s="20" t="e">
        <f>VLOOKUP(J51,Lists!C$2:D$25,2,FALSE)</f>
        <v>#N/A</v>
      </c>
    </row>
    <row r="52" spans="2:16" ht="16" thickTop="1" thickBot="1">
      <c r="B52" s="253"/>
      <c r="C52" s="236"/>
      <c r="D52" s="187">
        <f t="shared" si="0"/>
        <v>18</v>
      </c>
      <c r="E52" s="119"/>
      <c r="F52" s="120"/>
      <c r="G52" s="107"/>
      <c r="H52" s="125"/>
      <c r="I52" s="153"/>
      <c r="J52" s="148"/>
      <c r="K52" s="124"/>
      <c r="L52" s="125"/>
      <c r="M52" s="125"/>
      <c r="N52" s="8"/>
      <c r="O52" s="20" t="e">
        <f>VLOOKUP(I52,Lists!A$2:D$25,2,FALSE)</f>
        <v>#N/A</v>
      </c>
      <c r="P52" s="20" t="e">
        <f>VLOOKUP(J52,Lists!C$2:D$25,2,FALSE)</f>
        <v>#N/A</v>
      </c>
    </row>
    <row r="53" spans="2:16" ht="16" thickTop="1" thickBot="1">
      <c r="B53" s="253"/>
      <c r="C53" s="236"/>
      <c r="D53" s="187">
        <f t="shared" si="0"/>
        <v>19</v>
      </c>
      <c r="E53" s="119"/>
      <c r="F53" s="120"/>
      <c r="G53" s="107"/>
      <c r="H53" s="125"/>
      <c r="I53" s="153"/>
      <c r="J53" s="148"/>
      <c r="K53" s="124"/>
      <c r="L53" s="125"/>
      <c r="M53" s="125"/>
      <c r="N53" s="8"/>
      <c r="O53" s="20" t="e">
        <f>VLOOKUP(I53,Lists!A$2:D$25,2,FALSE)</f>
        <v>#N/A</v>
      </c>
      <c r="P53" s="20" t="e">
        <f>VLOOKUP(J53,Lists!C$2:D$25,2,FALSE)</f>
        <v>#N/A</v>
      </c>
    </row>
    <row r="54" spans="2:16" ht="16" thickTop="1" thickBot="1">
      <c r="B54" s="253"/>
      <c r="C54" s="236"/>
      <c r="D54" s="187">
        <f t="shared" si="0"/>
        <v>20</v>
      </c>
      <c r="E54" s="119"/>
      <c r="F54" s="120"/>
      <c r="G54" s="107"/>
      <c r="H54" s="125"/>
      <c r="I54" s="153"/>
      <c r="J54" s="148"/>
      <c r="K54" s="124"/>
      <c r="L54" s="125"/>
      <c r="M54" s="125"/>
      <c r="N54" s="8"/>
      <c r="O54" s="20" t="e">
        <f>VLOOKUP(I54,Lists!A$2:D$25,2,FALSE)</f>
        <v>#N/A</v>
      </c>
      <c r="P54" s="20" t="e">
        <f>VLOOKUP(J54,Lists!C$2:D$25,2,FALSE)</f>
        <v>#N/A</v>
      </c>
    </row>
    <row r="55" spans="2:16" ht="16" thickTop="1" thickBot="1">
      <c r="B55" s="253"/>
      <c r="C55" s="236"/>
      <c r="D55" s="187">
        <f t="shared" si="0"/>
        <v>21</v>
      </c>
      <c r="E55" s="119"/>
      <c r="F55" s="120"/>
      <c r="G55" s="107"/>
      <c r="H55" s="125"/>
      <c r="I55" s="153"/>
      <c r="J55" s="148"/>
      <c r="K55" s="124"/>
      <c r="L55" s="125"/>
      <c r="M55" s="125"/>
      <c r="N55" s="8"/>
      <c r="O55" s="20" t="e">
        <f>VLOOKUP(I55,Lists!A$2:D$25,2,FALSE)</f>
        <v>#N/A</v>
      </c>
      <c r="P55" s="20" t="e">
        <f>VLOOKUP(J55,Lists!C$2:D$25,2,FALSE)</f>
        <v>#N/A</v>
      </c>
    </row>
    <row r="56" spans="2:16" ht="16" thickTop="1" thickBot="1">
      <c r="B56" s="253"/>
      <c r="C56" s="236"/>
      <c r="D56" s="187">
        <f t="shared" si="0"/>
        <v>22</v>
      </c>
      <c r="E56" s="119"/>
      <c r="F56" s="120"/>
      <c r="G56" s="107"/>
      <c r="H56" s="125"/>
      <c r="I56" s="153"/>
      <c r="J56" s="148"/>
      <c r="K56" s="124"/>
      <c r="L56" s="125"/>
      <c r="M56" s="125"/>
      <c r="N56" s="8"/>
      <c r="O56" s="20" t="e">
        <f>VLOOKUP(I56,Lists!A$2:D$25,2,FALSE)</f>
        <v>#N/A</v>
      </c>
      <c r="P56" s="20" t="e">
        <f>VLOOKUP(J56,Lists!C$2:D$25,2,FALSE)</f>
        <v>#N/A</v>
      </c>
    </row>
    <row r="57" spans="2:16" ht="16" thickTop="1" thickBot="1">
      <c r="B57" s="253"/>
      <c r="C57" s="236"/>
      <c r="D57" s="187">
        <f t="shared" si="0"/>
        <v>23</v>
      </c>
      <c r="E57" s="119"/>
      <c r="F57" s="120"/>
      <c r="G57" s="107"/>
      <c r="H57" s="125"/>
      <c r="I57" s="153"/>
      <c r="J57" s="148"/>
      <c r="K57" s="124"/>
      <c r="L57" s="125"/>
      <c r="M57" s="125"/>
      <c r="N57" s="8"/>
      <c r="O57" s="20" t="e">
        <f>VLOOKUP(I57,Lists!A$2:D$25,2,FALSE)</f>
        <v>#N/A</v>
      </c>
      <c r="P57" s="20" t="e">
        <f>VLOOKUP(J57,Lists!C$2:D$25,2,FALSE)</f>
        <v>#N/A</v>
      </c>
    </row>
    <row r="58" spans="2:16" ht="16" thickTop="1" thickBot="1">
      <c r="B58" s="253"/>
      <c r="C58" s="236"/>
      <c r="D58" s="187">
        <f t="shared" si="0"/>
        <v>24</v>
      </c>
      <c r="E58" s="119"/>
      <c r="F58" s="120"/>
      <c r="G58" s="107"/>
      <c r="H58" s="125"/>
      <c r="I58" s="153"/>
      <c r="J58" s="148"/>
      <c r="K58" s="124"/>
      <c r="L58" s="125"/>
      <c r="M58" s="125"/>
      <c r="N58" s="8"/>
      <c r="O58" s="20" t="e">
        <f>VLOOKUP(I58,Lists!A$2:D$25,2,FALSE)</f>
        <v>#N/A</v>
      </c>
      <c r="P58" s="20" t="e">
        <f>VLOOKUP(J58,Lists!C$2:D$25,2,FALSE)</f>
        <v>#N/A</v>
      </c>
    </row>
    <row r="59" spans="2:16" ht="15.75" hidden="1" customHeight="1">
      <c r="B59" s="253"/>
      <c r="C59" s="183"/>
      <c r="D59" s="184"/>
      <c r="E59" s="23"/>
      <c r="F59" s="24"/>
      <c r="G59" s="19"/>
      <c r="H59" s="22"/>
      <c r="I59" s="19"/>
      <c r="J59" s="19"/>
      <c r="K59" s="25"/>
      <c r="L59" s="21"/>
      <c r="M59" s="21"/>
      <c r="N59" s="8"/>
      <c r="O59" s="6" t="e">
        <f>VLOOKUP(I59,Lists!A$2:D$25,2,FALSE)</f>
        <v>#N/A</v>
      </c>
    </row>
    <row r="60" spans="2:16" ht="15" hidden="1" customHeight="1">
      <c r="B60" s="253"/>
      <c r="C60" s="185"/>
      <c r="D60" s="186"/>
      <c r="E60" s="26"/>
      <c r="F60" s="27"/>
      <c r="G60" s="28"/>
      <c r="H60" s="31"/>
      <c r="I60" s="28"/>
      <c r="J60" s="28"/>
      <c r="K60" s="29"/>
      <c r="L60" s="30"/>
      <c r="M60" s="30"/>
      <c r="N60" s="32"/>
      <c r="O60" s="6" t="e">
        <f>VLOOKUP(I60,Lists!A$2:D$25,2,FALSE)</f>
        <v>#N/A</v>
      </c>
    </row>
    <row r="61" spans="2:16" ht="16" thickTop="1" thickBot="1">
      <c r="B61" s="1"/>
      <c r="C61" s="2"/>
      <c r="D61" s="2"/>
      <c r="E61" s="2"/>
      <c r="F61" s="131"/>
      <c r="G61" s="132"/>
      <c r="H61" s="2"/>
      <c r="I61" s="132"/>
      <c r="J61" s="132"/>
      <c r="K61" s="133"/>
      <c r="L61" s="136" t="s">
        <v>16</v>
      </c>
      <c r="M61" s="136"/>
    </row>
    <row r="62" spans="2:16" ht="20" thickTop="1" thickBot="1">
      <c r="B62" s="33"/>
      <c r="C62" s="15"/>
      <c r="D62" s="15"/>
      <c r="E62" s="15"/>
      <c r="F62" s="134"/>
      <c r="G62" s="135"/>
      <c r="H62" s="15"/>
      <c r="I62" s="135"/>
      <c r="J62" s="145" t="s">
        <v>17</v>
      </c>
      <c r="K62" s="146">
        <f>SUM(K35:K61)</f>
        <v>0</v>
      </c>
      <c r="L62" s="144">
        <f>K28-K62</f>
        <v>0</v>
      </c>
      <c r="M62" s="143"/>
    </row>
    <row r="63" spans="2:16" ht="15" customHeight="1" thickTop="1" thickBot="1">
      <c r="B63" s="248" t="s">
        <v>115</v>
      </c>
      <c r="C63" s="242" t="s">
        <v>13</v>
      </c>
      <c r="D63" s="243"/>
      <c r="E63" s="34"/>
      <c r="F63" s="34"/>
      <c r="G63" s="34"/>
      <c r="H63" s="2"/>
      <c r="I63" s="178"/>
      <c r="J63" s="34"/>
      <c r="K63" s="34"/>
      <c r="L63" s="137" t="s">
        <v>18</v>
      </c>
      <c r="M63" s="138"/>
    </row>
    <row r="64" spans="2:16" ht="16" thickTop="1" thickBot="1">
      <c r="B64" s="249"/>
      <c r="C64" s="244"/>
      <c r="D64" s="245"/>
      <c r="E64" s="34"/>
      <c r="F64" s="34"/>
      <c r="G64" s="34"/>
      <c r="H64" s="8"/>
      <c r="I64" s="34"/>
      <c r="J64" s="34"/>
      <c r="K64" s="34"/>
      <c r="L64" s="139" t="s">
        <v>19</v>
      </c>
      <c r="M64" s="140">
        <f>K28</f>
        <v>0</v>
      </c>
    </row>
    <row r="65" spans="2:13" ht="16" thickTop="1" thickBot="1">
      <c r="B65" s="249"/>
      <c r="C65" s="244"/>
      <c r="D65" s="245"/>
      <c r="E65" s="34"/>
      <c r="F65" s="34"/>
      <c r="G65" s="34"/>
      <c r="H65" s="9"/>
      <c r="I65" s="34"/>
      <c r="J65" s="34"/>
      <c r="K65" s="34"/>
      <c r="L65" s="139" t="s">
        <v>20</v>
      </c>
      <c r="M65" s="140">
        <f>K62</f>
        <v>0</v>
      </c>
    </row>
    <row r="66" spans="2:13" ht="16" thickTop="1" thickBot="1">
      <c r="B66" s="250"/>
      <c r="C66" s="246"/>
      <c r="D66" s="247"/>
      <c r="E66" s="35"/>
      <c r="F66" s="35"/>
      <c r="G66" s="35"/>
      <c r="H66" s="179"/>
      <c r="I66" s="35"/>
      <c r="J66" s="35"/>
      <c r="K66" s="35"/>
      <c r="L66" s="141" t="s">
        <v>21</v>
      </c>
      <c r="M66" s="142">
        <f>M64-M65</f>
        <v>0</v>
      </c>
    </row>
  </sheetData>
  <mergeCells count="34">
    <mergeCell ref="C4:E4"/>
    <mergeCell ref="F4:G4"/>
    <mergeCell ref="C5:E5"/>
    <mergeCell ref="F5:G5"/>
    <mergeCell ref="B8:B11"/>
    <mergeCell ref="D8:E8"/>
    <mergeCell ref="F8:G8"/>
    <mergeCell ref="D9:E9"/>
    <mergeCell ref="F9:G9"/>
    <mergeCell ref="D10:E10"/>
    <mergeCell ref="F10:G10"/>
    <mergeCell ref="D11:E11"/>
    <mergeCell ref="F11:G11"/>
    <mergeCell ref="L14:M14"/>
    <mergeCell ref="C15:D28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B63:B66"/>
    <mergeCell ref="C63:D66"/>
    <mergeCell ref="L25:M25"/>
    <mergeCell ref="L26:M26"/>
    <mergeCell ref="L27:M27"/>
    <mergeCell ref="L28:M28"/>
    <mergeCell ref="B33:B60"/>
    <mergeCell ref="C33:C58"/>
    <mergeCell ref="B15:B28"/>
    <mergeCell ref="L24:M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Lists!$A$2:$A$25</xm:f>
          </x14:formula1>
          <xm:sqref>I35:I58</xm:sqref>
        </x14:dataValidation>
        <x14:dataValidation type="list" allowBlank="1" showInputMessage="1" showErrorMessage="1">
          <x14:formula1>
            <xm:f>Lists!$E$2:$E$5</xm:f>
          </x14:formula1>
          <xm:sqref>I15:I27</xm:sqref>
        </x14:dataValidation>
        <x14:dataValidation type="list" allowBlank="1" showInputMessage="1" showErrorMessage="1">
          <x14:formula1>
            <xm:f>Lists!$C$2:$C$13</xm:f>
          </x14:formula1>
          <xm:sqref>J15:J27 J35:J58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A4" workbookViewId="0">
      <selection activeCell="F9" sqref="F9:G9"/>
    </sheetView>
  </sheetViews>
  <sheetFormatPr baseColWidth="10" defaultColWidth="9.1640625" defaultRowHeight="13" x14ac:dyDescent="0"/>
  <cols>
    <col min="1" max="1" width="2.1640625" style="6" customWidth="1"/>
    <col min="2" max="2" width="15.5" style="6" customWidth="1"/>
    <col min="3" max="4" width="5" style="36" customWidth="1"/>
    <col min="5" max="5" width="39.83203125" style="6" bestFit="1" customWidth="1"/>
    <col min="6" max="6" width="20" style="6" bestFit="1" customWidth="1"/>
    <col min="7" max="7" width="17.5" style="6" customWidth="1"/>
    <col min="8" max="8" width="37.1640625" style="6" customWidth="1"/>
    <col min="9" max="9" width="28.1640625" style="6" customWidth="1"/>
    <col min="10" max="10" width="24.5" style="6" customWidth="1"/>
    <col min="11" max="11" width="18.33203125" style="6" customWidth="1"/>
    <col min="12" max="12" width="13" style="6" customWidth="1"/>
    <col min="13" max="13" width="19.1640625" style="6" bestFit="1" customWidth="1"/>
    <col min="14" max="14" width="18.6640625" style="6" customWidth="1"/>
    <col min="15" max="16" width="0" style="6" hidden="1" customWidth="1"/>
    <col min="17" max="16384" width="9.1640625" style="6"/>
  </cols>
  <sheetData>
    <row r="1" spans="2:13" ht="14" thickBot="1">
      <c r="E1" s="191"/>
    </row>
    <row r="2" spans="2:13">
      <c r="B2" s="1"/>
      <c r="C2" s="3" t="s">
        <v>96</v>
      </c>
      <c r="D2" s="2"/>
      <c r="F2" s="4"/>
      <c r="G2" s="4"/>
      <c r="H2" s="4"/>
      <c r="I2" s="4"/>
      <c r="J2" s="4"/>
      <c r="K2" s="4"/>
      <c r="L2" s="4"/>
      <c r="M2" s="5"/>
    </row>
    <row r="3" spans="2:13" ht="14">
      <c r="B3" s="7"/>
      <c r="C3" s="114" t="s">
        <v>104</v>
      </c>
      <c r="D3" s="8"/>
      <c r="F3" s="9"/>
      <c r="G3" s="9"/>
      <c r="H3" s="9"/>
      <c r="I3" s="9"/>
      <c r="J3" s="9"/>
      <c r="K3" s="9"/>
      <c r="L3" s="9"/>
      <c r="M3" s="10"/>
    </row>
    <row r="4" spans="2:13" ht="14">
      <c r="B4" s="7"/>
      <c r="C4" s="254" t="s">
        <v>98</v>
      </c>
      <c r="D4" s="255"/>
      <c r="E4" s="256"/>
      <c r="F4" s="273"/>
      <c r="G4" s="274"/>
      <c r="H4" s="9"/>
      <c r="I4" s="9"/>
      <c r="J4" s="9"/>
      <c r="K4" s="9"/>
      <c r="L4" s="9"/>
      <c r="M4" s="10"/>
    </row>
    <row r="5" spans="2:13" ht="14">
      <c r="B5" s="7"/>
      <c r="C5" s="254" t="s">
        <v>97</v>
      </c>
      <c r="D5" s="255"/>
      <c r="E5" s="256"/>
      <c r="F5" s="273"/>
      <c r="G5" s="274"/>
      <c r="H5" s="158" t="s">
        <v>95</v>
      </c>
      <c r="I5" s="160"/>
      <c r="K5" s="11"/>
      <c r="L5" s="12"/>
      <c r="M5" s="161"/>
    </row>
    <row r="6" spans="2:13">
      <c r="B6" s="7"/>
      <c r="C6" s="8"/>
      <c r="D6" s="8"/>
      <c r="E6" s="12"/>
      <c r="F6" s="12"/>
      <c r="G6" s="12"/>
      <c r="H6" s="9"/>
      <c r="I6" s="12"/>
      <c r="J6" s="12"/>
      <c r="K6" s="12"/>
      <c r="L6" s="12"/>
      <c r="M6" s="161"/>
    </row>
    <row r="7" spans="2:13" ht="14" thickBot="1">
      <c r="B7" s="33"/>
      <c r="C7" s="15"/>
      <c r="D7" s="15"/>
      <c r="E7" s="162"/>
      <c r="F7" s="162"/>
      <c r="G7" s="162"/>
      <c r="H7" s="162"/>
      <c r="I7" s="162"/>
      <c r="J7" s="162"/>
      <c r="K7" s="162"/>
      <c r="L7" s="162"/>
      <c r="M7" s="163"/>
    </row>
    <row r="8" spans="2:13" ht="15.75" customHeight="1">
      <c r="B8" s="230" t="s">
        <v>0</v>
      </c>
      <c r="C8" s="188"/>
      <c r="D8" s="261" t="s">
        <v>94</v>
      </c>
      <c r="E8" s="262"/>
      <c r="F8" s="257">
        <f>'Jan 15'!F11:G11</f>
        <v>0</v>
      </c>
      <c r="G8" s="258"/>
      <c r="H8" s="198" t="s">
        <v>116</v>
      </c>
      <c r="I8" s="199"/>
      <c r="J8" s="2"/>
      <c r="K8" s="2"/>
      <c r="L8" s="2"/>
      <c r="M8" s="13"/>
    </row>
    <row r="9" spans="2:13" ht="15">
      <c r="B9" s="231"/>
      <c r="C9" s="189" t="s">
        <v>1</v>
      </c>
      <c r="D9" s="263" t="s">
        <v>2</v>
      </c>
      <c r="E9" s="264"/>
      <c r="F9" s="267">
        <f>K28</f>
        <v>0</v>
      </c>
      <c r="G9" s="268"/>
      <c r="H9" s="8"/>
      <c r="I9" s="8"/>
      <c r="J9" s="8"/>
      <c r="K9" s="8"/>
      <c r="L9" s="8"/>
      <c r="M9" s="14"/>
    </row>
    <row r="10" spans="2:13" ht="15">
      <c r="B10" s="231"/>
      <c r="C10" s="189" t="s">
        <v>3</v>
      </c>
      <c r="D10" s="263" t="s">
        <v>92</v>
      </c>
      <c r="E10" s="264"/>
      <c r="F10" s="269"/>
      <c r="G10" s="270"/>
      <c r="H10" s="8"/>
      <c r="I10" s="8"/>
      <c r="J10" s="8"/>
      <c r="K10" s="8"/>
      <c r="L10" s="8"/>
      <c r="M10" s="14"/>
    </row>
    <row r="11" spans="2:13" ht="16" thickBot="1">
      <c r="B11" s="232"/>
      <c r="C11" s="190" t="s">
        <v>4</v>
      </c>
      <c r="D11" s="265" t="s">
        <v>93</v>
      </c>
      <c r="E11" s="266"/>
      <c r="F11" s="271">
        <f>F8-F9+F10</f>
        <v>0</v>
      </c>
      <c r="G11" s="272"/>
      <c r="H11" s="15"/>
      <c r="I11" s="15"/>
      <c r="J11" s="15"/>
      <c r="K11" s="15"/>
      <c r="L11" s="15"/>
      <c r="M11" s="16"/>
    </row>
    <row r="12" spans="2:13" ht="14">
      <c r="B12" s="164"/>
      <c r="C12" s="200"/>
      <c r="D12" s="200"/>
      <c r="E12" s="166"/>
      <c r="F12" s="167"/>
      <c r="G12" s="2"/>
      <c r="H12" s="2"/>
      <c r="I12" s="2"/>
      <c r="J12" s="2"/>
      <c r="K12" s="2"/>
      <c r="L12" s="2"/>
      <c r="M12" s="13"/>
    </row>
    <row r="13" spans="2:13" ht="18">
      <c r="B13" s="112"/>
      <c r="C13" s="8"/>
      <c r="D13" s="8"/>
      <c r="E13" s="197" t="s">
        <v>102</v>
      </c>
      <c r="F13" s="113"/>
      <c r="G13" s="8"/>
      <c r="H13" s="9"/>
      <c r="I13" s="9"/>
      <c r="J13" s="9"/>
      <c r="K13" s="9"/>
      <c r="L13" s="9"/>
      <c r="M13" s="10"/>
    </row>
    <row r="14" spans="2:13" s="18" customFormat="1" ht="36.75" customHeight="1">
      <c r="B14" s="17"/>
      <c r="C14" s="192"/>
      <c r="D14" s="193"/>
      <c r="E14" s="103" t="s">
        <v>6</v>
      </c>
      <c r="F14" s="104" t="s">
        <v>10</v>
      </c>
      <c r="G14" s="103" t="s">
        <v>7</v>
      </c>
      <c r="H14" s="201" t="s">
        <v>113</v>
      </c>
      <c r="I14" s="103" t="s">
        <v>101</v>
      </c>
      <c r="J14" s="103" t="s">
        <v>8</v>
      </c>
      <c r="K14" s="105" t="s">
        <v>9</v>
      </c>
      <c r="L14" s="259" t="s">
        <v>12</v>
      </c>
      <c r="M14" s="260"/>
    </row>
    <row r="15" spans="2:13" ht="15" thickBot="1">
      <c r="B15" s="233" t="s">
        <v>107</v>
      </c>
      <c r="C15" s="236" t="s">
        <v>13</v>
      </c>
      <c r="D15" s="237"/>
      <c r="E15" s="168"/>
      <c r="F15" s="169"/>
      <c r="G15" s="170"/>
      <c r="H15" s="175"/>
      <c r="I15" s="171"/>
      <c r="J15" s="149"/>
      <c r="K15" s="111"/>
      <c r="L15" s="240"/>
      <c r="M15" s="241"/>
    </row>
    <row r="16" spans="2:13" ht="16" thickTop="1" thickBot="1">
      <c r="B16" s="233"/>
      <c r="C16" s="236"/>
      <c r="D16" s="237"/>
      <c r="E16" s="168"/>
      <c r="F16" s="169"/>
      <c r="G16" s="159"/>
      <c r="H16" s="176"/>
      <c r="I16" s="171"/>
      <c r="J16" s="150"/>
      <c r="K16" s="111"/>
      <c r="L16" s="240"/>
      <c r="M16" s="241"/>
    </row>
    <row r="17" spans="2:13" ht="16" thickTop="1" thickBot="1">
      <c r="B17" s="233"/>
      <c r="C17" s="236"/>
      <c r="D17" s="237"/>
      <c r="E17" s="168"/>
      <c r="F17" s="169"/>
      <c r="G17" s="170"/>
      <c r="H17" s="176"/>
      <c r="I17" s="171"/>
      <c r="J17" s="150"/>
      <c r="K17" s="111"/>
      <c r="L17" s="240"/>
      <c r="M17" s="241"/>
    </row>
    <row r="18" spans="2:13" ht="16" thickTop="1" thickBot="1">
      <c r="B18" s="233"/>
      <c r="C18" s="236"/>
      <c r="D18" s="237"/>
      <c r="E18" s="168"/>
      <c r="F18" s="169"/>
      <c r="G18" s="170"/>
      <c r="H18" s="176"/>
      <c r="I18" s="171"/>
      <c r="J18" s="150"/>
      <c r="K18" s="111"/>
      <c r="L18" s="240"/>
      <c r="M18" s="241"/>
    </row>
    <row r="19" spans="2:13" ht="16" thickTop="1" thickBot="1">
      <c r="B19" s="233"/>
      <c r="C19" s="236"/>
      <c r="D19" s="237"/>
      <c r="E19" s="168"/>
      <c r="F19" s="169"/>
      <c r="G19" s="170"/>
      <c r="H19" s="176"/>
      <c r="I19" s="171"/>
      <c r="J19" s="150"/>
      <c r="K19" s="111"/>
      <c r="L19" s="240"/>
      <c r="M19" s="241"/>
    </row>
    <row r="20" spans="2:13" ht="16" thickTop="1" thickBot="1">
      <c r="B20" s="233"/>
      <c r="C20" s="236"/>
      <c r="D20" s="237"/>
      <c r="E20" s="168"/>
      <c r="F20" s="169"/>
      <c r="G20" s="170"/>
      <c r="H20" s="176"/>
      <c r="I20" s="171"/>
      <c r="J20" s="150"/>
      <c r="K20" s="111"/>
      <c r="L20" s="240"/>
      <c r="M20" s="241"/>
    </row>
    <row r="21" spans="2:13" ht="16" thickTop="1" thickBot="1">
      <c r="B21" s="233"/>
      <c r="C21" s="236"/>
      <c r="D21" s="237"/>
      <c r="E21" s="168"/>
      <c r="F21" s="169"/>
      <c r="G21" s="170"/>
      <c r="H21" s="176"/>
      <c r="I21" s="171"/>
      <c r="J21" s="150"/>
      <c r="K21" s="111"/>
      <c r="L21" s="240"/>
      <c r="M21" s="241"/>
    </row>
    <row r="22" spans="2:13" ht="16" thickTop="1" thickBot="1">
      <c r="B22" s="233"/>
      <c r="C22" s="236"/>
      <c r="D22" s="237"/>
      <c r="E22" s="168"/>
      <c r="F22" s="169"/>
      <c r="G22" s="170"/>
      <c r="H22" s="176"/>
      <c r="I22" s="171"/>
      <c r="J22" s="150"/>
      <c r="K22" s="111"/>
      <c r="L22" s="240"/>
      <c r="M22" s="241"/>
    </row>
    <row r="23" spans="2:13" ht="16" thickTop="1" thickBot="1">
      <c r="B23" s="233"/>
      <c r="C23" s="236"/>
      <c r="D23" s="237"/>
      <c r="E23" s="168"/>
      <c r="F23" s="169"/>
      <c r="G23" s="170"/>
      <c r="H23" s="176"/>
      <c r="I23" s="171"/>
      <c r="J23" s="150"/>
      <c r="K23" s="111"/>
      <c r="L23" s="240"/>
      <c r="M23" s="241"/>
    </row>
    <row r="24" spans="2:13" ht="16" thickTop="1" thickBot="1">
      <c r="B24" s="233"/>
      <c r="C24" s="236"/>
      <c r="D24" s="237"/>
      <c r="E24" s="168"/>
      <c r="F24" s="169"/>
      <c r="G24" s="170"/>
      <c r="H24" s="176"/>
      <c r="I24" s="171"/>
      <c r="J24" s="150"/>
      <c r="K24" s="111"/>
      <c r="L24" s="240"/>
      <c r="M24" s="241"/>
    </row>
    <row r="25" spans="2:13" ht="16" thickTop="1" thickBot="1">
      <c r="B25" s="233"/>
      <c r="C25" s="236"/>
      <c r="D25" s="237"/>
      <c r="E25" s="168"/>
      <c r="F25" s="169"/>
      <c r="G25" s="170"/>
      <c r="H25" s="176"/>
      <c r="I25" s="171"/>
      <c r="J25" s="150"/>
      <c r="K25" s="111"/>
      <c r="L25" s="240"/>
      <c r="M25" s="241"/>
    </row>
    <row r="26" spans="2:13" ht="16" thickTop="1" thickBot="1">
      <c r="B26" s="233"/>
      <c r="C26" s="236"/>
      <c r="D26" s="237"/>
      <c r="E26" s="168"/>
      <c r="F26" s="169"/>
      <c r="G26" s="172"/>
      <c r="H26" s="176"/>
      <c r="I26" s="171"/>
      <c r="J26" s="150"/>
      <c r="K26" s="111"/>
      <c r="L26" s="240"/>
      <c r="M26" s="241"/>
    </row>
    <row r="27" spans="2:13" ht="16.5" hidden="1" customHeight="1">
      <c r="B27" s="234"/>
      <c r="C27" s="236"/>
      <c r="D27" s="237"/>
      <c r="E27" s="168"/>
      <c r="F27" s="169"/>
      <c r="G27" s="172"/>
      <c r="H27" s="177"/>
      <c r="I27" s="173"/>
      <c r="J27" s="115"/>
      <c r="K27" s="111"/>
      <c r="L27" s="240"/>
      <c r="M27" s="241"/>
    </row>
    <row r="28" spans="2:13" ht="16" thickTop="1" thickBot="1">
      <c r="B28" s="235"/>
      <c r="C28" s="238"/>
      <c r="D28" s="239"/>
      <c r="E28" s="108" t="s">
        <v>103</v>
      </c>
      <c r="F28" s="109"/>
      <c r="G28" s="109"/>
      <c r="H28" s="109"/>
      <c r="I28" s="109"/>
      <c r="J28" s="110"/>
      <c r="K28" s="174">
        <f>SUM(K15:K27)</f>
        <v>0</v>
      </c>
      <c r="L28" s="240"/>
      <c r="M28" s="241"/>
    </row>
    <row r="29" spans="2:13" ht="14">
      <c r="B29" s="7"/>
      <c r="C29" s="8"/>
      <c r="D29" s="8"/>
      <c r="E29" s="156"/>
      <c r="F29" s="157"/>
      <c r="G29" s="157"/>
      <c r="H29" s="157"/>
      <c r="I29" s="157"/>
      <c r="J29" s="157"/>
      <c r="K29" s="157"/>
      <c r="L29" s="157"/>
      <c r="M29" s="157"/>
    </row>
    <row r="30" spans="2:13" ht="18">
      <c r="B30" s="7"/>
      <c r="C30" s="8"/>
      <c r="D30" s="8"/>
      <c r="E30" s="194" t="s">
        <v>110</v>
      </c>
      <c r="F30" s="154"/>
      <c r="G30" s="154"/>
      <c r="H30" s="154"/>
      <c r="I30" s="154"/>
      <c r="J30" s="154"/>
      <c r="K30" s="154"/>
      <c r="L30" s="154"/>
      <c r="M30" s="154"/>
    </row>
    <row r="31" spans="2:13" ht="18">
      <c r="B31" s="7"/>
      <c r="C31" s="8"/>
      <c r="D31" s="8"/>
      <c r="E31" s="195" t="s">
        <v>112</v>
      </c>
      <c r="F31" s="147"/>
      <c r="G31" s="147"/>
      <c r="H31" s="147"/>
      <c r="I31" s="147"/>
      <c r="J31" s="147"/>
      <c r="K31" s="147"/>
      <c r="L31" s="147"/>
      <c r="M31" s="147"/>
    </row>
    <row r="32" spans="2:13" ht="19" thickBot="1">
      <c r="B32" s="7"/>
      <c r="C32" s="8"/>
      <c r="D32" s="8"/>
      <c r="E32" s="196" t="s">
        <v>111</v>
      </c>
      <c r="F32" s="155"/>
      <c r="G32" s="155"/>
      <c r="H32" s="155"/>
      <c r="I32" s="155"/>
      <c r="J32" s="155"/>
      <c r="K32" s="155"/>
      <c r="L32" s="155"/>
      <c r="M32" s="155"/>
    </row>
    <row r="33" spans="2:16">
      <c r="B33" s="252" t="s">
        <v>108</v>
      </c>
      <c r="C33" s="251" t="s">
        <v>13</v>
      </c>
      <c r="D33" s="182"/>
      <c r="E33" s="126"/>
      <c r="F33" s="127"/>
      <c r="G33" s="127"/>
      <c r="H33" s="180"/>
      <c r="I33" s="126"/>
      <c r="J33" s="127"/>
      <c r="K33" s="127"/>
      <c r="L33" s="127"/>
      <c r="M33" s="127"/>
    </row>
    <row r="34" spans="2:16" ht="26">
      <c r="B34" s="253"/>
      <c r="C34" s="236"/>
      <c r="D34" s="184"/>
      <c r="E34" s="128" t="s">
        <v>6</v>
      </c>
      <c r="F34" s="104" t="s">
        <v>105</v>
      </c>
      <c r="G34" s="103" t="s">
        <v>7</v>
      </c>
      <c r="H34" s="181" t="s">
        <v>114</v>
      </c>
      <c r="I34" s="103" t="s">
        <v>101</v>
      </c>
      <c r="J34" s="129" t="s">
        <v>8</v>
      </c>
      <c r="K34" s="105" t="s">
        <v>109</v>
      </c>
      <c r="L34" s="201" t="s">
        <v>14</v>
      </c>
      <c r="M34" s="130" t="s">
        <v>11</v>
      </c>
    </row>
    <row r="35" spans="2:16" ht="15" thickBot="1">
      <c r="B35" s="253"/>
      <c r="C35" s="236"/>
      <c r="D35" s="187">
        <v>1</v>
      </c>
      <c r="E35" s="116"/>
      <c r="F35" s="117"/>
      <c r="G35" s="118"/>
      <c r="H35" s="123"/>
      <c r="I35" s="151"/>
      <c r="J35" s="152"/>
      <c r="K35" s="121"/>
      <c r="L35" s="122"/>
      <c r="M35" s="122"/>
      <c r="O35" s="20" t="e">
        <f>VLOOKUP(I35,Lists!A$2:D$25,2,FALSE)</f>
        <v>#N/A</v>
      </c>
      <c r="P35" s="20" t="e">
        <f>VLOOKUP(J35,Lists!C$2:D$25,2,FALSE)</f>
        <v>#N/A</v>
      </c>
    </row>
    <row r="36" spans="2:16" ht="16" thickTop="1" thickBot="1">
      <c r="B36" s="253"/>
      <c r="C36" s="236"/>
      <c r="D36" s="187">
        <f>D35+1</f>
        <v>2</v>
      </c>
      <c r="E36" s="116"/>
      <c r="F36" s="117"/>
      <c r="G36" s="118"/>
      <c r="H36" s="123"/>
      <c r="I36" s="153"/>
      <c r="J36" s="152"/>
      <c r="K36" s="121"/>
      <c r="L36" s="122"/>
      <c r="M36" s="122"/>
      <c r="O36" s="20" t="e">
        <f>VLOOKUP(I36,Lists!A$2:D$25,2,FALSE)</f>
        <v>#N/A</v>
      </c>
      <c r="P36" s="20" t="e">
        <f>VLOOKUP(J36,Lists!C$2:D$25,2,FALSE)</f>
        <v>#N/A</v>
      </c>
    </row>
    <row r="37" spans="2:16" ht="16" thickTop="1" thickBot="1">
      <c r="B37" s="253"/>
      <c r="C37" s="236"/>
      <c r="D37" s="187">
        <f t="shared" ref="D37:D58" si="0">D36+1</f>
        <v>3</v>
      </c>
      <c r="E37" s="116"/>
      <c r="F37" s="117"/>
      <c r="G37" s="118"/>
      <c r="H37" s="123"/>
      <c r="I37" s="153"/>
      <c r="J37" s="152"/>
      <c r="K37" s="121"/>
      <c r="L37" s="122"/>
      <c r="M37" s="122"/>
      <c r="O37" s="20"/>
      <c r="P37" s="20"/>
    </row>
    <row r="38" spans="2:16" ht="16" thickTop="1" thickBot="1">
      <c r="B38" s="253"/>
      <c r="C38" s="236"/>
      <c r="D38" s="187">
        <f t="shared" si="0"/>
        <v>4</v>
      </c>
      <c r="E38" s="116"/>
      <c r="F38" s="117"/>
      <c r="G38" s="118"/>
      <c r="H38" s="123"/>
      <c r="I38" s="153"/>
      <c r="J38" s="152"/>
      <c r="K38" s="121"/>
      <c r="L38" s="122"/>
      <c r="M38" s="122"/>
      <c r="O38" s="20"/>
      <c r="P38" s="20"/>
    </row>
    <row r="39" spans="2:16" ht="16" thickTop="1" thickBot="1">
      <c r="B39" s="253"/>
      <c r="C39" s="236"/>
      <c r="D39" s="187">
        <f t="shared" si="0"/>
        <v>5</v>
      </c>
      <c r="E39" s="116"/>
      <c r="F39" s="117"/>
      <c r="G39" s="118"/>
      <c r="H39" s="123"/>
      <c r="I39" s="153"/>
      <c r="J39" s="152"/>
      <c r="K39" s="121"/>
      <c r="L39" s="122"/>
      <c r="M39" s="122"/>
      <c r="O39" s="20"/>
      <c r="P39" s="20"/>
    </row>
    <row r="40" spans="2:16" ht="16" thickTop="1" thickBot="1">
      <c r="B40" s="253"/>
      <c r="C40" s="236"/>
      <c r="D40" s="187">
        <f t="shared" si="0"/>
        <v>6</v>
      </c>
      <c r="E40" s="116"/>
      <c r="F40" s="117"/>
      <c r="G40" s="118"/>
      <c r="H40" s="123"/>
      <c r="I40" s="153"/>
      <c r="J40" s="152"/>
      <c r="K40" s="121"/>
      <c r="L40" s="122"/>
      <c r="M40" s="122"/>
      <c r="O40" s="20"/>
      <c r="P40" s="20"/>
    </row>
    <row r="41" spans="2:16" ht="16" thickTop="1" thickBot="1">
      <c r="B41" s="253"/>
      <c r="C41" s="236"/>
      <c r="D41" s="187">
        <f t="shared" si="0"/>
        <v>7</v>
      </c>
      <c r="E41" s="116"/>
      <c r="F41" s="117"/>
      <c r="G41" s="118"/>
      <c r="H41" s="123"/>
      <c r="I41" s="153"/>
      <c r="J41" s="152"/>
      <c r="K41" s="121"/>
      <c r="L41" s="122"/>
      <c r="M41" s="122"/>
      <c r="O41" s="20" t="e">
        <f>VLOOKUP(I41,Lists!A$2:D$25,2,FALSE)</f>
        <v>#N/A</v>
      </c>
      <c r="P41" s="20" t="e">
        <f>VLOOKUP(J41,Lists!C$2:D$25,2,FALSE)</f>
        <v>#N/A</v>
      </c>
    </row>
    <row r="42" spans="2:16" ht="16" thickTop="1" thickBot="1">
      <c r="B42" s="253"/>
      <c r="C42" s="236"/>
      <c r="D42" s="187">
        <f t="shared" si="0"/>
        <v>8</v>
      </c>
      <c r="E42" s="116"/>
      <c r="F42" s="117"/>
      <c r="G42" s="118"/>
      <c r="H42" s="123"/>
      <c r="I42" s="153"/>
      <c r="J42" s="152"/>
      <c r="K42" s="121"/>
      <c r="L42" s="122"/>
      <c r="M42" s="122"/>
      <c r="O42" s="20" t="e">
        <f>VLOOKUP(I42,Lists!A$2:D$25,2,FALSE)</f>
        <v>#N/A</v>
      </c>
      <c r="P42" s="20" t="e">
        <f>VLOOKUP(J42,Lists!C$2:D$25,2,FALSE)</f>
        <v>#N/A</v>
      </c>
    </row>
    <row r="43" spans="2:16" ht="16" thickTop="1" thickBot="1">
      <c r="B43" s="253"/>
      <c r="C43" s="236"/>
      <c r="D43" s="187">
        <f t="shared" si="0"/>
        <v>9</v>
      </c>
      <c r="E43" s="116"/>
      <c r="F43" s="117"/>
      <c r="G43" s="118"/>
      <c r="H43" s="123"/>
      <c r="I43" s="153"/>
      <c r="J43" s="152"/>
      <c r="K43" s="121"/>
      <c r="L43" s="122"/>
      <c r="M43" s="122"/>
      <c r="O43" s="20" t="e">
        <f>VLOOKUP(I43,Lists!A$2:D$25,2,FALSE)</f>
        <v>#N/A</v>
      </c>
      <c r="P43" s="20" t="e">
        <f>VLOOKUP(J43,Lists!C$2:D$25,2,FALSE)</f>
        <v>#N/A</v>
      </c>
    </row>
    <row r="44" spans="2:16" ht="16" thickTop="1" thickBot="1">
      <c r="B44" s="253"/>
      <c r="C44" s="236"/>
      <c r="D44" s="187">
        <f t="shared" si="0"/>
        <v>10</v>
      </c>
      <c r="E44" s="116"/>
      <c r="F44" s="117"/>
      <c r="G44" s="118"/>
      <c r="H44" s="123"/>
      <c r="I44" s="153"/>
      <c r="J44" s="152"/>
      <c r="K44" s="121"/>
      <c r="L44" s="122"/>
      <c r="M44" s="122"/>
      <c r="O44" s="20" t="e">
        <f>VLOOKUP(I44,Lists!A$2:D$25,2,FALSE)</f>
        <v>#N/A</v>
      </c>
      <c r="P44" s="20" t="e">
        <f>VLOOKUP(J44,Lists!C$2:D$25,2,FALSE)</f>
        <v>#N/A</v>
      </c>
    </row>
    <row r="45" spans="2:16" ht="16" thickTop="1" thickBot="1">
      <c r="B45" s="253"/>
      <c r="C45" s="236"/>
      <c r="D45" s="187">
        <f t="shared" si="0"/>
        <v>11</v>
      </c>
      <c r="E45" s="116"/>
      <c r="F45" s="117"/>
      <c r="G45" s="118"/>
      <c r="H45" s="123"/>
      <c r="I45" s="153"/>
      <c r="J45" s="152"/>
      <c r="K45" s="121"/>
      <c r="L45" s="122"/>
      <c r="M45" s="122"/>
      <c r="O45" s="20" t="e">
        <f>VLOOKUP(I45,Lists!A$2:D$25,2,FALSE)</f>
        <v>#N/A</v>
      </c>
      <c r="P45" s="20" t="e">
        <f>VLOOKUP(J45,Lists!C$2:D$25,2,FALSE)</f>
        <v>#N/A</v>
      </c>
    </row>
    <row r="46" spans="2:16" ht="16" thickTop="1" thickBot="1">
      <c r="B46" s="253"/>
      <c r="C46" s="236"/>
      <c r="D46" s="187">
        <f t="shared" si="0"/>
        <v>12</v>
      </c>
      <c r="E46" s="116"/>
      <c r="F46" s="117"/>
      <c r="G46" s="118"/>
      <c r="H46" s="123"/>
      <c r="I46" s="153"/>
      <c r="J46" s="152"/>
      <c r="K46" s="121"/>
      <c r="L46" s="122"/>
      <c r="M46" s="122"/>
      <c r="O46" s="20" t="e">
        <f>VLOOKUP(I46,Lists!A$2:D$25,2,FALSE)</f>
        <v>#N/A</v>
      </c>
      <c r="P46" s="20" t="e">
        <f>VLOOKUP(J46,Lists!C$2:D$25,2,FALSE)</f>
        <v>#N/A</v>
      </c>
    </row>
    <row r="47" spans="2:16" ht="16" thickTop="1" thickBot="1">
      <c r="B47" s="253"/>
      <c r="C47" s="236"/>
      <c r="D47" s="187">
        <f t="shared" si="0"/>
        <v>13</v>
      </c>
      <c r="E47" s="116"/>
      <c r="F47" s="117"/>
      <c r="G47" s="118"/>
      <c r="H47" s="123"/>
      <c r="I47" s="153"/>
      <c r="J47" s="152"/>
      <c r="K47" s="121"/>
      <c r="L47" s="122"/>
      <c r="M47" s="122"/>
      <c r="O47" s="20" t="e">
        <f>VLOOKUP(I47,Lists!A$2:D$25,2,FALSE)</f>
        <v>#N/A</v>
      </c>
      <c r="P47" s="20" t="e">
        <f>VLOOKUP(J47,Lists!C$2:D$25,2,FALSE)</f>
        <v>#N/A</v>
      </c>
    </row>
    <row r="48" spans="2:16" ht="16" thickTop="1" thickBot="1">
      <c r="B48" s="253"/>
      <c r="C48" s="236"/>
      <c r="D48" s="187">
        <f t="shared" si="0"/>
        <v>14</v>
      </c>
      <c r="E48" s="116"/>
      <c r="F48" s="117"/>
      <c r="G48" s="118"/>
      <c r="H48" s="123"/>
      <c r="I48" s="153"/>
      <c r="J48" s="152"/>
      <c r="K48" s="121"/>
      <c r="L48" s="122"/>
      <c r="M48" s="122"/>
      <c r="O48" s="20" t="e">
        <f>VLOOKUP(I48,Lists!A$2:D$25,2,FALSE)</f>
        <v>#N/A</v>
      </c>
      <c r="P48" s="20" t="e">
        <f>VLOOKUP(J48,Lists!C$2:D$25,2,FALSE)</f>
        <v>#N/A</v>
      </c>
    </row>
    <row r="49" spans="2:16" ht="16" thickTop="1" thickBot="1">
      <c r="B49" s="253"/>
      <c r="C49" s="236"/>
      <c r="D49" s="187">
        <f t="shared" si="0"/>
        <v>15</v>
      </c>
      <c r="E49" s="119"/>
      <c r="F49" s="120"/>
      <c r="G49" s="107"/>
      <c r="H49" s="125"/>
      <c r="I49" s="153"/>
      <c r="J49" s="152"/>
      <c r="K49" s="124"/>
      <c r="L49" s="125"/>
      <c r="M49" s="125"/>
      <c r="O49" s="20" t="e">
        <f>VLOOKUP(I49,Lists!A$2:D$25,2,FALSE)</f>
        <v>#N/A</v>
      </c>
      <c r="P49" s="20" t="e">
        <f>VLOOKUP(J49,Lists!C$2:D$25,2,FALSE)</f>
        <v>#N/A</v>
      </c>
    </row>
    <row r="50" spans="2:16" ht="16" thickTop="1" thickBot="1">
      <c r="B50" s="253"/>
      <c r="C50" s="236"/>
      <c r="D50" s="187">
        <f t="shared" si="0"/>
        <v>16</v>
      </c>
      <c r="E50" s="119"/>
      <c r="F50" s="120"/>
      <c r="G50" s="107"/>
      <c r="H50" s="125"/>
      <c r="I50" s="153"/>
      <c r="J50" s="148"/>
      <c r="K50" s="124"/>
      <c r="L50" s="125"/>
      <c r="M50" s="125"/>
      <c r="O50" s="20" t="e">
        <f>VLOOKUP(I50,Lists!A$2:D$25,2,FALSE)</f>
        <v>#N/A</v>
      </c>
      <c r="P50" s="20" t="e">
        <f>VLOOKUP(J50,Lists!C$2:D$25,2,FALSE)</f>
        <v>#N/A</v>
      </c>
    </row>
    <row r="51" spans="2:16" ht="16" thickTop="1" thickBot="1">
      <c r="B51" s="253"/>
      <c r="C51" s="236"/>
      <c r="D51" s="187">
        <f t="shared" si="0"/>
        <v>17</v>
      </c>
      <c r="E51" s="119"/>
      <c r="F51" s="120"/>
      <c r="G51" s="107"/>
      <c r="H51" s="125"/>
      <c r="I51" s="153"/>
      <c r="J51" s="148"/>
      <c r="K51" s="124"/>
      <c r="L51" s="125"/>
      <c r="M51" s="125"/>
      <c r="O51" s="20" t="e">
        <f>VLOOKUP(I51,Lists!A$2:D$25,2,FALSE)</f>
        <v>#N/A</v>
      </c>
      <c r="P51" s="20" t="e">
        <f>VLOOKUP(J51,Lists!C$2:D$25,2,FALSE)</f>
        <v>#N/A</v>
      </c>
    </row>
    <row r="52" spans="2:16" ht="16" thickTop="1" thickBot="1">
      <c r="B52" s="253"/>
      <c r="C52" s="236"/>
      <c r="D52" s="187">
        <f t="shared" si="0"/>
        <v>18</v>
      </c>
      <c r="E52" s="119"/>
      <c r="F52" s="120"/>
      <c r="G52" s="107"/>
      <c r="H52" s="125"/>
      <c r="I52" s="153"/>
      <c r="J52" s="148"/>
      <c r="K52" s="124"/>
      <c r="L52" s="125"/>
      <c r="M52" s="125"/>
      <c r="N52" s="8"/>
      <c r="O52" s="20" t="e">
        <f>VLOOKUP(I52,Lists!A$2:D$25,2,FALSE)</f>
        <v>#N/A</v>
      </c>
      <c r="P52" s="20" t="e">
        <f>VLOOKUP(J52,Lists!C$2:D$25,2,FALSE)</f>
        <v>#N/A</v>
      </c>
    </row>
    <row r="53" spans="2:16" ht="16" thickTop="1" thickBot="1">
      <c r="B53" s="253"/>
      <c r="C53" s="236"/>
      <c r="D53" s="187">
        <f t="shared" si="0"/>
        <v>19</v>
      </c>
      <c r="E53" s="119"/>
      <c r="F53" s="120"/>
      <c r="G53" s="107"/>
      <c r="H53" s="125"/>
      <c r="I53" s="153"/>
      <c r="J53" s="148"/>
      <c r="K53" s="124"/>
      <c r="L53" s="125"/>
      <c r="M53" s="125"/>
      <c r="N53" s="8"/>
      <c r="O53" s="20" t="e">
        <f>VLOOKUP(I53,Lists!A$2:D$25,2,FALSE)</f>
        <v>#N/A</v>
      </c>
      <c r="P53" s="20" t="e">
        <f>VLOOKUP(J53,Lists!C$2:D$25,2,FALSE)</f>
        <v>#N/A</v>
      </c>
    </row>
    <row r="54" spans="2:16" ht="16" thickTop="1" thickBot="1">
      <c r="B54" s="253"/>
      <c r="C54" s="236"/>
      <c r="D54" s="187">
        <f t="shared" si="0"/>
        <v>20</v>
      </c>
      <c r="E54" s="119"/>
      <c r="F54" s="120"/>
      <c r="G54" s="107"/>
      <c r="H54" s="125"/>
      <c r="I54" s="153"/>
      <c r="J54" s="148"/>
      <c r="K54" s="124"/>
      <c r="L54" s="125"/>
      <c r="M54" s="125"/>
      <c r="N54" s="8"/>
      <c r="O54" s="20" t="e">
        <f>VLOOKUP(I54,Lists!A$2:D$25,2,FALSE)</f>
        <v>#N/A</v>
      </c>
      <c r="P54" s="20" t="e">
        <f>VLOOKUP(J54,Lists!C$2:D$25,2,FALSE)</f>
        <v>#N/A</v>
      </c>
    </row>
    <row r="55" spans="2:16" ht="16" thickTop="1" thickBot="1">
      <c r="B55" s="253"/>
      <c r="C55" s="236"/>
      <c r="D55" s="187">
        <f t="shared" si="0"/>
        <v>21</v>
      </c>
      <c r="E55" s="119"/>
      <c r="F55" s="120"/>
      <c r="G55" s="107"/>
      <c r="H55" s="125"/>
      <c r="I55" s="153"/>
      <c r="J55" s="148"/>
      <c r="K55" s="124"/>
      <c r="L55" s="125"/>
      <c r="M55" s="125"/>
      <c r="N55" s="8"/>
      <c r="O55" s="20" t="e">
        <f>VLOOKUP(I55,Lists!A$2:D$25,2,FALSE)</f>
        <v>#N/A</v>
      </c>
      <c r="P55" s="20" t="e">
        <f>VLOOKUP(J55,Lists!C$2:D$25,2,FALSE)</f>
        <v>#N/A</v>
      </c>
    </row>
    <row r="56" spans="2:16" ht="16" thickTop="1" thickBot="1">
      <c r="B56" s="253"/>
      <c r="C56" s="236"/>
      <c r="D56" s="187">
        <f t="shared" si="0"/>
        <v>22</v>
      </c>
      <c r="E56" s="119"/>
      <c r="F56" s="120"/>
      <c r="G56" s="107"/>
      <c r="H56" s="125"/>
      <c r="I56" s="153"/>
      <c r="J56" s="148"/>
      <c r="K56" s="124"/>
      <c r="L56" s="125"/>
      <c r="M56" s="125"/>
      <c r="N56" s="8"/>
      <c r="O56" s="20" t="e">
        <f>VLOOKUP(I56,Lists!A$2:D$25,2,FALSE)</f>
        <v>#N/A</v>
      </c>
      <c r="P56" s="20" t="e">
        <f>VLOOKUP(J56,Lists!C$2:D$25,2,FALSE)</f>
        <v>#N/A</v>
      </c>
    </row>
    <row r="57" spans="2:16" ht="16" thickTop="1" thickBot="1">
      <c r="B57" s="253"/>
      <c r="C57" s="236"/>
      <c r="D57" s="187">
        <f t="shared" si="0"/>
        <v>23</v>
      </c>
      <c r="E57" s="119"/>
      <c r="F57" s="120"/>
      <c r="G57" s="107"/>
      <c r="H57" s="125"/>
      <c r="I57" s="153"/>
      <c r="J57" s="148"/>
      <c r="K57" s="124"/>
      <c r="L57" s="125"/>
      <c r="M57" s="125"/>
      <c r="N57" s="8"/>
      <c r="O57" s="20" t="e">
        <f>VLOOKUP(I57,Lists!A$2:D$25,2,FALSE)</f>
        <v>#N/A</v>
      </c>
      <c r="P57" s="20" t="e">
        <f>VLOOKUP(J57,Lists!C$2:D$25,2,FALSE)</f>
        <v>#N/A</v>
      </c>
    </row>
    <row r="58" spans="2:16" ht="16" thickTop="1" thickBot="1">
      <c r="B58" s="253"/>
      <c r="C58" s="236"/>
      <c r="D58" s="187">
        <f t="shared" si="0"/>
        <v>24</v>
      </c>
      <c r="E58" s="119"/>
      <c r="F58" s="120"/>
      <c r="G58" s="107"/>
      <c r="H58" s="125"/>
      <c r="I58" s="153"/>
      <c r="J58" s="148"/>
      <c r="K58" s="124"/>
      <c r="L58" s="125"/>
      <c r="M58" s="125"/>
      <c r="N58" s="8"/>
      <c r="O58" s="20" t="e">
        <f>VLOOKUP(I58,Lists!A$2:D$25,2,FALSE)</f>
        <v>#N/A</v>
      </c>
      <c r="P58" s="20" t="e">
        <f>VLOOKUP(J58,Lists!C$2:D$25,2,FALSE)</f>
        <v>#N/A</v>
      </c>
    </row>
    <row r="59" spans="2:16" ht="15.75" hidden="1" customHeight="1">
      <c r="B59" s="253"/>
      <c r="C59" s="183"/>
      <c r="D59" s="184"/>
      <c r="E59" s="23"/>
      <c r="F59" s="24"/>
      <c r="G59" s="19"/>
      <c r="H59" s="22"/>
      <c r="I59" s="19"/>
      <c r="J59" s="19"/>
      <c r="K59" s="25"/>
      <c r="L59" s="21"/>
      <c r="M59" s="21"/>
      <c r="N59" s="8"/>
      <c r="O59" s="6" t="e">
        <f>VLOOKUP(I59,Lists!A$2:D$25,2,FALSE)</f>
        <v>#N/A</v>
      </c>
    </row>
    <row r="60" spans="2:16" ht="15" hidden="1" customHeight="1">
      <c r="B60" s="253"/>
      <c r="C60" s="185"/>
      <c r="D60" s="186"/>
      <c r="E60" s="26"/>
      <c r="F60" s="27"/>
      <c r="G60" s="28"/>
      <c r="H60" s="31"/>
      <c r="I60" s="28"/>
      <c r="J60" s="28"/>
      <c r="K60" s="29"/>
      <c r="L60" s="30"/>
      <c r="M60" s="30"/>
      <c r="N60" s="32"/>
      <c r="O60" s="6" t="e">
        <f>VLOOKUP(I60,Lists!A$2:D$25,2,FALSE)</f>
        <v>#N/A</v>
      </c>
    </row>
    <row r="61" spans="2:16" ht="16" thickTop="1" thickBot="1">
      <c r="B61" s="1"/>
      <c r="C61" s="2"/>
      <c r="D61" s="2"/>
      <c r="E61" s="2"/>
      <c r="F61" s="131"/>
      <c r="G61" s="132"/>
      <c r="H61" s="2"/>
      <c r="I61" s="132"/>
      <c r="J61" s="132"/>
      <c r="K61" s="133"/>
      <c r="L61" s="136" t="s">
        <v>16</v>
      </c>
      <c r="M61" s="136"/>
    </row>
    <row r="62" spans="2:16" ht="20" thickTop="1" thickBot="1">
      <c r="B62" s="33"/>
      <c r="C62" s="15"/>
      <c r="D62" s="15"/>
      <c r="E62" s="15"/>
      <c r="F62" s="134"/>
      <c r="G62" s="135"/>
      <c r="H62" s="15"/>
      <c r="I62" s="135"/>
      <c r="J62" s="145" t="s">
        <v>17</v>
      </c>
      <c r="K62" s="146">
        <f>SUM(K35:K61)</f>
        <v>0</v>
      </c>
      <c r="L62" s="144">
        <f>K28-K62</f>
        <v>0</v>
      </c>
      <c r="M62" s="143"/>
    </row>
    <row r="63" spans="2:16" ht="15" customHeight="1" thickTop="1" thickBot="1">
      <c r="B63" s="248" t="s">
        <v>115</v>
      </c>
      <c r="C63" s="242" t="s">
        <v>13</v>
      </c>
      <c r="D63" s="243"/>
      <c r="E63" s="34"/>
      <c r="F63" s="34"/>
      <c r="G63" s="34"/>
      <c r="H63" s="2"/>
      <c r="I63" s="178"/>
      <c r="J63" s="34"/>
      <c r="K63" s="34"/>
      <c r="L63" s="137" t="s">
        <v>18</v>
      </c>
      <c r="M63" s="138"/>
    </row>
    <row r="64" spans="2:16" ht="16" thickTop="1" thickBot="1">
      <c r="B64" s="249"/>
      <c r="C64" s="244"/>
      <c r="D64" s="245"/>
      <c r="E64" s="34"/>
      <c r="F64" s="34"/>
      <c r="G64" s="34"/>
      <c r="H64" s="8"/>
      <c r="I64" s="34"/>
      <c r="J64" s="34"/>
      <c r="K64" s="34"/>
      <c r="L64" s="139" t="s">
        <v>19</v>
      </c>
      <c r="M64" s="140">
        <f>K28</f>
        <v>0</v>
      </c>
    </row>
    <row r="65" spans="2:13" ht="16" thickTop="1" thickBot="1">
      <c r="B65" s="249"/>
      <c r="C65" s="244"/>
      <c r="D65" s="245"/>
      <c r="E65" s="34"/>
      <c r="F65" s="34"/>
      <c r="G65" s="34"/>
      <c r="H65" s="9"/>
      <c r="I65" s="34"/>
      <c r="J65" s="34"/>
      <c r="K65" s="34"/>
      <c r="L65" s="139" t="s">
        <v>20</v>
      </c>
      <c r="M65" s="140">
        <f>K62</f>
        <v>0</v>
      </c>
    </row>
    <row r="66" spans="2:13" ht="16" thickTop="1" thickBot="1">
      <c r="B66" s="250"/>
      <c r="C66" s="246"/>
      <c r="D66" s="247"/>
      <c r="E66" s="35"/>
      <c r="F66" s="35"/>
      <c r="G66" s="35"/>
      <c r="H66" s="179"/>
      <c r="I66" s="35"/>
      <c r="J66" s="35"/>
      <c r="K66" s="35"/>
      <c r="L66" s="141" t="s">
        <v>21</v>
      </c>
      <c r="M66" s="142">
        <f>M64-M65</f>
        <v>0</v>
      </c>
    </row>
  </sheetData>
  <mergeCells count="34">
    <mergeCell ref="C4:E4"/>
    <mergeCell ref="F4:G4"/>
    <mergeCell ref="C5:E5"/>
    <mergeCell ref="F5:G5"/>
    <mergeCell ref="B8:B11"/>
    <mergeCell ref="D8:E8"/>
    <mergeCell ref="F8:G8"/>
    <mergeCell ref="D9:E9"/>
    <mergeCell ref="F9:G9"/>
    <mergeCell ref="D10:E10"/>
    <mergeCell ref="F10:G10"/>
    <mergeCell ref="D11:E11"/>
    <mergeCell ref="F11:G11"/>
    <mergeCell ref="L14:M14"/>
    <mergeCell ref="C15:D28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B63:B66"/>
    <mergeCell ref="C63:D66"/>
    <mergeCell ref="L25:M25"/>
    <mergeCell ref="L26:M26"/>
    <mergeCell ref="L27:M27"/>
    <mergeCell ref="L28:M28"/>
    <mergeCell ref="B33:B60"/>
    <mergeCell ref="C33:C58"/>
    <mergeCell ref="B15:B28"/>
    <mergeCell ref="L24:M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Lists!$A$2:$A$25</xm:f>
          </x14:formula1>
          <xm:sqref>I35:I58</xm:sqref>
        </x14:dataValidation>
        <x14:dataValidation type="list" allowBlank="1" showInputMessage="1" showErrorMessage="1">
          <x14:formula1>
            <xm:f>Lists!$E$2:$E$5</xm:f>
          </x14:formula1>
          <xm:sqref>I15:I27</xm:sqref>
        </x14:dataValidation>
        <x14:dataValidation type="list" allowBlank="1" showInputMessage="1" showErrorMessage="1">
          <x14:formula1>
            <xm:f>Lists!$C$2:$C$13</xm:f>
          </x14:formula1>
          <xm:sqref>J15:J27 J35:J58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F4" workbookViewId="0">
      <selection activeCell="H15" sqref="H15"/>
    </sheetView>
  </sheetViews>
  <sheetFormatPr baseColWidth="10" defaultColWidth="9.1640625" defaultRowHeight="13" x14ac:dyDescent="0"/>
  <cols>
    <col min="1" max="1" width="2.1640625" style="6" customWidth="1"/>
    <col min="2" max="2" width="15.5" style="6" customWidth="1"/>
    <col min="3" max="4" width="5" style="36" customWidth="1"/>
    <col min="5" max="5" width="39.83203125" style="6" bestFit="1" customWidth="1"/>
    <col min="6" max="6" width="20" style="6" bestFit="1" customWidth="1"/>
    <col min="7" max="7" width="17.5" style="6" customWidth="1"/>
    <col min="8" max="8" width="37.1640625" style="6" customWidth="1"/>
    <col min="9" max="9" width="28.1640625" style="6" customWidth="1"/>
    <col min="10" max="10" width="24.5" style="6" customWidth="1"/>
    <col min="11" max="11" width="18.33203125" style="6" customWidth="1"/>
    <col min="12" max="12" width="13" style="6" customWidth="1"/>
    <col min="13" max="13" width="19.1640625" style="6" bestFit="1" customWidth="1"/>
    <col min="14" max="14" width="18.6640625" style="6" customWidth="1"/>
    <col min="15" max="16" width="0" style="6" hidden="1" customWidth="1"/>
    <col min="17" max="16384" width="9.1640625" style="6"/>
  </cols>
  <sheetData>
    <row r="1" spans="2:13" ht="14" thickBot="1">
      <c r="E1" s="191"/>
    </row>
    <row r="2" spans="2:13">
      <c r="B2" s="1"/>
      <c r="C2" s="3" t="s">
        <v>96</v>
      </c>
      <c r="D2" s="2"/>
      <c r="F2" s="4"/>
      <c r="G2" s="4"/>
      <c r="H2" s="4"/>
      <c r="I2" s="4"/>
      <c r="J2" s="4"/>
      <c r="K2" s="4"/>
      <c r="L2" s="4"/>
      <c r="M2" s="5"/>
    </row>
    <row r="3" spans="2:13" ht="14">
      <c r="B3" s="7"/>
      <c r="C3" s="114" t="s">
        <v>104</v>
      </c>
      <c r="D3" s="8"/>
      <c r="F3" s="9"/>
      <c r="G3" s="9"/>
      <c r="H3" s="9"/>
      <c r="I3" s="9"/>
      <c r="J3" s="9"/>
      <c r="K3" s="9"/>
      <c r="L3" s="9"/>
      <c r="M3" s="10"/>
    </row>
    <row r="4" spans="2:13" ht="14">
      <c r="B4" s="7"/>
      <c r="C4" s="254" t="s">
        <v>98</v>
      </c>
      <c r="D4" s="255"/>
      <c r="E4" s="256"/>
      <c r="F4" s="273" t="s">
        <v>131</v>
      </c>
      <c r="G4" s="274"/>
      <c r="H4" s="9"/>
      <c r="I4" s="9"/>
      <c r="J4" s="9"/>
      <c r="K4" s="9"/>
      <c r="L4" s="9"/>
      <c r="M4" s="10"/>
    </row>
    <row r="5" spans="2:13" ht="14">
      <c r="B5" s="7"/>
      <c r="C5" s="254" t="s">
        <v>97</v>
      </c>
      <c r="D5" s="255"/>
      <c r="E5" s="256"/>
      <c r="F5" s="275">
        <v>42064</v>
      </c>
      <c r="G5" s="274"/>
      <c r="H5" s="158" t="s">
        <v>95</v>
      </c>
      <c r="I5" s="160" t="s">
        <v>133</v>
      </c>
      <c r="K5" s="11"/>
      <c r="L5" s="12"/>
      <c r="M5" s="161"/>
    </row>
    <row r="6" spans="2:13">
      <c r="B6" s="7"/>
      <c r="C6" s="8"/>
      <c r="D6" s="8"/>
      <c r="E6" s="12"/>
      <c r="F6" s="12"/>
      <c r="G6" s="12"/>
      <c r="H6" s="9"/>
      <c r="I6" s="12"/>
      <c r="J6" s="12"/>
      <c r="K6" s="12"/>
      <c r="L6" s="12"/>
      <c r="M6" s="161"/>
    </row>
    <row r="7" spans="2:13" ht="14" thickBot="1">
      <c r="B7" s="33"/>
      <c r="C7" s="15"/>
      <c r="D7" s="15"/>
      <c r="E7" s="162"/>
      <c r="F7" s="162"/>
      <c r="G7" s="162"/>
      <c r="H7" s="162"/>
      <c r="I7" s="162"/>
      <c r="J7" s="162"/>
      <c r="K7" s="162"/>
      <c r="L7" s="162"/>
      <c r="M7" s="163"/>
    </row>
    <row r="8" spans="2:13" ht="15.75" customHeight="1">
      <c r="B8" s="230" t="s">
        <v>0</v>
      </c>
      <c r="C8" s="188"/>
      <c r="D8" s="261" t="s">
        <v>94</v>
      </c>
      <c r="E8" s="262"/>
      <c r="F8" s="257">
        <v>0</v>
      </c>
      <c r="G8" s="258"/>
      <c r="H8" s="198" t="s">
        <v>116</v>
      </c>
      <c r="I8" s="199"/>
      <c r="J8" s="2"/>
      <c r="K8" s="2"/>
      <c r="L8" s="2"/>
      <c r="M8" s="13"/>
    </row>
    <row r="9" spans="2:13" ht="15">
      <c r="B9" s="231"/>
      <c r="C9" s="189" t="s">
        <v>1</v>
      </c>
      <c r="D9" s="263" t="s">
        <v>2</v>
      </c>
      <c r="E9" s="264"/>
      <c r="F9" s="267"/>
      <c r="G9" s="268"/>
      <c r="H9" s="8"/>
      <c r="I9" s="8"/>
      <c r="J9" s="8"/>
      <c r="K9" s="8"/>
      <c r="L9" s="8"/>
      <c r="M9" s="14"/>
    </row>
    <row r="10" spans="2:13" ht="15">
      <c r="B10" s="231"/>
      <c r="C10" s="189" t="s">
        <v>3</v>
      </c>
      <c r="D10" s="263" t="s">
        <v>92</v>
      </c>
      <c r="E10" s="264"/>
      <c r="F10" s="269">
        <v>1463449.28</v>
      </c>
      <c r="G10" s="270"/>
      <c r="H10" s="8"/>
      <c r="I10" s="8"/>
      <c r="J10" s="8"/>
      <c r="K10" s="8"/>
      <c r="L10" s="8"/>
      <c r="M10" s="14"/>
    </row>
    <row r="11" spans="2:13" ht="16" thickBot="1">
      <c r="B11" s="232"/>
      <c r="C11" s="190" t="s">
        <v>4</v>
      </c>
      <c r="D11" s="265" t="s">
        <v>93</v>
      </c>
      <c r="E11" s="266"/>
      <c r="F11" s="271">
        <f>F8-F9+F10</f>
        <v>1463449.28</v>
      </c>
      <c r="G11" s="272"/>
      <c r="H11" s="15"/>
      <c r="I11" s="15"/>
      <c r="J11" s="15"/>
      <c r="K11" s="15"/>
      <c r="L11" s="15"/>
      <c r="M11" s="16"/>
    </row>
    <row r="12" spans="2:13" ht="14">
      <c r="B12" s="164"/>
      <c r="C12" s="200"/>
      <c r="D12" s="200"/>
      <c r="E12" s="166"/>
      <c r="F12" s="167"/>
      <c r="G12" s="2"/>
      <c r="H12" s="2"/>
      <c r="I12" s="2"/>
      <c r="J12" s="2"/>
      <c r="K12" s="2"/>
      <c r="L12" s="2"/>
      <c r="M12" s="13"/>
    </row>
    <row r="13" spans="2:13" ht="18">
      <c r="B13" s="112"/>
      <c r="C13" s="8"/>
      <c r="D13" s="8"/>
      <c r="E13" s="197" t="s">
        <v>102</v>
      </c>
      <c r="F13" s="113"/>
      <c r="G13" s="8"/>
      <c r="H13" s="9"/>
      <c r="I13" s="9"/>
      <c r="J13" s="9"/>
      <c r="K13" s="9"/>
      <c r="L13" s="9"/>
      <c r="M13" s="10"/>
    </row>
    <row r="14" spans="2:13" s="18" customFormat="1" ht="36.75" customHeight="1">
      <c r="B14" s="17"/>
      <c r="C14" s="192"/>
      <c r="D14" s="193"/>
      <c r="E14" s="103" t="s">
        <v>6</v>
      </c>
      <c r="F14" s="104" t="s">
        <v>10</v>
      </c>
      <c r="G14" s="103" t="s">
        <v>7</v>
      </c>
      <c r="H14" s="201" t="s">
        <v>113</v>
      </c>
      <c r="I14" s="103" t="s">
        <v>101</v>
      </c>
      <c r="J14" s="103" t="s">
        <v>8</v>
      </c>
      <c r="K14" s="105" t="s">
        <v>9</v>
      </c>
      <c r="L14" s="259" t="s">
        <v>12</v>
      </c>
      <c r="M14" s="260"/>
    </row>
    <row r="15" spans="2:13" ht="15" thickBot="1">
      <c r="B15" s="233" t="s">
        <v>107</v>
      </c>
      <c r="C15" s="236" t="s">
        <v>13</v>
      </c>
      <c r="D15" s="237"/>
      <c r="E15" s="168">
        <v>42038</v>
      </c>
      <c r="F15" s="169" t="s">
        <v>131</v>
      </c>
      <c r="G15" s="170" t="s">
        <v>135</v>
      </c>
      <c r="H15" s="175" t="s">
        <v>134</v>
      </c>
      <c r="I15" s="171" t="s">
        <v>99</v>
      </c>
      <c r="J15" s="149" t="s">
        <v>48</v>
      </c>
      <c r="K15" s="111">
        <v>1463449.28</v>
      </c>
      <c r="L15" s="240" t="s">
        <v>136</v>
      </c>
      <c r="M15" s="241"/>
    </row>
    <row r="16" spans="2:13" ht="16" thickTop="1" thickBot="1">
      <c r="B16" s="233"/>
      <c r="C16" s="236"/>
      <c r="D16" s="237"/>
      <c r="E16" s="168"/>
      <c r="F16" s="169"/>
      <c r="G16" s="159"/>
      <c r="H16" s="176"/>
      <c r="I16" s="171"/>
      <c r="J16" s="150"/>
      <c r="K16" s="111"/>
      <c r="L16" s="240"/>
      <c r="M16" s="241"/>
    </row>
    <row r="17" spans="2:13" ht="16" thickTop="1" thickBot="1">
      <c r="B17" s="233"/>
      <c r="C17" s="236"/>
      <c r="D17" s="237"/>
      <c r="E17" s="168"/>
      <c r="F17" s="169"/>
      <c r="G17" s="170"/>
      <c r="H17" s="176"/>
      <c r="I17" s="171"/>
      <c r="J17" s="150"/>
      <c r="K17" s="111"/>
      <c r="L17" s="240"/>
      <c r="M17" s="241"/>
    </row>
    <row r="18" spans="2:13" ht="16" thickTop="1" thickBot="1">
      <c r="B18" s="233"/>
      <c r="C18" s="236"/>
      <c r="D18" s="237"/>
      <c r="E18" s="168"/>
      <c r="F18" s="169"/>
      <c r="G18" s="170"/>
      <c r="H18" s="176"/>
      <c r="I18" s="171"/>
      <c r="J18" s="150"/>
      <c r="K18" s="111"/>
      <c r="L18" s="240"/>
      <c r="M18" s="241"/>
    </row>
    <row r="19" spans="2:13" ht="16" thickTop="1" thickBot="1">
      <c r="B19" s="233"/>
      <c r="C19" s="236"/>
      <c r="D19" s="237"/>
      <c r="E19" s="168"/>
      <c r="F19" s="169"/>
      <c r="G19" s="170"/>
      <c r="H19" s="176"/>
      <c r="I19" s="171"/>
      <c r="J19" s="150"/>
      <c r="K19" s="111"/>
      <c r="L19" s="240"/>
      <c r="M19" s="241"/>
    </row>
    <row r="20" spans="2:13" ht="16" thickTop="1" thickBot="1">
      <c r="B20" s="233"/>
      <c r="C20" s="236"/>
      <c r="D20" s="237"/>
      <c r="E20" s="168"/>
      <c r="F20" s="169"/>
      <c r="G20" s="170"/>
      <c r="H20" s="176"/>
      <c r="I20" s="171"/>
      <c r="J20" s="150"/>
      <c r="K20" s="111"/>
      <c r="L20" s="240"/>
      <c r="M20" s="241"/>
    </row>
    <row r="21" spans="2:13" ht="16" thickTop="1" thickBot="1">
      <c r="B21" s="233"/>
      <c r="C21" s="236"/>
      <c r="D21" s="237"/>
      <c r="E21" s="168"/>
      <c r="F21" s="169"/>
      <c r="G21" s="170"/>
      <c r="H21" s="176"/>
      <c r="I21" s="171"/>
      <c r="J21" s="150"/>
      <c r="K21" s="111"/>
      <c r="L21" s="240"/>
      <c r="M21" s="241"/>
    </row>
    <row r="22" spans="2:13" ht="16" thickTop="1" thickBot="1">
      <c r="B22" s="233"/>
      <c r="C22" s="236"/>
      <c r="D22" s="237"/>
      <c r="E22" s="168"/>
      <c r="F22" s="169"/>
      <c r="G22" s="170"/>
      <c r="H22" s="176"/>
      <c r="I22" s="171"/>
      <c r="J22" s="150"/>
      <c r="K22" s="111"/>
      <c r="L22" s="240"/>
      <c r="M22" s="241"/>
    </row>
    <row r="23" spans="2:13" ht="16" thickTop="1" thickBot="1">
      <c r="B23" s="233"/>
      <c r="C23" s="236"/>
      <c r="D23" s="237"/>
      <c r="E23" s="168"/>
      <c r="F23" s="169"/>
      <c r="G23" s="170"/>
      <c r="H23" s="176"/>
      <c r="I23" s="171"/>
      <c r="J23" s="150"/>
      <c r="K23" s="111"/>
      <c r="L23" s="240"/>
      <c r="M23" s="241"/>
    </row>
    <row r="24" spans="2:13" ht="16" thickTop="1" thickBot="1">
      <c r="B24" s="233"/>
      <c r="C24" s="236"/>
      <c r="D24" s="237"/>
      <c r="E24" s="168"/>
      <c r="F24" s="169"/>
      <c r="G24" s="170"/>
      <c r="H24" s="176"/>
      <c r="I24" s="171"/>
      <c r="J24" s="150"/>
      <c r="K24" s="111"/>
      <c r="L24" s="240"/>
      <c r="M24" s="241"/>
    </row>
    <row r="25" spans="2:13" ht="16" thickTop="1" thickBot="1">
      <c r="B25" s="233"/>
      <c r="C25" s="236"/>
      <c r="D25" s="237"/>
      <c r="E25" s="168"/>
      <c r="F25" s="169"/>
      <c r="G25" s="170"/>
      <c r="H25" s="176"/>
      <c r="I25" s="171"/>
      <c r="J25" s="150"/>
      <c r="K25" s="111"/>
      <c r="L25" s="240"/>
      <c r="M25" s="241"/>
    </row>
    <row r="26" spans="2:13" ht="16" thickTop="1" thickBot="1">
      <c r="B26" s="233"/>
      <c r="C26" s="236"/>
      <c r="D26" s="237"/>
      <c r="E26" s="168"/>
      <c r="F26" s="169"/>
      <c r="G26" s="172"/>
      <c r="H26" s="176"/>
      <c r="I26" s="171"/>
      <c r="J26" s="150"/>
      <c r="K26" s="111"/>
      <c r="L26" s="240"/>
      <c r="M26" s="241"/>
    </row>
    <row r="27" spans="2:13" ht="16.5" hidden="1" customHeight="1">
      <c r="B27" s="234"/>
      <c r="C27" s="236"/>
      <c r="D27" s="237"/>
      <c r="E27" s="168"/>
      <c r="F27" s="169"/>
      <c r="G27" s="172"/>
      <c r="H27" s="177"/>
      <c r="I27" s="173"/>
      <c r="J27" s="115"/>
      <c r="K27" s="111"/>
      <c r="L27" s="240"/>
      <c r="M27" s="241"/>
    </row>
    <row r="28" spans="2:13" ht="16" thickTop="1" thickBot="1">
      <c r="B28" s="235"/>
      <c r="C28" s="238"/>
      <c r="D28" s="239"/>
      <c r="E28" s="108" t="s">
        <v>103</v>
      </c>
      <c r="F28" s="109"/>
      <c r="G28" s="109"/>
      <c r="H28" s="109"/>
      <c r="I28" s="109"/>
      <c r="J28" s="110"/>
      <c r="K28" s="174">
        <f>SUM(K15:K27)</f>
        <v>1463449.28</v>
      </c>
      <c r="L28" s="240"/>
      <c r="M28" s="241"/>
    </row>
    <row r="29" spans="2:13" ht="14">
      <c r="B29" s="7"/>
      <c r="C29" s="8"/>
      <c r="D29" s="8"/>
      <c r="E29" s="156"/>
      <c r="F29" s="157"/>
      <c r="G29" s="157"/>
      <c r="H29" s="157"/>
      <c r="I29" s="157"/>
      <c r="J29" s="157"/>
      <c r="K29" s="157"/>
      <c r="L29" s="157"/>
      <c r="M29" s="157"/>
    </row>
    <row r="30" spans="2:13" ht="18">
      <c r="B30" s="7"/>
      <c r="C30" s="8"/>
      <c r="D30" s="8"/>
      <c r="E30" s="194" t="s">
        <v>110</v>
      </c>
      <c r="F30" s="154"/>
      <c r="G30" s="154"/>
      <c r="H30" s="154"/>
      <c r="I30" s="154"/>
      <c r="J30" s="154"/>
      <c r="K30" s="154"/>
      <c r="L30" s="154"/>
      <c r="M30" s="154"/>
    </row>
    <row r="31" spans="2:13" ht="18">
      <c r="B31" s="7"/>
      <c r="C31" s="8"/>
      <c r="D31" s="8"/>
      <c r="E31" s="195" t="s">
        <v>112</v>
      </c>
      <c r="F31" s="147"/>
      <c r="G31" s="147"/>
      <c r="H31" s="147"/>
      <c r="I31" s="147"/>
      <c r="J31" s="147"/>
      <c r="K31" s="147"/>
      <c r="L31" s="147"/>
      <c r="M31" s="147"/>
    </row>
    <row r="32" spans="2:13" ht="19" thickBot="1">
      <c r="B32" s="7"/>
      <c r="C32" s="8"/>
      <c r="D32" s="8"/>
      <c r="E32" s="196" t="s">
        <v>111</v>
      </c>
      <c r="F32" s="155"/>
      <c r="G32" s="155"/>
      <c r="H32" s="155"/>
      <c r="I32" s="155"/>
      <c r="J32" s="155"/>
      <c r="K32" s="155"/>
      <c r="L32" s="155"/>
      <c r="M32" s="155"/>
    </row>
    <row r="33" spans="2:16">
      <c r="B33" s="252" t="s">
        <v>108</v>
      </c>
      <c r="C33" s="251" t="s">
        <v>13</v>
      </c>
      <c r="D33" s="182"/>
      <c r="E33" s="126"/>
      <c r="F33" s="127"/>
      <c r="G33" s="127"/>
      <c r="H33" s="180"/>
      <c r="I33" s="126"/>
      <c r="J33" s="127"/>
      <c r="K33" s="127"/>
      <c r="L33" s="127"/>
      <c r="M33" s="127"/>
    </row>
    <row r="34" spans="2:16" ht="26">
      <c r="B34" s="253"/>
      <c r="C34" s="236"/>
      <c r="D34" s="184"/>
      <c r="E34" s="128" t="s">
        <v>6</v>
      </c>
      <c r="F34" s="104" t="s">
        <v>105</v>
      </c>
      <c r="G34" s="103" t="s">
        <v>7</v>
      </c>
      <c r="H34" s="181" t="s">
        <v>114</v>
      </c>
      <c r="I34" s="103" t="s">
        <v>101</v>
      </c>
      <c r="J34" s="129" t="s">
        <v>8</v>
      </c>
      <c r="K34" s="105" t="s">
        <v>109</v>
      </c>
      <c r="L34" s="201" t="s">
        <v>14</v>
      </c>
      <c r="M34" s="130" t="s">
        <v>11</v>
      </c>
    </row>
    <row r="35" spans="2:16" ht="15" thickBot="1">
      <c r="B35" s="253"/>
      <c r="C35" s="236"/>
      <c r="D35" s="187">
        <v>1</v>
      </c>
      <c r="E35" s="116"/>
      <c r="F35" s="117"/>
      <c r="G35" s="118"/>
      <c r="H35" s="123"/>
      <c r="I35" s="151"/>
      <c r="J35" s="152"/>
      <c r="K35" s="121"/>
      <c r="L35" s="122"/>
      <c r="M35" s="122"/>
      <c r="O35" s="20" t="e">
        <f>VLOOKUP(I35,Lists!A$2:D$25,2,FALSE)</f>
        <v>#N/A</v>
      </c>
      <c r="P35" s="20" t="e">
        <f>VLOOKUP(J35,Lists!C$2:D$25,2,FALSE)</f>
        <v>#N/A</v>
      </c>
    </row>
    <row r="36" spans="2:16" ht="16" thickTop="1" thickBot="1">
      <c r="B36" s="253"/>
      <c r="C36" s="236"/>
      <c r="D36" s="187">
        <f>D35+1</f>
        <v>2</v>
      </c>
      <c r="E36" s="116"/>
      <c r="F36" s="117"/>
      <c r="G36" s="118"/>
      <c r="H36" s="123"/>
      <c r="I36" s="153"/>
      <c r="J36" s="152"/>
      <c r="K36" s="121"/>
      <c r="L36" s="122"/>
      <c r="M36" s="122"/>
      <c r="O36" s="20" t="e">
        <f>VLOOKUP(I36,Lists!A$2:D$25,2,FALSE)</f>
        <v>#N/A</v>
      </c>
      <c r="P36" s="20" t="e">
        <f>VLOOKUP(J36,Lists!C$2:D$25,2,FALSE)</f>
        <v>#N/A</v>
      </c>
    </row>
    <row r="37" spans="2:16" ht="16" thickTop="1" thickBot="1">
      <c r="B37" s="253"/>
      <c r="C37" s="236"/>
      <c r="D37" s="187">
        <f t="shared" ref="D37:D58" si="0">D36+1</f>
        <v>3</v>
      </c>
      <c r="E37" s="116"/>
      <c r="F37" s="117"/>
      <c r="G37" s="118"/>
      <c r="H37" s="123"/>
      <c r="I37" s="153"/>
      <c r="J37" s="152"/>
      <c r="K37" s="121"/>
      <c r="L37" s="122"/>
      <c r="M37" s="122"/>
      <c r="O37" s="20"/>
      <c r="P37" s="20"/>
    </row>
    <row r="38" spans="2:16" ht="16" thickTop="1" thickBot="1">
      <c r="B38" s="253"/>
      <c r="C38" s="236"/>
      <c r="D38" s="187">
        <f t="shared" si="0"/>
        <v>4</v>
      </c>
      <c r="E38" s="116"/>
      <c r="F38" s="117"/>
      <c r="G38" s="118"/>
      <c r="H38" s="123"/>
      <c r="I38" s="153"/>
      <c r="J38" s="152"/>
      <c r="K38" s="121"/>
      <c r="L38" s="122"/>
      <c r="M38" s="122"/>
      <c r="O38" s="20"/>
      <c r="P38" s="20"/>
    </row>
    <row r="39" spans="2:16" ht="16" thickTop="1" thickBot="1">
      <c r="B39" s="253"/>
      <c r="C39" s="236"/>
      <c r="D39" s="187">
        <f t="shared" si="0"/>
        <v>5</v>
      </c>
      <c r="E39" s="116"/>
      <c r="F39" s="117"/>
      <c r="G39" s="118"/>
      <c r="H39" s="123"/>
      <c r="I39" s="153"/>
      <c r="J39" s="152"/>
      <c r="K39" s="121"/>
      <c r="L39" s="122"/>
      <c r="M39" s="122"/>
      <c r="O39" s="20"/>
      <c r="P39" s="20"/>
    </row>
    <row r="40" spans="2:16" ht="16" thickTop="1" thickBot="1">
      <c r="B40" s="253"/>
      <c r="C40" s="236"/>
      <c r="D40" s="187">
        <f t="shared" si="0"/>
        <v>6</v>
      </c>
      <c r="E40" s="116"/>
      <c r="F40" s="117"/>
      <c r="G40" s="118"/>
      <c r="H40" s="123"/>
      <c r="I40" s="153"/>
      <c r="J40" s="152"/>
      <c r="K40" s="121"/>
      <c r="L40" s="122"/>
      <c r="M40" s="122"/>
      <c r="O40" s="20"/>
      <c r="P40" s="20"/>
    </row>
    <row r="41" spans="2:16" ht="16" thickTop="1" thickBot="1">
      <c r="B41" s="253"/>
      <c r="C41" s="236"/>
      <c r="D41" s="187">
        <f t="shared" si="0"/>
        <v>7</v>
      </c>
      <c r="E41" s="116"/>
      <c r="F41" s="117"/>
      <c r="G41" s="118"/>
      <c r="H41" s="123"/>
      <c r="I41" s="153"/>
      <c r="J41" s="152"/>
      <c r="K41" s="121"/>
      <c r="L41" s="122"/>
      <c r="M41" s="122"/>
      <c r="O41" s="20" t="e">
        <f>VLOOKUP(I41,Lists!A$2:D$25,2,FALSE)</f>
        <v>#N/A</v>
      </c>
      <c r="P41" s="20" t="e">
        <f>VLOOKUP(J41,Lists!C$2:D$25,2,FALSE)</f>
        <v>#N/A</v>
      </c>
    </row>
    <row r="42" spans="2:16" ht="16" thickTop="1" thickBot="1">
      <c r="B42" s="253"/>
      <c r="C42" s="236"/>
      <c r="D42" s="187">
        <f t="shared" si="0"/>
        <v>8</v>
      </c>
      <c r="E42" s="116"/>
      <c r="F42" s="117"/>
      <c r="G42" s="118"/>
      <c r="H42" s="123"/>
      <c r="I42" s="153"/>
      <c r="J42" s="152"/>
      <c r="K42" s="121"/>
      <c r="L42" s="122"/>
      <c r="M42" s="122"/>
      <c r="O42" s="20" t="e">
        <f>VLOOKUP(I42,Lists!A$2:D$25,2,FALSE)</f>
        <v>#N/A</v>
      </c>
      <c r="P42" s="20" t="e">
        <f>VLOOKUP(J42,Lists!C$2:D$25,2,FALSE)</f>
        <v>#N/A</v>
      </c>
    </row>
    <row r="43" spans="2:16" ht="16" thickTop="1" thickBot="1">
      <c r="B43" s="253"/>
      <c r="C43" s="236"/>
      <c r="D43" s="187">
        <f t="shared" si="0"/>
        <v>9</v>
      </c>
      <c r="E43" s="116"/>
      <c r="F43" s="117"/>
      <c r="G43" s="118"/>
      <c r="H43" s="123"/>
      <c r="I43" s="153"/>
      <c r="J43" s="152"/>
      <c r="K43" s="121"/>
      <c r="L43" s="122"/>
      <c r="M43" s="122"/>
      <c r="O43" s="20" t="e">
        <f>VLOOKUP(I43,Lists!A$2:D$25,2,FALSE)</f>
        <v>#N/A</v>
      </c>
      <c r="P43" s="20" t="e">
        <f>VLOOKUP(J43,Lists!C$2:D$25,2,FALSE)</f>
        <v>#N/A</v>
      </c>
    </row>
    <row r="44" spans="2:16" ht="16" thickTop="1" thickBot="1">
      <c r="B44" s="253"/>
      <c r="C44" s="236"/>
      <c r="D44" s="187">
        <f t="shared" si="0"/>
        <v>10</v>
      </c>
      <c r="E44" s="116"/>
      <c r="F44" s="117"/>
      <c r="G44" s="118"/>
      <c r="H44" s="123"/>
      <c r="I44" s="153"/>
      <c r="J44" s="152"/>
      <c r="K44" s="121"/>
      <c r="L44" s="122"/>
      <c r="M44" s="122"/>
      <c r="O44" s="20" t="e">
        <f>VLOOKUP(I44,Lists!A$2:D$25,2,FALSE)</f>
        <v>#N/A</v>
      </c>
      <c r="P44" s="20" t="e">
        <f>VLOOKUP(J44,Lists!C$2:D$25,2,FALSE)</f>
        <v>#N/A</v>
      </c>
    </row>
    <row r="45" spans="2:16" ht="16" thickTop="1" thickBot="1">
      <c r="B45" s="253"/>
      <c r="C45" s="236"/>
      <c r="D45" s="187">
        <f t="shared" si="0"/>
        <v>11</v>
      </c>
      <c r="E45" s="116"/>
      <c r="F45" s="117"/>
      <c r="G45" s="118"/>
      <c r="H45" s="123"/>
      <c r="I45" s="153"/>
      <c r="J45" s="152"/>
      <c r="K45" s="121"/>
      <c r="L45" s="122"/>
      <c r="M45" s="122"/>
      <c r="O45" s="20" t="e">
        <f>VLOOKUP(I45,Lists!A$2:D$25,2,FALSE)</f>
        <v>#N/A</v>
      </c>
      <c r="P45" s="20" t="e">
        <f>VLOOKUP(J45,Lists!C$2:D$25,2,FALSE)</f>
        <v>#N/A</v>
      </c>
    </row>
    <row r="46" spans="2:16" ht="16" thickTop="1" thickBot="1">
      <c r="B46" s="253"/>
      <c r="C46" s="236"/>
      <c r="D46" s="187">
        <f t="shared" si="0"/>
        <v>12</v>
      </c>
      <c r="E46" s="116"/>
      <c r="F46" s="117"/>
      <c r="G46" s="118"/>
      <c r="H46" s="123"/>
      <c r="I46" s="153"/>
      <c r="J46" s="152"/>
      <c r="K46" s="121"/>
      <c r="L46" s="122"/>
      <c r="M46" s="122"/>
      <c r="O46" s="20" t="e">
        <f>VLOOKUP(I46,Lists!A$2:D$25,2,FALSE)</f>
        <v>#N/A</v>
      </c>
      <c r="P46" s="20" t="e">
        <f>VLOOKUP(J46,Lists!C$2:D$25,2,FALSE)</f>
        <v>#N/A</v>
      </c>
    </row>
    <row r="47" spans="2:16" ht="16" thickTop="1" thickBot="1">
      <c r="B47" s="253"/>
      <c r="C47" s="236"/>
      <c r="D47" s="187">
        <f t="shared" si="0"/>
        <v>13</v>
      </c>
      <c r="E47" s="116"/>
      <c r="F47" s="117"/>
      <c r="G47" s="118"/>
      <c r="H47" s="123"/>
      <c r="I47" s="153"/>
      <c r="J47" s="152"/>
      <c r="K47" s="121"/>
      <c r="L47" s="122"/>
      <c r="M47" s="122"/>
      <c r="O47" s="20" t="e">
        <f>VLOOKUP(I47,Lists!A$2:D$25,2,FALSE)</f>
        <v>#N/A</v>
      </c>
      <c r="P47" s="20" t="e">
        <f>VLOOKUP(J47,Lists!C$2:D$25,2,FALSE)</f>
        <v>#N/A</v>
      </c>
    </row>
    <row r="48" spans="2:16" ht="16" thickTop="1" thickBot="1">
      <c r="B48" s="253"/>
      <c r="C48" s="236"/>
      <c r="D48" s="187">
        <f t="shared" si="0"/>
        <v>14</v>
      </c>
      <c r="E48" s="116"/>
      <c r="F48" s="117"/>
      <c r="G48" s="118"/>
      <c r="H48" s="123"/>
      <c r="I48" s="153"/>
      <c r="J48" s="152"/>
      <c r="K48" s="121"/>
      <c r="L48" s="122"/>
      <c r="M48" s="122"/>
      <c r="O48" s="20" t="e">
        <f>VLOOKUP(I48,Lists!A$2:D$25,2,FALSE)</f>
        <v>#N/A</v>
      </c>
      <c r="P48" s="20" t="e">
        <f>VLOOKUP(J48,Lists!C$2:D$25,2,FALSE)</f>
        <v>#N/A</v>
      </c>
    </row>
    <row r="49" spans="2:16" ht="16" thickTop="1" thickBot="1">
      <c r="B49" s="253"/>
      <c r="C49" s="236"/>
      <c r="D49" s="187">
        <f t="shared" si="0"/>
        <v>15</v>
      </c>
      <c r="E49" s="119"/>
      <c r="F49" s="120"/>
      <c r="G49" s="107"/>
      <c r="H49" s="125"/>
      <c r="I49" s="153"/>
      <c r="J49" s="152"/>
      <c r="K49" s="124"/>
      <c r="L49" s="125"/>
      <c r="M49" s="125"/>
      <c r="O49" s="20" t="e">
        <f>VLOOKUP(I49,Lists!A$2:D$25,2,FALSE)</f>
        <v>#N/A</v>
      </c>
      <c r="P49" s="20" t="e">
        <f>VLOOKUP(J49,Lists!C$2:D$25,2,FALSE)</f>
        <v>#N/A</v>
      </c>
    </row>
    <row r="50" spans="2:16" ht="16" thickTop="1" thickBot="1">
      <c r="B50" s="253"/>
      <c r="C50" s="236"/>
      <c r="D50" s="187">
        <f t="shared" si="0"/>
        <v>16</v>
      </c>
      <c r="E50" s="119"/>
      <c r="F50" s="120"/>
      <c r="G50" s="107"/>
      <c r="H50" s="125"/>
      <c r="I50" s="153"/>
      <c r="J50" s="148"/>
      <c r="K50" s="124"/>
      <c r="L50" s="125"/>
      <c r="M50" s="125"/>
      <c r="O50" s="20" t="e">
        <f>VLOOKUP(I50,Lists!A$2:D$25,2,FALSE)</f>
        <v>#N/A</v>
      </c>
      <c r="P50" s="20" t="e">
        <f>VLOOKUP(J50,Lists!C$2:D$25,2,FALSE)</f>
        <v>#N/A</v>
      </c>
    </row>
    <row r="51" spans="2:16" ht="16" thickTop="1" thickBot="1">
      <c r="B51" s="253"/>
      <c r="C51" s="236"/>
      <c r="D51" s="187">
        <f t="shared" si="0"/>
        <v>17</v>
      </c>
      <c r="E51" s="119"/>
      <c r="F51" s="120"/>
      <c r="G51" s="107"/>
      <c r="H51" s="125"/>
      <c r="I51" s="153"/>
      <c r="J51" s="148"/>
      <c r="K51" s="124"/>
      <c r="L51" s="125"/>
      <c r="M51" s="125"/>
      <c r="O51" s="20" t="e">
        <f>VLOOKUP(I51,Lists!A$2:D$25,2,FALSE)</f>
        <v>#N/A</v>
      </c>
      <c r="P51" s="20" t="e">
        <f>VLOOKUP(J51,Lists!C$2:D$25,2,FALSE)</f>
        <v>#N/A</v>
      </c>
    </row>
    <row r="52" spans="2:16" ht="16" thickTop="1" thickBot="1">
      <c r="B52" s="253"/>
      <c r="C52" s="236"/>
      <c r="D52" s="187">
        <f t="shared" si="0"/>
        <v>18</v>
      </c>
      <c r="E52" s="119"/>
      <c r="F52" s="120"/>
      <c r="G52" s="107"/>
      <c r="H52" s="125"/>
      <c r="I52" s="153"/>
      <c r="J52" s="148"/>
      <c r="K52" s="124"/>
      <c r="L52" s="125"/>
      <c r="M52" s="125"/>
      <c r="N52" s="8"/>
      <c r="O52" s="20" t="e">
        <f>VLOOKUP(I52,Lists!A$2:D$25,2,FALSE)</f>
        <v>#N/A</v>
      </c>
      <c r="P52" s="20" t="e">
        <f>VLOOKUP(J52,Lists!C$2:D$25,2,FALSE)</f>
        <v>#N/A</v>
      </c>
    </row>
    <row r="53" spans="2:16" ht="16" thickTop="1" thickBot="1">
      <c r="B53" s="253"/>
      <c r="C53" s="236"/>
      <c r="D53" s="187">
        <f t="shared" si="0"/>
        <v>19</v>
      </c>
      <c r="E53" s="119"/>
      <c r="F53" s="120"/>
      <c r="G53" s="107"/>
      <c r="H53" s="125"/>
      <c r="I53" s="153"/>
      <c r="J53" s="148"/>
      <c r="K53" s="124"/>
      <c r="L53" s="125"/>
      <c r="M53" s="125"/>
      <c r="N53" s="8"/>
      <c r="O53" s="20" t="e">
        <f>VLOOKUP(I53,Lists!A$2:D$25,2,FALSE)</f>
        <v>#N/A</v>
      </c>
      <c r="P53" s="20" t="e">
        <f>VLOOKUP(J53,Lists!C$2:D$25,2,FALSE)</f>
        <v>#N/A</v>
      </c>
    </row>
    <row r="54" spans="2:16" ht="16" thickTop="1" thickBot="1">
      <c r="B54" s="253"/>
      <c r="C54" s="236"/>
      <c r="D54" s="187">
        <f t="shared" si="0"/>
        <v>20</v>
      </c>
      <c r="E54" s="119"/>
      <c r="F54" s="120"/>
      <c r="G54" s="107"/>
      <c r="H54" s="125"/>
      <c r="I54" s="153"/>
      <c r="J54" s="148"/>
      <c r="K54" s="124"/>
      <c r="L54" s="125"/>
      <c r="M54" s="125"/>
      <c r="N54" s="8"/>
      <c r="O54" s="20" t="e">
        <f>VLOOKUP(I54,Lists!A$2:D$25,2,FALSE)</f>
        <v>#N/A</v>
      </c>
      <c r="P54" s="20" t="e">
        <f>VLOOKUP(J54,Lists!C$2:D$25,2,FALSE)</f>
        <v>#N/A</v>
      </c>
    </row>
    <row r="55" spans="2:16" ht="16" thickTop="1" thickBot="1">
      <c r="B55" s="253"/>
      <c r="C55" s="236"/>
      <c r="D55" s="187">
        <f t="shared" si="0"/>
        <v>21</v>
      </c>
      <c r="E55" s="119"/>
      <c r="F55" s="120"/>
      <c r="G55" s="107"/>
      <c r="H55" s="125"/>
      <c r="I55" s="153"/>
      <c r="J55" s="148"/>
      <c r="K55" s="124"/>
      <c r="L55" s="125"/>
      <c r="M55" s="125"/>
      <c r="N55" s="8"/>
      <c r="O55" s="20" t="e">
        <f>VLOOKUP(I55,Lists!A$2:D$25,2,FALSE)</f>
        <v>#N/A</v>
      </c>
      <c r="P55" s="20" t="e">
        <f>VLOOKUP(J55,Lists!C$2:D$25,2,FALSE)</f>
        <v>#N/A</v>
      </c>
    </row>
    <row r="56" spans="2:16" ht="16" thickTop="1" thickBot="1">
      <c r="B56" s="253"/>
      <c r="C56" s="236"/>
      <c r="D56" s="187">
        <f t="shared" si="0"/>
        <v>22</v>
      </c>
      <c r="E56" s="119"/>
      <c r="F56" s="120"/>
      <c r="G56" s="107"/>
      <c r="H56" s="125"/>
      <c r="I56" s="153"/>
      <c r="J56" s="148"/>
      <c r="K56" s="124"/>
      <c r="L56" s="125"/>
      <c r="M56" s="125"/>
      <c r="N56" s="8"/>
      <c r="O56" s="20" t="e">
        <f>VLOOKUP(I56,Lists!A$2:D$25,2,FALSE)</f>
        <v>#N/A</v>
      </c>
      <c r="P56" s="20" t="e">
        <f>VLOOKUP(J56,Lists!C$2:D$25,2,FALSE)</f>
        <v>#N/A</v>
      </c>
    </row>
    <row r="57" spans="2:16" ht="16" thickTop="1" thickBot="1">
      <c r="B57" s="253"/>
      <c r="C57" s="236"/>
      <c r="D57" s="187">
        <f t="shared" si="0"/>
        <v>23</v>
      </c>
      <c r="E57" s="119"/>
      <c r="F57" s="120"/>
      <c r="G57" s="107"/>
      <c r="H57" s="125"/>
      <c r="I57" s="153"/>
      <c r="J57" s="148"/>
      <c r="K57" s="124"/>
      <c r="L57" s="125"/>
      <c r="M57" s="125"/>
      <c r="N57" s="8"/>
      <c r="O57" s="20" t="e">
        <f>VLOOKUP(I57,Lists!A$2:D$25,2,FALSE)</f>
        <v>#N/A</v>
      </c>
      <c r="P57" s="20" t="e">
        <f>VLOOKUP(J57,Lists!C$2:D$25,2,FALSE)</f>
        <v>#N/A</v>
      </c>
    </row>
    <row r="58" spans="2:16" ht="16" thickTop="1" thickBot="1">
      <c r="B58" s="253"/>
      <c r="C58" s="236"/>
      <c r="D58" s="187">
        <f t="shared" si="0"/>
        <v>24</v>
      </c>
      <c r="E58" s="119"/>
      <c r="F58" s="120"/>
      <c r="G58" s="107"/>
      <c r="H58" s="125"/>
      <c r="I58" s="153"/>
      <c r="J58" s="148"/>
      <c r="K58" s="124"/>
      <c r="L58" s="125"/>
      <c r="M58" s="125"/>
      <c r="N58" s="8"/>
      <c r="O58" s="20" t="e">
        <f>VLOOKUP(I58,Lists!A$2:D$25,2,FALSE)</f>
        <v>#N/A</v>
      </c>
      <c r="P58" s="20" t="e">
        <f>VLOOKUP(J58,Lists!C$2:D$25,2,FALSE)</f>
        <v>#N/A</v>
      </c>
    </row>
    <row r="59" spans="2:16" ht="15.75" hidden="1" customHeight="1">
      <c r="B59" s="253"/>
      <c r="C59" s="183"/>
      <c r="D59" s="184"/>
      <c r="E59" s="23"/>
      <c r="F59" s="24"/>
      <c r="G59" s="19"/>
      <c r="H59" s="22"/>
      <c r="I59" s="19"/>
      <c r="J59" s="19"/>
      <c r="K59" s="25"/>
      <c r="L59" s="21"/>
      <c r="M59" s="21"/>
      <c r="N59" s="8"/>
      <c r="O59" s="6" t="e">
        <f>VLOOKUP(I59,Lists!A$2:D$25,2,FALSE)</f>
        <v>#N/A</v>
      </c>
    </row>
    <row r="60" spans="2:16" ht="15" hidden="1" customHeight="1">
      <c r="B60" s="253"/>
      <c r="C60" s="185"/>
      <c r="D60" s="186"/>
      <c r="E60" s="26"/>
      <c r="F60" s="27"/>
      <c r="G60" s="28"/>
      <c r="H60" s="31"/>
      <c r="I60" s="28"/>
      <c r="J60" s="28"/>
      <c r="K60" s="29"/>
      <c r="L60" s="30"/>
      <c r="M60" s="30"/>
      <c r="N60" s="32"/>
      <c r="O60" s="6" t="e">
        <f>VLOOKUP(I60,Lists!A$2:D$25,2,FALSE)</f>
        <v>#N/A</v>
      </c>
    </row>
    <row r="61" spans="2:16" ht="16" thickTop="1" thickBot="1">
      <c r="B61" s="1"/>
      <c r="C61" s="2"/>
      <c r="D61" s="2"/>
      <c r="E61" s="2"/>
      <c r="F61" s="131"/>
      <c r="G61" s="132"/>
      <c r="H61" s="2"/>
      <c r="I61" s="132"/>
      <c r="J61" s="132"/>
      <c r="K61" s="133"/>
      <c r="L61" s="136" t="s">
        <v>16</v>
      </c>
      <c r="M61" s="136"/>
    </row>
    <row r="62" spans="2:16" ht="20" thickTop="1" thickBot="1">
      <c r="B62" s="33"/>
      <c r="C62" s="15"/>
      <c r="D62" s="15"/>
      <c r="E62" s="15"/>
      <c r="F62" s="134"/>
      <c r="G62" s="135"/>
      <c r="H62" s="15"/>
      <c r="I62" s="135"/>
      <c r="J62" s="145" t="s">
        <v>17</v>
      </c>
      <c r="K62" s="146">
        <f>SUM(K35:K61)</f>
        <v>0</v>
      </c>
      <c r="L62" s="144">
        <f>K28-K62</f>
        <v>1463449.28</v>
      </c>
      <c r="M62" s="143"/>
    </row>
    <row r="63" spans="2:16" ht="15" customHeight="1" thickTop="1" thickBot="1">
      <c r="B63" s="248" t="s">
        <v>115</v>
      </c>
      <c r="C63" s="242" t="s">
        <v>13</v>
      </c>
      <c r="D63" s="243"/>
      <c r="E63" s="34"/>
      <c r="F63" s="34"/>
      <c r="G63" s="34"/>
      <c r="H63" s="2"/>
      <c r="I63" s="178"/>
      <c r="J63" s="34"/>
      <c r="K63" s="34"/>
      <c r="L63" s="137" t="s">
        <v>18</v>
      </c>
      <c r="M63" s="138"/>
    </row>
    <row r="64" spans="2:16" ht="16" thickTop="1" thickBot="1">
      <c r="B64" s="249"/>
      <c r="C64" s="244"/>
      <c r="D64" s="245"/>
      <c r="E64" s="34"/>
      <c r="F64" s="34"/>
      <c r="G64" s="34"/>
      <c r="H64" s="8"/>
      <c r="I64" s="34"/>
      <c r="J64" s="34"/>
      <c r="K64" s="34"/>
      <c r="L64" s="139" t="s">
        <v>19</v>
      </c>
      <c r="M64" s="140">
        <f>K28</f>
        <v>1463449.28</v>
      </c>
    </row>
    <row r="65" spans="2:13" ht="16" thickTop="1" thickBot="1">
      <c r="B65" s="249"/>
      <c r="C65" s="244"/>
      <c r="D65" s="245"/>
      <c r="E65" s="34"/>
      <c r="F65" s="34"/>
      <c r="G65" s="34"/>
      <c r="H65" s="9"/>
      <c r="I65" s="34"/>
      <c r="J65" s="34"/>
      <c r="K65" s="34"/>
      <c r="L65" s="139" t="s">
        <v>20</v>
      </c>
      <c r="M65" s="140">
        <f>K62</f>
        <v>0</v>
      </c>
    </row>
    <row r="66" spans="2:13" ht="16" thickTop="1" thickBot="1">
      <c r="B66" s="250"/>
      <c r="C66" s="246"/>
      <c r="D66" s="247"/>
      <c r="E66" s="35"/>
      <c r="F66" s="35"/>
      <c r="G66" s="35"/>
      <c r="H66" s="179"/>
      <c r="I66" s="35"/>
      <c r="J66" s="35"/>
      <c r="K66" s="35"/>
      <c r="L66" s="141" t="s">
        <v>21</v>
      </c>
      <c r="M66" s="142">
        <f>M64-M65</f>
        <v>1463449.28</v>
      </c>
    </row>
  </sheetData>
  <mergeCells count="34">
    <mergeCell ref="C4:E4"/>
    <mergeCell ref="F4:G4"/>
    <mergeCell ref="C5:E5"/>
    <mergeCell ref="F5:G5"/>
    <mergeCell ref="B8:B11"/>
    <mergeCell ref="D8:E8"/>
    <mergeCell ref="F8:G8"/>
    <mergeCell ref="D9:E9"/>
    <mergeCell ref="F9:G9"/>
    <mergeCell ref="D10:E10"/>
    <mergeCell ref="F10:G10"/>
    <mergeCell ref="D11:E11"/>
    <mergeCell ref="F11:G11"/>
    <mergeCell ref="L14:M14"/>
    <mergeCell ref="C15:D28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B63:B66"/>
    <mergeCell ref="C63:D66"/>
    <mergeCell ref="L25:M25"/>
    <mergeCell ref="L26:M26"/>
    <mergeCell ref="L27:M27"/>
    <mergeCell ref="L28:M28"/>
    <mergeCell ref="B33:B60"/>
    <mergeCell ref="C33:C58"/>
    <mergeCell ref="B15:B28"/>
    <mergeCell ref="L24:M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Lists!$A$2:$A$25</xm:f>
          </x14:formula1>
          <xm:sqref>I35:I58</xm:sqref>
        </x14:dataValidation>
        <x14:dataValidation type="list" allowBlank="1" showInputMessage="1" showErrorMessage="1">
          <x14:formula1>
            <xm:f>Lists!$E$2:$E$5</xm:f>
          </x14:formula1>
          <xm:sqref>I15:I27</xm:sqref>
        </x14:dataValidation>
        <x14:dataValidation type="list" allowBlank="1" showInputMessage="1" showErrorMessage="1">
          <x14:formula1>
            <xm:f>Lists!$C$2:$C$13</xm:f>
          </x14:formula1>
          <xm:sqref>J15:J27 J35:J58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abSelected="1" topLeftCell="F4" workbookViewId="0">
      <selection activeCell="L22" sqref="L22:M22"/>
    </sheetView>
  </sheetViews>
  <sheetFormatPr baseColWidth="10" defaultColWidth="9.1640625" defaultRowHeight="13" x14ac:dyDescent="0"/>
  <cols>
    <col min="1" max="1" width="2.1640625" style="6" customWidth="1"/>
    <col min="2" max="2" width="15.5" style="6" customWidth="1"/>
    <col min="3" max="4" width="5" style="36" customWidth="1"/>
    <col min="5" max="5" width="39.83203125" style="6" bestFit="1" customWidth="1"/>
    <col min="6" max="6" width="20" style="6" bestFit="1" customWidth="1"/>
    <col min="7" max="7" width="17.5" style="6" customWidth="1"/>
    <col min="8" max="8" width="37.1640625" style="6" customWidth="1"/>
    <col min="9" max="9" width="28.1640625" style="6" customWidth="1"/>
    <col min="10" max="10" width="24.5" style="6" customWidth="1"/>
    <col min="11" max="11" width="18.33203125" style="6" customWidth="1"/>
    <col min="12" max="12" width="13" style="6" customWidth="1"/>
    <col min="13" max="13" width="19.1640625" style="6" bestFit="1" customWidth="1"/>
    <col min="14" max="14" width="18.6640625" style="6" customWidth="1"/>
    <col min="15" max="16" width="0" style="6" hidden="1" customWidth="1"/>
    <col min="17" max="16384" width="9.1640625" style="6"/>
  </cols>
  <sheetData>
    <row r="1" spans="2:13" ht="14" thickBot="1">
      <c r="E1" s="191"/>
    </row>
    <row r="2" spans="2:13">
      <c r="B2" s="1"/>
      <c r="C2" s="3" t="s">
        <v>96</v>
      </c>
      <c r="D2" s="2"/>
      <c r="F2" s="4"/>
      <c r="G2" s="4"/>
      <c r="H2" s="4"/>
      <c r="I2" s="4"/>
      <c r="J2" s="4"/>
      <c r="K2" s="4"/>
      <c r="L2" s="4"/>
      <c r="M2" s="5"/>
    </row>
    <row r="3" spans="2:13" ht="14">
      <c r="B3" s="7"/>
      <c r="C3" s="114" t="s">
        <v>104</v>
      </c>
      <c r="D3" s="8"/>
      <c r="F3" s="9"/>
      <c r="G3" s="9"/>
      <c r="H3" s="9"/>
      <c r="I3" s="9"/>
      <c r="J3" s="9"/>
      <c r="K3" s="9"/>
      <c r="L3" s="9"/>
      <c r="M3" s="10"/>
    </row>
    <row r="4" spans="2:13" ht="14">
      <c r="B4" s="7"/>
      <c r="C4" s="254" t="s">
        <v>98</v>
      </c>
      <c r="D4" s="255"/>
      <c r="E4" s="256"/>
      <c r="F4" s="273" t="s">
        <v>132</v>
      </c>
      <c r="G4" s="274"/>
      <c r="H4" s="9"/>
      <c r="I4" s="9"/>
      <c r="J4" s="9"/>
      <c r="K4" s="9"/>
      <c r="L4" s="9"/>
      <c r="M4" s="10"/>
    </row>
    <row r="5" spans="2:13" ht="14">
      <c r="B5" s="7"/>
      <c r="C5" s="254" t="s">
        <v>97</v>
      </c>
      <c r="D5" s="255"/>
      <c r="E5" s="256"/>
      <c r="F5" s="275">
        <v>42095</v>
      </c>
      <c r="G5" s="274"/>
      <c r="H5" s="158" t="s">
        <v>95</v>
      </c>
      <c r="I5" s="160" t="s">
        <v>133</v>
      </c>
      <c r="K5" s="11"/>
      <c r="L5" s="12"/>
      <c r="M5" s="161"/>
    </row>
    <row r="6" spans="2:13">
      <c r="B6" s="7"/>
      <c r="C6" s="8"/>
      <c r="D6" s="8"/>
      <c r="E6" s="12"/>
      <c r="F6" s="12"/>
      <c r="G6" s="12"/>
      <c r="H6" s="9"/>
      <c r="I6" s="12"/>
      <c r="J6" s="12"/>
      <c r="K6" s="12"/>
      <c r="L6" s="12"/>
      <c r="M6" s="161"/>
    </row>
    <row r="7" spans="2:13" ht="14" thickBot="1">
      <c r="B7" s="33"/>
      <c r="C7" s="15"/>
      <c r="D7" s="15"/>
      <c r="E7" s="162"/>
      <c r="F7" s="162"/>
      <c r="G7" s="162"/>
      <c r="H7" s="162"/>
      <c r="I7" s="162"/>
      <c r="J7" s="162"/>
      <c r="K7" s="162"/>
      <c r="L7" s="162"/>
      <c r="M7" s="163"/>
    </row>
    <row r="8" spans="2:13" ht="15.75" customHeight="1">
      <c r="B8" s="230" t="s">
        <v>0</v>
      </c>
      <c r="C8" s="188"/>
      <c r="D8" s="261" t="s">
        <v>94</v>
      </c>
      <c r="E8" s="262"/>
      <c r="F8" s="257">
        <v>1463449.28</v>
      </c>
      <c r="G8" s="258"/>
      <c r="H8" s="198" t="s">
        <v>116</v>
      </c>
      <c r="I8" s="199"/>
      <c r="J8" s="2"/>
      <c r="K8" s="2"/>
      <c r="L8" s="2"/>
      <c r="M8" s="13"/>
    </row>
    <row r="9" spans="2:13" ht="15">
      <c r="B9" s="231"/>
      <c r="C9" s="189" t="s">
        <v>1</v>
      </c>
      <c r="D9" s="263" t="s">
        <v>2</v>
      </c>
      <c r="E9" s="264"/>
      <c r="F9" s="267">
        <f>K28</f>
        <v>1211203</v>
      </c>
      <c r="G9" s="268"/>
      <c r="H9" s="8"/>
      <c r="I9" s="8"/>
      <c r="J9" s="8"/>
      <c r="K9" s="8"/>
      <c r="L9" s="8"/>
      <c r="M9" s="14"/>
    </row>
    <row r="10" spans="2:13" ht="15">
      <c r="B10" s="231"/>
      <c r="C10" s="189" t="s">
        <v>3</v>
      </c>
      <c r="D10" s="263" t="s">
        <v>92</v>
      </c>
      <c r="E10" s="264"/>
      <c r="F10" s="269">
        <v>0</v>
      </c>
      <c r="G10" s="270"/>
      <c r="H10" s="8"/>
      <c r="I10" s="8"/>
      <c r="J10" s="8"/>
      <c r="K10" s="8"/>
      <c r="L10" s="8"/>
      <c r="M10" s="14"/>
    </row>
    <row r="11" spans="2:13" ht="16" thickBot="1">
      <c r="B11" s="232"/>
      <c r="C11" s="190" t="s">
        <v>4</v>
      </c>
      <c r="D11" s="265" t="s">
        <v>93</v>
      </c>
      <c r="E11" s="266"/>
      <c r="F11" s="271">
        <f>F8-F9+F10</f>
        <v>252246.28000000003</v>
      </c>
      <c r="G11" s="272"/>
      <c r="H11" s="15"/>
      <c r="I11" s="15"/>
      <c r="J11" s="15"/>
      <c r="K11" s="15"/>
      <c r="L11" s="15"/>
      <c r="M11" s="16"/>
    </row>
    <row r="12" spans="2:13" ht="14">
      <c r="B12" s="164"/>
      <c r="C12" s="200"/>
      <c r="D12" s="200"/>
      <c r="E12" s="166"/>
      <c r="F12" s="167"/>
      <c r="G12" s="2"/>
      <c r="H12" s="2"/>
      <c r="I12" s="2"/>
      <c r="J12" s="2"/>
      <c r="K12" s="2"/>
      <c r="L12" s="2"/>
      <c r="M12" s="13"/>
    </row>
    <row r="13" spans="2:13" ht="18">
      <c r="B13" s="112"/>
      <c r="C13" s="8"/>
      <c r="D13" s="8"/>
      <c r="E13" s="197" t="s">
        <v>102</v>
      </c>
      <c r="F13" s="113"/>
      <c r="G13" s="8"/>
      <c r="H13" s="9"/>
      <c r="I13" s="9"/>
      <c r="J13" s="9"/>
      <c r="K13" s="9"/>
      <c r="L13" s="9"/>
      <c r="M13" s="10"/>
    </row>
    <row r="14" spans="2:13" s="18" customFormat="1" ht="36.75" customHeight="1">
      <c r="B14" s="17"/>
      <c r="C14" s="192"/>
      <c r="D14" s="193"/>
      <c r="E14" s="103" t="s">
        <v>6</v>
      </c>
      <c r="F14" s="104" t="s">
        <v>10</v>
      </c>
      <c r="G14" s="103" t="s">
        <v>7</v>
      </c>
      <c r="H14" s="201" t="s">
        <v>113</v>
      </c>
      <c r="I14" s="103" t="s">
        <v>101</v>
      </c>
      <c r="J14" s="103" t="s">
        <v>8</v>
      </c>
      <c r="K14" s="105" t="s">
        <v>9</v>
      </c>
      <c r="L14" s="259" t="s">
        <v>12</v>
      </c>
      <c r="M14" s="260"/>
    </row>
    <row r="15" spans="2:13" ht="15" thickBot="1">
      <c r="B15" s="233" t="s">
        <v>107</v>
      </c>
      <c r="C15" s="236" t="s">
        <v>13</v>
      </c>
      <c r="D15" s="237"/>
      <c r="E15" s="168" t="s">
        <v>138</v>
      </c>
      <c r="F15" s="169" t="s">
        <v>149</v>
      </c>
      <c r="G15" s="170" t="s">
        <v>142</v>
      </c>
      <c r="H15" s="175" t="s">
        <v>137</v>
      </c>
      <c r="I15" s="171" t="s">
        <v>99</v>
      </c>
      <c r="J15" s="149" t="s">
        <v>48</v>
      </c>
      <c r="K15" s="111">
        <v>332918</v>
      </c>
      <c r="L15" s="240"/>
      <c r="M15" s="241"/>
    </row>
    <row r="16" spans="2:13" ht="16" thickTop="1" thickBot="1">
      <c r="B16" s="233"/>
      <c r="C16" s="236"/>
      <c r="D16" s="237"/>
      <c r="E16" s="168" t="s">
        <v>138</v>
      </c>
      <c r="F16" s="169" t="s">
        <v>144</v>
      </c>
      <c r="G16" s="159" t="s">
        <v>143</v>
      </c>
      <c r="H16" s="175" t="s">
        <v>137</v>
      </c>
      <c r="I16" s="171" t="s">
        <v>99</v>
      </c>
      <c r="J16" s="150" t="s">
        <v>48</v>
      </c>
      <c r="K16" s="111">
        <v>83270</v>
      </c>
      <c r="L16" s="240"/>
      <c r="M16" s="241"/>
    </row>
    <row r="17" spans="2:13" ht="16" thickTop="1" thickBot="1">
      <c r="B17" s="233"/>
      <c r="C17" s="236"/>
      <c r="D17" s="237"/>
      <c r="E17" s="168" t="s">
        <v>138</v>
      </c>
      <c r="F17" s="169" t="s">
        <v>146</v>
      </c>
      <c r="G17" s="170" t="s">
        <v>145</v>
      </c>
      <c r="H17" s="175" t="s">
        <v>137</v>
      </c>
      <c r="I17" s="171" t="s">
        <v>99</v>
      </c>
      <c r="J17" s="150" t="s">
        <v>48</v>
      </c>
      <c r="K17" s="111">
        <v>124906</v>
      </c>
      <c r="L17" s="240"/>
      <c r="M17" s="241"/>
    </row>
    <row r="18" spans="2:13" ht="16" thickTop="1" thickBot="1">
      <c r="B18" s="233"/>
      <c r="C18" s="236"/>
      <c r="D18" s="237"/>
      <c r="E18" s="168" t="s">
        <v>138</v>
      </c>
      <c r="F18" s="169" t="s">
        <v>148</v>
      </c>
      <c r="G18" s="170" t="s">
        <v>147</v>
      </c>
      <c r="H18" s="175" t="s">
        <v>137</v>
      </c>
      <c r="I18" s="171" t="s">
        <v>99</v>
      </c>
      <c r="J18" s="150" t="s">
        <v>48</v>
      </c>
      <c r="K18" s="111">
        <v>416354</v>
      </c>
      <c r="L18" s="240"/>
      <c r="M18" s="241"/>
    </row>
    <row r="19" spans="2:13" ht="16" thickTop="1" thickBot="1">
      <c r="B19" s="233"/>
      <c r="C19" s="236"/>
      <c r="D19" s="237"/>
      <c r="E19" s="168" t="s">
        <v>138</v>
      </c>
      <c r="F19" s="169" t="s">
        <v>151</v>
      </c>
      <c r="G19" s="170" t="s">
        <v>150</v>
      </c>
      <c r="H19" s="175" t="s">
        <v>137</v>
      </c>
      <c r="I19" s="171" t="s">
        <v>99</v>
      </c>
      <c r="J19" s="150" t="s">
        <v>48</v>
      </c>
      <c r="K19" s="111">
        <v>166376</v>
      </c>
      <c r="L19" s="240"/>
      <c r="M19" s="241"/>
    </row>
    <row r="20" spans="2:13" ht="16" thickTop="1" thickBot="1">
      <c r="B20" s="233"/>
      <c r="C20" s="236"/>
      <c r="D20" s="237"/>
      <c r="E20" s="168" t="s">
        <v>138</v>
      </c>
      <c r="F20" s="169" t="s">
        <v>153</v>
      </c>
      <c r="G20" s="170" t="s">
        <v>152</v>
      </c>
      <c r="H20" s="175" t="s">
        <v>137</v>
      </c>
      <c r="I20" s="171" t="s">
        <v>99</v>
      </c>
      <c r="J20" s="150" t="s">
        <v>48</v>
      </c>
      <c r="K20" s="111">
        <v>83188</v>
      </c>
      <c r="L20" s="240"/>
      <c r="M20" s="241"/>
    </row>
    <row r="21" spans="2:13" ht="16" thickTop="1" thickBot="1">
      <c r="B21" s="233"/>
      <c r="C21" s="236"/>
      <c r="D21" s="237"/>
      <c r="E21" s="168" t="s">
        <v>139</v>
      </c>
      <c r="F21" s="169" t="s">
        <v>140</v>
      </c>
      <c r="G21" s="170" t="s">
        <v>154</v>
      </c>
      <c r="H21" s="175" t="s">
        <v>137</v>
      </c>
      <c r="I21" s="171" t="s">
        <v>100</v>
      </c>
      <c r="J21" s="150" t="s">
        <v>35</v>
      </c>
      <c r="K21" s="111">
        <v>3691</v>
      </c>
      <c r="L21" s="240"/>
      <c r="M21" s="241"/>
    </row>
    <row r="22" spans="2:13" ht="16" thickTop="1" thickBot="1">
      <c r="B22" s="233"/>
      <c r="C22" s="236"/>
      <c r="D22" s="237"/>
      <c r="E22" s="168" t="s">
        <v>139</v>
      </c>
      <c r="F22" s="169" t="s">
        <v>141</v>
      </c>
      <c r="G22" s="170" t="s">
        <v>154</v>
      </c>
      <c r="H22" s="175" t="s">
        <v>137</v>
      </c>
      <c r="I22" s="171" t="s">
        <v>100</v>
      </c>
      <c r="J22" s="150" t="s">
        <v>35</v>
      </c>
      <c r="K22" s="111">
        <v>500</v>
      </c>
      <c r="L22" s="240"/>
      <c r="M22" s="241"/>
    </row>
    <row r="23" spans="2:13" ht="16" thickTop="1" thickBot="1">
      <c r="B23" s="233"/>
      <c r="C23" s="236"/>
      <c r="D23" s="237"/>
      <c r="E23" s="168"/>
      <c r="F23" s="169"/>
      <c r="G23" s="170"/>
      <c r="H23" s="176"/>
      <c r="I23" s="171"/>
      <c r="J23" s="150"/>
      <c r="K23" s="111"/>
      <c r="L23" s="240"/>
      <c r="M23" s="241"/>
    </row>
    <row r="24" spans="2:13" ht="16" thickTop="1" thickBot="1">
      <c r="B24" s="233"/>
      <c r="C24" s="236"/>
      <c r="D24" s="237"/>
      <c r="E24" s="168"/>
      <c r="F24" s="169"/>
      <c r="G24" s="170"/>
      <c r="H24" s="176"/>
      <c r="I24" s="171"/>
      <c r="J24" s="150"/>
      <c r="K24" s="111"/>
      <c r="L24" s="240"/>
      <c r="M24" s="241"/>
    </row>
    <row r="25" spans="2:13" ht="16" thickTop="1" thickBot="1">
      <c r="B25" s="233"/>
      <c r="C25" s="236"/>
      <c r="D25" s="237"/>
      <c r="E25" s="168"/>
      <c r="F25" s="169"/>
      <c r="G25" s="170"/>
      <c r="H25" s="176"/>
      <c r="I25" s="171"/>
      <c r="J25" s="150"/>
      <c r="K25" s="111"/>
      <c r="L25" s="240"/>
      <c r="M25" s="241"/>
    </row>
    <row r="26" spans="2:13" ht="16" thickTop="1" thickBot="1">
      <c r="B26" s="233"/>
      <c r="C26" s="236"/>
      <c r="D26" s="237"/>
      <c r="E26" s="168"/>
      <c r="F26" s="169"/>
      <c r="G26" s="172"/>
      <c r="H26" s="176"/>
      <c r="I26" s="171"/>
      <c r="J26" s="150"/>
      <c r="K26" s="111"/>
      <c r="L26" s="240"/>
      <c r="M26" s="241"/>
    </row>
    <row r="27" spans="2:13" ht="16.5" hidden="1" customHeight="1">
      <c r="B27" s="234"/>
      <c r="C27" s="236"/>
      <c r="D27" s="237"/>
      <c r="E27" s="168"/>
      <c r="F27" s="169"/>
      <c r="G27" s="172"/>
      <c r="H27" s="177"/>
      <c r="I27" s="173"/>
      <c r="J27" s="115"/>
      <c r="K27" s="111"/>
      <c r="L27" s="240"/>
      <c r="M27" s="241"/>
    </row>
    <row r="28" spans="2:13" ht="16" thickTop="1" thickBot="1">
      <c r="B28" s="235"/>
      <c r="C28" s="238"/>
      <c r="D28" s="239"/>
      <c r="E28" s="108" t="s">
        <v>103</v>
      </c>
      <c r="F28" s="109"/>
      <c r="G28" s="109"/>
      <c r="H28" s="109"/>
      <c r="I28" s="109"/>
      <c r="J28" s="110"/>
      <c r="K28" s="174">
        <f>SUM(K15:K27)</f>
        <v>1211203</v>
      </c>
      <c r="L28" s="240"/>
      <c r="M28" s="241"/>
    </row>
    <row r="29" spans="2:13" ht="14">
      <c r="B29" s="7"/>
      <c r="C29" s="8"/>
      <c r="D29" s="8"/>
      <c r="E29" s="156"/>
      <c r="F29" s="157"/>
      <c r="G29" s="157"/>
      <c r="H29" s="157"/>
      <c r="I29" s="157"/>
      <c r="J29" s="157"/>
      <c r="K29" s="157"/>
      <c r="L29" s="157"/>
      <c r="M29" s="157"/>
    </row>
    <row r="30" spans="2:13" ht="18">
      <c r="B30" s="7"/>
      <c r="C30" s="8"/>
      <c r="D30" s="8"/>
      <c r="E30" s="194" t="s">
        <v>110</v>
      </c>
      <c r="F30" s="154"/>
      <c r="G30" s="154"/>
      <c r="H30" s="154"/>
      <c r="I30" s="154"/>
      <c r="J30" s="154"/>
      <c r="K30" s="154"/>
      <c r="L30" s="154"/>
      <c r="M30" s="154"/>
    </row>
    <row r="31" spans="2:13" ht="18">
      <c r="B31" s="7"/>
      <c r="C31" s="8"/>
      <c r="D31" s="8"/>
      <c r="E31" s="195" t="s">
        <v>112</v>
      </c>
      <c r="F31" s="147"/>
      <c r="G31" s="147"/>
      <c r="H31" s="147"/>
      <c r="I31" s="147"/>
      <c r="J31" s="147"/>
      <c r="K31" s="147"/>
      <c r="L31" s="147"/>
      <c r="M31" s="147"/>
    </row>
    <row r="32" spans="2:13" ht="19" thickBot="1">
      <c r="B32" s="7"/>
      <c r="C32" s="8"/>
      <c r="D32" s="8"/>
      <c r="E32" s="196" t="s">
        <v>111</v>
      </c>
      <c r="F32" s="155"/>
      <c r="G32" s="155"/>
      <c r="H32" s="155"/>
      <c r="I32" s="155"/>
      <c r="J32" s="155"/>
      <c r="K32" s="155"/>
      <c r="L32" s="155"/>
      <c r="M32" s="155"/>
    </row>
    <row r="33" spans="2:16">
      <c r="B33" s="252" t="s">
        <v>108</v>
      </c>
      <c r="C33" s="251" t="s">
        <v>13</v>
      </c>
      <c r="D33" s="182"/>
      <c r="E33" s="126"/>
      <c r="F33" s="127"/>
      <c r="G33" s="127"/>
      <c r="H33" s="180"/>
      <c r="I33" s="126"/>
      <c r="J33" s="127"/>
      <c r="K33" s="127"/>
      <c r="L33" s="127"/>
      <c r="M33" s="127"/>
    </row>
    <row r="34" spans="2:16" ht="26">
      <c r="B34" s="253"/>
      <c r="C34" s="236"/>
      <c r="D34" s="184"/>
      <c r="E34" s="128" t="s">
        <v>6</v>
      </c>
      <c r="F34" s="104" t="s">
        <v>105</v>
      </c>
      <c r="G34" s="103" t="s">
        <v>7</v>
      </c>
      <c r="H34" s="181" t="s">
        <v>114</v>
      </c>
      <c r="I34" s="103" t="s">
        <v>101</v>
      </c>
      <c r="J34" s="129" t="s">
        <v>8</v>
      </c>
      <c r="K34" s="105" t="s">
        <v>109</v>
      </c>
      <c r="L34" s="201" t="s">
        <v>14</v>
      </c>
      <c r="M34" s="130" t="s">
        <v>11</v>
      </c>
    </row>
    <row r="35" spans="2:16" ht="15" thickBot="1">
      <c r="B35" s="253"/>
      <c r="C35" s="236"/>
      <c r="D35" s="187">
        <v>1</v>
      </c>
      <c r="E35" s="116"/>
      <c r="F35" s="117"/>
      <c r="G35" s="118"/>
      <c r="H35" s="123"/>
      <c r="I35" s="151"/>
      <c r="J35" s="152"/>
      <c r="K35" s="121"/>
      <c r="L35" s="122"/>
      <c r="M35" s="122"/>
      <c r="O35" s="20" t="e">
        <f>VLOOKUP(I35,Lists!A$2:D$25,2,FALSE)</f>
        <v>#N/A</v>
      </c>
      <c r="P35" s="20" t="e">
        <f>VLOOKUP(J35,Lists!C$2:D$25,2,FALSE)</f>
        <v>#N/A</v>
      </c>
    </row>
    <row r="36" spans="2:16" ht="16" thickTop="1" thickBot="1">
      <c r="B36" s="253"/>
      <c r="C36" s="236"/>
      <c r="D36" s="187">
        <f>D35+1</f>
        <v>2</v>
      </c>
      <c r="E36" s="116"/>
      <c r="F36" s="117"/>
      <c r="G36" s="118"/>
      <c r="H36" s="123"/>
      <c r="I36" s="153"/>
      <c r="J36" s="152"/>
      <c r="K36" s="121"/>
      <c r="L36" s="122"/>
      <c r="M36" s="122"/>
      <c r="O36" s="20" t="e">
        <f>VLOOKUP(I36,Lists!A$2:D$25,2,FALSE)</f>
        <v>#N/A</v>
      </c>
      <c r="P36" s="20" t="e">
        <f>VLOOKUP(J36,Lists!C$2:D$25,2,FALSE)</f>
        <v>#N/A</v>
      </c>
    </row>
    <row r="37" spans="2:16" ht="16" thickTop="1" thickBot="1">
      <c r="B37" s="253"/>
      <c r="C37" s="236"/>
      <c r="D37" s="187">
        <f t="shared" ref="D37:D58" si="0">D36+1</f>
        <v>3</v>
      </c>
      <c r="E37" s="116"/>
      <c r="F37" s="117"/>
      <c r="G37" s="118"/>
      <c r="H37" s="123"/>
      <c r="I37" s="153"/>
      <c r="J37" s="152"/>
      <c r="K37" s="121"/>
      <c r="L37" s="122"/>
      <c r="M37" s="122"/>
      <c r="O37" s="20"/>
      <c r="P37" s="20"/>
    </row>
    <row r="38" spans="2:16" ht="16" thickTop="1" thickBot="1">
      <c r="B38" s="253"/>
      <c r="C38" s="236"/>
      <c r="D38" s="187">
        <f t="shared" si="0"/>
        <v>4</v>
      </c>
      <c r="E38" s="116"/>
      <c r="F38" s="117"/>
      <c r="G38" s="118"/>
      <c r="H38" s="123"/>
      <c r="I38" s="153"/>
      <c r="J38" s="152"/>
      <c r="K38" s="121"/>
      <c r="L38" s="122"/>
      <c r="M38" s="122"/>
      <c r="O38" s="20"/>
      <c r="P38" s="20"/>
    </row>
    <row r="39" spans="2:16" ht="16" thickTop="1" thickBot="1">
      <c r="B39" s="253"/>
      <c r="C39" s="236"/>
      <c r="D39" s="187">
        <f t="shared" si="0"/>
        <v>5</v>
      </c>
      <c r="E39" s="116"/>
      <c r="F39" s="117"/>
      <c r="G39" s="118"/>
      <c r="H39" s="123"/>
      <c r="I39" s="153"/>
      <c r="J39" s="152"/>
      <c r="K39" s="121"/>
      <c r="L39" s="122"/>
      <c r="M39" s="122"/>
      <c r="O39" s="20"/>
      <c r="P39" s="20"/>
    </row>
    <row r="40" spans="2:16" ht="16" thickTop="1" thickBot="1">
      <c r="B40" s="253"/>
      <c r="C40" s="236"/>
      <c r="D40" s="187">
        <f t="shared" si="0"/>
        <v>6</v>
      </c>
      <c r="E40" s="116"/>
      <c r="F40" s="117"/>
      <c r="G40" s="118"/>
      <c r="H40" s="123"/>
      <c r="I40" s="153"/>
      <c r="J40" s="152"/>
      <c r="K40" s="121"/>
      <c r="L40" s="122"/>
      <c r="M40" s="122"/>
      <c r="O40" s="20"/>
      <c r="P40" s="20"/>
    </row>
    <row r="41" spans="2:16" ht="16" thickTop="1" thickBot="1">
      <c r="B41" s="253"/>
      <c r="C41" s="236"/>
      <c r="D41" s="187">
        <f t="shared" si="0"/>
        <v>7</v>
      </c>
      <c r="E41" s="116"/>
      <c r="F41" s="117"/>
      <c r="G41" s="118"/>
      <c r="H41" s="123"/>
      <c r="I41" s="153"/>
      <c r="J41" s="152"/>
      <c r="K41" s="121"/>
      <c r="L41" s="122"/>
      <c r="M41" s="122"/>
      <c r="O41" s="20" t="e">
        <f>VLOOKUP(I41,Lists!A$2:D$25,2,FALSE)</f>
        <v>#N/A</v>
      </c>
      <c r="P41" s="20" t="e">
        <f>VLOOKUP(J41,Lists!C$2:D$25,2,FALSE)</f>
        <v>#N/A</v>
      </c>
    </row>
    <row r="42" spans="2:16" ht="16" thickTop="1" thickBot="1">
      <c r="B42" s="253"/>
      <c r="C42" s="236"/>
      <c r="D42" s="187">
        <f t="shared" si="0"/>
        <v>8</v>
      </c>
      <c r="E42" s="116"/>
      <c r="F42" s="117"/>
      <c r="G42" s="118"/>
      <c r="H42" s="123"/>
      <c r="I42" s="153"/>
      <c r="J42" s="152"/>
      <c r="K42" s="121"/>
      <c r="L42" s="122"/>
      <c r="M42" s="122"/>
      <c r="O42" s="20" t="e">
        <f>VLOOKUP(I42,Lists!A$2:D$25,2,FALSE)</f>
        <v>#N/A</v>
      </c>
      <c r="P42" s="20" t="e">
        <f>VLOOKUP(J42,Lists!C$2:D$25,2,FALSE)</f>
        <v>#N/A</v>
      </c>
    </row>
    <row r="43" spans="2:16" ht="16" thickTop="1" thickBot="1">
      <c r="B43" s="253"/>
      <c r="C43" s="236"/>
      <c r="D43" s="187">
        <f t="shared" si="0"/>
        <v>9</v>
      </c>
      <c r="E43" s="116"/>
      <c r="F43" s="117"/>
      <c r="G43" s="118"/>
      <c r="H43" s="123"/>
      <c r="I43" s="153"/>
      <c r="J43" s="152"/>
      <c r="K43" s="121"/>
      <c r="L43" s="122"/>
      <c r="M43" s="122"/>
      <c r="O43" s="20" t="e">
        <f>VLOOKUP(I43,Lists!A$2:D$25,2,FALSE)</f>
        <v>#N/A</v>
      </c>
      <c r="P43" s="20" t="e">
        <f>VLOOKUP(J43,Lists!C$2:D$25,2,FALSE)</f>
        <v>#N/A</v>
      </c>
    </row>
    <row r="44" spans="2:16" ht="16" thickTop="1" thickBot="1">
      <c r="B44" s="253"/>
      <c r="C44" s="236"/>
      <c r="D44" s="187">
        <f t="shared" si="0"/>
        <v>10</v>
      </c>
      <c r="E44" s="116"/>
      <c r="F44" s="117"/>
      <c r="G44" s="118"/>
      <c r="H44" s="123"/>
      <c r="I44" s="153"/>
      <c r="J44" s="152"/>
      <c r="K44" s="121"/>
      <c r="L44" s="122"/>
      <c r="M44" s="122"/>
      <c r="O44" s="20" t="e">
        <f>VLOOKUP(I44,Lists!A$2:D$25,2,FALSE)</f>
        <v>#N/A</v>
      </c>
      <c r="P44" s="20" t="e">
        <f>VLOOKUP(J44,Lists!C$2:D$25,2,FALSE)</f>
        <v>#N/A</v>
      </c>
    </row>
    <row r="45" spans="2:16" ht="16" thickTop="1" thickBot="1">
      <c r="B45" s="253"/>
      <c r="C45" s="236"/>
      <c r="D45" s="187">
        <f t="shared" si="0"/>
        <v>11</v>
      </c>
      <c r="E45" s="116"/>
      <c r="F45" s="117"/>
      <c r="G45" s="118"/>
      <c r="H45" s="123"/>
      <c r="I45" s="153"/>
      <c r="J45" s="152"/>
      <c r="K45" s="121"/>
      <c r="L45" s="122"/>
      <c r="M45" s="122"/>
      <c r="O45" s="20" t="e">
        <f>VLOOKUP(I45,Lists!A$2:D$25,2,FALSE)</f>
        <v>#N/A</v>
      </c>
      <c r="P45" s="20" t="e">
        <f>VLOOKUP(J45,Lists!C$2:D$25,2,FALSE)</f>
        <v>#N/A</v>
      </c>
    </row>
    <row r="46" spans="2:16" ht="16" thickTop="1" thickBot="1">
      <c r="B46" s="253"/>
      <c r="C46" s="236"/>
      <c r="D46" s="187">
        <f t="shared" si="0"/>
        <v>12</v>
      </c>
      <c r="E46" s="116"/>
      <c r="F46" s="117"/>
      <c r="G46" s="118"/>
      <c r="H46" s="123"/>
      <c r="I46" s="153"/>
      <c r="J46" s="152"/>
      <c r="K46" s="121"/>
      <c r="L46" s="122"/>
      <c r="M46" s="122"/>
      <c r="O46" s="20" t="e">
        <f>VLOOKUP(I46,Lists!A$2:D$25,2,FALSE)</f>
        <v>#N/A</v>
      </c>
      <c r="P46" s="20" t="e">
        <f>VLOOKUP(J46,Lists!C$2:D$25,2,FALSE)</f>
        <v>#N/A</v>
      </c>
    </row>
    <row r="47" spans="2:16" ht="16" thickTop="1" thickBot="1">
      <c r="B47" s="253"/>
      <c r="C47" s="236"/>
      <c r="D47" s="187">
        <f t="shared" si="0"/>
        <v>13</v>
      </c>
      <c r="E47" s="116"/>
      <c r="F47" s="117"/>
      <c r="G47" s="118"/>
      <c r="H47" s="123"/>
      <c r="I47" s="153"/>
      <c r="J47" s="152"/>
      <c r="K47" s="121"/>
      <c r="L47" s="122"/>
      <c r="M47" s="122"/>
      <c r="O47" s="20" t="e">
        <f>VLOOKUP(I47,Lists!A$2:D$25,2,FALSE)</f>
        <v>#N/A</v>
      </c>
      <c r="P47" s="20" t="e">
        <f>VLOOKUP(J47,Lists!C$2:D$25,2,FALSE)</f>
        <v>#N/A</v>
      </c>
    </row>
    <row r="48" spans="2:16" ht="16" thickTop="1" thickBot="1">
      <c r="B48" s="253"/>
      <c r="C48" s="236"/>
      <c r="D48" s="187">
        <f t="shared" si="0"/>
        <v>14</v>
      </c>
      <c r="E48" s="116"/>
      <c r="F48" s="117"/>
      <c r="G48" s="118"/>
      <c r="H48" s="123"/>
      <c r="I48" s="153"/>
      <c r="J48" s="152"/>
      <c r="K48" s="121"/>
      <c r="L48" s="122"/>
      <c r="M48" s="122"/>
      <c r="O48" s="20" t="e">
        <f>VLOOKUP(I48,Lists!A$2:D$25,2,FALSE)</f>
        <v>#N/A</v>
      </c>
      <c r="P48" s="20" t="e">
        <f>VLOOKUP(J48,Lists!C$2:D$25,2,FALSE)</f>
        <v>#N/A</v>
      </c>
    </row>
    <row r="49" spans="2:16" ht="16" thickTop="1" thickBot="1">
      <c r="B49" s="253"/>
      <c r="C49" s="236"/>
      <c r="D49" s="187">
        <f t="shared" si="0"/>
        <v>15</v>
      </c>
      <c r="E49" s="119"/>
      <c r="F49" s="120"/>
      <c r="G49" s="107"/>
      <c r="H49" s="125"/>
      <c r="I49" s="153"/>
      <c r="J49" s="152"/>
      <c r="K49" s="124"/>
      <c r="L49" s="125"/>
      <c r="M49" s="125"/>
      <c r="O49" s="20" t="e">
        <f>VLOOKUP(I49,Lists!A$2:D$25,2,FALSE)</f>
        <v>#N/A</v>
      </c>
      <c r="P49" s="20" t="e">
        <f>VLOOKUP(J49,Lists!C$2:D$25,2,FALSE)</f>
        <v>#N/A</v>
      </c>
    </row>
    <row r="50" spans="2:16" ht="16" thickTop="1" thickBot="1">
      <c r="B50" s="253"/>
      <c r="C50" s="236"/>
      <c r="D50" s="187">
        <f t="shared" si="0"/>
        <v>16</v>
      </c>
      <c r="E50" s="119"/>
      <c r="F50" s="120"/>
      <c r="G50" s="107"/>
      <c r="H50" s="125"/>
      <c r="I50" s="153"/>
      <c r="J50" s="148"/>
      <c r="K50" s="124"/>
      <c r="L50" s="125"/>
      <c r="M50" s="125"/>
      <c r="O50" s="20" t="e">
        <f>VLOOKUP(I50,Lists!A$2:D$25,2,FALSE)</f>
        <v>#N/A</v>
      </c>
      <c r="P50" s="20" t="e">
        <f>VLOOKUP(J50,Lists!C$2:D$25,2,FALSE)</f>
        <v>#N/A</v>
      </c>
    </row>
    <row r="51" spans="2:16" ht="16" thickTop="1" thickBot="1">
      <c r="B51" s="253"/>
      <c r="C51" s="236"/>
      <c r="D51" s="187">
        <f t="shared" si="0"/>
        <v>17</v>
      </c>
      <c r="E51" s="119"/>
      <c r="F51" s="120"/>
      <c r="G51" s="107"/>
      <c r="H51" s="125"/>
      <c r="I51" s="153"/>
      <c r="J51" s="148"/>
      <c r="K51" s="124"/>
      <c r="L51" s="125"/>
      <c r="M51" s="125"/>
      <c r="O51" s="20" t="e">
        <f>VLOOKUP(I51,Lists!A$2:D$25,2,FALSE)</f>
        <v>#N/A</v>
      </c>
      <c r="P51" s="20" t="e">
        <f>VLOOKUP(J51,Lists!C$2:D$25,2,FALSE)</f>
        <v>#N/A</v>
      </c>
    </row>
    <row r="52" spans="2:16" ht="16" thickTop="1" thickBot="1">
      <c r="B52" s="253"/>
      <c r="C52" s="236"/>
      <c r="D52" s="187">
        <f t="shared" si="0"/>
        <v>18</v>
      </c>
      <c r="E52" s="119"/>
      <c r="F52" s="120"/>
      <c r="G52" s="107"/>
      <c r="H52" s="125"/>
      <c r="I52" s="153"/>
      <c r="J52" s="148"/>
      <c r="K52" s="124"/>
      <c r="L52" s="125"/>
      <c r="M52" s="125"/>
      <c r="N52" s="8"/>
      <c r="O52" s="20" t="e">
        <f>VLOOKUP(I52,Lists!A$2:D$25,2,FALSE)</f>
        <v>#N/A</v>
      </c>
      <c r="P52" s="20" t="e">
        <f>VLOOKUP(J52,Lists!C$2:D$25,2,FALSE)</f>
        <v>#N/A</v>
      </c>
    </row>
    <row r="53" spans="2:16" ht="16" thickTop="1" thickBot="1">
      <c r="B53" s="253"/>
      <c r="C53" s="236"/>
      <c r="D53" s="187">
        <f t="shared" si="0"/>
        <v>19</v>
      </c>
      <c r="E53" s="119"/>
      <c r="F53" s="120"/>
      <c r="G53" s="107"/>
      <c r="H53" s="125"/>
      <c r="I53" s="153"/>
      <c r="J53" s="148"/>
      <c r="K53" s="124"/>
      <c r="L53" s="125"/>
      <c r="M53" s="125"/>
      <c r="N53" s="8"/>
      <c r="O53" s="20" t="e">
        <f>VLOOKUP(I53,Lists!A$2:D$25,2,FALSE)</f>
        <v>#N/A</v>
      </c>
      <c r="P53" s="20" t="e">
        <f>VLOOKUP(J53,Lists!C$2:D$25,2,FALSE)</f>
        <v>#N/A</v>
      </c>
    </row>
    <row r="54" spans="2:16" ht="16" thickTop="1" thickBot="1">
      <c r="B54" s="253"/>
      <c r="C54" s="236"/>
      <c r="D54" s="187">
        <f t="shared" si="0"/>
        <v>20</v>
      </c>
      <c r="E54" s="119"/>
      <c r="F54" s="120"/>
      <c r="G54" s="107"/>
      <c r="H54" s="125"/>
      <c r="I54" s="153"/>
      <c r="J54" s="148"/>
      <c r="K54" s="124"/>
      <c r="L54" s="125"/>
      <c r="M54" s="125"/>
      <c r="N54" s="8"/>
      <c r="O54" s="20" t="e">
        <f>VLOOKUP(I54,Lists!A$2:D$25,2,FALSE)</f>
        <v>#N/A</v>
      </c>
      <c r="P54" s="20" t="e">
        <f>VLOOKUP(J54,Lists!C$2:D$25,2,FALSE)</f>
        <v>#N/A</v>
      </c>
    </row>
    <row r="55" spans="2:16" ht="16" thickTop="1" thickBot="1">
      <c r="B55" s="253"/>
      <c r="C55" s="236"/>
      <c r="D55" s="187">
        <f t="shared" si="0"/>
        <v>21</v>
      </c>
      <c r="E55" s="119"/>
      <c r="F55" s="120"/>
      <c r="G55" s="107"/>
      <c r="H55" s="125"/>
      <c r="I55" s="153"/>
      <c r="J55" s="148"/>
      <c r="K55" s="124"/>
      <c r="L55" s="125"/>
      <c r="M55" s="125"/>
      <c r="N55" s="8"/>
      <c r="O55" s="20" t="e">
        <f>VLOOKUP(I55,Lists!A$2:D$25,2,FALSE)</f>
        <v>#N/A</v>
      </c>
      <c r="P55" s="20" t="e">
        <f>VLOOKUP(J55,Lists!C$2:D$25,2,FALSE)</f>
        <v>#N/A</v>
      </c>
    </row>
    <row r="56" spans="2:16" ht="16" thickTop="1" thickBot="1">
      <c r="B56" s="253"/>
      <c r="C56" s="236"/>
      <c r="D56" s="187">
        <f t="shared" si="0"/>
        <v>22</v>
      </c>
      <c r="E56" s="119"/>
      <c r="F56" s="120"/>
      <c r="G56" s="107"/>
      <c r="H56" s="125"/>
      <c r="I56" s="153"/>
      <c r="J56" s="148"/>
      <c r="K56" s="124"/>
      <c r="L56" s="125"/>
      <c r="M56" s="125"/>
      <c r="N56" s="8"/>
      <c r="O56" s="20" t="e">
        <f>VLOOKUP(I56,Lists!A$2:D$25,2,FALSE)</f>
        <v>#N/A</v>
      </c>
      <c r="P56" s="20" t="e">
        <f>VLOOKUP(J56,Lists!C$2:D$25,2,FALSE)</f>
        <v>#N/A</v>
      </c>
    </row>
    <row r="57" spans="2:16" ht="16" thickTop="1" thickBot="1">
      <c r="B57" s="253"/>
      <c r="C57" s="236"/>
      <c r="D57" s="187">
        <f t="shared" si="0"/>
        <v>23</v>
      </c>
      <c r="E57" s="119"/>
      <c r="F57" s="120"/>
      <c r="G57" s="107"/>
      <c r="H57" s="125"/>
      <c r="I57" s="153"/>
      <c r="J57" s="148"/>
      <c r="K57" s="124"/>
      <c r="L57" s="125"/>
      <c r="M57" s="125"/>
      <c r="N57" s="8"/>
      <c r="O57" s="20" t="e">
        <f>VLOOKUP(I57,Lists!A$2:D$25,2,FALSE)</f>
        <v>#N/A</v>
      </c>
      <c r="P57" s="20" t="e">
        <f>VLOOKUP(J57,Lists!C$2:D$25,2,FALSE)</f>
        <v>#N/A</v>
      </c>
    </row>
    <row r="58" spans="2:16" ht="16" thickTop="1" thickBot="1">
      <c r="B58" s="253"/>
      <c r="C58" s="236"/>
      <c r="D58" s="187">
        <f t="shared" si="0"/>
        <v>24</v>
      </c>
      <c r="E58" s="119"/>
      <c r="F58" s="120"/>
      <c r="G58" s="107"/>
      <c r="H58" s="125"/>
      <c r="I58" s="153"/>
      <c r="J58" s="148"/>
      <c r="K58" s="124"/>
      <c r="L58" s="125"/>
      <c r="M58" s="125"/>
      <c r="N58" s="8"/>
      <c r="O58" s="20" t="e">
        <f>VLOOKUP(I58,Lists!A$2:D$25,2,FALSE)</f>
        <v>#N/A</v>
      </c>
      <c r="P58" s="20" t="e">
        <f>VLOOKUP(J58,Lists!C$2:D$25,2,FALSE)</f>
        <v>#N/A</v>
      </c>
    </row>
    <row r="59" spans="2:16" ht="15.75" hidden="1" customHeight="1">
      <c r="B59" s="253"/>
      <c r="C59" s="183"/>
      <c r="D59" s="184"/>
      <c r="E59" s="23"/>
      <c r="F59" s="24"/>
      <c r="G59" s="19"/>
      <c r="H59" s="22"/>
      <c r="I59" s="19"/>
      <c r="J59" s="19"/>
      <c r="K59" s="25"/>
      <c r="L59" s="21"/>
      <c r="M59" s="21"/>
      <c r="N59" s="8"/>
      <c r="O59" s="6" t="e">
        <f>VLOOKUP(I59,Lists!A$2:D$25,2,FALSE)</f>
        <v>#N/A</v>
      </c>
    </row>
    <row r="60" spans="2:16" ht="15" hidden="1" customHeight="1">
      <c r="B60" s="253"/>
      <c r="C60" s="185"/>
      <c r="D60" s="186"/>
      <c r="E60" s="26"/>
      <c r="F60" s="27"/>
      <c r="G60" s="28"/>
      <c r="H60" s="31"/>
      <c r="I60" s="28"/>
      <c r="J60" s="28"/>
      <c r="K60" s="29"/>
      <c r="L60" s="30"/>
      <c r="M60" s="30"/>
      <c r="N60" s="32"/>
      <c r="O60" s="6" t="e">
        <f>VLOOKUP(I60,Lists!A$2:D$25,2,FALSE)</f>
        <v>#N/A</v>
      </c>
    </row>
    <row r="61" spans="2:16" ht="16" thickTop="1" thickBot="1">
      <c r="B61" s="1"/>
      <c r="C61" s="2"/>
      <c r="D61" s="2"/>
      <c r="E61" s="2"/>
      <c r="F61" s="131"/>
      <c r="G61" s="132"/>
      <c r="H61" s="2"/>
      <c r="I61" s="132"/>
      <c r="J61" s="132"/>
      <c r="K61" s="133"/>
      <c r="L61" s="136" t="s">
        <v>16</v>
      </c>
      <c r="M61" s="136"/>
    </row>
    <row r="62" spans="2:16" ht="20" thickTop="1" thickBot="1">
      <c r="B62" s="33"/>
      <c r="C62" s="15"/>
      <c r="D62" s="15"/>
      <c r="E62" s="15"/>
      <c r="F62" s="134"/>
      <c r="G62" s="135"/>
      <c r="H62" s="15"/>
      <c r="I62" s="135"/>
      <c r="J62" s="145" t="s">
        <v>17</v>
      </c>
      <c r="K62" s="146">
        <f>SUM(K35:K61)</f>
        <v>0</v>
      </c>
      <c r="L62" s="144">
        <f>K28-K62</f>
        <v>1211203</v>
      </c>
      <c r="M62" s="143"/>
    </row>
    <row r="63" spans="2:16" ht="15" customHeight="1" thickTop="1" thickBot="1">
      <c r="B63" s="248" t="s">
        <v>115</v>
      </c>
      <c r="C63" s="242" t="s">
        <v>13</v>
      </c>
      <c r="D63" s="243"/>
      <c r="E63" s="34"/>
      <c r="F63" s="34"/>
      <c r="G63" s="34"/>
      <c r="H63" s="2"/>
      <c r="I63" s="178"/>
      <c r="J63" s="34"/>
      <c r="K63" s="34"/>
      <c r="L63" s="137" t="s">
        <v>18</v>
      </c>
      <c r="M63" s="138"/>
    </row>
    <row r="64" spans="2:16" ht="16" thickTop="1" thickBot="1">
      <c r="B64" s="249"/>
      <c r="C64" s="244"/>
      <c r="D64" s="245"/>
      <c r="E64" s="34"/>
      <c r="F64" s="34"/>
      <c r="G64" s="34"/>
      <c r="H64" s="8"/>
      <c r="I64" s="34"/>
      <c r="J64" s="34"/>
      <c r="K64" s="34"/>
      <c r="L64" s="139" t="s">
        <v>19</v>
      </c>
      <c r="M64" s="140">
        <f>K28</f>
        <v>1211203</v>
      </c>
    </row>
    <row r="65" spans="2:13" ht="16" thickTop="1" thickBot="1">
      <c r="B65" s="249"/>
      <c r="C65" s="244"/>
      <c r="D65" s="245"/>
      <c r="E65" s="34"/>
      <c r="F65" s="34"/>
      <c r="G65" s="34"/>
      <c r="H65" s="9"/>
      <c r="I65" s="34"/>
      <c r="J65" s="34"/>
      <c r="K65" s="34"/>
      <c r="L65" s="139" t="s">
        <v>20</v>
      </c>
      <c r="M65" s="140">
        <f>K62</f>
        <v>0</v>
      </c>
    </row>
    <row r="66" spans="2:13" ht="16" thickTop="1" thickBot="1">
      <c r="B66" s="250"/>
      <c r="C66" s="246"/>
      <c r="D66" s="247"/>
      <c r="E66" s="35"/>
      <c r="F66" s="35"/>
      <c r="G66" s="35"/>
      <c r="H66" s="179"/>
      <c r="I66" s="35"/>
      <c r="J66" s="35"/>
      <c r="K66" s="35"/>
      <c r="L66" s="141" t="s">
        <v>21</v>
      </c>
      <c r="M66" s="142">
        <f>M64-M65</f>
        <v>1211203</v>
      </c>
    </row>
  </sheetData>
  <mergeCells count="34">
    <mergeCell ref="C4:E4"/>
    <mergeCell ref="F4:G4"/>
    <mergeCell ref="C5:E5"/>
    <mergeCell ref="F5:G5"/>
    <mergeCell ref="B8:B11"/>
    <mergeCell ref="D8:E8"/>
    <mergeCell ref="F8:G8"/>
    <mergeCell ref="D9:E9"/>
    <mergeCell ref="F9:G9"/>
    <mergeCell ref="D10:E10"/>
    <mergeCell ref="F10:G10"/>
    <mergeCell ref="D11:E11"/>
    <mergeCell ref="F11:G11"/>
    <mergeCell ref="L14:M14"/>
    <mergeCell ref="C15:D28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B63:B66"/>
    <mergeCell ref="C63:D66"/>
    <mergeCell ref="L25:M25"/>
    <mergeCell ref="L26:M26"/>
    <mergeCell ref="L27:M27"/>
    <mergeCell ref="L28:M28"/>
    <mergeCell ref="B33:B60"/>
    <mergeCell ref="C33:C58"/>
    <mergeCell ref="B15:B28"/>
    <mergeCell ref="L24:M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Lists!$A$2:$A$25</xm:f>
          </x14:formula1>
          <xm:sqref>I35:I58</xm:sqref>
        </x14:dataValidation>
        <x14:dataValidation type="list" allowBlank="1" showInputMessage="1" showErrorMessage="1">
          <x14:formula1>
            <xm:f>Lists!$E$2:$E$5</xm:f>
          </x14:formula1>
          <xm:sqref>I15:I27</xm:sqref>
        </x14:dataValidation>
        <x14:dataValidation type="list" allowBlank="1" showInputMessage="1" showErrorMessage="1">
          <x14:formula1>
            <xm:f>Lists!$C$2:$C$13</xm:f>
          </x14:formula1>
          <xm:sqref>J15:J27 J35:J58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topLeftCell="A4" workbookViewId="0">
      <selection activeCell="F9" sqref="F9:G9"/>
    </sheetView>
  </sheetViews>
  <sheetFormatPr baseColWidth="10" defaultColWidth="9.1640625" defaultRowHeight="13" x14ac:dyDescent="0"/>
  <cols>
    <col min="1" max="1" width="2.1640625" style="6" customWidth="1"/>
    <col min="2" max="2" width="15.5" style="6" customWidth="1"/>
    <col min="3" max="4" width="5" style="36" customWidth="1"/>
    <col min="5" max="5" width="39.83203125" style="6" bestFit="1" customWidth="1"/>
    <col min="6" max="6" width="20" style="6" bestFit="1" customWidth="1"/>
    <col min="7" max="7" width="17.5" style="6" customWidth="1"/>
    <col min="8" max="8" width="37.1640625" style="6" customWidth="1"/>
    <col min="9" max="9" width="28.1640625" style="6" customWidth="1"/>
    <col min="10" max="10" width="24.5" style="6" customWidth="1"/>
    <col min="11" max="11" width="18.33203125" style="6" customWidth="1"/>
    <col min="12" max="12" width="13" style="6" customWidth="1"/>
    <col min="13" max="13" width="19.1640625" style="6" bestFit="1" customWidth="1"/>
    <col min="14" max="14" width="18.6640625" style="6" customWidth="1"/>
    <col min="15" max="16" width="0" style="6" hidden="1" customWidth="1"/>
    <col min="17" max="16384" width="9.1640625" style="6"/>
  </cols>
  <sheetData>
    <row r="1" spans="2:13" ht="14" thickBot="1">
      <c r="E1" s="191"/>
    </row>
    <row r="2" spans="2:13">
      <c r="B2" s="1"/>
      <c r="C2" s="3" t="s">
        <v>96</v>
      </c>
      <c r="D2" s="2"/>
      <c r="F2" s="4"/>
      <c r="G2" s="4"/>
      <c r="H2" s="4"/>
      <c r="I2" s="4"/>
      <c r="J2" s="4"/>
      <c r="K2" s="4"/>
      <c r="L2" s="4"/>
      <c r="M2" s="5"/>
    </row>
    <row r="3" spans="2:13" ht="14">
      <c r="B3" s="7"/>
      <c r="C3" s="114" t="s">
        <v>104</v>
      </c>
      <c r="D3" s="8"/>
      <c r="F3" s="9"/>
      <c r="G3" s="9"/>
      <c r="H3" s="9"/>
      <c r="I3" s="9"/>
      <c r="J3" s="9"/>
      <c r="K3" s="9"/>
      <c r="L3" s="9"/>
      <c r="M3" s="10"/>
    </row>
    <row r="4" spans="2:13" ht="14">
      <c r="B4" s="7"/>
      <c r="C4" s="254" t="s">
        <v>98</v>
      </c>
      <c r="D4" s="255"/>
      <c r="E4" s="256"/>
      <c r="F4" s="273"/>
      <c r="G4" s="274"/>
      <c r="H4" s="9"/>
      <c r="I4" s="9"/>
      <c r="J4" s="9"/>
      <c r="K4" s="9"/>
      <c r="L4" s="9"/>
      <c r="M4" s="10"/>
    </row>
    <row r="5" spans="2:13" ht="14">
      <c r="B5" s="7"/>
      <c r="C5" s="254" t="s">
        <v>97</v>
      </c>
      <c r="D5" s="255"/>
      <c r="E5" s="256"/>
      <c r="F5" s="273"/>
      <c r="G5" s="274"/>
      <c r="H5" s="158" t="s">
        <v>95</v>
      </c>
      <c r="I5" s="160"/>
      <c r="K5" s="11"/>
      <c r="L5" s="12"/>
      <c r="M5" s="161"/>
    </row>
    <row r="6" spans="2:13">
      <c r="B6" s="7"/>
      <c r="C6" s="8"/>
      <c r="D6" s="8"/>
      <c r="E6" s="12"/>
      <c r="F6" s="12"/>
      <c r="G6" s="12"/>
      <c r="H6" s="9"/>
      <c r="I6" s="12"/>
      <c r="J6" s="12"/>
      <c r="K6" s="12"/>
      <c r="L6" s="12"/>
      <c r="M6" s="161"/>
    </row>
    <row r="7" spans="2:13" ht="14" thickBot="1">
      <c r="B7" s="33"/>
      <c r="C7" s="15"/>
      <c r="D7" s="15"/>
      <c r="E7" s="162"/>
      <c r="F7" s="162"/>
      <c r="G7" s="162"/>
      <c r="H7" s="162"/>
      <c r="I7" s="162"/>
      <c r="J7" s="162"/>
      <c r="K7" s="162"/>
      <c r="L7" s="162"/>
      <c r="M7" s="163"/>
    </row>
    <row r="8" spans="2:13" ht="15.75" customHeight="1">
      <c r="B8" s="230" t="s">
        <v>0</v>
      </c>
      <c r="C8" s="188"/>
      <c r="D8" s="261" t="s">
        <v>94</v>
      </c>
      <c r="E8" s="262"/>
      <c r="F8" s="257">
        <f>'Apr 15'!F11:G11</f>
        <v>252246.28000000003</v>
      </c>
      <c r="G8" s="258"/>
      <c r="H8" s="198" t="s">
        <v>116</v>
      </c>
      <c r="I8" s="199"/>
      <c r="J8" s="2"/>
      <c r="K8" s="2"/>
      <c r="L8" s="2"/>
      <c r="M8" s="13"/>
    </row>
    <row r="9" spans="2:13" ht="15">
      <c r="B9" s="231"/>
      <c r="C9" s="189" t="s">
        <v>1</v>
      </c>
      <c r="D9" s="263" t="s">
        <v>2</v>
      </c>
      <c r="E9" s="264"/>
      <c r="F9" s="267">
        <f>K28</f>
        <v>0</v>
      </c>
      <c r="G9" s="268"/>
      <c r="H9" s="8"/>
      <c r="I9" s="8"/>
      <c r="J9" s="8"/>
      <c r="K9" s="8"/>
      <c r="L9" s="8"/>
      <c r="M9" s="14"/>
    </row>
    <row r="10" spans="2:13" ht="15">
      <c r="B10" s="231"/>
      <c r="C10" s="189" t="s">
        <v>3</v>
      </c>
      <c r="D10" s="263" t="s">
        <v>92</v>
      </c>
      <c r="E10" s="264"/>
      <c r="F10" s="269"/>
      <c r="G10" s="270"/>
      <c r="H10" s="8"/>
      <c r="I10" s="8"/>
      <c r="J10" s="8"/>
      <c r="K10" s="8"/>
      <c r="L10" s="8"/>
      <c r="M10" s="14"/>
    </row>
    <row r="11" spans="2:13" ht="16" thickBot="1">
      <c r="B11" s="232"/>
      <c r="C11" s="190" t="s">
        <v>4</v>
      </c>
      <c r="D11" s="265" t="s">
        <v>93</v>
      </c>
      <c r="E11" s="266"/>
      <c r="F11" s="271">
        <f>F8-F9+F10</f>
        <v>252246.28000000003</v>
      </c>
      <c r="G11" s="272"/>
      <c r="H11" s="15"/>
      <c r="I11" s="15"/>
      <c r="J11" s="15"/>
      <c r="K11" s="15"/>
      <c r="L11" s="15"/>
      <c r="M11" s="16"/>
    </row>
    <row r="12" spans="2:13" ht="14">
      <c r="B12" s="164"/>
      <c r="C12" s="200"/>
      <c r="D12" s="200"/>
      <c r="E12" s="166"/>
      <c r="F12" s="167"/>
      <c r="G12" s="2"/>
      <c r="H12" s="2"/>
      <c r="I12" s="2"/>
      <c r="J12" s="2"/>
      <c r="K12" s="2"/>
      <c r="L12" s="2"/>
      <c r="M12" s="13"/>
    </row>
    <row r="13" spans="2:13" ht="18">
      <c r="B13" s="112"/>
      <c r="C13" s="8"/>
      <c r="D13" s="8"/>
      <c r="E13" s="197" t="s">
        <v>102</v>
      </c>
      <c r="F13" s="113"/>
      <c r="G13" s="8"/>
      <c r="H13" s="9"/>
      <c r="I13" s="9"/>
      <c r="J13" s="9"/>
      <c r="K13" s="9"/>
      <c r="L13" s="9"/>
      <c r="M13" s="10"/>
    </row>
    <row r="14" spans="2:13" s="18" customFormat="1" ht="36.75" customHeight="1">
      <c r="B14" s="17"/>
      <c r="C14" s="192"/>
      <c r="D14" s="193"/>
      <c r="E14" s="103" t="s">
        <v>6</v>
      </c>
      <c r="F14" s="104" t="s">
        <v>10</v>
      </c>
      <c r="G14" s="103" t="s">
        <v>7</v>
      </c>
      <c r="H14" s="201" t="s">
        <v>113</v>
      </c>
      <c r="I14" s="103" t="s">
        <v>101</v>
      </c>
      <c r="J14" s="103" t="s">
        <v>8</v>
      </c>
      <c r="K14" s="105" t="s">
        <v>9</v>
      </c>
      <c r="L14" s="259" t="s">
        <v>12</v>
      </c>
      <c r="M14" s="260"/>
    </row>
    <row r="15" spans="2:13" ht="15" thickBot="1">
      <c r="B15" s="233" t="s">
        <v>107</v>
      </c>
      <c r="C15" s="236" t="s">
        <v>13</v>
      </c>
      <c r="D15" s="237"/>
      <c r="E15" s="168"/>
      <c r="F15" s="169"/>
      <c r="G15" s="170"/>
      <c r="H15" s="175"/>
      <c r="I15" s="171"/>
      <c r="J15" s="149"/>
      <c r="K15" s="111"/>
      <c r="L15" s="240"/>
      <c r="M15" s="241"/>
    </row>
    <row r="16" spans="2:13" ht="16" thickTop="1" thickBot="1">
      <c r="B16" s="233"/>
      <c r="C16" s="236"/>
      <c r="D16" s="237"/>
      <c r="E16" s="168"/>
      <c r="F16" s="169"/>
      <c r="G16" s="159"/>
      <c r="H16" s="176"/>
      <c r="I16" s="171"/>
      <c r="J16" s="150"/>
      <c r="K16" s="111"/>
      <c r="L16" s="240"/>
      <c r="M16" s="241"/>
    </row>
    <row r="17" spans="2:13" ht="16" thickTop="1" thickBot="1">
      <c r="B17" s="233"/>
      <c r="C17" s="236"/>
      <c r="D17" s="237"/>
      <c r="E17" s="168"/>
      <c r="F17" s="169"/>
      <c r="G17" s="170"/>
      <c r="H17" s="176"/>
      <c r="I17" s="171"/>
      <c r="J17" s="150"/>
      <c r="K17" s="111"/>
      <c r="L17" s="240"/>
      <c r="M17" s="241"/>
    </row>
    <row r="18" spans="2:13" ht="16" thickTop="1" thickBot="1">
      <c r="B18" s="233"/>
      <c r="C18" s="236"/>
      <c r="D18" s="237"/>
      <c r="E18" s="168"/>
      <c r="F18" s="169"/>
      <c r="G18" s="170"/>
      <c r="H18" s="176"/>
      <c r="I18" s="171"/>
      <c r="J18" s="150"/>
      <c r="K18" s="111"/>
      <c r="L18" s="240"/>
      <c r="M18" s="241"/>
    </row>
    <row r="19" spans="2:13" ht="16" thickTop="1" thickBot="1">
      <c r="B19" s="233"/>
      <c r="C19" s="236"/>
      <c r="D19" s="237"/>
      <c r="E19" s="168"/>
      <c r="F19" s="169"/>
      <c r="G19" s="170"/>
      <c r="H19" s="176"/>
      <c r="I19" s="171"/>
      <c r="J19" s="150"/>
      <c r="K19" s="111"/>
      <c r="L19" s="240"/>
      <c r="M19" s="241"/>
    </row>
    <row r="20" spans="2:13" ht="16" thickTop="1" thickBot="1">
      <c r="B20" s="233"/>
      <c r="C20" s="236"/>
      <c r="D20" s="237"/>
      <c r="E20" s="168"/>
      <c r="F20" s="169"/>
      <c r="G20" s="170"/>
      <c r="H20" s="176"/>
      <c r="I20" s="171"/>
      <c r="J20" s="150"/>
      <c r="K20" s="111"/>
      <c r="L20" s="240"/>
      <c r="M20" s="241"/>
    </row>
    <row r="21" spans="2:13" ht="16" thickTop="1" thickBot="1">
      <c r="B21" s="233"/>
      <c r="C21" s="236"/>
      <c r="D21" s="237"/>
      <c r="E21" s="168"/>
      <c r="F21" s="169"/>
      <c r="G21" s="170"/>
      <c r="H21" s="176"/>
      <c r="I21" s="171"/>
      <c r="J21" s="150"/>
      <c r="K21" s="111"/>
      <c r="L21" s="240"/>
      <c r="M21" s="241"/>
    </row>
    <row r="22" spans="2:13" ht="16" thickTop="1" thickBot="1">
      <c r="B22" s="233"/>
      <c r="C22" s="236"/>
      <c r="D22" s="237"/>
      <c r="E22" s="168"/>
      <c r="F22" s="169"/>
      <c r="G22" s="170"/>
      <c r="H22" s="176"/>
      <c r="I22" s="171"/>
      <c r="J22" s="150"/>
      <c r="K22" s="111"/>
      <c r="L22" s="240"/>
      <c r="M22" s="241"/>
    </row>
    <row r="23" spans="2:13" ht="16" thickTop="1" thickBot="1">
      <c r="B23" s="233"/>
      <c r="C23" s="236"/>
      <c r="D23" s="237"/>
      <c r="E23" s="168"/>
      <c r="F23" s="169"/>
      <c r="G23" s="170"/>
      <c r="H23" s="176"/>
      <c r="I23" s="171"/>
      <c r="J23" s="150"/>
      <c r="K23" s="111"/>
      <c r="L23" s="240"/>
      <c r="M23" s="241"/>
    </row>
    <row r="24" spans="2:13" ht="16" thickTop="1" thickBot="1">
      <c r="B24" s="233"/>
      <c r="C24" s="236"/>
      <c r="D24" s="237"/>
      <c r="E24" s="168"/>
      <c r="F24" s="169"/>
      <c r="G24" s="170"/>
      <c r="H24" s="176"/>
      <c r="I24" s="171"/>
      <c r="J24" s="150"/>
      <c r="K24" s="111"/>
      <c r="L24" s="240"/>
      <c r="M24" s="241"/>
    </row>
    <row r="25" spans="2:13" ht="16" thickTop="1" thickBot="1">
      <c r="B25" s="233"/>
      <c r="C25" s="236"/>
      <c r="D25" s="237"/>
      <c r="E25" s="168"/>
      <c r="F25" s="169"/>
      <c r="G25" s="170"/>
      <c r="H25" s="176"/>
      <c r="I25" s="171"/>
      <c r="J25" s="150"/>
      <c r="K25" s="111"/>
      <c r="L25" s="240"/>
      <c r="M25" s="241"/>
    </row>
    <row r="26" spans="2:13" ht="16" thickTop="1" thickBot="1">
      <c r="B26" s="233"/>
      <c r="C26" s="236"/>
      <c r="D26" s="237"/>
      <c r="E26" s="168"/>
      <c r="F26" s="169"/>
      <c r="G26" s="172"/>
      <c r="H26" s="176"/>
      <c r="I26" s="171"/>
      <c r="J26" s="150"/>
      <c r="K26" s="111"/>
      <c r="L26" s="240"/>
      <c r="M26" s="241"/>
    </row>
    <row r="27" spans="2:13" ht="16.5" hidden="1" customHeight="1">
      <c r="B27" s="234"/>
      <c r="C27" s="236"/>
      <c r="D27" s="237"/>
      <c r="E27" s="168"/>
      <c r="F27" s="169"/>
      <c r="G27" s="172"/>
      <c r="H27" s="177"/>
      <c r="I27" s="173"/>
      <c r="J27" s="115"/>
      <c r="K27" s="111"/>
      <c r="L27" s="240"/>
      <c r="M27" s="241"/>
    </row>
    <row r="28" spans="2:13" ht="16" thickTop="1" thickBot="1">
      <c r="B28" s="235"/>
      <c r="C28" s="238"/>
      <c r="D28" s="239"/>
      <c r="E28" s="108" t="s">
        <v>103</v>
      </c>
      <c r="F28" s="109"/>
      <c r="G28" s="109"/>
      <c r="H28" s="109"/>
      <c r="I28" s="109"/>
      <c r="J28" s="110"/>
      <c r="K28" s="174">
        <f>SUM(K15:K27)</f>
        <v>0</v>
      </c>
      <c r="L28" s="240"/>
      <c r="M28" s="241"/>
    </row>
    <row r="29" spans="2:13" ht="14">
      <c r="B29" s="7"/>
      <c r="C29" s="8"/>
      <c r="D29" s="8"/>
      <c r="E29" s="156"/>
      <c r="F29" s="157"/>
      <c r="G29" s="157"/>
      <c r="H29" s="157"/>
      <c r="I29" s="157"/>
      <c r="J29" s="157"/>
      <c r="K29" s="157"/>
      <c r="L29" s="157"/>
      <c r="M29" s="157"/>
    </row>
    <row r="30" spans="2:13" ht="18">
      <c r="B30" s="7"/>
      <c r="C30" s="8"/>
      <c r="D30" s="8"/>
      <c r="E30" s="194" t="s">
        <v>110</v>
      </c>
      <c r="F30" s="154"/>
      <c r="G30" s="154"/>
      <c r="H30" s="154"/>
      <c r="I30" s="154"/>
      <c r="J30" s="154"/>
      <c r="K30" s="154"/>
      <c r="L30" s="154"/>
      <c r="M30" s="154"/>
    </row>
    <row r="31" spans="2:13" ht="18">
      <c r="B31" s="7"/>
      <c r="C31" s="8"/>
      <c r="D31" s="8"/>
      <c r="E31" s="195" t="s">
        <v>112</v>
      </c>
      <c r="F31" s="147"/>
      <c r="G31" s="147"/>
      <c r="H31" s="147"/>
      <c r="I31" s="147"/>
      <c r="J31" s="147"/>
      <c r="K31" s="147"/>
      <c r="L31" s="147"/>
      <c r="M31" s="147"/>
    </row>
    <row r="32" spans="2:13" ht="19" thickBot="1">
      <c r="B32" s="7"/>
      <c r="C32" s="8"/>
      <c r="D32" s="8"/>
      <c r="E32" s="196" t="s">
        <v>111</v>
      </c>
      <c r="F32" s="155"/>
      <c r="G32" s="155"/>
      <c r="H32" s="155"/>
      <c r="I32" s="155"/>
      <c r="J32" s="155"/>
      <c r="K32" s="155"/>
      <c r="L32" s="155"/>
      <c r="M32" s="155"/>
    </row>
    <row r="33" spans="2:16">
      <c r="B33" s="252" t="s">
        <v>108</v>
      </c>
      <c r="C33" s="251" t="s">
        <v>13</v>
      </c>
      <c r="D33" s="182"/>
      <c r="E33" s="126"/>
      <c r="F33" s="127"/>
      <c r="G33" s="127"/>
      <c r="H33" s="180"/>
      <c r="I33" s="126"/>
      <c r="J33" s="127"/>
      <c r="K33" s="127"/>
      <c r="L33" s="127"/>
      <c r="M33" s="127"/>
    </row>
    <row r="34" spans="2:16" ht="26">
      <c r="B34" s="253"/>
      <c r="C34" s="236"/>
      <c r="D34" s="184"/>
      <c r="E34" s="128" t="s">
        <v>6</v>
      </c>
      <c r="F34" s="104" t="s">
        <v>105</v>
      </c>
      <c r="G34" s="103" t="s">
        <v>7</v>
      </c>
      <c r="H34" s="181" t="s">
        <v>114</v>
      </c>
      <c r="I34" s="103" t="s">
        <v>101</v>
      </c>
      <c r="J34" s="129" t="s">
        <v>8</v>
      </c>
      <c r="K34" s="105" t="s">
        <v>109</v>
      </c>
      <c r="L34" s="201" t="s">
        <v>14</v>
      </c>
      <c r="M34" s="130" t="s">
        <v>11</v>
      </c>
    </row>
    <row r="35" spans="2:16" ht="15" thickBot="1">
      <c r="B35" s="253"/>
      <c r="C35" s="236"/>
      <c r="D35" s="187">
        <v>1</v>
      </c>
      <c r="E35" s="116"/>
      <c r="F35" s="117"/>
      <c r="G35" s="118"/>
      <c r="H35" s="123"/>
      <c r="I35" s="151"/>
      <c r="J35" s="152"/>
      <c r="K35" s="121"/>
      <c r="L35" s="122"/>
      <c r="M35" s="122"/>
      <c r="O35" s="20" t="e">
        <f>VLOOKUP(I35,Lists!A$2:D$25,2,FALSE)</f>
        <v>#N/A</v>
      </c>
      <c r="P35" s="20" t="e">
        <f>VLOOKUP(J35,Lists!C$2:D$25,2,FALSE)</f>
        <v>#N/A</v>
      </c>
    </row>
    <row r="36" spans="2:16" ht="16" thickTop="1" thickBot="1">
      <c r="B36" s="253"/>
      <c r="C36" s="236"/>
      <c r="D36" s="187">
        <f>D35+1</f>
        <v>2</v>
      </c>
      <c r="E36" s="116"/>
      <c r="F36" s="117"/>
      <c r="G36" s="118"/>
      <c r="H36" s="123"/>
      <c r="I36" s="153"/>
      <c r="J36" s="152"/>
      <c r="K36" s="121"/>
      <c r="L36" s="122"/>
      <c r="M36" s="122"/>
      <c r="O36" s="20" t="e">
        <f>VLOOKUP(I36,Lists!A$2:D$25,2,FALSE)</f>
        <v>#N/A</v>
      </c>
      <c r="P36" s="20" t="e">
        <f>VLOOKUP(J36,Lists!C$2:D$25,2,FALSE)</f>
        <v>#N/A</v>
      </c>
    </row>
    <row r="37" spans="2:16" ht="16" thickTop="1" thickBot="1">
      <c r="B37" s="253"/>
      <c r="C37" s="236"/>
      <c r="D37" s="187">
        <f t="shared" ref="D37:D58" si="0">D36+1</f>
        <v>3</v>
      </c>
      <c r="E37" s="116"/>
      <c r="F37" s="117"/>
      <c r="G37" s="118"/>
      <c r="H37" s="123"/>
      <c r="I37" s="153"/>
      <c r="J37" s="152"/>
      <c r="K37" s="121"/>
      <c r="L37" s="122"/>
      <c r="M37" s="122"/>
      <c r="O37" s="20"/>
      <c r="P37" s="20"/>
    </row>
    <row r="38" spans="2:16" ht="16" thickTop="1" thickBot="1">
      <c r="B38" s="253"/>
      <c r="C38" s="236"/>
      <c r="D38" s="187">
        <f t="shared" si="0"/>
        <v>4</v>
      </c>
      <c r="E38" s="116"/>
      <c r="F38" s="117"/>
      <c r="G38" s="118"/>
      <c r="H38" s="123"/>
      <c r="I38" s="153"/>
      <c r="J38" s="152"/>
      <c r="K38" s="121"/>
      <c r="L38" s="122"/>
      <c r="M38" s="122"/>
      <c r="O38" s="20"/>
      <c r="P38" s="20"/>
    </row>
    <row r="39" spans="2:16" ht="16" thickTop="1" thickBot="1">
      <c r="B39" s="253"/>
      <c r="C39" s="236"/>
      <c r="D39" s="187">
        <f t="shared" si="0"/>
        <v>5</v>
      </c>
      <c r="E39" s="116"/>
      <c r="F39" s="117"/>
      <c r="G39" s="118"/>
      <c r="H39" s="123"/>
      <c r="I39" s="153"/>
      <c r="J39" s="152"/>
      <c r="K39" s="121"/>
      <c r="L39" s="122"/>
      <c r="M39" s="122"/>
      <c r="O39" s="20"/>
      <c r="P39" s="20"/>
    </row>
    <row r="40" spans="2:16" ht="16" thickTop="1" thickBot="1">
      <c r="B40" s="253"/>
      <c r="C40" s="236"/>
      <c r="D40" s="187">
        <f t="shared" si="0"/>
        <v>6</v>
      </c>
      <c r="E40" s="116"/>
      <c r="F40" s="117"/>
      <c r="G40" s="118"/>
      <c r="H40" s="123"/>
      <c r="I40" s="153"/>
      <c r="J40" s="152"/>
      <c r="K40" s="121"/>
      <c r="L40" s="122"/>
      <c r="M40" s="122"/>
      <c r="O40" s="20"/>
      <c r="P40" s="20"/>
    </row>
    <row r="41" spans="2:16" ht="16" thickTop="1" thickBot="1">
      <c r="B41" s="253"/>
      <c r="C41" s="236"/>
      <c r="D41" s="187">
        <f t="shared" si="0"/>
        <v>7</v>
      </c>
      <c r="E41" s="116"/>
      <c r="F41" s="117"/>
      <c r="G41" s="118"/>
      <c r="H41" s="123"/>
      <c r="I41" s="153"/>
      <c r="J41" s="152"/>
      <c r="K41" s="121"/>
      <c r="L41" s="122"/>
      <c r="M41" s="122"/>
      <c r="O41" s="20" t="e">
        <f>VLOOKUP(I41,Lists!A$2:D$25,2,FALSE)</f>
        <v>#N/A</v>
      </c>
      <c r="P41" s="20" t="e">
        <f>VLOOKUP(J41,Lists!C$2:D$25,2,FALSE)</f>
        <v>#N/A</v>
      </c>
    </row>
    <row r="42" spans="2:16" ht="16" thickTop="1" thickBot="1">
      <c r="B42" s="253"/>
      <c r="C42" s="236"/>
      <c r="D42" s="187">
        <f t="shared" si="0"/>
        <v>8</v>
      </c>
      <c r="E42" s="116"/>
      <c r="F42" s="117"/>
      <c r="G42" s="118"/>
      <c r="H42" s="123"/>
      <c r="I42" s="153"/>
      <c r="J42" s="152"/>
      <c r="K42" s="121"/>
      <c r="L42" s="122"/>
      <c r="M42" s="122"/>
      <c r="O42" s="20" t="e">
        <f>VLOOKUP(I42,Lists!A$2:D$25,2,FALSE)</f>
        <v>#N/A</v>
      </c>
      <c r="P42" s="20" t="e">
        <f>VLOOKUP(J42,Lists!C$2:D$25,2,FALSE)</f>
        <v>#N/A</v>
      </c>
    </row>
    <row r="43" spans="2:16" ht="16" thickTop="1" thickBot="1">
      <c r="B43" s="253"/>
      <c r="C43" s="236"/>
      <c r="D43" s="187">
        <f t="shared" si="0"/>
        <v>9</v>
      </c>
      <c r="E43" s="116"/>
      <c r="F43" s="117"/>
      <c r="G43" s="118"/>
      <c r="H43" s="123"/>
      <c r="I43" s="153"/>
      <c r="J43" s="152"/>
      <c r="K43" s="121"/>
      <c r="L43" s="122"/>
      <c r="M43" s="122"/>
      <c r="O43" s="20" t="e">
        <f>VLOOKUP(I43,Lists!A$2:D$25,2,FALSE)</f>
        <v>#N/A</v>
      </c>
      <c r="P43" s="20" t="e">
        <f>VLOOKUP(J43,Lists!C$2:D$25,2,FALSE)</f>
        <v>#N/A</v>
      </c>
    </row>
    <row r="44" spans="2:16" ht="16" thickTop="1" thickBot="1">
      <c r="B44" s="253"/>
      <c r="C44" s="236"/>
      <c r="D44" s="187">
        <f t="shared" si="0"/>
        <v>10</v>
      </c>
      <c r="E44" s="116"/>
      <c r="F44" s="117"/>
      <c r="G44" s="118"/>
      <c r="H44" s="123"/>
      <c r="I44" s="153"/>
      <c r="J44" s="152"/>
      <c r="K44" s="121"/>
      <c r="L44" s="122"/>
      <c r="M44" s="122"/>
      <c r="O44" s="20" t="e">
        <f>VLOOKUP(I44,Lists!A$2:D$25,2,FALSE)</f>
        <v>#N/A</v>
      </c>
      <c r="P44" s="20" t="e">
        <f>VLOOKUP(J44,Lists!C$2:D$25,2,FALSE)</f>
        <v>#N/A</v>
      </c>
    </row>
    <row r="45" spans="2:16" ht="16" thickTop="1" thickBot="1">
      <c r="B45" s="253"/>
      <c r="C45" s="236"/>
      <c r="D45" s="187">
        <f t="shared" si="0"/>
        <v>11</v>
      </c>
      <c r="E45" s="116"/>
      <c r="F45" s="117"/>
      <c r="G45" s="118"/>
      <c r="H45" s="123"/>
      <c r="I45" s="153"/>
      <c r="J45" s="152"/>
      <c r="K45" s="121"/>
      <c r="L45" s="122"/>
      <c r="M45" s="122"/>
      <c r="O45" s="20" t="e">
        <f>VLOOKUP(I45,Lists!A$2:D$25,2,FALSE)</f>
        <v>#N/A</v>
      </c>
      <c r="P45" s="20" t="e">
        <f>VLOOKUP(J45,Lists!C$2:D$25,2,FALSE)</f>
        <v>#N/A</v>
      </c>
    </row>
    <row r="46" spans="2:16" ht="16" thickTop="1" thickBot="1">
      <c r="B46" s="253"/>
      <c r="C46" s="236"/>
      <c r="D46" s="187">
        <f t="shared" si="0"/>
        <v>12</v>
      </c>
      <c r="E46" s="116"/>
      <c r="F46" s="117"/>
      <c r="G46" s="118"/>
      <c r="H46" s="123"/>
      <c r="I46" s="153"/>
      <c r="J46" s="152"/>
      <c r="K46" s="121"/>
      <c r="L46" s="122"/>
      <c r="M46" s="122"/>
      <c r="O46" s="20" t="e">
        <f>VLOOKUP(I46,Lists!A$2:D$25,2,FALSE)</f>
        <v>#N/A</v>
      </c>
      <c r="P46" s="20" t="e">
        <f>VLOOKUP(J46,Lists!C$2:D$25,2,FALSE)</f>
        <v>#N/A</v>
      </c>
    </row>
    <row r="47" spans="2:16" ht="16" thickTop="1" thickBot="1">
      <c r="B47" s="253"/>
      <c r="C47" s="236"/>
      <c r="D47" s="187">
        <f t="shared" si="0"/>
        <v>13</v>
      </c>
      <c r="E47" s="116"/>
      <c r="F47" s="117"/>
      <c r="G47" s="118"/>
      <c r="H47" s="123"/>
      <c r="I47" s="153"/>
      <c r="J47" s="152"/>
      <c r="K47" s="121"/>
      <c r="L47" s="122"/>
      <c r="M47" s="122"/>
      <c r="O47" s="20" t="e">
        <f>VLOOKUP(I47,Lists!A$2:D$25,2,FALSE)</f>
        <v>#N/A</v>
      </c>
      <c r="P47" s="20" t="e">
        <f>VLOOKUP(J47,Lists!C$2:D$25,2,FALSE)</f>
        <v>#N/A</v>
      </c>
    </row>
    <row r="48" spans="2:16" ht="16" thickTop="1" thickBot="1">
      <c r="B48" s="253"/>
      <c r="C48" s="236"/>
      <c r="D48" s="187">
        <f t="shared" si="0"/>
        <v>14</v>
      </c>
      <c r="E48" s="116"/>
      <c r="F48" s="117"/>
      <c r="G48" s="118"/>
      <c r="H48" s="123"/>
      <c r="I48" s="153"/>
      <c r="J48" s="152"/>
      <c r="K48" s="121"/>
      <c r="L48" s="122"/>
      <c r="M48" s="122"/>
      <c r="O48" s="20" t="e">
        <f>VLOOKUP(I48,Lists!A$2:D$25,2,FALSE)</f>
        <v>#N/A</v>
      </c>
      <c r="P48" s="20" t="e">
        <f>VLOOKUP(J48,Lists!C$2:D$25,2,FALSE)</f>
        <v>#N/A</v>
      </c>
    </row>
    <row r="49" spans="2:16" ht="16" thickTop="1" thickBot="1">
      <c r="B49" s="253"/>
      <c r="C49" s="236"/>
      <c r="D49" s="187">
        <f t="shared" si="0"/>
        <v>15</v>
      </c>
      <c r="E49" s="119"/>
      <c r="F49" s="120"/>
      <c r="G49" s="107"/>
      <c r="H49" s="125"/>
      <c r="I49" s="153"/>
      <c r="J49" s="152"/>
      <c r="K49" s="124"/>
      <c r="L49" s="125"/>
      <c r="M49" s="125"/>
      <c r="O49" s="20" t="e">
        <f>VLOOKUP(I49,Lists!A$2:D$25,2,FALSE)</f>
        <v>#N/A</v>
      </c>
      <c r="P49" s="20" t="e">
        <f>VLOOKUP(J49,Lists!C$2:D$25,2,FALSE)</f>
        <v>#N/A</v>
      </c>
    </row>
    <row r="50" spans="2:16" ht="16" thickTop="1" thickBot="1">
      <c r="B50" s="253"/>
      <c r="C50" s="236"/>
      <c r="D50" s="187">
        <f t="shared" si="0"/>
        <v>16</v>
      </c>
      <c r="E50" s="119"/>
      <c r="F50" s="120"/>
      <c r="G50" s="107"/>
      <c r="H50" s="125"/>
      <c r="I50" s="153"/>
      <c r="J50" s="148"/>
      <c r="K50" s="124"/>
      <c r="L50" s="125"/>
      <c r="M50" s="125"/>
      <c r="O50" s="20" t="e">
        <f>VLOOKUP(I50,Lists!A$2:D$25,2,FALSE)</f>
        <v>#N/A</v>
      </c>
      <c r="P50" s="20" t="e">
        <f>VLOOKUP(J50,Lists!C$2:D$25,2,FALSE)</f>
        <v>#N/A</v>
      </c>
    </row>
    <row r="51" spans="2:16" ht="16" thickTop="1" thickBot="1">
      <c r="B51" s="253"/>
      <c r="C51" s="236"/>
      <c r="D51" s="187">
        <f t="shared" si="0"/>
        <v>17</v>
      </c>
      <c r="E51" s="119"/>
      <c r="F51" s="120"/>
      <c r="G51" s="107"/>
      <c r="H51" s="125"/>
      <c r="I51" s="153"/>
      <c r="J51" s="148"/>
      <c r="K51" s="124"/>
      <c r="L51" s="125"/>
      <c r="M51" s="125"/>
      <c r="O51" s="20" t="e">
        <f>VLOOKUP(I51,Lists!A$2:D$25,2,FALSE)</f>
        <v>#N/A</v>
      </c>
      <c r="P51" s="20" t="e">
        <f>VLOOKUP(J51,Lists!C$2:D$25,2,FALSE)</f>
        <v>#N/A</v>
      </c>
    </row>
    <row r="52" spans="2:16" ht="16" thickTop="1" thickBot="1">
      <c r="B52" s="253"/>
      <c r="C52" s="236"/>
      <c r="D52" s="187">
        <f t="shared" si="0"/>
        <v>18</v>
      </c>
      <c r="E52" s="119"/>
      <c r="F52" s="120"/>
      <c r="G52" s="107"/>
      <c r="H52" s="125"/>
      <c r="I52" s="153"/>
      <c r="J52" s="148"/>
      <c r="K52" s="124"/>
      <c r="L52" s="125"/>
      <c r="M52" s="125"/>
      <c r="N52" s="8"/>
      <c r="O52" s="20" t="e">
        <f>VLOOKUP(I52,Lists!A$2:D$25,2,FALSE)</f>
        <v>#N/A</v>
      </c>
      <c r="P52" s="20" t="e">
        <f>VLOOKUP(J52,Lists!C$2:D$25,2,FALSE)</f>
        <v>#N/A</v>
      </c>
    </row>
    <row r="53" spans="2:16" ht="16" thickTop="1" thickBot="1">
      <c r="B53" s="253"/>
      <c r="C53" s="236"/>
      <c r="D53" s="187">
        <f t="shared" si="0"/>
        <v>19</v>
      </c>
      <c r="E53" s="119"/>
      <c r="F53" s="120"/>
      <c r="G53" s="107"/>
      <c r="H53" s="125"/>
      <c r="I53" s="153"/>
      <c r="J53" s="148"/>
      <c r="K53" s="124"/>
      <c r="L53" s="125"/>
      <c r="M53" s="125"/>
      <c r="N53" s="8"/>
      <c r="O53" s="20" t="e">
        <f>VLOOKUP(I53,Lists!A$2:D$25,2,FALSE)</f>
        <v>#N/A</v>
      </c>
      <c r="P53" s="20" t="e">
        <f>VLOOKUP(J53,Lists!C$2:D$25,2,FALSE)</f>
        <v>#N/A</v>
      </c>
    </row>
    <row r="54" spans="2:16" ht="16" thickTop="1" thickBot="1">
      <c r="B54" s="253"/>
      <c r="C54" s="236"/>
      <c r="D54" s="187">
        <f t="shared" si="0"/>
        <v>20</v>
      </c>
      <c r="E54" s="119"/>
      <c r="F54" s="120"/>
      <c r="G54" s="107"/>
      <c r="H54" s="125"/>
      <c r="I54" s="153"/>
      <c r="J54" s="148"/>
      <c r="K54" s="124"/>
      <c r="L54" s="125"/>
      <c r="M54" s="125"/>
      <c r="N54" s="8"/>
      <c r="O54" s="20" t="e">
        <f>VLOOKUP(I54,Lists!A$2:D$25,2,FALSE)</f>
        <v>#N/A</v>
      </c>
      <c r="P54" s="20" t="e">
        <f>VLOOKUP(J54,Lists!C$2:D$25,2,FALSE)</f>
        <v>#N/A</v>
      </c>
    </row>
    <row r="55" spans="2:16" ht="16" thickTop="1" thickBot="1">
      <c r="B55" s="253"/>
      <c r="C55" s="236"/>
      <c r="D55" s="187">
        <f t="shared" si="0"/>
        <v>21</v>
      </c>
      <c r="E55" s="119"/>
      <c r="F55" s="120"/>
      <c r="G55" s="107"/>
      <c r="H55" s="125"/>
      <c r="I55" s="153"/>
      <c r="J55" s="148"/>
      <c r="K55" s="124"/>
      <c r="L55" s="125"/>
      <c r="M55" s="125"/>
      <c r="N55" s="8"/>
      <c r="O55" s="20" t="e">
        <f>VLOOKUP(I55,Lists!A$2:D$25,2,FALSE)</f>
        <v>#N/A</v>
      </c>
      <c r="P55" s="20" t="e">
        <f>VLOOKUP(J55,Lists!C$2:D$25,2,FALSE)</f>
        <v>#N/A</v>
      </c>
    </row>
    <row r="56" spans="2:16" ht="16" thickTop="1" thickBot="1">
      <c r="B56" s="253"/>
      <c r="C56" s="236"/>
      <c r="D56" s="187">
        <f t="shared" si="0"/>
        <v>22</v>
      </c>
      <c r="E56" s="119"/>
      <c r="F56" s="120"/>
      <c r="G56" s="107"/>
      <c r="H56" s="125"/>
      <c r="I56" s="153"/>
      <c r="J56" s="148"/>
      <c r="K56" s="124"/>
      <c r="L56" s="125"/>
      <c r="M56" s="125"/>
      <c r="N56" s="8"/>
      <c r="O56" s="20" t="e">
        <f>VLOOKUP(I56,Lists!A$2:D$25,2,FALSE)</f>
        <v>#N/A</v>
      </c>
      <c r="P56" s="20" t="e">
        <f>VLOOKUP(J56,Lists!C$2:D$25,2,FALSE)</f>
        <v>#N/A</v>
      </c>
    </row>
    <row r="57" spans="2:16" ht="16" thickTop="1" thickBot="1">
      <c r="B57" s="253"/>
      <c r="C57" s="236"/>
      <c r="D57" s="187">
        <f t="shared" si="0"/>
        <v>23</v>
      </c>
      <c r="E57" s="119"/>
      <c r="F57" s="120"/>
      <c r="G57" s="107"/>
      <c r="H57" s="125"/>
      <c r="I57" s="153"/>
      <c r="J57" s="148"/>
      <c r="K57" s="124"/>
      <c r="L57" s="125"/>
      <c r="M57" s="125"/>
      <c r="N57" s="8"/>
      <c r="O57" s="20" t="e">
        <f>VLOOKUP(I57,Lists!A$2:D$25,2,FALSE)</f>
        <v>#N/A</v>
      </c>
      <c r="P57" s="20" t="e">
        <f>VLOOKUP(J57,Lists!C$2:D$25,2,FALSE)</f>
        <v>#N/A</v>
      </c>
    </row>
    <row r="58" spans="2:16" ht="16" thickTop="1" thickBot="1">
      <c r="B58" s="253"/>
      <c r="C58" s="236"/>
      <c r="D58" s="187">
        <f t="shared" si="0"/>
        <v>24</v>
      </c>
      <c r="E58" s="119"/>
      <c r="F58" s="120"/>
      <c r="G58" s="107"/>
      <c r="H58" s="125"/>
      <c r="I58" s="153"/>
      <c r="J58" s="148"/>
      <c r="K58" s="124"/>
      <c r="L58" s="125"/>
      <c r="M58" s="125"/>
      <c r="N58" s="8"/>
      <c r="O58" s="20" t="e">
        <f>VLOOKUP(I58,Lists!A$2:D$25,2,FALSE)</f>
        <v>#N/A</v>
      </c>
      <c r="P58" s="20" t="e">
        <f>VLOOKUP(J58,Lists!C$2:D$25,2,FALSE)</f>
        <v>#N/A</v>
      </c>
    </row>
    <row r="59" spans="2:16" ht="15.75" hidden="1" customHeight="1">
      <c r="B59" s="253"/>
      <c r="C59" s="183"/>
      <c r="D59" s="184"/>
      <c r="E59" s="23"/>
      <c r="F59" s="24"/>
      <c r="G59" s="19"/>
      <c r="H59" s="22"/>
      <c r="I59" s="19"/>
      <c r="J59" s="19"/>
      <c r="K59" s="25"/>
      <c r="L59" s="21"/>
      <c r="M59" s="21"/>
      <c r="N59" s="8"/>
      <c r="O59" s="6" t="e">
        <f>VLOOKUP(I59,Lists!A$2:D$25,2,FALSE)</f>
        <v>#N/A</v>
      </c>
    </row>
    <row r="60" spans="2:16" ht="15" hidden="1" customHeight="1">
      <c r="B60" s="253"/>
      <c r="C60" s="185"/>
      <c r="D60" s="186"/>
      <c r="E60" s="26"/>
      <c r="F60" s="27"/>
      <c r="G60" s="28"/>
      <c r="H60" s="31"/>
      <c r="I60" s="28"/>
      <c r="J60" s="28"/>
      <c r="K60" s="29"/>
      <c r="L60" s="30"/>
      <c r="M60" s="30"/>
      <c r="N60" s="32"/>
      <c r="O60" s="6" t="e">
        <f>VLOOKUP(I60,Lists!A$2:D$25,2,FALSE)</f>
        <v>#N/A</v>
      </c>
    </row>
    <row r="61" spans="2:16" ht="16" thickTop="1" thickBot="1">
      <c r="B61" s="1"/>
      <c r="C61" s="2"/>
      <c r="D61" s="2"/>
      <c r="E61" s="2"/>
      <c r="F61" s="131"/>
      <c r="G61" s="132"/>
      <c r="H61" s="2"/>
      <c r="I61" s="132"/>
      <c r="J61" s="132"/>
      <c r="K61" s="133"/>
      <c r="L61" s="136" t="s">
        <v>16</v>
      </c>
      <c r="M61" s="136"/>
    </row>
    <row r="62" spans="2:16" ht="20" thickTop="1" thickBot="1">
      <c r="B62" s="33"/>
      <c r="C62" s="15"/>
      <c r="D62" s="15"/>
      <c r="E62" s="15"/>
      <c r="F62" s="134"/>
      <c r="G62" s="135"/>
      <c r="H62" s="15"/>
      <c r="I62" s="135"/>
      <c r="J62" s="145" t="s">
        <v>17</v>
      </c>
      <c r="K62" s="146">
        <f>SUM(K35:K61)</f>
        <v>0</v>
      </c>
      <c r="L62" s="144">
        <f>K28-K62</f>
        <v>0</v>
      </c>
      <c r="M62" s="143"/>
    </row>
    <row r="63" spans="2:16" ht="15" customHeight="1" thickTop="1" thickBot="1">
      <c r="B63" s="248" t="s">
        <v>115</v>
      </c>
      <c r="C63" s="242" t="s">
        <v>13</v>
      </c>
      <c r="D63" s="243"/>
      <c r="E63" s="34"/>
      <c r="F63" s="34"/>
      <c r="G63" s="34"/>
      <c r="H63" s="2"/>
      <c r="I63" s="178"/>
      <c r="J63" s="34"/>
      <c r="K63" s="34"/>
      <c r="L63" s="137" t="s">
        <v>18</v>
      </c>
      <c r="M63" s="138"/>
    </row>
    <row r="64" spans="2:16" ht="16" thickTop="1" thickBot="1">
      <c r="B64" s="249"/>
      <c r="C64" s="244"/>
      <c r="D64" s="245"/>
      <c r="E64" s="34"/>
      <c r="F64" s="34"/>
      <c r="G64" s="34"/>
      <c r="H64" s="8"/>
      <c r="I64" s="34"/>
      <c r="J64" s="34"/>
      <c r="K64" s="34"/>
      <c r="L64" s="139" t="s">
        <v>19</v>
      </c>
      <c r="M64" s="140">
        <f>K28</f>
        <v>0</v>
      </c>
    </row>
    <row r="65" spans="2:13" ht="16" thickTop="1" thickBot="1">
      <c r="B65" s="249"/>
      <c r="C65" s="244"/>
      <c r="D65" s="245"/>
      <c r="E65" s="34"/>
      <c r="F65" s="34"/>
      <c r="G65" s="34"/>
      <c r="H65" s="9"/>
      <c r="I65" s="34"/>
      <c r="J65" s="34"/>
      <c r="K65" s="34"/>
      <c r="L65" s="139" t="s">
        <v>20</v>
      </c>
      <c r="M65" s="140">
        <f>K62</f>
        <v>0</v>
      </c>
    </row>
    <row r="66" spans="2:13" ht="16" thickTop="1" thickBot="1">
      <c r="B66" s="250"/>
      <c r="C66" s="246"/>
      <c r="D66" s="247"/>
      <c r="E66" s="35"/>
      <c r="F66" s="35"/>
      <c r="G66" s="35"/>
      <c r="H66" s="179"/>
      <c r="I66" s="35"/>
      <c r="J66" s="35"/>
      <c r="K66" s="35"/>
      <c r="L66" s="141" t="s">
        <v>21</v>
      </c>
      <c r="M66" s="142">
        <f>M64-M65</f>
        <v>0</v>
      </c>
    </row>
  </sheetData>
  <mergeCells count="34">
    <mergeCell ref="C4:E4"/>
    <mergeCell ref="F4:G4"/>
    <mergeCell ref="C5:E5"/>
    <mergeCell ref="F5:G5"/>
    <mergeCell ref="B8:B11"/>
    <mergeCell ref="D8:E8"/>
    <mergeCell ref="F8:G8"/>
    <mergeCell ref="D9:E9"/>
    <mergeCell ref="F9:G9"/>
    <mergeCell ref="D10:E10"/>
    <mergeCell ref="F10:G10"/>
    <mergeCell ref="D11:E11"/>
    <mergeCell ref="F11:G11"/>
    <mergeCell ref="L14:M14"/>
    <mergeCell ref="C15:D28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B63:B66"/>
    <mergeCell ref="C63:D66"/>
    <mergeCell ref="L25:M25"/>
    <mergeCell ref="L26:M26"/>
    <mergeCell ref="L27:M27"/>
    <mergeCell ref="L28:M28"/>
    <mergeCell ref="B33:B60"/>
    <mergeCell ref="C33:C58"/>
    <mergeCell ref="B15:B28"/>
    <mergeCell ref="L24:M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Lists!$A$2:$A$25</xm:f>
          </x14:formula1>
          <xm:sqref>I35:I58</xm:sqref>
        </x14:dataValidation>
        <x14:dataValidation type="list" allowBlank="1" showInputMessage="1" showErrorMessage="1">
          <x14:formula1>
            <xm:f>Lists!$E$2:$E$5</xm:f>
          </x14:formula1>
          <xm:sqref>I15:I27</xm:sqref>
        </x14:dataValidation>
        <x14:dataValidation type="list" allowBlank="1" showInputMessage="1" showErrorMessage="1">
          <x14:formula1>
            <xm:f>Lists!$C$2:$C$13</xm:f>
          </x14:formula1>
          <xm:sqref>J15:J27 J35:J58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Budget Summary</vt:lpstr>
      <vt:lpstr>Oct 14</vt:lpstr>
      <vt:lpstr>Nov 14</vt:lpstr>
      <vt:lpstr>Dec 14</vt:lpstr>
      <vt:lpstr>Jan 15</vt:lpstr>
      <vt:lpstr>Feb 15</vt:lpstr>
      <vt:lpstr>Mar 15</vt:lpstr>
      <vt:lpstr>Apr 15</vt:lpstr>
      <vt:lpstr>May 15</vt:lpstr>
      <vt:lpstr>Jun 15</vt:lpstr>
      <vt:lpstr>Jul 15</vt:lpstr>
      <vt:lpstr>Aug 15</vt:lpstr>
      <vt:lpstr>Sep 15</vt:lpstr>
      <vt:lpstr>Overview</vt:lpstr>
      <vt:lpstr>Lists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2015-02-23T14:30:05Z</cp:lastPrinted>
  <dcterms:created xsi:type="dcterms:W3CDTF">2015-02-23T14:29:45Z</dcterms:created>
  <dcterms:modified xsi:type="dcterms:W3CDTF">2015-11-13T21:36:16Z</dcterms:modified>
</cp:coreProperties>
</file>