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526"/>
  <workbookPr autoCompressPictures="0"/>
  <bookViews>
    <workbookView xWindow="19340" yWindow="1040" windowWidth="24720" windowHeight="15880"/>
  </bookViews>
  <sheets>
    <sheet name="Sheet1" sheetId="1" r:id="rId1"/>
  </sheets>
  <definedNames>
    <definedName name="_xlnm.Print_Area" localSheetId="0">Sheet1!$C$2:$K$35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15" i="1"/>
  <c r="K10" i="1"/>
  <c r="G28" i="1"/>
  <c r="G15" i="1"/>
  <c r="G14" i="1"/>
  <c r="G16" i="1"/>
  <c r="G18" i="1"/>
  <c r="H28" i="1"/>
  <c r="H15" i="1"/>
  <c r="H14" i="1"/>
  <c r="H16" i="1"/>
  <c r="H18" i="1"/>
  <c r="I28" i="1"/>
  <c r="F28" i="1"/>
  <c r="F15" i="1"/>
  <c r="F14" i="1"/>
  <c r="F16" i="1"/>
  <c r="F18" i="1"/>
  <c r="I15" i="1"/>
  <c r="I14" i="1"/>
  <c r="I16" i="1"/>
  <c r="I18" i="1"/>
  <c r="E24" i="1"/>
  <c r="E28" i="1"/>
  <c r="E15" i="1"/>
  <c r="E14" i="1"/>
  <c r="E16" i="1"/>
  <c r="E18" i="1"/>
  <c r="K16" i="1"/>
  <c r="K18" i="1"/>
</calcChain>
</file>

<file path=xl/sharedStrings.xml><?xml version="1.0" encoding="utf-8"?>
<sst xmlns="http://schemas.openxmlformats.org/spreadsheetml/2006/main" count="26" uniqueCount="26">
  <si>
    <t>Year ending 31 March …..</t>
  </si>
  <si>
    <t>Projection</t>
  </si>
  <si>
    <t>Expenditure</t>
  </si>
  <si>
    <t xml:space="preserve">Programme Partnership Agreement (PPA) </t>
  </si>
  <si>
    <t>Notes:</t>
  </si>
  <si>
    <t>NTDs</t>
  </si>
  <si>
    <t>PPA Breakdown</t>
  </si>
  <si>
    <t>Total</t>
  </si>
  <si>
    <t>Unrestricted:</t>
  </si>
  <si>
    <t>All figures in GBP (000s)</t>
  </si>
  <si>
    <t>Bed net distributions</t>
  </si>
  <si>
    <t>Organisational strengthening</t>
  </si>
  <si>
    <t>Malaria strategy support</t>
  </si>
  <si>
    <t>Integrated Community Care Management</t>
  </si>
  <si>
    <t>Audited figures</t>
  </si>
  <si>
    <t>Core support costs</t>
  </si>
  <si>
    <t xml:space="preserve">Restricted vs Unrestricted expenditure </t>
  </si>
  <si>
    <t>Monitoring &amp; surveillance of malaria</t>
  </si>
  <si>
    <t>In 2015/16 core support costs of £2.6m were allocated across the restricted expenditure as per note 3 of the accounts.</t>
  </si>
  <si>
    <t>Total Expenditure</t>
  </si>
  <si>
    <t>The PPA is semi-restricted, as we need to work to a logframe and achieve strategic indicators agreed with DFID (the funder).</t>
  </si>
  <si>
    <t>Restricted expenditure per accounts</t>
  </si>
  <si>
    <t>Sub-total unrestricted expenditure per accounts</t>
  </si>
  <si>
    <t>Improving diagnostics</t>
  </si>
  <si>
    <t>Of which: Gifts in Kind</t>
  </si>
  <si>
    <t>Significant one-off investments in new systems including resource management, payroll, HRIS, intranet and defining new policies on salary equity and child safeguarding. Costs include rollout in 13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</si>
</sst>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65" fontId="5" fillId="0" borderId="0" xfId="1" applyNumberFormat="1" applyFont="1"/>
    <xf numFmtId="0" fontId="6" fillId="0" borderId="0" xfId="0" applyFont="1"/>
    <xf numFmtId="0" fontId="2" fillId="0" borderId="6" xfId="0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7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165" fontId="5" fillId="0" borderId="15" xfId="1" applyNumberFormat="1" applyFont="1" applyBorder="1"/>
    <xf numFmtId="165" fontId="4" fillId="0" borderId="22" xfId="1" applyNumberFormat="1" applyFont="1" applyBorder="1"/>
    <xf numFmtId="0" fontId="8" fillId="0" borderId="0" xfId="0" applyFont="1"/>
    <xf numFmtId="0" fontId="5" fillId="0" borderId="11" xfId="0" applyFont="1" applyBorder="1"/>
    <xf numFmtId="0" fontId="4" fillId="0" borderId="13" xfId="0" applyFont="1" applyBorder="1"/>
    <xf numFmtId="165" fontId="5" fillId="0" borderId="20" xfId="1" applyNumberFormat="1" applyFont="1" applyBorder="1"/>
    <xf numFmtId="165" fontId="5" fillId="0" borderId="19" xfId="1" applyNumberFormat="1" applyFont="1" applyBorder="1"/>
    <xf numFmtId="165" fontId="5" fillId="0" borderId="0" xfId="1" applyNumberFormat="1" applyFont="1" applyBorder="1"/>
    <xf numFmtId="0" fontId="4" fillId="0" borderId="0" xfId="0" applyFont="1" applyBorder="1"/>
    <xf numFmtId="165" fontId="4" fillId="0" borderId="19" xfId="1" applyNumberFormat="1" applyFont="1" applyBorder="1"/>
    <xf numFmtId="165" fontId="4" fillId="0" borderId="20" xfId="1" applyNumberFormat="1" applyFont="1" applyBorder="1"/>
    <xf numFmtId="165" fontId="4" fillId="0" borderId="23" xfId="1" applyNumberFormat="1" applyFont="1" applyBorder="1"/>
    <xf numFmtId="165" fontId="4" fillId="0" borderId="0" xfId="1" applyNumberFormat="1" applyFont="1" applyBorder="1"/>
    <xf numFmtId="165" fontId="4" fillId="0" borderId="13" xfId="1" applyNumberFormat="1" applyFont="1" applyBorder="1"/>
    <xf numFmtId="0" fontId="9" fillId="0" borderId="0" xfId="0" applyFont="1"/>
    <xf numFmtId="0" fontId="10" fillId="0" borderId="0" xfId="0" applyFont="1"/>
    <xf numFmtId="165" fontId="5" fillId="0" borderId="17" xfId="1" applyNumberFormat="1" applyFont="1" applyBorder="1"/>
    <xf numFmtId="165" fontId="5" fillId="0" borderId="18" xfId="1" applyNumberFormat="1" applyFont="1" applyBorder="1"/>
    <xf numFmtId="165" fontId="5" fillId="0" borderId="21" xfId="1" applyNumberFormat="1" applyFont="1" applyBorder="1"/>
    <xf numFmtId="165" fontId="5" fillId="2" borderId="0" xfId="1" applyNumberFormat="1" applyFont="1" applyFill="1"/>
    <xf numFmtId="0" fontId="6" fillId="0" borderId="15" xfId="0" applyFont="1" applyBorder="1"/>
    <xf numFmtId="165" fontId="5" fillId="0" borderId="0" xfId="0" applyNumberFormat="1" applyFont="1"/>
    <xf numFmtId="9" fontId="5" fillId="0" borderId="0" xfId="2" applyFont="1"/>
    <xf numFmtId="165" fontId="10" fillId="0" borderId="0" xfId="1" applyNumberFormat="1" applyFont="1"/>
    <xf numFmtId="165" fontId="5" fillId="4" borderId="18" xfId="1" applyNumberFormat="1" applyFont="1" applyFill="1" applyBorder="1"/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0" fillId="4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43" fontId="5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:N35"/>
  <sheetViews>
    <sheetView tabSelected="1" workbookViewId="0">
      <selection activeCell="O23" sqref="O23"/>
    </sheetView>
  </sheetViews>
  <sheetFormatPr baseColWidth="10" defaultColWidth="8.83203125" defaultRowHeight="13" x14ac:dyDescent="0"/>
  <cols>
    <col min="1" max="2" width="8.83203125" style="3"/>
    <col min="3" max="3" width="39.33203125" style="3" bestFit="1" customWidth="1"/>
    <col min="4" max="4" width="2.33203125" style="3" customWidth="1"/>
    <col min="5" max="8" width="8.83203125" style="3"/>
    <col min="9" max="9" width="10.5" style="3" bestFit="1" customWidth="1"/>
    <col min="10" max="10" width="2.5" style="3" customWidth="1"/>
    <col min="11" max="11" width="10.1640625" style="3" bestFit="1" customWidth="1"/>
    <col min="12" max="16384" width="8.83203125" style="3"/>
  </cols>
  <sheetData>
    <row r="1" spans="3:11" ht="14" thickBot="1"/>
    <row r="2" spans="3:11" ht="23" thickBot="1">
      <c r="C2" s="44" t="s">
        <v>16</v>
      </c>
      <c r="D2" s="45"/>
      <c r="E2" s="45"/>
      <c r="F2" s="45"/>
      <c r="G2" s="45"/>
      <c r="H2" s="45"/>
      <c r="I2" s="45"/>
      <c r="J2" s="45"/>
      <c r="K2" s="46"/>
    </row>
    <row r="4" spans="3:11" ht="14" thickBot="1"/>
    <row r="5" spans="3:11" s="1" customFormat="1" ht="19.5" customHeight="1" thickBot="1">
      <c r="E5" s="50" t="s">
        <v>0</v>
      </c>
      <c r="F5" s="51"/>
      <c r="G5" s="51"/>
      <c r="H5" s="51"/>
      <c r="I5" s="51"/>
      <c r="J5" s="51"/>
      <c r="K5" s="52"/>
    </row>
    <row r="6" spans="3:11" s="1" customFormat="1" ht="15">
      <c r="C6" s="21" t="s">
        <v>9</v>
      </c>
      <c r="E6" s="47" t="s">
        <v>14</v>
      </c>
      <c r="F6" s="48"/>
      <c r="G6" s="48"/>
      <c r="H6" s="48"/>
      <c r="I6" s="49"/>
      <c r="K6" s="6" t="s">
        <v>1</v>
      </c>
    </row>
    <row r="7" spans="3:11" s="1" customFormat="1" ht="16" thickBot="1">
      <c r="E7" s="7">
        <v>2012</v>
      </c>
      <c r="F7" s="8">
        <v>2013</v>
      </c>
      <c r="G7" s="8">
        <v>2014</v>
      </c>
      <c r="H7" s="8">
        <v>2015</v>
      </c>
      <c r="I7" s="9">
        <v>2016</v>
      </c>
      <c r="K7" s="10">
        <v>2017</v>
      </c>
    </row>
    <row r="8" spans="3:11">
      <c r="C8" s="2" t="s">
        <v>2</v>
      </c>
      <c r="D8" s="2"/>
    </row>
    <row r="9" spans="3:11">
      <c r="C9" s="2"/>
      <c r="D9" s="2"/>
    </row>
    <row r="10" spans="3:11">
      <c r="C10" s="5" t="s">
        <v>21</v>
      </c>
      <c r="E10" s="4">
        <v>27022</v>
      </c>
      <c r="F10" s="4">
        <v>25088</v>
      </c>
      <c r="G10" s="4">
        <v>49200</v>
      </c>
      <c r="H10" s="4">
        <v>50626</v>
      </c>
      <c r="I10" s="4">
        <v>35303</v>
      </c>
      <c r="J10" s="4"/>
      <c r="K10" s="4">
        <f>54660-K15+K11</f>
        <v>52755</v>
      </c>
    </row>
    <row r="11" spans="3:11" s="34" customFormat="1" ht="12">
      <c r="C11" s="34" t="s">
        <v>24</v>
      </c>
      <c r="E11" s="42">
        <v>441</v>
      </c>
      <c r="F11" s="42">
        <v>352</v>
      </c>
      <c r="G11" s="42">
        <v>22860</v>
      </c>
      <c r="H11" s="42">
        <v>20926</v>
      </c>
      <c r="I11" s="42">
        <v>231</v>
      </c>
      <c r="J11" s="42"/>
      <c r="K11" s="42">
        <v>154</v>
      </c>
    </row>
    <row r="12" spans="3:11" ht="14.25" customHeight="1">
      <c r="E12" s="4"/>
      <c r="F12" s="4"/>
      <c r="G12" s="4"/>
      <c r="H12" s="4"/>
      <c r="I12" s="4"/>
    </row>
    <row r="13" spans="3:11">
      <c r="C13" s="5" t="s">
        <v>8</v>
      </c>
      <c r="E13" s="41"/>
      <c r="F13" s="41"/>
      <c r="G13" s="41"/>
      <c r="H13" s="41"/>
      <c r="I13" s="41"/>
      <c r="K13" s="41"/>
    </row>
    <row r="14" spans="3:11">
      <c r="C14" s="3" t="s">
        <v>15</v>
      </c>
      <c r="E14" s="4">
        <f>3119-E15</f>
        <v>2588</v>
      </c>
      <c r="F14" s="4">
        <f>5646-F15</f>
        <v>3331</v>
      </c>
      <c r="G14" s="4">
        <f>5903-G15</f>
        <v>2944</v>
      </c>
      <c r="H14" s="4">
        <f>6183-H15</f>
        <v>4040</v>
      </c>
      <c r="I14" s="38">
        <f>5886-I15</f>
        <v>494</v>
      </c>
      <c r="K14" s="4">
        <v>3904</v>
      </c>
    </row>
    <row r="15" spans="3:11">
      <c r="C15" s="3" t="s">
        <v>3</v>
      </c>
      <c r="E15" s="4">
        <f>E28</f>
        <v>531</v>
      </c>
      <c r="F15" s="4">
        <f>F28</f>
        <v>2315</v>
      </c>
      <c r="G15" s="4">
        <f>G28</f>
        <v>2959</v>
      </c>
      <c r="H15" s="4">
        <f>H28</f>
        <v>2143</v>
      </c>
      <c r="I15" s="4">
        <f>SUM(I21:I27)</f>
        <v>5392</v>
      </c>
      <c r="K15" s="4">
        <f>K28</f>
        <v>2059</v>
      </c>
    </row>
    <row r="16" spans="3:11">
      <c r="C16" s="39" t="s">
        <v>22</v>
      </c>
      <c r="E16" s="19">
        <f>SUM(E14:E15)</f>
        <v>3119</v>
      </c>
      <c r="F16" s="19">
        <f>SUM(F14:F15)</f>
        <v>5646</v>
      </c>
      <c r="G16" s="19">
        <f>SUM(G14:G15)</f>
        <v>5903</v>
      </c>
      <c r="H16" s="19">
        <f>SUM(H14:H15)</f>
        <v>6183</v>
      </c>
      <c r="I16" s="19">
        <f>SUM(I14:I15)</f>
        <v>5886</v>
      </c>
      <c r="K16" s="19">
        <f>SUM(K14:K15)</f>
        <v>5963</v>
      </c>
    </row>
    <row r="17" spans="3:14">
      <c r="E17" s="4"/>
      <c r="F17" s="4"/>
      <c r="G17" s="4"/>
      <c r="H17" s="4"/>
      <c r="I17" s="4"/>
      <c r="K17" s="4"/>
    </row>
    <row r="18" spans="3:14" ht="14" thickBot="1">
      <c r="C18" s="2" t="s">
        <v>19</v>
      </c>
      <c r="E18" s="20">
        <f>E16+E10</f>
        <v>30141</v>
      </c>
      <c r="F18" s="20">
        <f t="shared" ref="F18:K18" si="0">F16+F10</f>
        <v>30734</v>
      </c>
      <c r="G18" s="20">
        <f t="shared" si="0"/>
        <v>55103</v>
      </c>
      <c r="H18" s="20">
        <f t="shared" si="0"/>
        <v>56809</v>
      </c>
      <c r="I18" s="20">
        <f t="shared" si="0"/>
        <v>41189</v>
      </c>
      <c r="K18" s="20">
        <f t="shared" si="0"/>
        <v>58718</v>
      </c>
    </row>
    <row r="19" spans="3:14" ht="14" thickTop="1"/>
    <row r="20" spans="3:14">
      <c r="C20" s="11" t="s">
        <v>6</v>
      </c>
      <c r="D20" s="14"/>
      <c r="E20" s="16"/>
      <c r="F20" s="17"/>
      <c r="G20" s="17"/>
      <c r="H20" s="17"/>
      <c r="I20" s="18"/>
      <c r="J20" s="15"/>
      <c r="K20" s="22"/>
    </row>
    <row r="21" spans="3:14">
      <c r="C21" s="12" t="s">
        <v>10</v>
      </c>
      <c r="D21" s="15"/>
      <c r="E21" s="35">
        <v>119</v>
      </c>
      <c r="F21" s="26">
        <v>261</v>
      </c>
      <c r="G21" s="26">
        <v>41</v>
      </c>
      <c r="H21" s="26">
        <v>4</v>
      </c>
      <c r="I21" s="36">
        <v>0</v>
      </c>
      <c r="J21" s="15"/>
      <c r="K21" s="12">
        <v>9</v>
      </c>
    </row>
    <row r="22" spans="3:14">
      <c r="C22" s="12" t="s">
        <v>23</v>
      </c>
      <c r="D22" s="15"/>
      <c r="E22" s="35">
        <v>108</v>
      </c>
      <c r="F22" s="26">
        <v>304</v>
      </c>
      <c r="G22" s="26">
        <v>296</v>
      </c>
      <c r="H22" s="26">
        <v>76</v>
      </c>
      <c r="I22" s="36">
        <v>0</v>
      </c>
      <c r="J22" s="15"/>
      <c r="K22" s="12">
        <v>152</v>
      </c>
    </row>
    <row r="23" spans="3:14">
      <c r="C23" s="12" t="s">
        <v>13</v>
      </c>
      <c r="D23" s="15"/>
      <c r="E23" s="35">
        <v>86</v>
      </c>
      <c r="F23" s="26">
        <v>443</v>
      </c>
      <c r="G23" s="26">
        <v>805</v>
      </c>
      <c r="H23" s="26">
        <v>737</v>
      </c>
      <c r="I23" s="36">
        <v>946</v>
      </c>
      <c r="J23" s="15"/>
      <c r="K23" s="12">
        <v>415</v>
      </c>
    </row>
    <row r="24" spans="3:14">
      <c r="C24" s="12" t="s">
        <v>17</v>
      </c>
      <c r="D24" s="15"/>
      <c r="E24" s="35">
        <f>45+5</f>
        <v>50</v>
      </c>
      <c r="F24" s="26">
        <v>694</v>
      </c>
      <c r="G24" s="26">
        <v>1051</v>
      </c>
      <c r="H24" s="26">
        <v>741</v>
      </c>
      <c r="I24" s="36">
        <v>1448</v>
      </c>
      <c r="J24" s="15"/>
      <c r="K24" s="12">
        <v>123</v>
      </c>
    </row>
    <row r="25" spans="3:14">
      <c r="C25" s="12" t="s">
        <v>11</v>
      </c>
      <c r="D25" s="15"/>
      <c r="E25" s="35">
        <v>168</v>
      </c>
      <c r="F25" s="26">
        <v>590</v>
      </c>
      <c r="G25" s="26">
        <v>491</v>
      </c>
      <c r="H25" s="26">
        <v>419</v>
      </c>
      <c r="I25" s="43">
        <v>2172</v>
      </c>
      <c r="J25" s="15"/>
      <c r="K25" s="12">
        <v>461</v>
      </c>
      <c r="N25" s="40"/>
    </row>
    <row r="26" spans="3:14">
      <c r="C26" s="12" t="s">
        <v>12</v>
      </c>
      <c r="D26" s="15"/>
      <c r="E26" s="35">
        <v>0</v>
      </c>
      <c r="F26" s="26">
        <v>23</v>
      </c>
      <c r="G26" s="26">
        <v>275</v>
      </c>
      <c r="H26" s="26">
        <v>117</v>
      </c>
      <c r="I26" s="36">
        <v>289</v>
      </c>
      <c r="J26" s="15"/>
      <c r="K26" s="12">
        <v>544</v>
      </c>
      <c r="N26" s="55"/>
    </row>
    <row r="27" spans="3:14">
      <c r="C27" s="13" t="s">
        <v>5</v>
      </c>
      <c r="D27" s="15"/>
      <c r="E27" s="25">
        <v>0</v>
      </c>
      <c r="F27" s="24">
        <v>0</v>
      </c>
      <c r="G27" s="24">
        <v>0</v>
      </c>
      <c r="H27" s="24">
        <v>49</v>
      </c>
      <c r="I27" s="37">
        <v>537</v>
      </c>
      <c r="J27" s="15"/>
      <c r="K27" s="13">
        <v>355</v>
      </c>
    </row>
    <row r="28" spans="3:14" s="2" customFormat="1">
      <c r="C28" s="23" t="s">
        <v>7</v>
      </c>
      <c r="D28" s="27"/>
      <c r="E28" s="28">
        <f>SUM(E20:E27)</f>
        <v>531</v>
      </c>
      <c r="F28" s="29">
        <f>SUM(F20:F27)</f>
        <v>2315</v>
      </c>
      <c r="G28" s="29">
        <f t="shared" ref="G28:I28" si="1">SUM(G20:G27)</f>
        <v>2959</v>
      </c>
      <c r="H28" s="29">
        <f t="shared" si="1"/>
        <v>2143</v>
      </c>
      <c r="I28" s="30">
        <f t="shared" si="1"/>
        <v>5392</v>
      </c>
      <c r="J28" s="31"/>
      <c r="K28" s="32">
        <f>SUM(K20:K27)</f>
        <v>2059</v>
      </c>
    </row>
    <row r="30" spans="3:14" s="33" customFormat="1" ht="12">
      <c r="C30" s="33" t="s">
        <v>4</v>
      </c>
    </row>
    <row r="31" spans="3:14" s="33" customFormat="1" ht="12">
      <c r="C31" s="34" t="s">
        <v>20</v>
      </c>
      <c r="D31" s="34"/>
    </row>
    <row r="32" spans="3:14" s="33" customFormat="1" ht="9" customHeight="1">
      <c r="C32" s="34"/>
      <c r="D32" s="34"/>
    </row>
    <row r="33" spans="3:11">
      <c r="C33" s="54" t="s">
        <v>18</v>
      </c>
      <c r="D33" s="54"/>
      <c r="E33" s="54"/>
      <c r="F33" s="54"/>
      <c r="G33" s="54"/>
      <c r="H33" s="54"/>
      <c r="I33" s="54"/>
      <c r="J33" s="54"/>
      <c r="K33" s="54"/>
    </row>
    <row r="34" spans="3:11" ht="9" customHeight="1"/>
    <row r="35" spans="3:11" ht="30.75" customHeight="1">
      <c r="C35" s="53" t="s">
        <v>25</v>
      </c>
      <c r="D35" s="53"/>
      <c r="E35" s="53"/>
      <c r="F35" s="53"/>
      <c r="G35" s="53"/>
      <c r="H35" s="53"/>
      <c r="I35" s="53"/>
      <c r="J35" s="53"/>
      <c r="K35" s="53"/>
    </row>
  </sheetData>
  <sortState ref="C17:F22">
    <sortCondition ref="C17:C22"/>
  </sortState>
  <mergeCells count="5">
    <mergeCell ref="C2:K2"/>
    <mergeCell ref="E6:I6"/>
    <mergeCell ref="E5:K5"/>
    <mergeCell ref="C35:K35"/>
    <mergeCell ref="C33:K33"/>
  </mergeCells>
  <printOptions horizontalCentered="1"/>
  <pageMargins left="0.7" right="0.7" top="0.75" bottom="0.75" header="0.3" footer="0.3"/>
  <pageSetup paperSize="9" scale="89" orientation="landscape"/>
  <headerFooter>
    <oddFooter>&amp;L&amp;F&amp;R&amp;D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Boughton</dc:creator>
  <cp:lastModifiedBy>Josh Rosenberg</cp:lastModifiedBy>
  <cp:lastPrinted>2016-11-11T13:05:48Z</cp:lastPrinted>
  <dcterms:created xsi:type="dcterms:W3CDTF">2016-11-11T10:12:24Z</dcterms:created>
  <dcterms:modified xsi:type="dcterms:W3CDTF">2016-11-13T02:00:56Z</dcterms:modified>
</cp:coreProperties>
</file>