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filterPrivacy="1" hidePivotFieldList="1" autoCompressPictures="0"/>
  <bookViews>
    <workbookView xWindow="0" yWindow="0" windowWidth="25600" windowHeight="16060" activeTab="1"/>
  </bookViews>
  <sheets>
    <sheet name="Cook Stoves" sheetId="1" r:id="rId1"/>
    <sheet name="Solar" sheetId="2" r:id="rId2"/>
  </sheets>
  <definedNames>
    <definedName name="_xlnm._FilterDatabase" localSheetId="0" hidden="1">'Cook Stoves'!$A$1:$U$32</definedName>
    <definedName name="_xlnm._FilterDatabase" localSheetId="1" hidden="1">Solar!$A$2:$N$2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38" i="1" l="1"/>
  <c r="P36" i="1"/>
  <c r="N36" i="1"/>
  <c r="N35" i="1"/>
  <c r="P35" i="1"/>
  <c r="E37" i="2"/>
  <c r="D37" i="2"/>
  <c r="E36" i="2"/>
  <c r="D36" i="2"/>
  <c r="G37" i="2"/>
  <c r="G36" i="2"/>
  <c r="O55" i="2"/>
  <c r="O49" i="2"/>
  <c r="O43" i="2"/>
  <c r="O44" i="2"/>
  <c r="O45" i="2"/>
  <c r="O50" i="2"/>
  <c r="O51" i="2"/>
  <c r="O56" i="2"/>
  <c r="O57" i="2"/>
  <c r="O37" i="2"/>
  <c r="O38" i="2"/>
  <c r="O39" i="2"/>
  <c r="I33" i="2"/>
  <c r="J33" i="2"/>
  <c r="E33" i="2"/>
  <c r="L33" i="2"/>
  <c r="M33" i="2"/>
  <c r="D33" i="2"/>
  <c r="O33" i="2"/>
  <c r="I32" i="2"/>
  <c r="J32" i="2"/>
  <c r="E32" i="2"/>
  <c r="L32" i="2"/>
  <c r="M32" i="2"/>
  <c r="D32" i="2"/>
  <c r="O32" i="2"/>
  <c r="I31" i="2"/>
  <c r="J31" i="2"/>
  <c r="E31" i="2"/>
  <c r="L31" i="2"/>
  <c r="M31" i="2"/>
  <c r="D31" i="2"/>
  <c r="O31" i="2"/>
  <c r="I30" i="2"/>
  <c r="J30" i="2"/>
  <c r="E30" i="2"/>
  <c r="L30" i="2"/>
  <c r="M30" i="2"/>
  <c r="D30" i="2"/>
  <c r="O30" i="2"/>
  <c r="I29" i="2"/>
  <c r="J29" i="2"/>
  <c r="E29" i="2"/>
  <c r="L29" i="2"/>
  <c r="M29" i="2"/>
  <c r="D29" i="2"/>
  <c r="O29" i="2"/>
  <c r="I28" i="2"/>
  <c r="J28" i="2"/>
  <c r="E28" i="2"/>
  <c r="L28" i="2"/>
  <c r="M28" i="2"/>
  <c r="D28" i="2"/>
  <c r="O28" i="2"/>
  <c r="I27" i="2"/>
  <c r="J27" i="2"/>
  <c r="E27" i="2"/>
  <c r="L27" i="2"/>
  <c r="M27" i="2"/>
  <c r="D27" i="2"/>
  <c r="O27" i="2"/>
  <c r="I26" i="2"/>
  <c r="J26" i="2"/>
  <c r="E26" i="2"/>
  <c r="L26" i="2"/>
  <c r="M26" i="2"/>
  <c r="D26" i="2"/>
  <c r="O26" i="2"/>
  <c r="I25" i="2"/>
  <c r="J25" i="2"/>
  <c r="E25" i="2"/>
  <c r="L25" i="2"/>
  <c r="M25" i="2"/>
  <c r="D25" i="2"/>
  <c r="O25" i="2"/>
  <c r="I24" i="2"/>
  <c r="J24" i="2"/>
  <c r="E24" i="2"/>
  <c r="L24" i="2"/>
  <c r="M24" i="2"/>
  <c r="D24" i="2"/>
  <c r="O24" i="2"/>
  <c r="I23" i="2"/>
  <c r="J23" i="2"/>
  <c r="E23" i="2"/>
  <c r="L23" i="2"/>
  <c r="M23" i="2"/>
  <c r="D23" i="2"/>
  <c r="O23" i="2"/>
  <c r="I22" i="2"/>
  <c r="J22" i="2"/>
  <c r="E22" i="2"/>
  <c r="L22" i="2"/>
  <c r="M22" i="2"/>
  <c r="D22" i="2"/>
  <c r="O22" i="2"/>
  <c r="I21" i="2"/>
  <c r="J21" i="2"/>
  <c r="E21" i="2"/>
  <c r="L21" i="2"/>
  <c r="M21" i="2"/>
  <c r="D21" i="2"/>
  <c r="O21" i="2"/>
  <c r="I20" i="2"/>
  <c r="J20" i="2"/>
  <c r="E20" i="2"/>
  <c r="L20" i="2"/>
  <c r="M20" i="2"/>
  <c r="D20" i="2"/>
  <c r="O20" i="2"/>
  <c r="I19" i="2"/>
  <c r="J19" i="2"/>
  <c r="E19" i="2"/>
  <c r="L19" i="2"/>
  <c r="M19" i="2"/>
  <c r="D19" i="2"/>
  <c r="O19" i="2"/>
  <c r="I18" i="2"/>
  <c r="J18" i="2"/>
  <c r="E18" i="2"/>
  <c r="L18" i="2"/>
  <c r="M18" i="2"/>
  <c r="D18" i="2"/>
  <c r="O18" i="2"/>
  <c r="I17" i="2"/>
  <c r="J17" i="2"/>
  <c r="E17" i="2"/>
  <c r="L17" i="2"/>
  <c r="M17" i="2"/>
  <c r="D17" i="2"/>
  <c r="O17" i="2"/>
  <c r="I16" i="2"/>
  <c r="J16" i="2"/>
  <c r="E16" i="2"/>
  <c r="L16" i="2"/>
  <c r="M16" i="2"/>
  <c r="D16" i="2"/>
  <c r="O16" i="2"/>
  <c r="I15" i="2"/>
  <c r="J15" i="2"/>
  <c r="E15" i="2"/>
  <c r="L15" i="2"/>
  <c r="M15" i="2"/>
  <c r="D15" i="2"/>
  <c r="O15" i="2"/>
  <c r="I14" i="2"/>
  <c r="J14" i="2"/>
  <c r="E14" i="2"/>
  <c r="L14" i="2"/>
  <c r="M14" i="2"/>
  <c r="D14" i="2"/>
  <c r="O14" i="2"/>
  <c r="I13" i="2"/>
  <c r="J13" i="2"/>
  <c r="E13" i="2"/>
  <c r="L13" i="2"/>
  <c r="M13" i="2"/>
  <c r="D13" i="2"/>
  <c r="O13" i="2"/>
  <c r="I12" i="2"/>
  <c r="J12" i="2"/>
  <c r="E12" i="2"/>
  <c r="L12" i="2"/>
  <c r="M12" i="2"/>
  <c r="D12" i="2"/>
  <c r="O12" i="2"/>
  <c r="I11" i="2"/>
  <c r="J11" i="2"/>
  <c r="E11" i="2"/>
  <c r="L11" i="2"/>
  <c r="M11" i="2"/>
  <c r="D11" i="2"/>
  <c r="O11" i="2"/>
  <c r="I10" i="2"/>
  <c r="J10" i="2"/>
  <c r="E10" i="2"/>
  <c r="L10" i="2"/>
  <c r="M10" i="2"/>
  <c r="D10" i="2"/>
  <c r="O10" i="2"/>
  <c r="I9" i="2"/>
  <c r="J9" i="2"/>
  <c r="E9" i="2"/>
  <c r="L9" i="2"/>
  <c r="M9" i="2"/>
  <c r="D9" i="2"/>
  <c r="O9" i="2"/>
  <c r="I8" i="2"/>
  <c r="J8" i="2"/>
  <c r="E8" i="2"/>
  <c r="L8" i="2"/>
  <c r="M8" i="2"/>
  <c r="D8" i="2"/>
  <c r="O8" i="2"/>
  <c r="I7" i="2"/>
  <c r="J7" i="2"/>
  <c r="E7" i="2"/>
  <c r="L7" i="2"/>
  <c r="M7" i="2"/>
  <c r="D7" i="2"/>
  <c r="O7" i="2"/>
  <c r="I6" i="2"/>
  <c r="J6" i="2"/>
  <c r="E6" i="2"/>
  <c r="L6" i="2"/>
  <c r="M6" i="2"/>
  <c r="D6" i="2"/>
  <c r="O6" i="2"/>
  <c r="I5" i="2"/>
  <c r="J5" i="2"/>
  <c r="E5" i="2"/>
  <c r="L5" i="2"/>
  <c r="M5" i="2"/>
  <c r="D5" i="2"/>
  <c r="O5" i="2"/>
  <c r="I4" i="2"/>
  <c r="J4" i="2"/>
  <c r="E4" i="2"/>
  <c r="L4" i="2"/>
  <c r="M4" i="2"/>
  <c r="D4" i="2"/>
  <c r="O4" i="2"/>
  <c r="I3" i="2"/>
  <c r="J3" i="2"/>
  <c r="E3" i="2"/>
  <c r="L3" i="2"/>
  <c r="M3" i="2"/>
  <c r="D3" i="2"/>
  <c r="O3" i="2"/>
  <c r="F36" i="1"/>
  <c r="O10" i="1"/>
  <c r="P10" i="1"/>
  <c r="M10" i="1"/>
  <c r="N10" i="1"/>
  <c r="R10" i="1"/>
  <c r="O32" i="1"/>
  <c r="P32" i="1"/>
  <c r="M32" i="1"/>
  <c r="N32" i="1"/>
  <c r="R32" i="1"/>
  <c r="O8" i="1"/>
  <c r="P8" i="1"/>
  <c r="M8" i="1"/>
  <c r="N8" i="1"/>
  <c r="R8" i="1"/>
  <c r="O11" i="1"/>
  <c r="P11" i="1"/>
  <c r="M11" i="1"/>
  <c r="N11" i="1"/>
  <c r="R11" i="1"/>
  <c r="O12" i="1"/>
  <c r="P12" i="1"/>
  <c r="M12" i="1"/>
  <c r="N12" i="1"/>
  <c r="R12" i="1"/>
  <c r="O13" i="1"/>
  <c r="P13" i="1"/>
  <c r="M13" i="1"/>
  <c r="N13" i="1"/>
  <c r="R13" i="1"/>
  <c r="O3" i="1"/>
  <c r="P3" i="1"/>
  <c r="M3" i="1"/>
  <c r="N3" i="1"/>
  <c r="R3" i="1"/>
  <c r="O14" i="1"/>
  <c r="P14" i="1"/>
  <c r="M14" i="1"/>
  <c r="N14" i="1"/>
  <c r="R14" i="1"/>
  <c r="O15" i="1"/>
  <c r="P15" i="1"/>
  <c r="M15" i="1"/>
  <c r="N15" i="1"/>
  <c r="R15" i="1"/>
  <c r="O16" i="1"/>
  <c r="P16" i="1"/>
  <c r="M16" i="1"/>
  <c r="N16" i="1"/>
  <c r="R16" i="1"/>
  <c r="O17" i="1"/>
  <c r="P17" i="1"/>
  <c r="M17" i="1"/>
  <c r="N17" i="1"/>
  <c r="R17" i="1"/>
  <c r="O9" i="1"/>
  <c r="P9" i="1"/>
  <c r="M9" i="1"/>
  <c r="N9" i="1"/>
  <c r="R9" i="1"/>
  <c r="O18" i="1"/>
  <c r="P18" i="1"/>
  <c r="M18" i="1"/>
  <c r="N18" i="1"/>
  <c r="R18" i="1"/>
  <c r="O19" i="1"/>
  <c r="P19" i="1"/>
  <c r="M19" i="1"/>
  <c r="N19" i="1"/>
  <c r="R19" i="1"/>
  <c r="O20" i="1"/>
  <c r="P20" i="1"/>
  <c r="M20" i="1"/>
  <c r="N20" i="1"/>
  <c r="R20" i="1"/>
  <c r="O21" i="1"/>
  <c r="P21" i="1"/>
  <c r="M21" i="1"/>
  <c r="N21" i="1"/>
  <c r="R21" i="1"/>
  <c r="O22" i="1"/>
  <c r="P22" i="1"/>
  <c r="M22" i="1"/>
  <c r="N22" i="1"/>
  <c r="R22" i="1"/>
  <c r="O23" i="1"/>
  <c r="P23" i="1"/>
  <c r="M23" i="1"/>
  <c r="N23" i="1"/>
  <c r="R23" i="1"/>
  <c r="O24" i="1"/>
  <c r="P24" i="1"/>
  <c r="M24" i="1"/>
  <c r="N24" i="1"/>
  <c r="R24" i="1"/>
  <c r="O5" i="1"/>
  <c r="P5" i="1"/>
  <c r="M5" i="1"/>
  <c r="N5" i="1"/>
  <c r="R5" i="1"/>
  <c r="O25" i="1"/>
  <c r="P25" i="1"/>
  <c r="M25" i="1"/>
  <c r="N25" i="1"/>
  <c r="R25" i="1"/>
  <c r="O26" i="1"/>
  <c r="P26" i="1"/>
  <c r="M26" i="1"/>
  <c r="N26" i="1"/>
  <c r="R26" i="1"/>
  <c r="O6" i="1"/>
  <c r="P6" i="1"/>
  <c r="M6" i="1"/>
  <c r="N6" i="1"/>
  <c r="R6" i="1"/>
  <c r="R47" i="1"/>
  <c r="R48" i="1"/>
  <c r="R49" i="1"/>
  <c r="O27" i="1"/>
  <c r="P27" i="1"/>
  <c r="M27" i="1"/>
  <c r="N27" i="1"/>
  <c r="R27" i="1"/>
  <c r="O28" i="1"/>
  <c r="P28" i="1"/>
  <c r="M28" i="1"/>
  <c r="N28" i="1"/>
  <c r="R28" i="1"/>
  <c r="O29" i="1"/>
  <c r="P29" i="1"/>
  <c r="M29" i="1"/>
  <c r="N29" i="1"/>
  <c r="R29" i="1"/>
  <c r="O30" i="1"/>
  <c r="P30" i="1"/>
  <c r="M30" i="1"/>
  <c r="N30" i="1"/>
  <c r="R30" i="1"/>
  <c r="O31" i="1"/>
  <c r="P31" i="1"/>
  <c r="M31" i="1"/>
  <c r="N31" i="1"/>
  <c r="R31" i="1"/>
  <c r="R41" i="1"/>
  <c r="R42" i="1"/>
  <c r="R43" i="1"/>
  <c r="J34" i="1"/>
  <c r="I34" i="1"/>
  <c r="I35" i="1"/>
  <c r="H34" i="1"/>
  <c r="H35" i="1"/>
  <c r="I36" i="1"/>
  <c r="R35" i="1"/>
  <c r="R36" i="1"/>
  <c r="R37" i="1"/>
  <c r="D31" i="1"/>
  <c r="E31" i="1"/>
  <c r="E13" i="1"/>
  <c r="D13" i="1"/>
  <c r="E15" i="1"/>
  <c r="D15" i="1"/>
  <c r="E10" i="1"/>
  <c r="D10" i="1"/>
  <c r="D19" i="1"/>
  <c r="E19" i="1"/>
  <c r="E20" i="1"/>
  <c r="D20" i="1"/>
  <c r="E25" i="1"/>
  <c r="D25" i="1"/>
  <c r="D26" i="1"/>
  <c r="E26" i="1"/>
  <c r="E12" i="1"/>
  <c r="D12" i="1"/>
  <c r="D23" i="1"/>
  <c r="E23" i="1"/>
  <c r="D21" i="1"/>
  <c r="E21" i="1"/>
  <c r="E24" i="1"/>
  <c r="D24" i="1"/>
  <c r="D8" i="1"/>
  <c r="E8" i="1"/>
  <c r="D3" i="1"/>
  <c r="E3" i="1"/>
  <c r="D16" i="1"/>
  <c r="E16" i="1"/>
  <c r="D18" i="1"/>
  <c r="E18" i="1"/>
  <c r="D5" i="1"/>
  <c r="E5" i="1"/>
  <c r="E11" i="1"/>
  <c r="D11" i="1"/>
  <c r="E22" i="1"/>
  <c r="D22" i="1"/>
  <c r="D17" i="1"/>
  <c r="D14" i="1"/>
  <c r="D30" i="1"/>
  <c r="D2" i="1"/>
  <c r="N4" i="1"/>
  <c r="E30" i="1"/>
  <c r="O2" i="1"/>
  <c r="P2" i="1"/>
  <c r="E2" i="1"/>
  <c r="E4" i="1"/>
  <c r="E17" i="1"/>
  <c r="E14" i="1"/>
  <c r="D29" i="1"/>
  <c r="E29" i="1"/>
  <c r="E27" i="1"/>
  <c r="E7" i="1"/>
  <c r="D7" i="1"/>
  <c r="D27" i="1"/>
  <c r="O7" i="1"/>
  <c r="M7" i="1"/>
  <c r="O4" i="1"/>
  <c r="E28" i="1"/>
  <c r="E32" i="1"/>
  <c r="E6" i="1"/>
  <c r="D28" i="1"/>
  <c r="D6" i="1"/>
  <c r="D32" i="1"/>
  <c r="E9" i="1"/>
  <c r="D9" i="1"/>
</calcChain>
</file>

<file path=xl/comments1.xml><?xml version="1.0" encoding="utf-8"?>
<comments xmlns="http://schemas.openxmlformats.org/spreadsheetml/2006/main">
  <authors>
    <author>Author</author>
  </authors>
  <commentList>
    <comment ref="I2" authorId="0">
      <text>
        <r>
          <rPr>
            <b/>
            <sz val="9"/>
            <color indexed="81"/>
            <rFont val="Tahoma"/>
            <family val="2"/>
          </rPr>
          <t>Author:</t>
        </r>
        <r>
          <rPr>
            <sz val="9"/>
            <color indexed="81"/>
            <rFont val="Tahoma"/>
            <family val="2"/>
          </rPr>
          <t xml:space="preserve">
depeneds on who is cooking </t>
        </r>
      </text>
    </comment>
    <comment ref="J2" authorId="0">
      <text>
        <r>
          <rPr>
            <b/>
            <sz val="9"/>
            <color indexed="81"/>
            <rFont val="Tahoma"/>
            <family val="2"/>
          </rPr>
          <t>Author:</t>
        </r>
        <r>
          <rPr>
            <sz val="9"/>
            <color indexed="81"/>
            <rFont val="Tahoma"/>
            <family val="2"/>
          </rPr>
          <t xml:space="preserve">
because of the farmily the dominate is the enviro fit 
</t>
        </r>
      </text>
    </comment>
    <comment ref="L2" authorId="0">
      <text>
        <r>
          <rPr>
            <b/>
            <sz val="9"/>
            <color indexed="81"/>
            <rFont val="Tahoma"/>
            <family val="2"/>
          </rPr>
          <t>Author:</t>
        </r>
        <r>
          <rPr>
            <sz val="9"/>
            <color indexed="81"/>
            <rFont val="Tahoma"/>
            <family val="2"/>
          </rPr>
          <t xml:space="preserve">
lasts 2 months </t>
        </r>
      </text>
    </comment>
    <comment ref="N2" authorId="0">
      <text>
        <r>
          <rPr>
            <b/>
            <sz val="9"/>
            <color indexed="81"/>
            <rFont val="Tahoma"/>
            <family val="2"/>
          </rPr>
          <t>Author:</t>
        </r>
        <r>
          <rPr>
            <sz val="9"/>
            <color indexed="81"/>
            <rFont val="Tahoma"/>
            <family val="2"/>
          </rPr>
          <t xml:space="preserve">
now lasts 3 and a half months </t>
        </r>
      </text>
    </comment>
    <comment ref="D4" authorId="0">
      <text>
        <r>
          <rPr>
            <b/>
            <sz val="9"/>
            <color indexed="81"/>
            <rFont val="Tahoma"/>
            <family val="2"/>
          </rPr>
          <t>Author:</t>
        </r>
        <r>
          <rPr>
            <sz val="9"/>
            <color indexed="81"/>
            <rFont val="Tahoma"/>
            <family val="2"/>
          </rPr>
          <t xml:space="preserve">
 lasts 1 month and a half 
</t>
        </r>
      </text>
    </comment>
    <comment ref="L4" authorId="0">
      <text>
        <r>
          <rPr>
            <b/>
            <sz val="9"/>
            <color indexed="81"/>
            <rFont val="Tahoma"/>
            <family val="2"/>
          </rPr>
          <t>Author:</t>
        </r>
        <r>
          <rPr>
            <sz val="9"/>
            <color indexed="81"/>
            <rFont val="Tahoma"/>
            <family val="2"/>
          </rPr>
          <t xml:space="preserve">
two Month </t>
        </r>
      </text>
    </comment>
    <comment ref="P4" authorId="0">
      <text>
        <r>
          <rPr>
            <b/>
            <sz val="9"/>
            <color indexed="81"/>
            <rFont val="Tahoma"/>
            <family val="2"/>
          </rPr>
          <t>Author:</t>
        </r>
        <r>
          <rPr>
            <sz val="9"/>
            <color indexed="81"/>
            <rFont val="Tahoma"/>
            <family val="2"/>
          </rPr>
          <t xml:space="preserve">
A Month </t>
        </r>
      </text>
    </comment>
    <comment ref="D7" authorId="0">
      <text>
        <r>
          <rPr>
            <b/>
            <sz val="9"/>
            <color indexed="81"/>
            <rFont val="Tahoma"/>
            <family val="2"/>
          </rPr>
          <t>Author:</t>
        </r>
        <r>
          <rPr>
            <sz val="9"/>
            <color indexed="81"/>
            <rFont val="Tahoma"/>
            <family val="2"/>
          </rPr>
          <t xml:space="preserve">
2 months to be precious 
</t>
        </r>
      </text>
    </comment>
    <comment ref="E7" authorId="0">
      <text>
        <r>
          <rPr>
            <b/>
            <sz val="9"/>
            <color indexed="81"/>
            <rFont val="Tahoma"/>
            <family val="2"/>
          </rPr>
          <t>Author:</t>
        </r>
        <r>
          <rPr>
            <sz val="9"/>
            <color indexed="81"/>
            <rFont val="Tahoma"/>
            <family val="2"/>
          </rPr>
          <t xml:space="preserve">
lasts a month 
</t>
        </r>
      </text>
    </comment>
    <comment ref="P7" authorId="0">
      <text>
        <r>
          <rPr>
            <b/>
            <sz val="9"/>
            <color indexed="81"/>
            <rFont val="Tahoma"/>
            <family val="2"/>
          </rPr>
          <t>Author:</t>
        </r>
        <r>
          <rPr>
            <sz val="9"/>
            <color indexed="81"/>
            <rFont val="Tahoma"/>
            <family val="2"/>
          </rPr>
          <t xml:space="preserve">
lasts I month </t>
        </r>
      </text>
    </comment>
    <comment ref="G12" authorId="0">
      <text>
        <r>
          <rPr>
            <b/>
            <sz val="9"/>
            <color indexed="81"/>
            <rFont val="Tahoma"/>
            <family val="2"/>
          </rPr>
          <t>Author:</t>
        </r>
        <r>
          <rPr>
            <sz val="9"/>
            <color indexed="81"/>
            <rFont val="Tahoma"/>
            <family val="2"/>
          </rPr>
          <t xml:space="preserve">
SWITCHED TO THE LG STOVE COMPLETELY </t>
        </r>
      </text>
    </comment>
    <comment ref="I14" authorId="0">
      <text>
        <r>
          <rPr>
            <b/>
            <sz val="9"/>
            <color indexed="81"/>
            <rFont val="Tahoma"/>
            <family val="2"/>
          </rPr>
          <t>Author:</t>
        </r>
        <r>
          <rPr>
            <sz val="9"/>
            <color indexed="81"/>
            <rFont val="Tahoma"/>
            <family val="2"/>
          </rPr>
          <t xml:space="preserve">
depends on the moods but morning tea for the family </t>
        </r>
      </text>
    </comment>
    <comment ref="G16" authorId="0">
      <text>
        <r>
          <rPr>
            <b/>
            <sz val="9"/>
            <color indexed="81"/>
            <rFont val="Tahoma"/>
            <family val="2"/>
          </rPr>
          <t>Author:</t>
        </r>
        <r>
          <rPr>
            <sz val="9"/>
            <color indexed="81"/>
            <rFont val="Tahoma"/>
            <family val="2"/>
          </rPr>
          <t xml:space="preserve">
SWITCHED TO THE LG STOVE COMPLETELY </t>
        </r>
      </text>
    </comment>
    <comment ref="G24" authorId="0">
      <text>
        <r>
          <rPr>
            <b/>
            <sz val="9"/>
            <color indexed="81"/>
            <rFont val="Tahoma"/>
            <family val="2"/>
          </rPr>
          <t>Author:</t>
        </r>
        <r>
          <rPr>
            <sz val="9"/>
            <color indexed="81"/>
            <rFont val="Tahoma"/>
            <family val="2"/>
          </rPr>
          <t xml:space="preserve">
SWITCHED TO THE LG STOVE COMPLETELY </t>
        </r>
      </text>
    </comment>
    <comment ref="G25" authorId="0">
      <text>
        <r>
          <rPr>
            <b/>
            <sz val="9"/>
            <color indexed="81"/>
            <rFont val="Tahoma"/>
            <family val="2"/>
          </rPr>
          <t>Author:</t>
        </r>
        <r>
          <rPr>
            <sz val="9"/>
            <color indexed="81"/>
            <rFont val="Tahoma"/>
            <family val="2"/>
          </rPr>
          <t xml:space="preserve">
SWITCHED TO THE LG STOVE COMPLETELY </t>
        </r>
      </text>
    </comment>
    <comment ref="D27" authorId="0">
      <text>
        <r>
          <rPr>
            <b/>
            <sz val="9"/>
            <color indexed="81"/>
            <rFont val="Tahoma"/>
            <family val="2"/>
          </rPr>
          <t>Author:</t>
        </r>
        <r>
          <rPr>
            <sz val="9"/>
            <color indexed="81"/>
            <rFont val="Tahoma"/>
            <family val="2"/>
          </rPr>
          <t xml:space="preserve">
60,000 sack,now lasts 2 and a half months </t>
        </r>
      </text>
    </comment>
    <comment ref="E27" authorId="0">
      <text>
        <r>
          <rPr>
            <b/>
            <sz val="9"/>
            <color indexed="81"/>
            <rFont val="Tahoma"/>
            <family val="2"/>
          </rPr>
          <t>Author:</t>
        </r>
        <r>
          <rPr>
            <sz val="9"/>
            <color indexed="81"/>
            <rFont val="Tahoma"/>
            <family val="2"/>
          </rPr>
          <t xml:space="preserve">
60,000 sack used to last 1 month, now lasts 2 months </t>
        </r>
      </text>
    </comment>
    <comment ref="K27" authorId="0">
      <text>
        <r>
          <rPr>
            <b/>
            <sz val="9"/>
            <color indexed="81"/>
            <rFont val="Tahoma"/>
            <family val="2"/>
          </rPr>
          <t>Author:</t>
        </r>
        <r>
          <rPr>
            <sz val="9"/>
            <color indexed="81"/>
            <rFont val="Tahoma"/>
            <family val="2"/>
          </rPr>
          <t xml:space="preserve">
1 day 
</t>
        </r>
      </text>
    </comment>
    <comment ref="L27" authorId="0">
      <text>
        <r>
          <rPr>
            <b/>
            <sz val="9"/>
            <color indexed="81"/>
            <rFont val="Tahoma"/>
            <family val="2"/>
          </rPr>
          <t>Author:</t>
        </r>
        <r>
          <rPr>
            <sz val="9"/>
            <color indexed="81"/>
            <rFont val="Tahoma"/>
            <family val="2"/>
          </rPr>
          <t xml:space="preserve">
for 1 days </t>
        </r>
      </text>
    </comment>
    <comment ref="G29" authorId="0">
      <text>
        <r>
          <rPr>
            <b/>
            <sz val="9"/>
            <color indexed="81"/>
            <rFont val="Tahoma"/>
            <family val="2"/>
          </rPr>
          <t>Author:</t>
        </r>
        <r>
          <rPr>
            <sz val="9"/>
            <color indexed="81"/>
            <rFont val="Tahoma"/>
            <family val="2"/>
          </rPr>
          <t xml:space="preserve">
Dominatly use fire wood and uses the remaining wood as charchoal </t>
        </r>
      </text>
    </comment>
    <comment ref="I29" authorId="0">
      <text>
        <r>
          <rPr>
            <b/>
            <sz val="9"/>
            <color indexed="81"/>
            <rFont val="Tahoma"/>
            <family val="2"/>
          </rPr>
          <t>Author:</t>
        </r>
        <r>
          <rPr>
            <sz val="9"/>
            <color indexed="81"/>
            <rFont val="Tahoma"/>
            <family val="2"/>
          </rPr>
          <t xml:space="preserve">
depends on the need, longer Lg stove and quicker 
</t>
        </r>
      </text>
    </comment>
    <comment ref="J29" authorId="0">
      <text>
        <r>
          <rPr>
            <b/>
            <sz val="9"/>
            <color indexed="81"/>
            <rFont val="Tahoma"/>
            <family val="2"/>
          </rPr>
          <t>Author:</t>
        </r>
        <r>
          <rPr>
            <sz val="9"/>
            <color indexed="81"/>
            <rFont val="Tahoma"/>
            <family val="2"/>
          </rPr>
          <t xml:space="preserve">
because of the larger family they love to use firewood as dominat 
</t>
        </r>
      </text>
    </comment>
    <comment ref="K29" authorId="0">
      <text>
        <r>
          <rPr>
            <b/>
            <sz val="9"/>
            <color indexed="81"/>
            <rFont val="Tahoma"/>
            <family val="2"/>
          </rPr>
          <t>Author:</t>
        </r>
        <r>
          <rPr>
            <sz val="9"/>
            <color indexed="81"/>
            <rFont val="Tahoma"/>
            <family val="2"/>
          </rPr>
          <t xml:space="preserve">
2 days for other stoves clay 1/2 a day 
</t>
        </r>
      </text>
    </comment>
    <comment ref="L29" authorId="0">
      <text>
        <r>
          <rPr>
            <b/>
            <sz val="9"/>
            <color indexed="81"/>
            <rFont val="Tahoma"/>
            <family val="2"/>
          </rPr>
          <t>Author:</t>
        </r>
        <r>
          <rPr>
            <sz val="9"/>
            <color indexed="81"/>
            <rFont val="Tahoma"/>
            <family val="2"/>
          </rPr>
          <t xml:space="preserve">
 1 day </t>
        </r>
      </text>
    </comment>
    <comment ref="G30" authorId="0">
      <text>
        <r>
          <rPr>
            <b/>
            <sz val="9"/>
            <color indexed="81"/>
            <rFont val="Tahoma"/>
            <family val="2"/>
          </rPr>
          <t>Author:</t>
        </r>
        <r>
          <rPr>
            <sz val="9"/>
            <color indexed="81"/>
            <rFont val="Tahoma"/>
            <family val="2"/>
          </rPr>
          <t xml:space="preserve">
SWITCHED TO THE LG STOVE COMPLETELY </t>
        </r>
      </text>
    </comment>
    <comment ref="L30" authorId="0">
      <text>
        <r>
          <rPr>
            <b/>
            <sz val="9"/>
            <color indexed="81"/>
            <rFont val="Tahoma"/>
            <family val="2"/>
          </rPr>
          <t>Author:</t>
        </r>
        <r>
          <rPr>
            <sz val="9"/>
            <color indexed="81"/>
            <rFont val="Tahoma"/>
            <family val="2"/>
          </rPr>
          <t xml:space="preserve">
day and a half 
</t>
        </r>
      </text>
    </comment>
  </commentList>
</comments>
</file>

<file path=xl/comments2.xml><?xml version="1.0" encoding="utf-8"?>
<comments xmlns="http://schemas.openxmlformats.org/spreadsheetml/2006/main">
  <authors>
    <author>Author</author>
  </authors>
  <commentList>
    <comment ref="H10" authorId="0">
      <text>
        <r>
          <rPr>
            <b/>
            <sz val="9"/>
            <color indexed="81"/>
            <rFont val="Tahoma"/>
            <family val="2"/>
          </rPr>
          <t>Author:</t>
        </r>
        <r>
          <rPr>
            <sz val="9"/>
            <color indexed="81"/>
            <rFont val="Tahoma"/>
            <family val="2"/>
          </rPr>
          <t xml:space="preserve">
3 days </t>
        </r>
      </text>
    </comment>
    <comment ref="K26" authorId="0">
      <text>
        <r>
          <rPr>
            <b/>
            <sz val="9"/>
            <color indexed="81"/>
            <rFont val="Tahoma"/>
            <family val="2"/>
          </rPr>
          <t>Author:</t>
        </r>
        <r>
          <rPr>
            <sz val="9"/>
            <color indexed="81"/>
            <rFont val="Tahoma"/>
            <family val="2"/>
          </rPr>
          <t xml:space="preserve">
mini </t>
        </r>
      </text>
    </comment>
    <comment ref="H33" authorId="0">
      <text>
        <r>
          <rPr>
            <b/>
            <sz val="9"/>
            <color indexed="81"/>
            <rFont val="Tahoma"/>
            <family val="2"/>
          </rPr>
          <t>Author:</t>
        </r>
        <r>
          <rPr>
            <sz val="9"/>
            <color indexed="81"/>
            <rFont val="Tahoma"/>
            <family val="2"/>
          </rPr>
          <t xml:space="preserve">
2days</t>
        </r>
      </text>
    </comment>
  </commentList>
</comments>
</file>

<file path=xl/sharedStrings.xml><?xml version="1.0" encoding="utf-8"?>
<sst xmlns="http://schemas.openxmlformats.org/spreadsheetml/2006/main" count="340" uniqueCount="85">
  <si>
    <t>Customer Name</t>
  </si>
  <si>
    <t>Branch</t>
  </si>
  <si>
    <t>1. Which cook stove did the customer purchase? Record from warranty card if available, otherwise ask customer.</t>
  </si>
  <si>
    <t>2. What would you give as a realistic estimate to the amount of money you spent in the last 30 days (or SINCE you bought your new stove) on cooking fuel? Enter Monthly spend in UGS.
NOTE: Feel free to ask on daily/weekly spend, but calculate the monthly figure
NOTE 2: The Emphasis here is the spend POST purchase since customer bought a stove</t>
  </si>
  <si>
    <t>3. What would you give as a realistic estimate to the amount of money you spent each month on cooking fuel BEFORE you purchased your LG stove? Enter Monthly spend in UGS.
NOTE: Feel free to ask on daily/weekly spend, but calculate the monthly figure</t>
  </si>
  <si>
    <t>4. How many total cook stoves does your family currently use for cooking?
(ENTER a round number)</t>
  </si>
  <si>
    <t>5. Of the stoves that your household uses to cook, including the one you purchased from LG, how many are of each type?
NOTE – the answers should indicate the #’s of each stove used… this should add up to the number entered in question above</t>
  </si>
  <si>
    <t>6. How many meals per day do you cook in your household?
(ENTER a round number)</t>
  </si>
  <si>
    <t>7. How many of those daily meals do you cook in your new LG stove?
(ENTER a round number)
NOTE – The total should add up to question above</t>
  </si>
  <si>
    <t>1. Which solar lamp did the customer purchase? Record from warranty card if available, otherwise ask customer.</t>
  </si>
  <si>
    <t>2. What would you give as a realistic estimate to the amount of money you spent in the last 30 days (or SINCE you bought your new lamp) on lighting fuel? Enter Monthly spend in UGS.
NOTE: feel free to ask on daily/weekly spend, but calculate the monthly figure
NOTE 2: The Emphasis here is the spend POST purchase since customer bought a solar lamp</t>
  </si>
  <si>
    <t>3. What would you give as a realistic estimate to the amount of money you spent each month on lighting fuel BEFORE you purchased your LG stove? Enter Monthly spend in UGS.
NOTE: Feel free to ask on daily/weekly spend, but calculate the monthly figure</t>
  </si>
  <si>
    <t>4. What did you use to light your house before acquiring your Living Goods solar lamp? Select all that apply and note quantity of each used in bracket.</t>
  </si>
  <si>
    <t>5. Do you currently use exclusively your Living Goods Solar lamp? If NO, which of these sources of light do you use in addition to it? Select all that apply and note quantity of each used in bracket.
Note: We want quantity both before and after so we can assess what, if anything, the household has offset.</t>
  </si>
  <si>
    <t xml:space="preserve">Before spend </t>
  </si>
  <si>
    <t xml:space="preserve">Today's spend </t>
  </si>
  <si>
    <t xml:space="preserve">weekly </t>
  </si>
  <si>
    <t xml:space="preserve">Monthly </t>
  </si>
  <si>
    <t xml:space="preserve">Before Monthly </t>
  </si>
  <si>
    <t xml:space="preserve">Number of house holds </t>
  </si>
  <si>
    <t xml:space="preserve">Mid </t>
  </si>
  <si>
    <t>LG Improved Charcoal stove (and firewood   )</t>
  </si>
  <si>
    <t xml:space="preserve">small </t>
  </si>
  <si>
    <t xml:space="preserve">LG Improved Charcoal stove </t>
  </si>
  <si>
    <t>LG Improved Charcoal stove and electric cooker</t>
  </si>
  <si>
    <t xml:space="preserve">LG Improved Charcoal stove only </t>
  </si>
  <si>
    <t xml:space="preserve">Small </t>
  </si>
  <si>
    <t>Small</t>
  </si>
  <si>
    <t>LG Improved Charcoal stove, clay stove, firewood, normal chachoal stove</t>
  </si>
  <si>
    <t xml:space="preserve">LG  Improved Charcoal stove  and old clay stobve </t>
  </si>
  <si>
    <t>LG Improved Charcoal stove, clay stove.</t>
  </si>
  <si>
    <t xml:space="preserve">Large </t>
  </si>
  <si>
    <t>Enviro fit, LG charcoal stove</t>
  </si>
  <si>
    <t xml:space="preserve">LG Improved Charcoal stove and firewood  </t>
  </si>
  <si>
    <t xml:space="preserve">Before weekly </t>
  </si>
  <si>
    <t xml:space="preserve">SMALL </t>
  </si>
  <si>
    <t xml:space="preserve">Before spend on fuel </t>
  </si>
  <si>
    <t xml:space="preserve">Today's spend on fuel </t>
  </si>
  <si>
    <t xml:space="preserve">F10 </t>
  </si>
  <si>
    <t xml:space="preserve">SUNKING PRO </t>
  </si>
  <si>
    <t xml:space="preserve">SUNKING SOLO </t>
  </si>
  <si>
    <t xml:space="preserve">KIRAN </t>
  </si>
  <si>
    <t xml:space="preserve">LITTLE SUN </t>
  </si>
  <si>
    <t xml:space="preserve">NOVA </t>
  </si>
  <si>
    <t>BAREFOOT 15W</t>
  </si>
  <si>
    <t xml:space="preserve">Candles </t>
  </si>
  <si>
    <t xml:space="preserve">kerosene Lamp </t>
  </si>
  <si>
    <t xml:space="preserve">Candles+ kerosene lamp </t>
  </si>
  <si>
    <t xml:space="preserve"> kerosene lamp </t>
  </si>
  <si>
    <t xml:space="preserve">candles </t>
  </si>
  <si>
    <t xml:space="preserve">kerosene Lamp + touch </t>
  </si>
  <si>
    <t xml:space="preserve">kerosene lamp </t>
  </si>
  <si>
    <t>kerosene lamp</t>
  </si>
  <si>
    <t>YES</t>
  </si>
  <si>
    <t xml:space="preserve">NO WITH CANDLES </t>
  </si>
  <si>
    <t xml:space="preserve">NO WITH KEROSENE LAMP </t>
  </si>
  <si>
    <t xml:space="preserve">NO WITH TOURCH </t>
  </si>
  <si>
    <t xml:space="preserve">NO WITH TORCH </t>
  </si>
  <si>
    <t xml:space="preserve">NO WITH CANDLES only one in the bedroom </t>
  </si>
  <si>
    <t xml:space="preserve">NO WITH CANDLES many rooms and for cooking  </t>
  </si>
  <si>
    <t xml:space="preserve">NO WITH KEROSENE LAMP for the living room </t>
  </si>
  <si>
    <t xml:space="preserve">NO WITH CANDLES for the other room </t>
  </si>
  <si>
    <t xml:space="preserve">NO WITH CANDLES, for cooking at times </t>
  </si>
  <si>
    <t xml:space="preserve">NO TOGETHER WITH CANDLES mostly one that takes </t>
  </si>
  <si>
    <t xml:space="preserve">NO WITH CANDLES when cooking and the solar in the shop </t>
  </si>
  <si>
    <t xml:space="preserve">NO WITH KEROSENE LAMP for the bedroom </t>
  </si>
  <si>
    <t xml:space="preserve">NO WITH CANDLES to send away mosquitos </t>
  </si>
  <si>
    <t>Current (post stove) Monthly Spend</t>
  </si>
  <si>
    <t>Savings</t>
  </si>
  <si>
    <t>Avg UGS Monthly Savings</t>
  </si>
  <si>
    <t>Avg USD Monthly Savings</t>
  </si>
  <si>
    <t>USD Annual Savings</t>
  </si>
  <si>
    <t>ALL</t>
  </si>
  <si>
    <t>TULA:</t>
  </si>
  <si>
    <t>NSANGI:</t>
  </si>
  <si>
    <t>rural</t>
  </si>
  <si>
    <t>urban</t>
  </si>
  <si>
    <t>Tula (4)</t>
  </si>
  <si>
    <t>Bwaise (12)</t>
  </si>
  <si>
    <t>Nsangi (15)</t>
  </si>
  <si>
    <t>ALL (31)</t>
  </si>
  <si>
    <t xml:space="preserve">YESSOMETIMES WITH CANDLES, but not all the time  </t>
  </si>
  <si>
    <t>28 (kerosene)</t>
  </si>
  <si>
    <t>10  (candles)</t>
  </si>
  <si>
    <t>[Anonymized]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</si>
</sst>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_);_(* \(#,##0\);_(* &quot;-&quot;??_);_(@_)"/>
  </numFmts>
  <fonts count="1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2"/>
      <color rgb="FFFF0000"/>
      <name val="Calibri"/>
      <family val="2"/>
      <scheme val="minor"/>
    </font>
    <font>
      <sz val="9"/>
      <color indexed="81"/>
      <name val="Tahoma"/>
      <family val="2"/>
    </font>
    <font>
      <b/>
      <sz val="9"/>
      <color indexed="81"/>
      <name val="Tahoma"/>
      <family val="2"/>
    </font>
    <font>
      <b/>
      <sz val="10"/>
      <color theme="1"/>
      <name val="Calibri"/>
      <family val="2"/>
      <scheme val="minor"/>
    </font>
    <font>
      <b/>
      <u/>
      <sz val="11"/>
      <color theme="1"/>
      <name val="Calibri"/>
      <scheme val="minor"/>
    </font>
  </fonts>
  <fills count="2">
    <fill>
      <patternFill patternType="none"/>
    </fill>
    <fill>
      <patternFill patternType="gray125"/>
    </fill>
  </fills>
  <borders count="1">
    <border>
      <left/>
      <right/>
      <top/>
      <bottom/>
      <diagonal/>
    </border>
  </borders>
  <cellStyleXfs count="43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0" fillId="0" borderId="0" xfId="0" applyFill="1" applyBorder="1"/>
    <xf numFmtId="0" fontId="3" fillId="0" borderId="0" xfId="0" applyFont="1" applyFill="1" applyBorder="1" applyAlignment="1">
      <alignment wrapText="1"/>
    </xf>
    <xf numFmtId="0" fontId="2" fillId="0" borderId="0" xfId="0" applyFont="1" applyAlignment="1">
      <alignment horizontal="left" vertical="center"/>
    </xf>
    <xf numFmtId="0" fontId="3" fillId="0" borderId="0" xfId="0" applyFont="1" applyAlignment="1">
      <alignment wrapText="1"/>
    </xf>
    <xf numFmtId="3" fontId="0" fillId="0" borderId="0" xfId="0" applyNumberFormat="1"/>
    <xf numFmtId="166" fontId="0" fillId="0" borderId="0" xfId="393" applyNumberFormat="1" applyFont="1"/>
    <xf numFmtId="166" fontId="0" fillId="0" borderId="0" xfId="0" applyNumberFormat="1"/>
    <xf numFmtId="9" fontId="0" fillId="0" borderId="0" xfId="394" applyFont="1"/>
    <xf numFmtId="0" fontId="7" fillId="0" borderId="0" xfId="0" applyFont="1" applyAlignment="1">
      <alignment horizontal="left" vertical="center"/>
    </xf>
    <xf numFmtId="0" fontId="10" fillId="0" borderId="0" xfId="0" applyFont="1" applyFill="1" applyBorder="1" applyAlignment="1">
      <alignment wrapText="1"/>
    </xf>
    <xf numFmtId="0" fontId="10" fillId="0" borderId="0" xfId="0" applyFont="1" applyAlignment="1">
      <alignment wrapText="1"/>
    </xf>
    <xf numFmtId="166" fontId="0" fillId="0" borderId="0" xfId="394" applyNumberFormat="1" applyFont="1"/>
    <xf numFmtId="165" fontId="0" fillId="0" borderId="0" xfId="393" applyFont="1"/>
    <xf numFmtId="164" fontId="0" fillId="0" borderId="0" xfId="395" applyFont="1"/>
    <xf numFmtId="164" fontId="0" fillId="0" borderId="0" xfId="395" applyNumberFormat="1" applyFont="1"/>
    <xf numFmtId="9" fontId="11" fillId="0" borderId="0" xfId="394" applyFont="1"/>
    <xf numFmtId="166" fontId="0" fillId="0" borderId="0" xfId="0" applyNumberFormat="1" applyFill="1" applyBorder="1"/>
    <xf numFmtId="0" fontId="1" fillId="0" borderId="0" xfId="0" applyFont="1" applyAlignment="1">
      <alignment horizontal="left" vertical="center"/>
    </xf>
    <xf numFmtId="164" fontId="0" fillId="0" borderId="0" xfId="0" applyNumberFormat="1"/>
  </cellXfs>
  <cellStyles count="436">
    <cellStyle name="Comma" xfId="393" builtinId="3"/>
    <cellStyle name="Currency" xfId="39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Normal" xfId="0" builtinId="0"/>
    <cellStyle name="Percent" xfId="39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
  <sheetViews>
    <sheetView workbookViewId="0">
      <pane xSplit="3" ySplit="1" topLeftCell="D2" activePane="bottomRight" state="frozen"/>
      <selection pane="topRight" activeCell="D1" sqref="D1"/>
      <selection pane="bottomLeft" activeCell="A2" sqref="A2"/>
      <selection pane="bottomRight" activeCell="D13" sqref="D13"/>
    </sheetView>
  </sheetViews>
  <sheetFormatPr baseColWidth="10" defaultColWidth="8.83203125" defaultRowHeight="14" x14ac:dyDescent="0"/>
  <cols>
    <col min="1" max="1" width="17.6640625" style="1" customWidth="1"/>
    <col min="2" max="2" width="14.33203125" style="1" bestFit="1" customWidth="1"/>
    <col min="3" max="3" width="28.33203125" style="1" customWidth="1"/>
    <col min="4" max="4" width="41.5" style="1" customWidth="1"/>
    <col min="5" max="5" width="35.83203125" style="1" customWidth="1"/>
    <col min="6" max="6" width="27.33203125" style="1" customWidth="1"/>
    <col min="7" max="7" width="70.5" style="1" bestFit="1" customWidth="1"/>
    <col min="8" max="8" width="34" style="1" bestFit="1" customWidth="1"/>
    <col min="9" max="9" width="29" style="1" customWidth="1"/>
    <col min="10" max="10" width="23" style="1" customWidth="1"/>
    <col min="11" max="11" width="12.5" style="1" customWidth="1"/>
    <col min="12" max="12" width="11.6640625" style="1" customWidth="1"/>
    <col min="13" max="13" width="10.5" style="1" customWidth="1"/>
    <col min="14" max="14" width="13.6640625" style="1" customWidth="1"/>
    <col min="15" max="15" width="11.6640625" style="1" customWidth="1"/>
    <col min="16" max="16" width="14.33203125" style="1" customWidth="1"/>
    <col min="17" max="17" width="15.5" style="1" customWidth="1"/>
    <col min="18" max="18" width="13.33203125" style="1" customWidth="1"/>
    <col min="19" max="19" width="26.33203125" style="1" bestFit="1" customWidth="1"/>
    <col min="20" max="20" width="22.6640625" style="1" bestFit="1" customWidth="1"/>
    <col min="21" max="21" width="21.6640625" style="1" bestFit="1" customWidth="1"/>
    <col min="22" max="16384" width="8.83203125" style="1"/>
  </cols>
  <sheetData>
    <row r="1" spans="1:21" s="2" customFormat="1" ht="112">
      <c r="A1" s="2" t="s">
        <v>0</v>
      </c>
      <c r="B1" s="2" t="s">
        <v>1</v>
      </c>
      <c r="C1" s="2" t="s">
        <v>2</v>
      </c>
      <c r="D1" s="2" t="s">
        <v>3</v>
      </c>
      <c r="E1" s="2" t="s">
        <v>4</v>
      </c>
      <c r="F1" s="2" t="s">
        <v>5</v>
      </c>
      <c r="G1" s="2" t="s">
        <v>6</v>
      </c>
      <c r="H1" s="4" t="s">
        <v>7</v>
      </c>
      <c r="I1" s="4" t="s">
        <v>8</v>
      </c>
      <c r="J1" s="4" t="s">
        <v>19</v>
      </c>
      <c r="K1" s="4" t="s">
        <v>14</v>
      </c>
      <c r="L1" s="4" t="s">
        <v>15</v>
      </c>
      <c r="M1" s="4" t="s">
        <v>16</v>
      </c>
      <c r="N1" s="4" t="s">
        <v>17</v>
      </c>
      <c r="O1" s="4" t="s">
        <v>34</v>
      </c>
      <c r="P1" s="4" t="s">
        <v>18</v>
      </c>
      <c r="Q1" s="4"/>
      <c r="R1" s="4" t="s">
        <v>68</v>
      </c>
      <c r="S1" s="4"/>
      <c r="T1"/>
      <c r="U1"/>
    </row>
    <row r="2" spans="1:21" customFormat="1" ht="15" customHeight="1">
      <c r="A2" t="s">
        <v>84</v>
      </c>
      <c r="B2" t="s">
        <v>84</v>
      </c>
      <c r="C2" t="s">
        <v>31</v>
      </c>
      <c r="D2" s="7">
        <f>N2</f>
        <v>60000</v>
      </c>
      <c r="E2" s="7">
        <f t="shared" ref="E2:E32" si="0">P2</f>
        <v>0</v>
      </c>
      <c r="F2">
        <v>2</v>
      </c>
      <c r="G2" s="3" t="s">
        <v>32</v>
      </c>
      <c r="H2">
        <v>4</v>
      </c>
      <c r="I2">
        <v>2</v>
      </c>
      <c r="J2">
        <v>6</v>
      </c>
      <c r="K2" s="5"/>
      <c r="L2" s="5">
        <v>60000</v>
      </c>
      <c r="M2" s="6"/>
      <c r="N2" s="6">
        <v>60000</v>
      </c>
      <c r="O2" s="6">
        <f t="shared" ref="O2:O32" si="1">K2*7</f>
        <v>0</v>
      </c>
      <c r="P2" s="6">
        <f>O2*4</f>
        <v>0</v>
      </c>
      <c r="Q2" s="7"/>
      <c r="R2" s="12">
        <v>13000</v>
      </c>
      <c r="S2" s="7"/>
    </row>
    <row r="3" spans="1:21" customFormat="1" ht="15">
      <c r="A3" t="s">
        <v>84</v>
      </c>
      <c r="B3" t="s">
        <v>84</v>
      </c>
      <c r="C3" t="s">
        <v>20</v>
      </c>
      <c r="D3" s="5">
        <f>N3</f>
        <v>28000</v>
      </c>
      <c r="E3" s="7">
        <f t="shared" si="0"/>
        <v>56000</v>
      </c>
      <c r="F3">
        <v>2</v>
      </c>
      <c r="G3" s="9" t="s">
        <v>33</v>
      </c>
      <c r="H3">
        <v>3</v>
      </c>
      <c r="I3">
        <v>1</v>
      </c>
      <c r="J3">
        <v>5</v>
      </c>
      <c r="K3" s="5">
        <v>2000</v>
      </c>
      <c r="L3" s="5">
        <v>1000</v>
      </c>
      <c r="M3" s="6">
        <f>L3*7</f>
        <v>7000</v>
      </c>
      <c r="N3" s="6">
        <f>M3*4</f>
        <v>28000</v>
      </c>
      <c r="O3" s="6">
        <f t="shared" si="1"/>
        <v>14000</v>
      </c>
      <c r="P3" s="6">
        <f>O3*4</f>
        <v>56000</v>
      </c>
      <c r="Q3" s="7"/>
      <c r="R3" s="12">
        <f>P3-N3</f>
        <v>28000</v>
      </c>
      <c r="S3" s="7"/>
    </row>
    <row r="4" spans="1:21" customFormat="1" ht="15">
      <c r="A4" t="s">
        <v>84</v>
      </c>
      <c r="B4" t="s">
        <v>84</v>
      </c>
      <c r="C4" t="s">
        <v>20</v>
      </c>
      <c r="D4" s="7">
        <v>30000</v>
      </c>
      <c r="E4" s="7">
        <f t="shared" si="0"/>
        <v>30000</v>
      </c>
      <c r="F4">
        <v>1</v>
      </c>
      <c r="G4" s="9" t="s">
        <v>23</v>
      </c>
      <c r="H4">
        <v>2</v>
      </c>
      <c r="I4">
        <v>2</v>
      </c>
      <c r="J4">
        <v>4</v>
      </c>
      <c r="L4" s="5">
        <v>30000</v>
      </c>
      <c r="M4" s="6"/>
      <c r="N4" s="6">
        <f>M4*4</f>
        <v>0</v>
      </c>
      <c r="O4" s="6">
        <f t="shared" si="1"/>
        <v>0</v>
      </c>
      <c r="P4" s="5">
        <v>30000</v>
      </c>
      <c r="Q4" s="7"/>
      <c r="R4" s="12">
        <v>15000</v>
      </c>
      <c r="S4" s="7"/>
    </row>
    <row r="5" spans="1:21" customFormat="1" ht="15">
      <c r="A5" t="s">
        <v>84</v>
      </c>
      <c r="B5" t="s">
        <v>84</v>
      </c>
      <c r="C5" t="s">
        <v>20</v>
      </c>
      <c r="D5" s="5">
        <f t="shared" ref="D5:D32" si="2">N5</f>
        <v>33600</v>
      </c>
      <c r="E5" s="7">
        <f t="shared" si="0"/>
        <v>56000</v>
      </c>
      <c r="F5">
        <v>1</v>
      </c>
      <c r="G5" s="9" t="s">
        <v>33</v>
      </c>
      <c r="H5">
        <v>2</v>
      </c>
      <c r="I5">
        <v>1</v>
      </c>
      <c r="J5">
        <v>6</v>
      </c>
      <c r="K5" s="5">
        <v>2000</v>
      </c>
      <c r="L5" s="5">
        <v>1200</v>
      </c>
      <c r="M5" s="6">
        <f t="shared" ref="M5:M32" si="3">L5*7</f>
        <v>8400</v>
      </c>
      <c r="N5" s="6">
        <f>M5*4</f>
        <v>33600</v>
      </c>
      <c r="O5" s="6">
        <f t="shared" si="1"/>
        <v>14000</v>
      </c>
      <c r="P5" s="6">
        <f>O5*4</f>
        <v>56000</v>
      </c>
      <c r="Q5" s="7"/>
      <c r="R5" s="12">
        <f>P5-N5</f>
        <v>22400</v>
      </c>
      <c r="S5" s="7"/>
    </row>
    <row r="6" spans="1:21" customFormat="1" ht="15">
      <c r="A6" t="s">
        <v>84</v>
      </c>
      <c r="B6" t="s">
        <v>84</v>
      </c>
      <c r="C6" t="s">
        <v>20</v>
      </c>
      <c r="D6" s="7">
        <f t="shared" si="2"/>
        <v>28000</v>
      </c>
      <c r="E6" s="7">
        <f t="shared" si="0"/>
        <v>56000</v>
      </c>
      <c r="G6" s="9" t="s">
        <v>21</v>
      </c>
      <c r="H6">
        <v>2</v>
      </c>
      <c r="I6">
        <v>2</v>
      </c>
      <c r="J6">
        <v>4</v>
      </c>
      <c r="K6" s="5">
        <v>2000</v>
      </c>
      <c r="L6" s="5">
        <v>1000</v>
      </c>
      <c r="M6" s="6">
        <f t="shared" si="3"/>
        <v>7000</v>
      </c>
      <c r="N6" s="6">
        <f>M6*4</f>
        <v>28000</v>
      </c>
      <c r="O6" s="6">
        <f t="shared" si="1"/>
        <v>14000</v>
      </c>
      <c r="P6" s="6">
        <f>O6*4</f>
        <v>56000</v>
      </c>
      <c r="Q6" s="7"/>
      <c r="R6" s="12">
        <f>P6-N6</f>
        <v>28000</v>
      </c>
      <c r="S6" s="7"/>
    </row>
    <row r="7" spans="1:21" customFormat="1" ht="15">
      <c r="A7" t="s">
        <v>84</v>
      </c>
      <c r="B7" t="s">
        <v>84</v>
      </c>
      <c r="C7" t="s">
        <v>20</v>
      </c>
      <c r="D7" s="7">
        <f t="shared" si="2"/>
        <v>60000</v>
      </c>
      <c r="E7" s="7">
        <f t="shared" si="0"/>
        <v>60000</v>
      </c>
      <c r="F7">
        <v>2</v>
      </c>
      <c r="G7" s="9" t="s">
        <v>24</v>
      </c>
      <c r="H7">
        <v>2</v>
      </c>
      <c r="I7">
        <v>2</v>
      </c>
      <c r="J7">
        <v>4</v>
      </c>
      <c r="K7" s="5">
        <v>2000</v>
      </c>
      <c r="L7" s="5">
        <v>1000</v>
      </c>
      <c r="M7" s="6">
        <f t="shared" si="3"/>
        <v>7000</v>
      </c>
      <c r="N7" s="6">
        <v>60000</v>
      </c>
      <c r="O7" s="6">
        <f t="shared" si="1"/>
        <v>14000</v>
      </c>
      <c r="P7" s="6">
        <v>60000</v>
      </c>
      <c r="Q7" s="7"/>
      <c r="R7" s="12">
        <v>30000</v>
      </c>
      <c r="S7" s="7"/>
    </row>
    <row r="8" spans="1:21" customFormat="1" ht="15">
      <c r="A8" t="s">
        <v>84</v>
      </c>
      <c r="B8" t="s">
        <v>84</v>
      </c>
      <c r="C8" t="s">
        <v>27</v>
      </c>
      <c r="D8" s="5">
        <f t="shared" si="2"/>
        <v>33600</v>
      </c>
      <c r="E8" s="7">
        <f t="shared" si="0"/>
        <v>56000</v>
      </c>
      <c r="F8">
        <v>1</v>
      </c>
      <c r="G8" s="9" t="s">
        <v>33</v>
      </c>
      <c r="H8">
        <v>3</v>
      </c>
      <c r="I8">
        <v>2</v>
      </c>
      <c r="J8">
        <v>4</v>
      </c>
      <c r="K8" s="5">
        <v>2000</v>
      </c>
      <c r="L8" s="5">
        <v>1200</v>
      </c>
      <c r="M8" s="6">
        <f t="shared" si="3"/>
        <v>8400</v>
      </c>
      <c r="N8" s="6">
        <f t="shared" ref="N8:N32" si="4">M8*4</f>
        <v>33600</v>
      </c>
      <c r="O8" s="6">
        <f t="shared" si="1"/>
        <v>14000</v>
      </c>
      <c r="P8" s="6">
        <f t="shared" ref="P8:P32" si="5">O8*4</f>
        <v>56000</v>
      </c>
      <c r="Q8" s="7"/>
      <c r="R8" s="12">
        <f t="shared" ref="R8:R32" si="6">P8-N8</f>
        <v>22400</v>
      </c>
      <c r="S8" s="7"/>
    </row>
    <row r="9" spans="1:21" customFormat="1" ht="15">
      <c r="A9" t="s">
        <v>84</v>
      </c>
      <c r="B9" t="s">
        <v>84</v>
      </c>
      <c r="C9" t="s">
        <v>27</v>
      </c>
      <c r="D9" s="7">
        <f t="shared" si="2"/>
        <v>56000</v>
      </c>
      <c r="E9" s="7">
        <f t="shared" si="0"/>
        <v>112000</v>
      </c>
      <c r="F9">
        <v>2</v>
      </c>
      <c r="G9" s="9" t="s">
        <v>21</v>
      </c>
      <c r="H9">
        <v>2</v>
      </c>
      <c r="I9">
        <v>2</v>
      </c>
      <c r="J9">
        <v>5</v>
      </c>
      <c r="K9" s="5">
        <v>4000</v>
      </c>
      <c r="L9" s="5">
        <v>2000</v>
      </c>
      <c r="M9" s="6">
        <f t="shared" si="3"/>
        <v>14000</v>
      </c>
      <c r="N9" s="6">
        <f t="shared" si="4"/>
        <v>56000</v>
      </c>
      <c r="O9" s="6">
        <f t="shared" si="1"/>
        <v>28000</v>
      </c>
      <c r="P9" s="6">
        <f t="shared" si="5"/>
        <v>112000</v>
      </c>
      <c r="Q9" s="7"/>
      <c r="R9" s="12">
        <f t="shared" si="6"/>
        <v>56000</v>
      </c>
      <c r="S9" s="7"/>
      <c r="T9" s="7"/>
    </row>
    <row r="10" spans="1:21" customFormat="1" ht="15">
      <c r="A10" t="s">
        <v>84</v>
      </c>
      <c r="B10" t="s">
        <v>84</v>
      </c>
      <c r="C10" t="s">
        <v>22</v>
      </c>
      <c r="D10" s="5">
        <f t="shared" si="2"/>
        <v>28000</v>
      </c>
      <c r="E10" s="7">
        <f t="shared" si="0"/>
        <v>70000</v>
      </c>
      <c r="F10">
        <v>2</v>
      </c>
      <c r="G10" s="9" t="s">
        <v>23</v>
      </c>
      <c r="H10">
        <v>3</v>
      </c>
      <c r="I10">
        <v>1</v>
      </c>
      <c r="J10">
        <v>5</v>
      </c>
      <c r="K10" s="5">
        <v>2500</v>
      </c>
      <c r="L10" s="5">
        <v>1000</v>
      </c>
      <c r="M10" s="6">
        <f t="shared" si="3"/>
        <v>7000</v>
      </c>
      <c r="N10" s="6">
        <f t="shared" si="4"/>
        <v>28000</v>
      </c>
      <c r="O10" s="6">
        <f t="shared" si="1"/>
        <v>17500</v>
      </c>
      <c r="P10" s="6">
        <f t="shared" si="5"/>
        <v>70000</v>
      </c>
      <c r="Q10" s="7"/>
      <c r="R10" s="12">
        <f t="shared" si="6"/>
        <v>42000</v>
      </c>
      <c r="S10" s="7"/>
    </row>
    <row r="11" spans="1:21" customFormat="1" ht="15">
      <c r="A11" t="s">
        <v>84</v>
      </c>
      <c r="B11" t="s">
        <v>84</v>
      </c>
      <c r="C11" t="s">
        <v>26</v>
      </c>
      <c r="D11" s="5">
        <f t="shared" si="2"/>
        <v>14000</v>
      </c>
      <c r="E11" s="7">
        <f t="shared" si="0"/>
        <v>28000</v>
      </c>
      <c r="F11">
        <v>1</v>
      </c>
      <c r="G11" s="9" t="s">
        <v>33</v>
      </c>
      <c r="H11">
        <v>3</v>
      </c>
      <c r="I11">
        <v>1</v>
      </c>
      <c r="J11">
        <v>4</v>
      </c>
      <c r="K11" s="5">
        <v>1000</v>
      </c>
      <c r="L11" s="5">
        <v>500</v>
      </c>
      <c r="M11" s="6">
        <f t="shared" si="3"/>
        <v>3500</v>
      </c>
      <c r="N11" s="6">
        <f t="shared" si="4"/>
        <v>14000</v>
      </c>
      <c r="O11" s="6">
        <f t="shared" si="1"/>
        <v>7000</v>
      </c>
      <c r="P11" s="6">
        <f t="shared" si="5"/>
        <v>28000</v>
      </c>
      <c r="Q11" s="7"/>
      <c r="R11" s="12">
        <f t="shared" si="6"/>
        <v>14000</v>
      </c>
      <c r="S11" s="7"/>
    </row>
    <row r="12" spans="1:21" customFormat="1" ht="15">
      <c r="A12" t="s">
        <v>84</v>
      </c>
      <c r="B12" t="s">
        <v>84</v>
      </c>
      <c r="C12" t="s">
        <v>26</v>
      </c>
      <c r="D12" s="5">
        <f t="shared" si="2"/>
        <v>33600</v>
      </c>
      <c r="E12" s="7">
        <f t="shared" si="0"/>
        <v>70000</v>
      </c>
      <c r="F12">
        <v>1</v>
      </c>
      <c r="G12" s="9" t="s">
        <v>30</v>
      </c>
      <c r="H12">
        <v>3</v>
      </c>
      <c r="I12">
        <v>3</v>
      </c>
      <c r="J12">
        <v>5</v>
      </c>
      <c r="K12" s="5">
        <v>2500</v>
      </c>
      <c r="L12" s="5">
        <v>1200</v>
      </c>
      <c r="M12" s="6">
        <f t="shared" si="3"/>
        <v>8400</v>
      </c>
      <c r="N12" s="6">
        <f t="shared" si="4"/>
        <v>33600</v>
      </c>
      <c r="O12" s="6">
        <f t="shared" si="1"/>
        <v>17500</v>
      </c>
      <c r="P12" s="6">
        <f t="shared" si="5"/>
        <v>70000</v>
      </c>
      <c r="Q12" s="7"/>
      <c r="R12" s="12">
        <f t="shared" si="6"/>
        <v>36400</v>
      </c>
      <c r="S12" s="7"/>
    </row>
    <row r="13" spans="1:21" customFormat="1" ht="15">
      <c r="A13" t="s">
        <v>84</v>
      </c>
      <c r="B13" t="s">
        <v>84</v>
      </c>
      <c r="C13" t="s">
        <v>26</v>
      </c>
      <c r="D13" s="5">
        <f t="shared" si="2"/>
        <v>28000</v>
      </c>
      <c r="E13" s="7">
        <f t="shared" si="0"/>
        <v>42000</v>
      </c>
      <c r="F13">
        <v>1</v>
      </c>
      <c r="G13" s="9" t="s">
        <v>33</v>
      </c>
      <c r="H13">
        <v>3</v>
      </c>
      <c r="I13">
        <v>1</v>
      </c>
      <c r="J13">
        <v>4</v>
      </c>
      <c r="K13" s="5">
        <v>1500</v>
      </c>
      <c r="L13" s="5">
        <v>1000</v>
      </c>
      <c r="M13" s="6">
        <f t="shared" si="3"/>
        <v>7000</v>
      </c>
      <c r="N13" s="6">
        <f t="shared" si="4"/>
        <v>28000</v>
      </c>
      <c r="O13" s="6">
        <f t="shared" si="1"/>
        <v>10500</v>
      </c>
      <c r="P13" s="6">
        <f t="shared" si="5"/>
        <v>42000</v>
      </c>
      <c r="Q13" s="7"/>
      <c r="R13" s="12">
        <f t="shared" si="6"/>
        <v>14000</v>
      </c>
      <c r="S13" s="7"/>
    </row>
    <row r="14" spans="1:21" customFormat="1" ht="15">
      <c r="A14" t="s">
        <v>84</v>
      </c>
      <c r="B14" t="s">
        <v>84</v>
      </c>
      <c r="C14" t="s">
        <v>26</v>
      </c>
      <c r="D14" s="5">
        <f t="shared" si="2"/>
        <v>14000</v>
      </c>
      <c r="E14" s="7">
        <f t="shared" si="0"/>
        <v>33600</v>
      </c>
      <c r="F14">
        <v>1</v>
      </c>
      <c r="G14" s="9" t="s">
        <v>33</v>
      </c>
      <c r="H14">
        <v>2</v>
      </c>
      <c r="I14">
        <v>1</v>
      </c>
      <c r="J14">
        <v>4</v>
      </c>
      <c r="K14" s="5">
        <v>1200</v>
      </c>
      <c r="L14" s="5">
        <v>500</v>
      </c>
      <c r="M14" s="6">
        <f t="shared" si="3"/>
        <v>3500</v>
      </c>
      <c r="N14" s="6">
        <f t="shared" si="4"/>
        <v>14000</v>
      </c>
      <c r="O14" s="6">
        <f t="shared" si="1"/>
        <v>8400</v>
      </c>
      <c r="P14" s="6">
        <f t="shared" si="5"/>
        <v>33600</v>
      </c>
      <c r="Q14" s="7"/>
      <c r="R14" s="12">
        <f t="shared" si="6"/>
        <v>19600</v>
      </c>
      <c r="S14" s="7"/>
    </row>
    <row r="15" spans="1:21" customFormat="1" ht="15">
      <c r="A15" t="s">
        <v>84</v>
      </c>
      <c r="B15" t="s">
        <v>84</v>
      </c>
      <c r="C15" t="s">
        <v>26</v>
      </c>
      <c r="D15" s="5">
        <f t="shared" si="2"/>
        <v>33600</v>
      </c>
      <c r="E15" s="7">
        <f t="shared" si="0"/>
        <v>56000</v>
      </c>
      <c r="F15">
        <v>1</v>
      </c>
      <c r="G15" s="9" t="s">
        <v>33</v>
      </c>
      <c r="H15">
        <v>3</v>
      </c>
      <c r="I15">
        <v>2</v>
      </c>
      <c r="J15">
        <v>4</v>
      </c>
      <c r="K15" s="5">
        <v>2000</v>
      </c>
      <c r="L15" s="5">
        <v>1200</v>
      </c>
      <c r="M15" s="6">
        <f t="shared" si="3"/>
        <v>8400</v>
      </c>
      <c r="N15" s="6">
        <f t="shared" si="4"/>
        <v>33600</v>
      </c>
      <c r="O15" s="6">
        <f t="shared" si="1"/>
        <v>14000</v>
      </c>
      <c r="P15" s="6">
        <f t="shared" si="5"/>
        <v>56000</v>
      </c>
      <c r="Q15" s="7"/>
      <c r="R15" s="12">
        <f t="shared" si="6"/>
        <v>22400</v>
      </c>
      <c r="S15" s="7"/>
    </row>
    <row r="16" spans="1:21" customFormat="1" ht="15">
      <c r="A16" t="s">
        <v>84</v>
      </c>
      <c r="B16" t="s">
        <v>84</v>
      </c>
      <c r="C16" t="s">
        <v>26</v>
      </c>
      <c r="D16" s="5">
        <f t="shared" si="2"/>
        <v>56000</v>
      </c>
      <c r="E16" s="7">
        <f t="shared" si="0"/>
        <v>98000</v>
      </c>
      <c r="F16">
        <v>1</v>
      </c>
      <c r="G16" s="9" t="s">
        <v>30</v>
      </c>
      <c r="H16">
        <v>3</v>
      </c>
      <c r="I16">
        <v>3</v>
      </c>
      <c r="J16">
        <v>4</v>
      </c>
      <c r="K16" s="5">
        <v>3500</v>
      </c>
      <c r="L16" s="5">
        <v>2000</v>
      </c>
      <c r="M16" s="6">
        <f t="shared" si="3"/>
        <v>14000</v>
      </c>
      <c r="N16" s="6">
        <f t="shared" si="4"/>
        <v>56000</v>
      </c>
      <c r="O16" s="6">
        <f t="shared" si="1"/>
        <v>24500</v>
      </c>
      <c r="P16" s="6">
        <f t="shared" si="5"/>
        <v>98000</v>
      </c>
      <c r="Q16" s="7"/>
      <c r="R16" s="12">
        <f t="shared" si="6"/>
        <v>42000</v>
      </c>
      <c r="S16" s="7"/>
    </row>
    <row r="17" spans="1:19" customFormat="1" ht="15">
      <c r="A17" t="s">
        <v>84</v>
      </c>
      <c r="B17" t="s">
        <v>84</v>
      </c>
      <c r="C17" t="s">
        <v>26</v>
      </c>
      <c r="D17" s="7">
        <f t="shared" si="2"/>
        <v>28000</v>
      </c>
      <c r="E17" s="7">
        <f t="shared" si="0"/>
        <v>56000</v>
      </c>
      <c r="F17">
        <v>1</v>
      </c>
      <c r="G17" s="9" t="s">
        <v>33</v>
      </c>
      <c r="H17">
        <v>2</v>
      </c>
      <c r="I17">
        <v>2</v>
      </c>
      <c r="J17">
        <v>5</v>
      </c>
      <c r="K17" s="5">
        <v>2000</v>
      </c>
      <c r="L17" s="5">
        <v>1000</v>
      </c>
      <c r="M17" s="6">
        <f t="shared" si="3"/>
        <v>7000</v>
      </c>
      <c r="N17" s="6">
        <f t="shared" si="4"/>
        <v>28000</v>
      </c>
      <c r="O17" s="6">
        <f t="shared" si="1"/>
        <v>14000</v>
      </c>
      <c r="P17" s="6">
        <f t="shared" si="5"/>
        <v>56000</v>
      </c>
      <c r="Q17" s="7"/>
      <c r="R17" s="12">
        <f t="shared" si="6"/>
        <v>28000</v>
      </c>
      <c r="S17" s="7"/>
    </row>
    <row r="18" spans="1:19" customFormat="1" ht="15">
      <c r="A18" t="s">
        <v>84</v>
      </c>
      <c r="B18" t="s">
        <v>84</v>
      </c>
      <c r="C18" t="s">
        <v>26</v>
      </c>
      <c r="D18" s="5">
        <f t="shared" si="2"/>
        <v>33600</v>
      </c>
      <c r="E18" s="7">
        <f t="shared" si="0"/>
        <v>56000</v>
      </c>
      <c r="F18">
        <v>1</v>
      </c>
      <c r="G18" s="9" t="s">
        <v>23</v>
      </c>
      <c r="H18">
        <v>2</v>
      </c>
      <c r="I18">
        <v>1</v>
      </c>
      <c r="J18">
        <v>2</v>
      </c>
      <c r="K18" s="5">
        <v>2000</v>
      </c>
      <c r="L18" s="5">
        <v>1200</v>
      </c>
      <c r="M18" s="6">
        <f t="shared" si="3"/>
        <v>8400</v>
      </c>
      <c r="N18" s="6">
        <f t="shared" si="4"/>
        <v>33600</v>
      </c>
      <c r="O18" s="6">
        <f t="shared" si="1"/>
        <v>14000</v>
      </c>
      <c r="P18" s="6">
        <f t="shared" si="5"/>
        <v>56000</v>
      </c>
      <c r="Q18" s="7"/>
      <c r="R18" s="12">
        <f t="shared" si="6"/>
        <v>22400</v>
      </c>
      <c r="S18" s="7"/>
    </row>
    <row r="19" spans="1:19" customFormat="1" ht="15">
      <c r="A19" t="s">
        <v>84</v>
      </c>
      <c r="B19" t="s">
        <v>84</v>
      </c>
      <c r="C19" t="s">
        <v>26</v>
      </c>
      <c r="D19" s="5">
        <f t="shared" si="2"/>
        <v>28000</v>
      </c>
      <c r="E19" s="7">
        <f t="shared" si="0"/>
        <v>50400</v>
      </c>
      <c r="F19">
        <v>2</v>
      </c>
      <c r="G19" s="9" t="s">
        <v>33</v>
      </c>
      <c r="H19">
        <v>3</v>
      </c>
      <c r="I19">
        <v>1</v>
      </c>
      <c r="J19">
        <v>5</v>
      </c>
      <c r="K19" s="5">
        <v>1800</v>
      </c>
      <c r="L19" s="5">
        <v>1000</v>
      </c>
      <c r="M19" s="6">
        <f t="shared" si="3"/>
        <v>7000</v>
      </c>
      <c r="N19" s="6">
        <f t="shared" si="4"/>
        <v>28000</v>
      </c>
      <c r="O19" s="6">
        <f t="shared" si="1"/>
        <v>12600</v>
      </c>
      <c r="P19" s="6">
        <f t="shared" si="5"/>
        <v>50400</v>
      </c>
      <c r="Q19" s="7"/>
      <c r="R19" s="12">
        <f t="shared" si="6"/>
        <v>22400</v>
      </c>
      <c r="S19" s="7"/>
    </row>
    <row r="20" spans="1:19" customFormat="1" ht="15">
      <c r="A20" t="s">
        <v>84</v>
      </c>
      <c r="B20" t="s">
        <v>84</v>
      </c>
      <c r="C20" t="s">
        <v>26</v>
      </c>
      <c r="D20" s="5">
        <f t="shared" si="2"/>
        <v>28000</v>
      </c>
      <c r="E20" s="7">
        <f t="shared" si="0"/>
        <v>56000</v>
      </c>
      <c r="F20">
        <v>2</v>
      </c>
      <c r="G20" s="9" t="s">
        <v>33</v>
      </c>
      <c r="H20">
        <v>3</v>
      </c>
      <c r="I20">
        <v>1</v>
      </c>
      <c r="J20">
        <v>5</v>
      </c>
      <c r="K20" s="5">
        <v>2000</v>
      </c>
      <c r="L20" s="5">
        <v>1000</v>
      </c>
      <c r="M20" s="6">
        <f t="shared" si="3"/>
        <v>7000</v>
      </c>
      <c r="N20" s="6">
        <f t="shared" si="4"/>
        <v>28000</v>
      </c>
      <c r="O20" s="6">
        <f t="shared" si="1"/>
        <v>14000</v>
      </c>
      <c r="P20" s="6">
        <f t="shared" si="5"/>
        <v>56000</v>
      </c>
      <c r="Q20" s="7"/>
      <c r="R20" s="12">
        <f t="shared" si="6"/>
        <v>28000</v>
      </c>
      <c r="S20" s="7"/>
    </row>
    <row r="21" spans="1:19" customFormat="1" ht="15">
      <c r="A21" t="s">
        <v>84</v>
      </c>
      <c r="B21" t="s">
        <v>84</v>
      </c>
      <c r="C21" t="s">
        <v>26</v>
      </c>
      <c r="D21" s="5">
        <f t="shared" si="2"/>
        <v>42000</v>
      </c>
      <c r="E21" s="7">
        <f t="shared" si="0"/>
        <v>56000</v>
      </c>
      <c r="F21">
        <v>1</v>
      </c>
      <c r="G21" s="9" t="s">
        <v>23</v>
      </c>
      <c r="H21">
        <v>2</v>
      </c>
      <c r="I21">
        <v>2</v>
      </c>
      <c r="J21">
        <v>3</v>
      </c>
      <c r="K21" s="5">
        <v>2000</v>
      </c>
      <c r="L21" s="5">
        <v>1500</v>
      </c>
      <c r="M21" s="6">
        <f t="shared" si="3"/>
        <v>10500</v>
      </c>
      <c r="N21" s="6">
        <f t="shared" si="4"/>
        <v>42000</v>
      </c>
      <c r="O21" s="6">
        <f t="shared" si="1"/>
        <v>14000</v>
      </c>
      <c r="P21" s="6">
        <f t="shared" si="5"/>
        <v>56000</v>
      </c>
      <c r="Q21" s="7"/>
      <c r="R21" s="12">
        <f t="shared" si="6"/>
        <v>14000</v>
      </c>
      <c r="S21" s="7"/>
    </row>
    <row r="22" spans="1:19" customFormat="1" ht="15">
      <c r="A22" t="s">
        <v>84</v>
      </c>
      <c r="B22" t="s">
        <v>84</v>
      </c>
      <c r="C22" t="s">
        <v>26</v>
      </c>
      <c r="D22" s="5">
        <f t="shared" si="2"/>
        <v>14000</v>
      </c>
      <c r="E22" s="7">
        <f t="shared" si="0"/>
        <v>28000</v>
      </c>
      <c r="F22">
        <v>1</v>
      </c>
      <c r="G22" s="9" t="s">
        <v>23</v>
      </c>
      <c r="H22">
        <v>2</v>
      </c>
      <c r="I22">
        <v>2</v>
      </c>
      <c r="J22">
        <v>2</v>
      </c>
      <c r="K22" s="5">
        <v>1000</v>
      </c>
      <c r="L22" s="5">
        <v>500</v>
      </c>
      <c r="M22" s="6">
        <f t="shared" si="3"/>
        <v>3500</v>
      </c>
      <c r="N22" s="6">
        <f t="shared" si="4"/>
        <v>14000</v>
      </c>
      <c r="O22" s="6">
        <f t="shared" si="1"/>
        <v>7000</v>
      </c>
      <c r="P22" s="6">
        <f t="shared" si="5"/>
        <v>28000</v>
      </c>
      <c r="Q22" s="7"/>
      <c r="R22" s="12">
        <f t="shared" si="6"/>
        <v>14000</v>
      </c>
      <c r="S22" s="7"/>
    </row>
    <row r="23" spans="1:19" customFormat="1" ht="15">
      <c r="A23" t="s">
        <v>84</v>
      </c>
      <c r="B23" t="s">
        <v>84</v>
      </c>
      <c r="C23" t="s">
        <v>22</v>
      </c>
      <c r="D23" s="5">
        <f t="shared" si="2"/>
        <v>42000</v>
      </c>
      <c r="E23" s="7">
        <f t="shared" si="0"/>
        <v>84000</v>
      </c>
      <c r="F23">
        <v>1</v>
      </c>
      <c r="G23" s="9" t="s">
        <v>23</v>
      </c>
      <c r="H23">
        <v>2</v>
      </c>
      <c r="I23">
        <v>2</v>
      </c>
      <c r="J23">
        <v>2</v>
      </c>
      <c r="K23" s="5">
        <v>3000</v>
      </c>
      <c r="L23" s="5">
        <v>1500</v>
      </c>
      <c r="M23" s="6">
        <f t="shared" si="3"/>
        <v>10500</v>
      </c>
      <c r="N23" s="6">
        <f t="shared" si="4"/>
        <v>42000</v>
      </c>
      <c r="O23" s="6">
        <f t="shared" si="1"/>
        <v>21000</v>
      </c>
      <c r="P23" s="6">
        <f t="shared" si="5"/>
        <v>84000</v>
      </c>
      <c r="Q23" s="7"/>
      <c r="R23" s="12">
        <f t="shared" si="6"/>
        <v>42000</v>
      </c>
      <c r="S23" s="7"/>
    </row>
    <row r="24" spans="1:19" customFormat="1" ht="15">
      <c r="A24" t="s">
        <v>84</v>
      </c>
      <c r="B24" t="s">
        <v>84</v>
      </c>
      <c r="C24" t="s">
        <v>26</v>
      </c>
      <c r="D24" s="5">
        <f t="shared" si="2"/>
        <v>33600</v>
      </c>
      <c r="E24" s="7">
        <f t="shared" si="0"/>
        <v>84000</v>
      </c>
      <c r="F24">
        <v>1</v>
      </c>
      <c r="G24" s="9" t="s">
        <v>30</v>
      </c>
      <c r="H24">
        <v>3</v>
      </c>
      <c r="I24">
        <v>3</v>
      </c>
      <c r="J24">
        <v>5</v>
      </c>
      <c r="K24" s="5">
        <v>3000</v>
      </c>
      <c r="L24" s="5">
        <v>1200</v>
      </c>
      <c r="M24" s="6">
        <f t="shared" si="3"/>
        <v>8400</v>
      </c>
      <c r="N24" s="6">
        <f t="shared" si="4"/>
        <v>33600</v>
      </c>
      <c r="O24" s="6">
        <f t="shared" si="1"/>
        <v>21000</v>
      </c>
      <c r="P24" s="6">
        <f t="shared" si="5"/>
        <v>84000</v>
      </c>
      <c r="Q24" s="7"/>
      <c r="R24" s="12">
        <f t="shared" si="6"/>
        <v>50400</v>
      </c>
      <c r="S24" s="7"/>
    </row>
    <row r="25" spans="1:19" customFormat="1" ht="15">
      <c r="A25" t="s">
        <v>84</v>
      </c>
      <c r="B25" t="s">
        <v>84</v>
      </c>
      <c r="C25" t="s">
        <v>26</v>
      </c>
      <c r="D25" s="5">
        <f t="shared" si="2"/>
        <v>33600</v>
      </c>
      <c r="E25" s="7">
        <f t="shared" si="0"/>
        <v>56000</v>
      </c>
      <c r="F25">
        <v>1</v>
      </c>
      <c r="G25" s="9" t="s">
        <v>30</v>
      </c>
      <c r="H25">
        <v>3</v>
      </c>
      <c r="I25">
        <v>3</v>
      </c>
      <c r="J25">
        <v>5</v>
      </c>
      <c r="K25" s="5">
        <v>2000</v>
      </c>
      <c r="L25" s="5">
        <v>1200</v>
      </c>
      <c r="M25" s="6">
        <f t="shared" si="3"/>
        <v>8400</v>
      </c>
      <c r="N25" s="6">
        <f t="shared" si="4"/>
        <v>33600</v>
      </c>
      <c r="O25" s="6">
        <f t="shared" si="1"/>
        <v>14000</v>
      </c>
      <c r="P25" s="6">
        <f t="shared" si="5"/>
        <v>56000</v>
      </c>
      <c r="Q25" s="7"/>
      <c r="R25" s="12">
        <f t="shared" si="6"/>
        <v>22400</v>
      </c>
      <c r="S25" s="7"/>
    </row>
    <row r="26" spans="1:19" customFormat="1" ht="15">
      <c r="A26" t="s">
        <v>84</v>
      </c>
      <c r="B26" t="s">
        <v>84</v>
      </c>
      <c r="C26" t="s">
        <v>22</v>
      </c>
      <c r="D26" s="5">
        <f t="shared" si="2"/>
        <v>28000</v>
      </c>
      <c r="E26" s="7">
        <f t="shared" si="0"/>
        <v>56000</v>
      </c>
      <c r="F26">
        <v>1</v>
      </c>
      <c r="G26" s="9" t="s">
        <v>23</v>
      </c>
      <c r="H26">
        <v>1</v>
      </c>
      <c r="I26">
        <v>1</v>
      </c>
      <c r="J26">
        <v>1</v>
      </c>
      <c r="K26" s="5">
        <v>2000</v>
      </c>
      <c r="L26" s="5">
        <v>1000</v>
      </c>
      <c r="M26" s="6">
        <f t="shared" si="3"/>
        <v>7000</v>
      </c>
      <c r="N26" s="6">
        <f t="shared" si="4"/>
        <v>28000</v>
      </c>
      <c r="O26" s="6">
        <f t="shared" si="1"/>
        <v>14000</v>
      </c>
      <c r="P26" s="6">
        <f t="shared" si="5"/>
        <v>56000</v>
      </c>
      <c r="Q26" s="7"/>
      <c r="R26" s="12">
        <f t="shared" si="6"/>
        <v>28000</v>
      </c>
      <c r="S26" s="7"/>
    </row>
    <row r="27" spans="1:19" customFormat="1" ht="15">
      <c r="A27" t="s">
        <v>84</v>
      </c>
      <c r="B27" t="s">
        <v>84</v>
      </c>
      <c r="C27" t="s">
        <v>26</v>
      </c>
      <c r="D27" s="7">
        <f t="shared" si="2"/>
        <v>28000</v>
      </c>
      <c r="E27" s="7">
        <f t="shared" si="0"/>
        <v>56000</v>
      </c>
      <c r="F27">
        <v>1</v>
      </c>
      <c r="G27" s="9" t="s">
        <v>25</v>
      </c>
      <c r="H27">
        <v>2</v>
      </c>
      <c r="I27">
        <v>2</v>
      </c>
      <c r="J27">
        <v>5</v>
      </c>
      <c r="K27" s="5">
        <v>2000</v>
      </c>
      <c r="L27" s="5">
        <v>1000</v>
      </c>
      <c r="M27" s="6">
        <f t="shared" si="3"/>
        <v>7000</v>
      </c>
      <c r="N27" s="6">
        <f t="shared" si="4"/>
        <v>28000</v>
      </c>
      <c r="O27" s="6">
        <f t="shared" si="1"/>
        <v>14000</v>
      </c>
      <c r="P27" s="6">
        <f t="shared" si="5"/>
        <v>56000</v>
      </c>
      <c r="Q27" s="7"/>
      <c r="R27" s="12">
        <f t="shared" si="6"/>
        <v>28000</v>
      </c>
      <c r="S27" s="7"/>
    </row>
    <row r="28" spans="1:19" customFormat="1" ht="15">
      <c r="A28" t="s">
        <v>84</v>
      </c>
      <c r="B28" t="s">
        <v>84</v>
      </c>
      <c r="C28" t="s">
        <v>26</v>
      </c>
      <c r="D28" s="7">
        <f t="shared" si="2"/>
        <v>28000</v>
      </c>
      <c r="E28" s="7">
        <f t="shared" si="0"/>
        <v>56000</v>
      </c>
      <c r="F28">
        <v>1</v>
      </c>
      <c r="G28" s="3" t="s">
        <v>29</v>
      </c>
      <c r="H28">
        <v>2</v>
      </c>
      <c r="I28">
        <v>2</v>
      </c>
      <c r="J28">
        <v>5</v>
      </c>
      <c r="K28" s="5">
        <v>2000</v>
      </c>
      <c r="L28" s="5">
        <v>1000</v>
      </c>
      <c r="M28" s="6">
        <f t="shared" si="3"/>
        <v>7000</v>
      </c>
      <c r="N28" s="6">
        <f t="shared" si="4"/>
        <v>28000</v>
      </c>
      <c r="O28" s="6">
        <f t="shared" si="1"/>
        <v>14000</v>
      </c>
      <c r="P28" s="6">
        <f t="shared" si="5"/>
        <v>56000</v>
      </c>
      <c r="Q28" s="7"/>
      <c r="R28" s="12">
        <f t="shared" si="6"/>
        <v>28000</v>
      </c>
      <c r="S28" s="7"/>
    </row>
    <row r="29" spans="1:19" customFormat="1" ht="15">
      <c r="A29" t="s">
        <v>84</v>
      </c>
      <c r="B29" t="s">
        <v>84</v>
      </c>
      <c r="C29" t="s">
        <v>26</v>
      </c>
      <c r="D29" s="7">
        <f t="shared" si="2"/>
        <v>28000</v>
      </c>
      <c r="E29" s="7">
        <f t="shared" si="0"/>
        <v>56000</v>
      </c>
      <c r="F29">
        <v>1</v>
      </c>
      <c r="G29" s="9" t="s">
        <v>28</v>
      </c>
      <c r="H29">
        <v>3</v>
      </c>
      <c r="I29">
        <v>2</v>
      </c>
      <c r="J29">
        <v>7</v>
      </c>
      <c r="K29" s="5">
        <v>2000</v>
      </c>
      <c r="L29" s="5">
        <v>1000</v>
      </c>
      <c r="M29" s="6">
        <f t="shared" si="3"/>
        <v>7000</v>
      </c>
      <c r="N29" s="6">
        <f t="shared" si="4"/>
        <v>28000</v>
      </c>
      <c r="O29" s="6">
        <f t="shared" si="1"/>
        <v>14000</v>
      </c>
      <c r="P29" s="6">
        <f t="shared" si="5"/>
        <v>56000</v>
      </c>
      <c r="Q29" s="7"/>
      <c r="R29" s="12">
        <f t="shared" si="6"/>
        <v>28000</v>
      </c>
      <c r="S29" s="7"/>
    </row>
    <row r="30" spans="1:19" customFormat="1" ht="15">
      <c r="A30" t="s">
        <v>84</v>
      </c>
      <c r="B30" t="s">
        <v>84</v>
      </c>
      <c r="C30" t="s">
        <v>26</v>
      </c>
      <c r="D30" s="7">
        <f t="shared" si="2"/>
        <v>42000</v>
      </c>
      <c r="E30" s="7">
        <f t="shared" si="0"/>
        <v>56000</v>
      </c>
      <c r="F30">
        <v>2</v>
      </c>
      <c r="G30" s="9" t="s">
        <v>30</v>
      </c>
      <c r="H30">
        <v>2</v>
      </c>
      <c r="I30">
        <v>2</v>
      </c>
      <c r="J30">
        <v>3</v>
      </c>
      <c r="K30" s="5">
        <v>2000</v>
      </c>
      <c r="L30" s="5">
        <v>1500</v>
      </c>
      <c r="M30" s="6">
        <f t="shared" si="3"/>
        <v>10500</v>
      </c>
      <c r="N30" s="6">
        <f t="shared" si="4"/>
        <v>42000</v>
      </c>
      <c r="O30" s="6">
        <f t="shared" si="1"/>
        <v>14000</v>
      </c>
      <c r="P30" s="6">
        <f t="shared" si="5"/>
        <v>56000</v>
      </c>
      <c r="Q30" s="7"/>
      <c r="R30" s="12">
        <f t="shared" si="6"/>
        <v>14000</v>
      </c>
      <c r="S30" s="7"/>
    </row>
    <row r="31" spans="1:19" customFormat="1" ht="15">
      <c r="A31" t="s">
        <v>84</v>
      </c>
      <c r="B31" t="s">
        <v>84</v>
      </c>
      <c r="C31" t="s">
        <v>35</v>
      </c>
      <c r="D31" s="7">
        <f t="shared" si="2"/>
        <v>28000</v>
      </c>
      <c r="E31" s="7">
        <f t="shared" si="0"/>
        <v>56000</v>
      </c>
      <c r="G31" s="9" t="s">
        <v>25</v>
      </c>
      <c r="H31">
        <v>2</v>
      </c>
      <c r="I31">
        <v>2</v>
      </c>
      <c r="J31">
        <v>4</v>
      </c>
      <c r="K31" s="5">
        <v>2000</v>
      </c>
      <c r="L31" s="5">
        <v>1000</v>
      </c>
      <c r="M31" s="6">
        <f t="shared" si="3"/>
        <v>7000</v>
      </c>
      <c r="N31" s="6">
        <f t="shared" si="4"/>
        <v>28000</v>
      </c>
      <c r="O31" s="6">
        <f t="shared" si="1"/>
        <v>14000</v>
      </c>
      <c r="P31" s="6">
        <f t="shared" si="5"/>
        <v>56000</v>
      </c>
      <c r="Q31" s="7"/>
      <c r="R31" s="12">
        <f t="shared" si="6"/>
        <v>28000</v>
      </c>
      <c r="S31" s="7"/>
    </row>
    <row r="32" spans="1:19" customFormat="1" ht="15">
      <c r="D32" s="7">
        <f t="shared" si="2"/>
        <v>0</v>
      </c>
      <c r="E32" s="7">
        <f t="shared" si="0"/>
        <v>0</v>
      </c>
      <c r="G32" s="9" t="s">
        <v>21</v>
      </c>
      <c r="M32" s="6">
        <f t="shared" si="3"/>
        <v>0</v>
      </c>
      <c r="N32" s="6">
        <f t="shared" si="4"/>
        <v>0</v>
      </c>
      <c r="O32" s="6">
        <f t="shared" si="1"/>
        <v>0</v>
      </c>
      <c r="P32" s="6">
        <f t="shared" si="5"/>
        <v>0</v>
      </c>
      <c r="Q32" s="7"/>
      <c r="R32" s="12">
        <f t="shared" si="6"/>
        <v>0</v>
      </c>
      <c r="S32" s="7"/>
    </row>
    <row r="33" spans="4:19" customFormat="1">
      <c r="L33" s="5"/>
      <c r="M33" s="6"/>
      <c r="N33" s="6"/>
      <c r="O33" s="6"/>
      <c r="P33" s="6"/>
      <c r="Q33" s="7"/>
      <c r="R33" s="8"/>
    </row>
    <row r="34" spans="4:19" customFormat="1">
      <c r="H34">
        <f>SUM(H2:H32)</f>
        <v>74</v>
      </c>
      <c r="I34">
        <f>SUM(I2:I32)</f>
        <v>54</v>
      </c>
      <c r="J34" s="13">
        <f>AVERAGE(J2:J32)</f>
        <v>4.2333333333333334</v>
      </c>
      <c r="L34" s="5"/>
      <c r="M34" s="6"/>
      <c r="N34" s="6"/>
      <c r="O34" s="6"/>
      <c r="P34" s="6"/>
      <c r="Q34" s="7"/>
      <c r="R34" s="16" t="s">
        <v>72</v>
      </c>
    </row>
    <row r="35" spans="4:19" customFormat="1">
      <c r="H35" s="13">
        <f>H34/COUNT(H2:H32)</f>
        <v>2.4666666666666668</v>
      </c>
      <c r="I35" s="13">
        <f>I34/COUNT(I2:I32)</f>
        <v>1.8</v>
      </c>
      <c r="L35" s="5"/>
      <c r="M35" s="6"/>
      <c r="N35" s="6">
        <f>AVERAGE(N3:N31)</f>
        <v>31420.689655172413</v>
      </c>
      <c r="O35" s="6"/>
      <c r="P35" s="6">
        <f>AVERAGE(P3:P31)</f>
        <v>58137.931034482761</v>
      </c>
      <c r="Q35" s="7"/>
      <c r="R35" s="12">
        <f>AVERAGE(R2:R32)</f>
        <v>25896.774193548386</v>
      </c>
      <c r="S35" t="s">
        <v>69</v>
      </c>
    </row>
    <row r="36" spans="4:19" customFormat="1">
      <c r="D36" s="6"/>
      <c r="E36" s="6"/>
      <c r="F36" s="13">
        <f>AVERAGE(F2:F32)</f>
        <v>1.2857142857142858</v>
      </c>
      <c r="I36" s="8">
        <f>I35/H35</f>
        <v>0.72972972972972971</v>
      </c>
      <c r="L36" s="5"/>
      <c r="M36" s="6"/>
      <c r="N36" s="14">
        <f>N35/2550</f>
        <v>12.321839080459769</v>
      </c>
      <c r="O36" s="14"/>
      <c r="P36" s="14">
        <f>P35/2550</f>
        <v>22.799188640973632</v>
      </c>
      <c r="Q36" s="7"/>
      <c r="R36" s="14">
        <f>R35/2500</f>
        <v>10.358709677419355</v>
      </c>
      <c r="S36" t="s">
        <v>70</v>
      </c>
    </row>
    <row r="37" spans="4:19" customFormat="1">
      <c r="D37" s="14"/>
      <c r="E37" s="14"/>
      <c r="L37" s="5"/>
      <c r="M37" s="6"/>
      <c r="N37" s="6"/>
      <c r="O37" s="6"/>
      <c r="P37" s="6"/>
      <c r="Q37" s="7"/>
      <c r="R37" s="15">
        <f>R36*12</f>
        <v>124.30451612903227</v>
      </c>
      <c r="S37" t="s">
        <v>71</v>
      </c>
    </row>
    <row r="38" spans="4:19" customFormat="1">
      <c r="L38" s="5"/>
      <c r="M38" s="6"/>
      <c r="N38" s="6"/>
      <c r="O38" s="6"/>
      <c r="P38" s="14">
        <f>P36-N36</f>
        <v>10.477349560513863</v>
      </c>
      <c r="Q38" s="7"/>
      <c r="R38" s="8"/>
    </row>
    <row r="39" spans="4:19" customFormat="1">
      <c r="E39" s="19"/>
      <c r="L39" s="5"/>
      <c r="M39" s="6"/>
      <c r="N39" s="6"/>
      <c r="O39" s="6"/>
      <c r="P39" s="6"/>
      <c r="Q39" s="7"/>
      <c r="R39" s="8"/>
    </row>
    <row r="40" spans="4:19" customFormat="1">
      <c r="L40" s="5"/>
      <c r="M40" s="6"/>
      <c r="N40" s="6"/>
      <c r="O40" s="6"/>
      <c r="P40" s="6"/>
      <c r="Q40" s="7"/>
      <c r="R40" s="16" t="s">
        <v>73</v>
      </c>
    </row>
    <row r="41" spans="4:19" customFormat="1">
      <c r="L41" s="5"/>
      <c r="M41" s="6"/>
      <c r="N41" s="6"/>
      <c r="O41" s="6"/>
      <c r="P41" s="6"/>
      <c r="Q41" s="7"/>
      <c r="R41" s="12">
        <f>AVERAGE(R25:R32)</f>
        <v>22050</v>
      </c>
      <c r="S41" t="s">
        <v>69</v>
      </c>
    </row>
    <row r="42" spans="4:19" customFormat="1">
      <c r="L42" s="5"/>
      <c r="M42" s="6"/>
      <c r="N42" s="6"/>
      <c r="O42" s="6"/>
      <c r="P42" s="6"/>
      <c r="Q42" s="7"/>
      <c r="R42" s="14">
        <f>R41/2500</f>
        <v>8.82</v>
      </c>
      <c r="S42" t="s">
        <v>70</v>
      </c>
    </row>
    <row r="43" spans="4:19" customFormat="1">
      <c r="L43" s="5"/>
      <c r="M43" s="6"/>
      <c r="N43" s="6"/>
      <c r="O43" s="6"/>
      <c r="Q43" s="7"/>
      <c r="R43" s="15">
        <f>R42*12</f>
        <v>105.84</v>
      </c>
      <c r="S43" t="s">
        <v>71</v>
      </c>
    </row>
    <row r="44" spans="4:19" customFormat="1">
      <c r="L44" s="5"/>
      <c r="M44" s="6"/>
      <c r="N44" s="6"/>
      <c r="Q44" s="7"/>
      <c r="R44" s="8"/>
    </row>
    <row r="45" spans="4:19">
      <c r="L45" s="5"/>
      <c r="M45" s="6"/>
      <c r="Q45" s="7"/>
      <c r="R45" s="8"/>
    </row>
    <row r="46" spans="4:19">
      <c r="L46" s="5"/>
      <c r="R46" s="16" t="s">
        <v>74</v>
      </c>
    </row>
    <row r="47" spans="4:19">
      <c r="L47" s="5"/>
      <c r="R47" s="17">
        <f>AVERAGE(R2:R24)</f>
        <v>27234.782608695652</v>
      </c>
      <c r="S47" t="s">
        <v>69</v>
      </c>
    </row>
    <row r="48" spans="4:19">
      <c r="R48" s="14">
        <f>R47/2500</f>
        <v>10.893913043478261</v>
      </c>
      <c r="S48" t="s">
        <v>70</v>
      </c>
    </row>
    <row r="49" spans="18:19">
      <c r="R49" s="15">
        <f>R48*12</f>
        <v>130.72695652173911</v>
      </c>
      <c r="S49" t="s">
        <v>71</v>
      </c>
    </row>
  </sheetData>
  <autoFilter ref="A1:U32">
    <sortState ref="A2:U32">
      <sortCondition ref="C1:C32"/>
    </sortState>
  </autoFilter>
  <sortState ref="A2:U32">
    <sortCondition ref="B2:B32"/>
    <sortCondition ref="A2:A32"/>
  </sortState>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57"/>
  <sheetViews>
    <sheetView tabSelected="1" workbookViewId="0">
      <pane xSplit="3" ySplit="2" topLeftCell="D3" activePane="bottomRight" state="frozen"/>
      <selection pane="topRight" activeCell="D1" sqref="D1"/>
      <selection pane="bottomLeft" activeCell="A3" sqref="A3"/>
      <selection pane="bottomRight" activeCell="A3" sqref="A3:B33"/>
    </sheetView>
  </sheetViews>
  <sheetFormatPr baseColWidth="10" defaultColWidth="8.83203125" defaultRowHeight="14" x14ac:dyDescent="0"/>
  <cols>
    <col min="1" max="3" width="24.33203125" customWidth="1"/>
    <col min="4" max="4" width="37.83203125" customWidth="1"/>
    <col min="5" max="5" width="33.1640625" customWidth="1"/>
    <col min="6" max="6" width="24.33203125" customWidth="1"/>
    <col min="7" max="7" width="31.83203125" customWidth="1"/>
    <col min="8" max="8" width="24.33203125" customWidth="1"/>
    <col min="9" max="9" width="9.5" bestFit="1" customWidth="1"/>
    <col min="10" max="10" width="10.5" bestFit="1" customWidth="1"/>
    <col min="11" max="11" width="14.33203125" customWidth="1"/>
    <col min="16" max="16" width="19.1640625" customWidth="1"/>
  </cols>
  <sheetData>
    <row r="2" spans="1:15" s="11" customFormat="1" ht="112">
      <c r="A2" s="10" t="s">
        <v>0</v>
      </c>
      <c r="B2" s="10" t="s">
        <v>1</v>
      </c>
      <c r="C2" s="11" t="s">
        <v>9</v>
      </c>
      <c r="D2" s="11" t="s">
        <v>10</v>
      </c>
      <c r="E2" s="11" t="s">
        <v>11</v>
      </c>
      <c r="F2" s="11" t="s">
        <v>12</v>
      </c>
      <c r="G2" s="11" t="s">
        <v>13</v>
      </c>
      <c r="H2" s="11" t="s">
        <v>36</v>
      </c>
      <c r="I2" s="11" t="s">
        <v>34</v>
      </c>
      <c r="J2" s="11" t="s">
        <v>18</v>
      </c>
      <c r="K2" s="11" t="s">
        <v>37</v>
      </c>
      <c r="L2" s="11" t="s">
        <v>16</v>
      </c>
      <c r="M2" s="11" t="s">
        <v>67</v>
      </c>
      <c r="O2" s="11" t="s">
        <v>68</v>
      </c>
    </row>
    <row r="3" spans="1:15" ht="15">
      <c r="A3" t="s">
        <v>84</v>
      </c>
      <c r="B3" t="s">
        <v>84</v>
      </c>
      <c r="C3" t="s">
        <v>39</v>
      </c>
      <c r="D3">
        <f t="shared" ref="D3:D33" si="0">M3</f>
        <v>9600</v>
      </c>
      <c r="E3" s="7">
        <f t="shared" ref="E3:E33" si="1">J3</f>
        <v>14400</v>
      </c>
      <c r="F3" s="3" t="s">
        <v>51</v>
      </c>
      <c r="G3" s="3" t="s">
        <v>53</v>
      </c>
      <c r="H3" s="6">
        <v>1800</v>
      </c>
      <c r="I3" s="6">
        <f t="shared" ref="I3:I9" si="2">H3*2</f>
        <v>3600</v>
      </c>
      <c r="J3" s="6">
        <f t="shared" ref="J3:J33" si="3">I3*4</f>
        <v>14400</v>
      </c>
      <c r="K3" s="6">
        <v>1200</v>
      </c>
      <c r="L3" s="7">
        <f>K3*2</f>
        <v>2400</v>
      </c>
      <c r="M3" s="7">
        <f t="shared" ref="M3:M33" si="4">L3*4</f>
        <v>9600</v>
      </c>
      <c r="O3" s="7">
        <f>E3-D3</f>
        <v>4800</v>
      </c>
    </row>
    <row r="4" spans="1:15" ht="15">
      <c r="A4" t="s">
        <v>84</v>
      </c>
      <c r="B4" t="s">
        <v>84</v>
      </c>
      <c r="C4" t="s">
        <v>43</v>
      </c>
      <c r="D4">
        <f t="shared" si="0"/>
        <v>6400</v>
      </c>
      <c r="E4" s="7">
        <f t="shared" si="1"/>
        <v>10400</v>
      </c>
      <c r="F4" s="3" t="s">
        <v>51</v>
      </c>
      <c r="G4" s="3" t="s">
        <v>53</v>
      </c>
      <c r="H4" s="6">
        <v>1300</v>
      </c>
      <c r="I4" s="6">
        <f t="shared" si="2"/>
        <v>2600</v>
      </c>
      <c r="J4" s="6">
        <f t="shared" si="3"/>
        <v>10400</v>
      </c>
      <c r="K4" s="6">
        <v>800</v>
      </c>
      <c r="L4" s="7">
        <f>K4*2</f>
        <v>1600</v>
      </c>
      <c r="M4" s="7">
        <f t="shared" si="4"/>
        <v>6400</v>
      </c>
      <c r="O4" s="7">
        <f t="shared" ref="O4:O33" si="5">E4-D4</f>
        <v>4000</v>
      </c>
    </row>
    <row r="5" spans="1:15" ht="15">
      <c r="A5" t="s">
        <v>84</v>
      </c>
      <c r="B5" t="s">
        <v>84</v>
      </c>
      <c r="C5" t="s">
        <v>39</v>
      </c>
      <c r="D5">
        <f t="shared" si="0"/>
        <v>8000</v>
      </c>
      <c r="E5" s="7">
        <f t="shared" si="1"/>
        <v>10400</v>
      </c>
      <c r="F5" s="3" t="s">
        <v>50</v>
      </c>
      <c r="G5" s="3" t="s">
        <v>56</v>
      </c>
      <c r="H5" s="6">
        <v>1300</v>
      </c>
      <c r="I5" s="6">
        <f t="shared" si="2"/>
        <v>2600</v>
      </c>
      <c r="J5" s="6">
        <f t="shared" si="3"/>
        <v>10400</v>
      </c>
      <c r="K5" s="6">
        <v>1000</v>
      </c>
      <c r="L5" s="7">
        <f>K5*2</f>
        <v>2000</v>
      </c>
      <c r="M5" s="7">
        <f t="shared" si="4"/>
        <v>8000</v>
      </c>
      <c r="O5" s="7">
        <f t="shared" si="5"/>
        <v>2400</v>
      </c>
    </row>
    <row r="6" spans="1:15" ht="15">
      <c r="A6" t="s">
        <v>84</v>
      </c>
      <c r="B6" t="s">
        <v>84</v>
      </c>
      <c r="C6" t="s">
        <v>38</v>
      </c>
      <c r="D6">
        <f t="shared" si="0"/>
        <v>8000</v>
      </c>
      <c r="E6" s="7">
        <f t="shared" si="1"/>
        <v>12000</v>
      </c>
      <c r="F6" s="3" t="s">
        <v>52</v>
      </c>
      <c r="G6" s="3" t="s">
        <v>53</v>
      </c>
      <c r="H6" s="6">
        <v>1500</v>
      </c>
      <c r="I6" s="6">
        <f t="shared" si="2"/>
        <v>3000</v>
      </c>
      <c r="J6" s="6">
        <f t="shared" si="3"/>
        <v>12000</v>
      </c>
      <c r="K6" s="6">
        <v>1000</v>
      </c>
      <c r="L6" s="7">
        <f>K6*2</f>
        <v>2000</v>
      </c>
      <c r="M6" s="7">
        <f t="shared" si="4"/>
        <v>8000</v>
      </c>
      <c r="O6" s="7">
        <f t="shared" si="5"/>
        <v>4000</v>
      </c>
    </row>
    <row r="7" spans="1:15" ht="15">
      <c r="A7" t="s">
        <v>84</v>
      </c>
      <c r="B7" t="s">
        <v>84</v>
      </c>
      <c r="C7" t="s">
        <v>40</v>
      </c>
      <c r="D7">
        <f t="shared" si="0"/>
        <v>4000</v>
      </c>
      <c r="E7" s="7">
        <f t="shared" si="1"/>
        <v>12000</v>
      </c>
      <c r="F7" s="18" t="s">
        <v>52</v>
      </c>
      <c r="G7" s="3" t="s">
        <v>54</v>
      </c>
      <c r="H7" s="6">
        <v>1500</v>
      </c>
      <c r="I7" s="6">
        <f t="shared" si="2"/>
        <v>3000</v>
      </c>
      <c r="J7" s="6">
        <f t="shared" si="3"/>
        <v>12000</v>
      </c>
      <c r="K7" s="6">
        <v>1000</v>
      </c>
      <c r="L7" s="7">
        <f>K7*1</f>
        <v>1000</v>
      </c>
      <c r="M7" s="7">
        <f t="shared" si="4"/>
        <v>4000</v>
      </c>
      <c r="O7" s="7">
        <f t="shared" si="5"/>
        <v>8000</v>
      </c>
    </row>
    <row r="8" spans="1:15" ht="15">
      <c r="A8" t="s">
        <v>84</v>
      </c>
      <c r="B8" t="s">
        <v>84</v>
      </c>
      <c r="C8" t="s">
        <v>42</v>
      </c>
      <c r="D8">
        <f t="shared" si="0"/>
        <v>8000</v>
      </c>
      <c r="E8" s="7">
        <f t="shared" si="1"/>
        <v>10400</v>
      </c>
      <c r="F8" s="3" t="s">
        <v>51</v>
      </c>
      <c r="G8" s="3" t="s">
        <v>81</v>
      </c>
      <c r="H8" s="6">
        <v>1300</v>
      </c>
      <c r="I8" s="6">
        <f t="shared" si="2"/>
        <v>2600</v>
      </c>
      <c r="J8" s="6">
        <f t="shared" si="3"/>
        <v>10400</v>
      </c>
      <c r="K8" s="6">
        <v>1000</v>
      </c>
      <c r="L8" s="7">
        <f t="shared" ref="L8:L33" si="6">K8*2</f>
        <v>2000</v>
      </c>
      <c r="M8" s="7">
        <f t="shared" si="4"/>
        <v>8000</v>
      </c>
      <c r="O8" s="7">
        <f t="shared" si="5"/>
        <v>2400</v>
      </c>
    </row>
    <row r="9" spans="1:15" ht="15">
      <c r="A9" t="s">
        <v>84</v>
      </c>
      <c r="B9" t="s">
        <v>84</v>
      </c>
      <c r="C9" t="s">
        <v>39</v>
      </c>
      <c r="D9">
        <f t="shared" si="0"/>
        <v>8000</v>
      </c>
      <c r="E9" s="7">
        <f t="shared" si="1"/>
        <v>10400</v>
      </c>
      <c r="F9" s="3" t="s">
        <v>47</v>
      </c>
      <c r="G9" s="3" t="s">
        <v>53</v>
      </c>
      <c r="H9" s="6">
        <v>1300</v>
      </c>
      <c r="I9" s="6">
        <f t="shared" si="2"/>
        <v>2600</v>
      </c>
      <c r="J9" s="6">
        <f t="shared" si="3"/>
        <v>10400</v>
      </c>
      <c r="K9" s="6">
        <v>1000</v>
      </c>
      <c r="L9" s="7">
        <f t="shared" si="6"/>
        <v>2000</v>
      </c>
      <c r="M9" s="7">
        <f t="shared" si="4"/>
        <v>8000</v>
      </c>
      <c r="O9" s="7">
        <f t="shared" si="5"/>
        <v>2400</v>
      </c>
    </row>
    <row r="10" spans="1:15" ht="15">
      <c r="A10" t="s">
        <v>84</v>
      </c>
      <c r="B10" t="s">
        <v>84</v>
      </c>
      <c r="C10" t="s">
        <v>39</v>
      </c>
      <c r="D10">
        <f t="shared" si="0"/>
        <v>8000</v>
      </c>
      <c r="E10" s="7">
        <f t="shared" si="1"/>
        <v>21600</v>
      </c>
      <c r="F10" s="3" t="s">
        <v>47</v>
      </c>
      <c r="G10" s="3" t="s">
        <v>59</v>
      </c>
      <c r="H10" s="6">
        <v>1800</v>
      </c>
      <c r="I10" s="6">
        <f>H10*3</f>
        <v>5400</v>
      </c>
      <c r="J10" s="6">
        <f t="shared" si="3"/>
        <v>21600</v>
      </c>
      <c r="K10" s="6">
        <v>1000</v>
      </c>
      <c r="L10" s="7">
        <f t="shared" si="6"/>
        <v>2000</v>
      </c>
      <c r="M10" s="7">
        <f t="shared" si="4"/>
        <v>8000</v>
      </c>
      <c r="O10" s="7">
        <f t="shared" si="5"/>
        <v>13600</v>
      </c>
    </row>
    <row r="11" spans="1:15" ht="15">
      <c r="A11" t="s">
        <v>84</v>
      </c>
      <c r="B11" t="s">
        <v>84</v>
      </c>
      <c r="C11" t="s">
        <v>40</v>
      </c>
      <c r="D11">
        <f t="shared" si="0"/>
        <v>6400</v>
      </c>
      <c r="E11" s="7">
        <f t="shared" si="1"/>
        <v>10400</v>
      </c>
      <c r="F11" s="3" t="s">
        <v>47</v>
      </c>
      <c r="G11" s="3" t="s">
        <v>58</v>
      </c>
      <c r="H11" s="6">
        <v>1300</v>
      </c>
      <c r="I11" s="6">
        <f>H11*2</f>
        <v>2600</v>
      </c>
      <c r="J11" s="6">
        <f t="shared" si="3"/>
        <v>10400</v>
      </c>
      <c r="K11" s="6">
        <v>800</v>
      </c>
      <c r="L11" s="7">
        <f t="shared" si="6"/>
        <v>1600</v>
      </c>
      <c r="M11" s="7">
        <f t="shared" si="4"/>
        <v>6400</v>
      </c>
      <c r="O11" s="7">
        <f t="shared" si="5"/>
        <v>4000</v>
      </c>
    </row>
    <row r="12" spans="1:15" ht="15">
      <c r="A12" t="s">
        <v>84</v>
      </c>
      <c r="B12" t="s">
        <v>84</v>
      </c>
      <c r="C12" t="s">
        <v>40</v>
      </c>
      <c r="D12">
        <f t="shared" si="0"/>
        <v>8000</v>
      </c>
      <c r="E12" s="7">
        <f t="shared" si="1"/>
        <v>19200</v>
      </c>
      <c r="F12" s="3" t="s">
        <v>46</v>
      </c>
      <c r="G12" s="3" t="s">
        <v>53</v>
      </c>
      <c r="H12" s="6">
        <v>1600</v>
      </c>
      <c r="I12" s="6">
        <f>H12*3</f>
        <v>4800</v>
      </c>
      <c r="J12" s="6">
        <f t="shared" si="3"/>
        <v>19200</v>
      </c>
      <c r="K12" s="6">
        <v>1000</v>
      </c>
      <c r="L12" s="7">
        <f t="shared" si="6"/>
        <v>2000</v>
      </c>
      <c r="M12" s="7">
        <f t="shared" si="4"/>
        <v>8000</v>
      </c>
      <c r="O12" s="7">
        <f t="shared" si="5"/>
        <v>11200</v>
      </c>
    </row>
    <row r="13" spans="1:15" ht="15">
      <c r="A13" t="s">
        <v>84</v>
      </c>
      <c r="B13" t="s">
        <v>84</v>
      </c>
      <c r="C13" t="s">
        <v>43</v>
      </c>
      <c r="D13">
        <f t="shared" si="0"/>
        <v>9600</v>
      </c>
      <c r="E13" s="7">
        <f t="shared" si="1"/>
        <v>21600</v>
      </c>
      <c r="F13" s="3" t="s">
        <v>46</v>
      </c>
      <c r="G13" s="3" t="s">
        <v>53</v>
      </c>
      <c r="H13" s="6">
        <v>1800</v>
      </c>
      <c r="I13" s="6">
        <f>H13*3</f>
        <v>5400</v>
      </c>
      <c r="J13" s="6">
        <f t="shared" si="3"/>
        <v>21600</v>
      </c>
      <c r="K13" s="6">
        <v>1200</v>
      </c>
      <c r="L13" s="7">
        <f t="shared" si="6"/>
        <v>2400</v>
      </c>
      <c r="M13" s="7">
        <f t="shared" si="4"/>
        <v>9600</v>
      </c>
      <c r="O13" s="7">
        <f t="shared" si="5"/>
        <v>12000</v>
      </c>
    </row>
    <row r="14" spans="1:15" ht="15">
      <c r="A14" t="s">
        <v>84</v>
      </c>
      <c r="B14" t="s">
        <v>84</v>
      </c>
      <c r="C14" t="s">
        <v>44</v>
      </c>
      <c r="D14">
        <f t="shared" si="0"/>
        <v>8000</v>
      </c>
      <c r="E14" s="7">
        <f t="shared" si="1"/>
        <v>14400</v>
      </c>
      <c r="F14" s="3" t="s">
        <v>51</v>
      </c>
      <c r="G14" s="3" t="s">
        <v>55</v>
      </c>
      <c r="H14" s="6">
        <v>1800</v>
      </c>
      <c r="I14" s="6">
        <f>H14*2</f>
        <v>3600</v>
      </c>
      <c r="J14" s="6">
        <f t="shared" si="3"/>
        <v>14400</v>
      </c>
      <c r="K14" s="6">
        <v>1000</v>
      </c>
      <c r="L14" s="7">
        <f t="shared" si="6"/>
        <v>2000</v>
      </c>
      <c r="M14" s="7">
        <f t="shared" si="4"/>
        <v>8000</v>
      </c>
      <c r="O14" s="7">
        <f t="shared" si="5"/>
        <v>6400</v>
      </c>
    </row>
    <row r="15" spans="1:15" ht="15">
      <c r="A15" t="s">
        <v>84</v>
      </c>
      <c r="B15" t="s">
        <v>84</v>
      </c>
      <c r="C15" t="s">
        <v>41</v>
      </c>
      <c r="D15">
        <f t="shared" si="0"/>
        <v>4800</v>
      </c>
      <c r="E15" s="7">
        <f t="shared" si="1"/>
        <v>8000</v>
      </c>
      <c r="F15" s="3" t="s">
        <v>46</v>
      </c>
      <c r="G15" s="3" t="s">
        <v>65</v>
      </c>
      <c r="H15" s="6">
        <v>1000</v>
      </c>
      <c r="I15" s="6">
        <f>H15*2</f>
        <v>2000</v>
      </c>
      <c r="J15" s="6">
        <f t="shared" si="3"/>
        <v>8000</v>
      </c>
      <c r="K15" s="6">
        <v>600</v>
      </c>
      <c r="L15" s="7">
        <f t="shared" si="6"/>
        <v>1200</v>
      </c>
      <c r="M15" s="7">
        <f t="shared" si="4"/>
        <v>4800</v>
      </c>
      <c r="O15" s="7">
        <f t="shared" si="5"/>
        <v>3200</v>
      </c>
    </row>
    <row r="16" spans="1:15" ht="15">
      <c r="A16" t="s">
        <v>84</v>
      </c>
      <c r="B16" t="s">
        <v>84</v>
      </c>
      <c r="C16" t="s">
        <v>38</v>
      </c>
      <c r="D16">
        <f t="shared" si="0"/>
        <v>8000</v>
      </c>
      <c r="E16" s="7">
        <f t="shared" si="1"/>
        <v>8000</v>
      </c>
      <c r="F16" s="3" t="s">
        <v>47</v>
      </c>
      <c r="G16" s="3" t="s">
        <v>64</v>
      </c>
      <c r="H16" s="6">
        <v>1000</v>
      </c>
      <c r="I16" s="6">
        <f>H16*2</f>
        <v>2000</v>
      </c>
      <c r="J16" s="6">
        <f t="shared" si="3"/>
        <v>8000</v>
      </c>
      <c r="K16" s="6">
        <v>1000</v>
      </c>
      <c r="L16" s="7">
        <f t="shared" si="6"/>
        <v>2000</v>
      </c>
      <c r="M16" s="7">
        <f t="shared" si="4"/>
        <v>8000</v>
      </c>
      <c r="O16" s="7">
        <f t="shared" si="5"/>
        <v>0</v>
      </c>
    </row>
    <row r="17" spans="1:15" ht="15">
      <c r="A17" t="s">
        <v>84</v>
      </c>
      <c r="B17" t="s">
        <v>84</v>
      </c>
      <c r="C17" t="s">
        <v>42</v>
      </c>
      <c r="D17">
        <f t="shared" si="0"/>
        <v>4000</v>
      </c>
      <c r="E17" s="7">
        <f t="shared" si="1"/>
        <v>9600</v>
      </c>
      <c r="F17" s="3" t="s">
        <v>46</v>
      </c>
      <c r="G17" s="3" t="s">
        <v>53</v>
      </c>
      <c r="H17" s="6">
        <v>800</v>
      </c>
      <c r="I17" s="6">
        <f>H17*3</f>
        <v>2400</v>
      </c>
      <c r="J17" s="6">
        <f t="shared" si="3"/>
        <v>9600</v>
      </c>
      <c r="K17" s="6">
        <v>500</v>
      </c>
      <c r="L17" s="7">
        <f t="shared" si="6"/>
        <v>1000</v>
      </c>
      <c r="M17" s="7">
        <f t="shared" si="4"/>
        <v>4000</v>
      </c>
      <c r="O17" s="7">
        <f t="shared" si="5"/>
        <v>5600</v>
      </c>
    </row>
    <row r="18" spans="1:15" ht="15">
      <c r="A18" t="s">
        <v>84</v>
      </c>
      <c r="B18" t="s">
        <v>84</v>
      </c>
      <c r="C18" t="s">
        <v>39</v>
      </c>
      <c r="D18">
        <f t="shared" si="0"/>
        <v>8000</v>
      </c>
      <c r="E18" s="7">
        <f t="shared" si="1"/>
        <v>8000</v>
      </c>
      <c r="F18" s="3" t="s">
        <v>46</v>
      </c>
      <c r="G18" s="3" t="s">
        <v>63</v>
      </c>
      <c r="H18" s="6">
        <v>1000</v>
      </c>
      <c r="I18" s="6">
        <f>H18*2</f>
        <v>2000</v>
      </c>
      <c r="J18" s="6">
        <f t="shared" si="3"/>
        <v>8000</v>
      </c>
      <c r="K18" s="6">
        <v>1000</v>
      </c>
      <c r="L18" s="7">
        <f t="shared" si="6"/>
        <v>2000</v>
      </c>
      <c r="M18" s="7">
        <f t="shared" si="4"/>
        <v>8000</v>
      </c>
      <c r="O18" s="7">
        <f t="shared" si="5"/>
        <v>0</v>
      </c>
    </row>
    <row r="19" spans="1:15" ht="15">
      <c r="A19" t="s">
        <v>84</v>
      </c>
      <c r="B19" t="s">
        <v>84</v>
      </c>
      <c r="C19" t="s">
        <v>41</v>
      </c>
      <c r="D19">
        <f t="shared" si="0"/>
        <v>4000</v>
      </c>
      <c r="E19" s="7">
        <f t="shared" si="1"/>
        <v>10800</v>
      </c>
      <c r="F19" s="3" t="s">
        <v>46</v>
      </c>
      <c r="G19" s="3" t="s">
        <v>53</v>
      </c>
      <c r="H19" s="6">
        <v>900</v>
      </c>
      <c r="I19" s="6">
        <f>H19*3</f>
        <v>2700</v>
      </c>
      <c r="J19" s="6">
        <f t="shared" si="3"/>
        <v>10800</v>
      </c>
      <c r="K19" s="6">
        <v>500</v>
      </c>
      <c r="L19" s="7">
        <f t="shared" si="6"/>
        <v>1000</v>
      </c>
      <c r="M19" s="7">
        <f t="shared" si="4"/>
        <v>4000</v>
      </c>
      <c r="O19" s="7">
        <f t="shared" si="5"/>
        <v>6800</v>
      </c>
    </row>
    <row r="20" spans="1:15" ht="15">
      <c r="A20" t="s">
        <v>84</v>
      </c>
      <c r="B20" t="s">
        <v>84</v>
      </c>
      <c r="C20" t="s">
        <v>38</v>
      </c>
      <c r="D20">
        <f t="shared" si="0"/>
        <v>8000</v>
      </c>
      <c r="E20" s="7">
        <f t="shared" si="1"/>
        <v>10400</v>
      </c>
      <c r="F20" s="3" t="s">
        <v>47</v>
      </c>
      <c r="G20" s="3" t="s">
        <v>53</v>
      </c>
      <c r="H20" s="6">
        <v>1300</v>
      </c>
      <c r="I20" s="6">
        <f>H20*2</f>
        <v>2600</v>
      </c>
      <c r="J20" s="6">
        <f t="shared" si="3"/>
        <v>10400</v>
      </c>
      <c r="K20" s="6">
        <v>1000</v>
      </c>
      <c r="L20" s="7">
        <f t="shared" si="6"/>
        <v>2000</v>
      </c>
      <c r="M20" s="7">
        <f t="shared" si="4"/>
        <v>8000</v>
      </c>
      <c r="O20" s="7">
        <f t="shared" si="5"/>
        <v>2400</v>
      </c>
    </row>
    <row r="21" spans="1:15" ht="15">
      <c r="A21" t="s">
        <v>84</v>
      </c>
      <c r="B21" t="s">
        <v>84</v>
      </c>
      <c r="C21" t="s">
        <v>38</v>
      </c>
      <c r="D21">
        <f t="shared" si="0"/>
        <v>6400</v>
      </c>
      <c r="E21" s="7">
        <f t="shared" si="1"/>
        <v>9600</v>
      </c>
      <c r="F21" s="3" t="s">
        <v>48</v>
      </c>
      <c r="G21" s="3" t="s">
        <v>53</v>
      </c>
      <c r="H21" s="6">
        <v>800</v>
      </c>
      <c r="I21" s="6">
        <f>H21*3</f>
        <v>2400</v>
      </c>
      <c r="J21" s="6">
        <f t="shared" si="3"/>
        <v>9600</v>
      </c>
      <c r="K21" s="6">
        <v>800</v>
      </c>
      <c r="L21" s="7">
        <f t="shared" si="6"/>
        <v>1600</v>
      </c>
      <c r="M21" s="7">
        <f t="shared" si="4"/>
        <v>6400</v>
      </c>
      <c r="O21" s="7">
        <f t="shared" si="5"/>
        <v>3200</v>
      </c>
    </row>
    <row r="22" spans="1:15" ht="15">
      <c r="A22" t="s">
        <v>84</v>
      </c>
      <c r="B22" t="s">
        <v>84</v>
      </c>
      <c r="C22" t="s">
        <v>39</v>
      </c>
      <c r="D22">
        <f t="shared" si="0"/>
        <v>7200</v>
      </c>
      <c r="E22" s="7">
        <f t="shared" si="1"/>
        <v>7200</v>
      </c>
      <c r="F22" s="3" t="s">
        <v>45</v>
      </c>
      <c r="G22" s="3" t="s">
        <v>53</v>
      </c>
      <c r="H22" s="6">
        <v>900</v>
      </c>
      <c r="I22" s="6">
        <f>H22*2</f>
        <v>1800</v>
      </c>
      <c r="J22" s="6">
        <f t="shared" si="3"/>
        <v>7200</v>
      </c>
      <c r="K22" s="6">
        <v>900</v>
      </c>
      <c r="L22" s="7">
        <f t="shared" si="6"/>
        <v>1800</v>
      </c>
      <c r="M22" s="7">
        <f t="shared" si="4"/>
        <v>7200</v>
      </c>
      <c r="O22" s="7">
        <f t="shared" si="5"/>
        <v>0</v>
      </c>
    </row>
    <row r="23" spans="1:15" ht="15">
      <c r="A23" t="s">
        <v>84</v>
      </c>
      <c r="B23" t="s">
        <v>84</v>
      </c>
      <c r="C23" t="s">
        <v>38</v>
      </c>
      <c r="D23">
        <f t="shared" si="0"/>
        <v>4000</v>
      </c>
      <c r="E23" s="7">
        <f t="shared" si="1"/>
        <v>9600</v>
      </c>
      <c r="F23" s="3" t="s">
        <v>45</v>
      </c>
      <c r="G23" s="3" t="s">
        <v>53</v>
      </c>
      <c r="H23" s="6">
        <v>800</v>
      </c>
      <c r="I23" s="6">
        <f>H23*3</f>
        <v>2400</v>
      </c>
      <c r="J23" s="6">
        <f t="shared" si="3"/>
        <v>9600</v>
      </c>
      <c r="K23" s="6">
        <v>500</v>
      </c>
      <c r="L23" s="7">
        <f t="shared" si="6"/>
        <v>1000</v>
      </c>
      <c r="M23" s="7">
        <f t="shared" si="4"/>
        <v>4000</v>
      </c>
      <c r="O23" s="7">
        <f t="shared" si="5"/>
        <v>5600</v>
      </c>
    </row>
    <row r="24" spans="1:15" ht="15">
      <c r="A24" t="s">
        <v>84</v>
      </c>
      <c r="B24" t="s">
        <v>84</v>
      </c>
      <c r="C24" t="s">
        <v>38</v>
      </c>
      <c r="D24">
        <f t="shared" si="0"/>
        <v>8000</v>
      </c>
      <c r="E24" s="7">
        <f t="shared" si="1"/>
        <v>8000</v>
      </c>
      <c r="F24" s="3" t="s">
        <v>46</v>
      </c>
      <c r="G24" s="3" t="s">
        <v>53</v>
      </c>
      <c r="H24" s="6">
        <v>1000</v>
      </c>
      <c r="I24" s="6">
        <f>H24*2</f>
        <v>2000</v>
      </c>
      <c r="J24" s="6">
        <f t="shared" si="3"/>
        <v>8000</v>
      </c>
      <c r="K24" s="6">
        <v>1000</v>
      </c>
      <c r="L24" s="7">
        <f t="shared" si="6"/>
        <v>2000</v>
      </c>
      <c r="M24" s="7">
        <f t="shared" si="4"/>
        <v>8000</v>
      </c>
      <c r="O24" s="7">
        <f t="shared" si="5"/>
        <v>0</v>
      </c>
    </row>
    <row r="25" spans="1:15" ht="15">
      <c r="A25" t="s">
        <v>84</v>
      </c>
      <c r="B25" t="s">
        <v>84</v>
      </c>
      <c r="C25" t="s">
        <v>40</v>
      </c>
      <c r="D25">
        <f t="shared" si="0"/>
        <v>4000</v>
      </c>
      <c r="E25" s="7">
        <f t="shared" si="1"/>
        <v>9600</v>
      </c>
      <c r="F25" s="3" t="s">
        <v>46</v>
      </c>
      <c r="G25" s="3" t="s">
        <v>53</v>
      </c>
      <c r="H25" s="6">
        <v>800</v>
      </c>
      <c r="I25" s="6">
        <f>H25*3</f>
        <v>2400</v>
      </c>
      <c r="J25" s="6">
        <f t="shared" si="3"/>
        <v>9600</v>
      </c>
      <c r="K25" s="6">
        <v>500</v>
      </c>
      <c r="L25" s="7">
        <f t="shared" si="6"/>
        <v>1000</v>
      </c>
      <c r="M25" s="7">
        <f t="shared" si="4"/>
        <v>4000</v>
      </c>
      <c r="O25" s="7">
        <f t="shared" si="5"/>
        <v>5600</v>
      </c>
    </row>
    <row r="26" spans="1:15" ht="15">
      <c r="A26" t="s">
        <v>84</v>
      </c>
      <c r="B26" t="s">
        <v>84</v>
      </c>
      <c r="C26" t="s">
        <v>40</v>
      </c>
      <c r="D26">
        <f t="shared" si="0"/>
        <v>4800</v>
      </c>
      <c r="E26" s="7">
        <f t="shared" si="1"/>
        <v>8000</v>
      </c>
      <c r="F26" s="3" t="s">
        <v>46</v>
      </c>
      <c r="G26" s="3" t="s">
        <v>66</v>
      </c>
      <c r="H26" s="6">
        <v>1000</v>
      </c>
      <c r="I26" s="6">
        <f>H26*2</f>
        <v>2000</v>
      </c>
      <c r="J26" s="6">
        <f t="shared" si="3"/>
        <v>8000</v>
      </c>
      <c r="K26" s="6">
        <v>600</v>
      </c>
      <c r="L26" s="7">
        <f t="shared" si="6"/>
        <v>1200</v>
      </c>
      <c r="M26" s="7">
        <f t="shared" si="4"/>
        <v>4800</v>
      </c>
      <c r="O26" s="7">
        <f t="shared" si="5"/>
        <v>3200</v>
      </c>
    </row>
    <row r="27" spans="1:15" ht="15">
      <c r="A27" t="s">
        <v>84</v>
      </c>
      <c r="B27" t="s">
        <v>84</v>
      </c>
      <c r="C27" t="s">
        <v>38</v>
      </c>
      <c r="D27">
        <f t="shared" si="0"/>
        <v>8000</v>
      </c>
      <c r="E27" s="7">
        <f t="shared" si="1"/>
        <v>9600</v>
      </c>
      <c r="F27" s="3" t="s">
        <v>46</v>
      </c>
      <c r="G27" s="3" t="s">
        <v>53</v>
      </c>
      <c r="H27" s="6">
        <v>1200</v>
      </c>
      <c r="I27" s="6">
        <f>H27*2</f>
        <v>2400</v>
      </c>
      <c r="J27" s="6">
        <f t="shared" si="3"/>
        <v>9600</v>
      </c>
      <c r="K27" s="6">
        <v>1000</v>
      </c>
      <c r="L27" s="7">
        <f t="shared" si="6"/>
        <v>2000</v>
      </c>
      <c r="M27" s="7">
        <f t="shared" si="4"/>
        <v>8000</v>
      </c>
      <c r="O27" s="7">
        <f t="shared" si="5"/>
        <v>1600</v>
      </c>
    </row>
    <row r="28" spans="1:15" ht="15">
      <c r="A28" t="s">
        <v>84</v>
      </c>
      <c r="B28" t="s">
        <v>84</v>
      </c>
      <c r="C28" t="s">
        <v>43</v>
      </c>
      <c r="D28">
        <f t="shared" si="0"/>
        <v>8000</v>
      </c>
      <c r="E28" s="7">
        <f t="shared" si="1"/>
        <v>8000</v>
      </c>
      <c r="F28" s="3" t="s">
        <v>46</v>
      </c>
      <c r="G28" s="3" t="s">
        <v>62</v>
      </c>
      <c r="H28" s="6">
        <v>1000</v>
      </c>
      <c r="I28" s="6">
        <f>H28*2</f>
        <v>2000</v>
      </c>
      <c r="J28" s="6">
        <f t="shared" si="3"/>
        <v>8000</v>
      </c>
      <c r="K28" s="6">
        <v>1000</v>
      </c>
      <c r="L28" s="7">
        <f t="shared" si="6"/>
        <v>2000</v>
      </c>
      <c r="M28" s="7">
        <f t="shared" si="4"/>
        <v>8000</v>
      </c>
      <c r="O28" s="7">
        <f t="shared" si="5"/>
        <v>0</v>
      </c>
    </row>
    <row r="29" spans="1:15" ht="15">
      <c r="A29" t="s">
        <v>84</v>
      </c>
      <c r="B29" t="s">
        <v>84</v>
      </c>
      <c r="C29" t="s">
        <v>43</v>
      </c>
      <c r="D29">
        <f t="shared" si="0"/>
        <v>4800</v>
      </c>
      <c r="E29" s="7">
        <f t="shared" si="1"/>
        <v>9600</v>
      </c>
      <c r="F29" s="3" t="s">
        <v>46</v>
      </c>
      <c r="G29" s="3" t="s">
        <v>53</v>
      </c>
      <c r="H29" s="6">
        <v>800</v>
      </c>
      <c r="I29" s="6">
        <f>H29*3</f>
        <v>2400</v>
      </c>
      <c r="J29" s="6">
        <f t="shared" si="3"/>
        <v>9600</v>
      </c>
      <c r="K29" s="6">
        <v>600</v>
      </c>
      <c r="L29" s="7">
        <f t="shared" si="6"/>
        <v>1200</v>
      </c>
      <c r="M29" s="7">
        <f t="shared" si="4"/>
        <v>4800</v>
      </c>
      <c r="O29" s="7">
        <f t="shared" si="5"/>
        <v>4800</v>
      </c>
    </row>
    <row r="30" spans="1:15" ht="15">
      <c r="A30" t="s">
        <v>84</v>
      </c>
      <c r="B30" t="s">
        <v>84</v>
      </c>
      <c r="C30" t="s">
        <v>39</v>
      </c>
      <c r="D30">
        <f t="shared" si="0"/>
        <v>8000</v>
      </c>
      <c r="E30" s="7">
        <f t="shared" si="1"/>
        <v>10400</v>
      </c>
      <c r="F30" s="3" t="s">
        <v>47</v>
      </c>
      <c r="G30" s="3" t="s">
        <v>61</v>
      </c>
      <c r="H30" s="6">
        <v>1300</v>
      </c>
      <c r="I30" s="6">
        <f>H30*2</f>
        <v>2600</v>
      </c>
      <c r="J30" s="6">
        <f t="shared" si="3"/>
        <v>10400</v>
      </c>
      <c r="K30" s="6">
        <v>1000</v>
      </c>
      <c r="L30" s="7">
        <f t="shared" si="6"/>
        <v>2000</v>
      </c>
      <c r="M30" s="7">
        <f t="shared" si="4"/>
        <v>8000</v>
      </c>
      <c r="O30" s="7">
        <f t="shared" si="5"/>
        <v>2400</v>
      </c>
    </row>
    <row r="31" spans="1:15" ht="15">
      <c r="A31" t="s">
        <v>84</v>
      </c>
      <c r="B31" t="s">
        <v>84</v>
      </c>
      <c r="C31" t="s">
        <v>39</v>
      </c>
      <c r="D31">
        <f t="shared" si="0"/>
        <v>10400</v>
      </c>
      <c r="E31" s="7">
        <f t="shared" si="1"/>
        <v>14400</v>
      </c>
      <c r="F31" s="3" t="s">
        <v>47</v>
      </c>
      <c r="G31" s="3" t="s">
        <v>57</v>
      </c>
      <c r="H31" s="6">
        <v>1800</v>
      </c>
      <c r="I31" s="6">
        <f>H31*2</f>
        <v>3600</v>
      </c>
      <c r="J31" s="6">
        <f t="shared" si="3"/>
        <v>14400</v>
      </c>
      <c r="K31" s="6">
        <v>1300</v>
      </c>
      <c r="L31" s="7">
        <f t="shared" si="6"/>
        <v>2600</v>
      </c>
      <c r="M31" s="7">
        <f t="shared" si="4"/>
        <v>10400</v>
      </c>
      <c r="O31" s="7">
        <f t="shared" si="5"/>
        <v>4000</v>
      </c>
    </row>
    <row r="32" spans="1:15" ht="15">
      <c r="A32" t="s">
        <v>84</v>
      </c>
      <c r="B32" t="s">
        <v>84</v>
      </c>
      <c r="C32" t="s">
        <v>42</v>
      </c>
      <c r="D32">
        <f t="shared" si="0"/>
        <v>8000</v>
      </c>
      <c r="E32" s="7">
        <f t="shared" si="1"/>
        <v>10400</v>
      </c>
      <c r="F32" s="3" t="s">
        <v>46</v>
      </c>
      <c r="G32" s="3" t="s">
        <v>60</v>
      </c>
      <c r="H32" s="6">
        <v>1300</v>
      </c>
      <c r="I32" s="6">
        <f>H32*2</f>
        <v>2600</v>
      </c>
      <c r="J32" s="6">
        <f t="shared" si="3"/>
        <v>10400</v>
      </c>
      <c r="K32" s="6">
        <v>1000</v>
      </c>
      <c r="L32" s="7">
        <f t="shared" si="6"/>
        <v>2000</v>
      </c>
      <c r="M32" s="7">
        <f t="shared" si="4"/>
        <v>8000</v>
      </c>
      <c r="O32" s="7">
        <f t="shared" si="5"/>
        <v>2400</v>
      </c>
    </row>
    <row r="33" spans="1:16" ht="15">
      <c r="A33" t="s">
        <v>84</v>
      </c>
      <c r="B33" t="s">
        <v>84</v>
      </c>
      <c r="C33" t="s">
        <v>42</v>
      </c>
      <c r="D33">
        <f t="shared" si="0"/>
        <v>8000</v>
      </c>
      <c r="E33" s="7">
        <f t="shared" si="1"/>
        <v>10400</v>
      </c>
      <c r="F33" s="3" t="s">
        <v>49</v>
      </c>
      <c r="G33" s="3" t="s">
        <v>53</v>
      </c>
      <c r="H33" s="6">
        <v>1300</v>
      </c>
      <c r="I33" s="6">
        <f>H33*2</f>
        <v>2600</v>
      </c>
      <c r="J33" s="6">
        <f t="shared" si="3"/>
        <v>10400</v>
      </c>
      <c r="K33" s="6">
        <v>1000</v>
      </c>
      <c r="L33" s="7">
        <f t="shared" si="6"/>
        <v>2000</v>
      </c>
      <c r="M33" s="7">
        <f t="shared" si="4"/>
        <v>8000</v>
      </c>
      <c r="O33" s="7">
        <f t="shared" si="5"/>
        <v>2400</v>
      </c>
    </row>
    <row r="36" spans="1:16">
      <c r="D36" s="6">
        <f>AVERAGE(D3:D33)</f>
        <v>7045.1612903225805</v>
      </c>
      <c r="E36" s="6">
        <f t="shared" ref="E36" si="7">AVERAGE(E3:E33)</f>
        <v>11187.096774193549</v>
      </c>
      <c r="F36" t="s">
        <v>82</v>
      </c>
      <c r="G36">
        <f>COUNTIF(G3:G33,"YES")</f>
        <v>17</v>
      </c>
      <c r="O36" s="16" t="s">
        <v>80</v>
      </c>
    </row>
    <row r="37" spans="1:16">
      <c r="D37" s="14">
        <f>D36/2550</f>
        <v>2.76280834914611</v>
      </c>
      <c r="E37" s="14">
        <f t="shared" ref="E37" si="8">E36/2550</f>
        <v>4.3870967741935489</v>
      </c>
      <c r="F37" t="s">
        <v>83</v>
      </c>
      <c r="G37" s="8">
        <f>G36/31</f>
        <v>0.54838709677419351</v>
      </c>
      <c r="O37" s="12">
        <f>AVERAGE(O3:O33)</f>
        <v>4141.9354838709678</v>
      </c>
      <c r="P37" t="s">
        <v>69</v>
      </c>
    </row>
    <row r="38" spans="1:16">
      <c r="E38" s="19"/>
      <c r="O38" s="14">
        <f>O37/2500</f>
        <v>1.6567741935483871</v>
      </c>
      <c r="P38" t="s">
        <v>70</v>
      </c>
    </row>
    <row r="39" spans="1:16">
      <c r="E39" s="19"/>
      <c r="O39" s="15">
        <f>O38*12</f>
        <v>19.881290322580647</v>
      </c>
      <c r="P39" t="s">
        <v>71</v>
      </c>
    </row>
    <row r="42" spans="1:16">
      <c r="N42" t="s">
        <v>76</v>
      </c>
      <c r="O42" s="16" t="s">
        <v>78</v>
      </c>
    </row>
    <row r="43" spans="1:16">
      <c r="O43" s="12">
        <f>AVERAGE(O3:O14)</f>
        <v>6266.666666666667</v>
      </c>
      <c r="P43" t="s">
        <v>69</v>
      </c>
    </row>
    <row r="44" spans="1:16">
      <c r="O44" s="14">
        <f>O43/2500</f>
        <v>2.5066666666666668</v>
      </c>
      <c r="P44" t="s">
        <v>70</v>
      </c>
    </row>
    <row r="45" spans="1:16">
      <c r="O45" s="15">
        <f>O44*12</f>
        <v>30.080000000000002</v>
      </c>
      <c r="P45" t="s">
        <v>71</v>
      </c>
    </row>
    <row r="48" spans="1:16">
      <c r="N48" t="s">
        <v>75</v>
      </c>
      <c r="O48" s="16" t="s">
        <v>79</v>
      </c>
    </row>
    <row r="49" spans="14:16">
      <c r="O49" s="12">
        <f>AVERAGE(O15:O29)</f>
        <v>2800</v>
      </c>
      <c r="P49" t="s">
        <v>69</v>
      </c>
    </row>
    <row r="50" spans="14:16">
      <c r="O50" s="14">
        <f>O49/2500</f>
        <v>1.1200000000000001</v>
      </c>
      <c r="P50" t="s">
        <v>70</v>
      </c>
    </row>
    <row r="51" spans="14:16">
      <c r="O51" s="15">
        <f>O50*12</f>
        <v>13.440000000000001</v>
      </c>
      <c r="P51" t="s">
        <v>71</v>
      </c>
    </row>
    <row r="54" spans="14:16">
      <c r="N54" t="s">
        <v>76</v>
      </c>
      <c r="O54" s="16" t="s">
        <v>77</v>
      </c>
    </row>
    <row r="55" spans="14:16">
      <c r="O55" s="12">
        <f>AVERAGE(O30:O33)</f>
        <v>2800</v>
      </c>
      <c r="P55" t="s">
        <v>69</v>
      </c>
    </row>
    <row r="56" spans="14:16">
      <c r="O56" s="14">
        <f>O55/2500</f>
        <v>1.1200000000000001</v>
      </c>
      <c r="P56" t="s">
        <v>70</v>
      </c>
    </row>
    <row r="57" spans="14:16">
      <c r="O57" s="15">
        <f>O56*12</f>
        <v>13.440000000000001</v>
      </c>
      <c r="P57" t="s">
        <v>71</v>
      </c>
    </row>
  </sheetData>
  <autoFilter ref="A2:N2">
    <sortState ref="A3:O33">
      <sortCondition ref="B2:B33"/>
    </sortState>
  </autoFilter>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Cook Stoves</vt:lpstr>
      <vt:lpstr>Solar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2013-11-20T13:38:23Z</dcterms:created>
  <dcterms:modified xsi:type="dcterms:W3CDTF">2014-12-01T02:39:46Z</dcterms:modified>
</cp:coreProperties>
</file>