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30" yWindow="525" windowWidth="22695" windowHeight="11445"/>
  </bookViews>
  <sheets>
    <sheet name="Notes" sheetId="1" r:id="rId1"/>
    <sheet name="SMS for immunization" sheetId="2" r:id="rId2"/>
    <sheet name="Results" sheetId="3" r:id="rId3"/>
    <sheet name="Related Studies" sheetId="4" r:id="rId4"/>
  </sheets>
  <calcPr calcId="145621"/>
</workbook>
</file>

<file path=xl/calcChain.xml><?xml version="1.0" encoding="utf-8"?>
<calcChain xmlns="http://schemas.openxmlformats.org/spreadsheetml/2006/main">
  <c r="A8" i="4" l="1"/>
  <c r="P7" i="4"/>
  <c r="A7" i="4"/>
  <c r="A6" i="4"/>
  <c r="A5" i="4"/>
  <c r="A4" i="4"/>
  <c r="A2" i="4"/>
  <c r="F52" i="3"/>
  <c r="H49" i="3"/>
  <c r="F42" i="3"/>
  <c r="H40" i="3"/>
  <c r="D36" i="3"/>
  <c r="C36" i="3"/>
  <c r="D30" i="3"/>
  <c r="C30" i="3"/>
  <c r="B30" i="3"/>
  <c r="D24" i="3"/>
  <c r="D16" i="3"/>
  <c r="C16" i="3"/>
  <c r="B16" i="3"/>
  <c r="D10" i="3"/>
  <c r="C10" i="3"/>
  <c r="F4" i="3"/>
  <c r="E4" i="3"/>
  <c r="D4" i="3"/>
  <c r="C4" i="3"/>
  <c r="B4" i="3"/>
  <c r="R11" i="2"/>
  <c r="Q11" i="2"/>
  <c r="I11" i="2"/>
  <c r="A11" i="2"/>
  <c r="R10" i="2"/>
  <c r="Q10" i="2"/>
  <c r="I10" i="2"/>
  <c r="A10" i="2"/>
  <c r="Q8" i="2"/>
  <c r="R8" i="2" s="1"/>
  <c r="S8" i="2" s="1"/>
  <c r="A8" i="2"/>
  <c r="Q6" i="2"/>
  <c r="A6" i="2"/>
  <c r="R5" i="2"/>
  <c r="Q5" i="2"/>
  <c r="S5" i="2" s="1"/>
  <c r="A5" i="2"/>
  <c r="AG4" i="2"/>
  <c r="Q4" i="2"/>
  <c r="R4" i="2" s="1"/>
  <c r="A4" i="2"/>
  <c r="Q3" i="2"/>
  <c r="A3" i="2"/>
  <c r="S2" i="2"/>
  <c r="R2" i="2"/>
  <c r="Q2" i="2"/>
  <c r="A2" i="2"/>
  <c r="A2" i="1"/>
</calcChain>
</file>

<file path=xl/comments1.xml><?xml version="1.0" encoding="utf-8"?>
<comments xmlns="http://schemas.openxmlformats.org/spreadsheetml/2006/main">
  <authors>
    <author>Author</author>
  </authors>
  <commentList>
    <comment ref="Q2" authorId="0">
      <text>
        <r>
          <rPr>
            <sz val="10"/>
            <color rgb="FF000000"/>
            <rFont val="Arial"/>
          </rPr>
          <t>2018 in full 4-armed study. Here we report control + SMS-only arm.</t>
        </r>
      </text>
    </comment>
    <comment ref="R2" authorId="0">
      <text>
        <r>
          <rPr>
            <sz val="10"/>
            <color rgb="FF000000"/>
            <rFont val="Arial"/>
          </rPr>
          <t>1600 of the full 2018 included in analysis.</t>
        </r>
      </text>
    </comment>
    <comment ref="W2" authorId="0">
      <text>
        <r>
          <rPr>
            <sz val="10"/>
            <color rgb="FF000000"/>
            <rFont val="Arial"/>
          </rPr>
          <t>Logs show that 97% of treatment group was sent at least 1 SMS. 93% of treatment group reported receiving at least 1 SMS.</t>
        </r>
      </text>
    </comment>
    <comment ref="AB2" authorId="0">
      <text>
        <r>
          <rPr>
            <sz val="10"/>
            <color rgb="FF000000"/>
            <rFont val="Arial"/>
          </rPr>
          <t>Community interviewers did household follow-up visits when children reached 12 months of age to document the child’s immunisation status with the maternal and child health (MCH) booklet.</t>
        </r>
      </text>
    </comment>
    <comment ref="I3" authorId="0">
      <text>
        <r>
          <rPr>
            <sz val="10"/>
            <color rgb="FF000000"/>
            <rFont val="Arial"/>
          </rPr>
          <t>Note that full immunization (reported by other studies) is generally notably lower than PENTA3 immunization due to drop-out between PENTA3 and measles.</t>
        </r>
      </text>
    </comment>
    <comment ref="L3" authorId="0">
      <text>
        <r>
          <rPr>
            <sz val="10"/>
            <color rgb="FF000000"/>
            <rFont val="Arial"/>
          </rPr>
          <t>"If a care giver took the child to another facility for second or third pentavalent dose, the system considered the child unvaccinated,leading to misclassification, however, a sensitivity analysis that assumed that these children were actually vaccinated had no effect on the general ob- served difference between the inteventions."</t>
        </r>
      </text>
    </comment>
    <comment ref="R5" authorId="0">
      <text>
        <r>
          <rPr>
            <sz val="10"/>
            <color rgb="FF000000"/>
            <rFont val="Arial"/>
          </rPr>
          <t>Problem with randomization: "Some respondents,who did not have mobile phones but were randomized into the Interventional group initially, were eventually matched for age and sex and swapped with persons who ownmobile phones and were randomized into the Control group." p. 5.</t>
        </r>
      </text>
    </comment>
    <comment ref="A6" authorId="0">
      <text>
        <r>
          <rPr>
            <sz val="10"/>
            <color rgb="FF000000"/>
            <rFont val="Arial"/>
          </rPr>
          <t>Charity Science Health's translation notes: 
https://drive.google.com/drive/u/0/folders/0B3lpvu9ww5atZEpYek9VVVY2ZTg</t>
        </r>
      </text>
    </comment>
    <comment ref="G10" authorId="0">
      <text>
        <r>
          <rPr>
            <sz val="10"/>
            <color rgb="FF000000"/>
            <rFont val="Arial"/>
          </rPr>
          <t>"In intervention areas, children surveyed at endline included those registered and not registered with mTika in order to evaluate community-wide vaccination coverage."</t>
        </r>
      </text>
    </comment>
    <comment ref="H10" authorId="0">
      <text>
        <r>
          <rPr>
            <sz val="10"/>
            <color rgb="FF000000"/>
            <rFont val="Arial"/>
          </rPr>
          <t>Study participants were selected by health workers. As health workers were provided phones by the program, they may have felt incentivized to select participants they believed would be receptive to vaccination.</t>
        </r>
      </text>
    </comment>
    <comment ref="L10" authorId="0">
      <text>
        <r>
          <rPr>
            <sz val="10"/>
            <color rgb="FF000000"/>
            <rFont val="Arial"/>
          </rPr>
          <t>The intervention effect on age-appropriate vaccination was positive for all age groups, with DIDs ranging from +13.1% to +30.5% and ORs ranging from 2.5 to 4.6 (p &lt; 0.001 across all rural versus urban comparisons per age group).</t>
        </r>
      </text>
    </comment>
    <comment ref="Q10" authorId="0">
      <text>
        <r>
          <rPr>
            <sz val="10"/>
            <color rgb="FF000000"/>
            <rFont val="Arial"/>
          </rPr>
          <t>Control + treatment, number surveyed at endline.</t>
        </r>
      </text>
    </comment>
    <comment ref="G11" authorId="0">
      <text>
        <r>
          <rPr>
            <sz val="10"/>
            <color rgb="FF000000"/>
            <rFont val="Arial"/>
          </rPr>
          <t>"In intervention areas, children surveyed at endline included those registered and not registered with mTika in order to evaluate community-wide vaccination coverage."</t>
        </r>
      </text>
    </comment>
    <comment ref="H11" authorId="0">
      <text>
        <r>
          <rPr>
            <sz val="10"/>
            <color rgb="FF000000"/>
            <rFont val="Arial"/>
          </rPr>
          <t>Study participants were selected by health workers. As health workers were provided phones by the program, they may have felt incentivized to select participants they believed would be receptive to vaccination.</t>
        </r>
      </text>
    </comment>
    <comment ref="L11" authorId="0">
      <text>
        <r>
          <rPr>
            <sz val="10"/>
            <color rgb="FF000000"/>
            <rFont val="Arial"/>
          </rPr>
          <t>The intervention effect on age-appropriate vaccination was positive for all age groups, with DIDs ranging from +13.1% to +30.5% and ORs ranging from 2.5 to 4.6 (p &lt; 0.001 across all rural versus urban comparisons per age group).</t>
        </r>
      </text>
    </comment>
    <comment ref="Q11" authorId="0">
      <text>
        <r>
          <rPr>
            <sz val="10"/>
            <color rgb="FF000000"/>
            <rFont val="Arial"/>
          </rPr>
          <t>Control + treatment, number surveyed at endline.</t>
        </r>
      </text>
    </comment>
  </commentList>
</comments>
</file>

<file path=xl/sharedStrings.xml><?xml version="1.0" encoding="utf-8"?>
<sst xmlns="http://schemas.openxmlformats.org/spreadsheetml/2006/main" count="403" uniqueCount="246">
  <si>
    <t>Study, Author, Year</t>
  </si>
  <si>
    <t>This document relies heavily on and updates previous work by Charity Science Health.</t>
  </si>
  <si>
    <t>Gibson 2017</t>
  </si>
  <si>
    <t>GiveWell internal link</t>
  </si>
  <si>
    <t>Visit 1</t>
  </si>
  <si>
    <t>Visit 2</t>
  </si>
  <si>
    <t>Visit 3</t>
  </si>
  <si>
    <t>Measles</t>
  </si>
  <si>
    <t>Full</t>
  </si>
  <si>
    <t>Control</t>
  </si>
  <si>
    <t>Location</t>
  </si>
  <si>
    <t>Environment</t>
  </si>
  <si>
    <t>Publication Year</t>
  </si>
  <si>
    <t>Study Start Year</t>
  </si>
  <si>
    <t>Design</t>
  </si>
  <si>
    <t>Recruitment</t>
  </si>
  <si>
    <t>Baseline</t>
  </si>
  <si>
    <t>Intervention</t>
  </si>
  <si>
    <t>Endline data collection method</t>
  </si>
  <si>
    <t>Effect</t>
  </si>
  <si>
    <t>Measles included in study?</t>
  </si>
  <si>
    <t>Treatment (ITT)</t>
  </si>
  <si>
    <t>Effect on timeliness?</t>
  </si>
  <si>
    <t>Power</t>
  </si>
  <si>
    <t>Balanced at baseline?</t>
  </si>
  <si>
    <t>Sample size (Control + Experiment)</t>
  </si>
  <si>
    <t>Analysis sample (Control + Experiment)</t>
  </si>
  <si>
    <t>Loss to follow-up</t>
  </si>
  <si>
    <t>Reasons for loss to follow-up</t>
  </si>
  <si>
    <t>Difference</t>
  </si>
  <si>
    <t>Dead infants included in analysis?</t>
  </si>
  <si>
    <t>Implementation: difference between per-protocol and ITT effects?</t>
  </si>
  <si>
    <t>Implementation: at least 1 SMS received</t>
  </si>
  <si>
    <t>Blinding</t>
  </si>
  <si>
    <t>Time of Reminder(s) in Days Before Appointment</t>
  </si>
  <si>
    <t>Control Group with Health Information</t>
  </si>
  <si>
    <t>Other interventions?</t>
  </si>
  <si>
    <t>Time Between Last Vaccination and Final Data Collection</t>
  </si>
  <si>
    <t>Strength (1-3) Katherine (Charity Science Health)</t>
  </si>
  <si>
    <t>Message Text</t>
  </si>
  <si>
    <t>CSH Notes</t>
  </si>
  <si>
    <t>GiveWell Notes</t>
  </si>
  <si>
    <t>Costs Per Message Sent (USD)</t>
  </si>
  <si>
    <t>Other Costs in USD (name)</t>
  </si>
  <si>
    <t>p-value</t>
  </si>
  <si>
    <t>Haji 2016</t>
  </si>
  <si>
    <t>N/A</t>
  </si>
  <si>
    <t>Citation</t>
  </si>
  <si>
    <t>Note that Charity Science Health's review of evidence includes Gibson 2015, a dissertation which presents analysis from the first 107 infants that had 12 month follow-up visits in the M-SIMU trial. (Gibson 2015, p. 200). At the time of Charity Science Health's review, results from the full M-SIMU trial were not available. As they are now available, we disregard Gibson 2015.</t>
  </si>
  <si>
    <t>https://givewell.box.com/s/tnv83164w5zd147rzvd7p1ys27dz9lfo</t>
  </si>
  <si>
    <t>95% CI</t>
  </si>
  <si>
    <t>0.3%–14%</t>
  </si>
  <si>
    <t>5.6%–21.26%</t>
  </si>
  <si>
    <t>Bangure 2015</t>
  </si>
  <si>
    <t>&lt;0.001</t>
  </si>
  <si>
    <t>8.5-21.6</t>
  </si>
  <si>
    <t>9.2-23.4</t>
  </si>
  <si>
    <t>12.5-28.0</t>
  </si>
  <si>
    <t>p. 4</t>
  </si>
  <si>
    <t>Eze 2015</t>
  </si>
  <si>
    <t>Not reported.</t>
  </si>
  <si>
    <t>Figure 3, p. 7.</t>
  </si>
  <si>
    <t>Schlumberger 2015</t>
  </si>
  <si>
    <t>Domek 2016</t>
  </si>
  <si>
    <t>Study Author Year</t>
  </si>
  <si>
    <t>Table 3, p. 2441.</t>
  </si>
  <si>
    <t>Uddin 2016 (EPI card + maternal recall)</t>
  </si>
  <si>
    <t>70+ days age-appropriate vaccination</t>
  </si>
  <si>
    <t>98+ days age-appropriate vaccination</t>
  </si>
  <si>
    <t>126+ days age-appropriate vaccination</t>
  </si>
  <si>
    <t>298+ days age-appropriate vaccination</t>
  </si>
  <si>
    <t>298+ days fully vaccinated</t>
  </si>
  <si>
    <t>Rural Control (pre)</t>
  </si>
  <si>
    <t>compare 1</t>
  </si>
  <si>
    <t>Study Name</t>
  </si>
  <si>
    <t>Experiment type</t>
  </si>
  <si>
    <t>Baseline immunization rate</t>
  </si>
  <si>
    <t>Rural Control (post)</t>
  </si>
  <si>
    <t>Rural Control (diff)</t>
  </si>
  <si>
    <t>Strength (1-3) Katherine</t>
  </si>
  <si>
    <t>Alternative Link</t>
  </si>
  <si>
    <t>Notes</t>
  </si>
  <si>
    <t>Rural Treatment (pre)</t>
  </si>
  <si>
    <t>Rural Treatment (post)</t>
  </si>
  <si>
    <t>Rural Treatment (diff)</t>
  </si>
  <si>
    <t>18.8% (95% CI 5.7–31.9)</t>
  </si>
  <si>
    <t>Diff-in-diff</t>
  </si>
  <si>
    <t>Odds ratio adjusted for factors</t>
  </si>
  <si>
    <t>3.8 (95% CI 1.5–9.2)</t>
  </si>
  <si>
    <t>4.1% point increase ITT, not stat sig if don't control for age</t>
  </si>
  <si>
    <t>Did you get your shots? Experimental evidence on the role of reminders</t>
  </si>
  <si>
    <t>Guatemala</t>
  </si>
  <si>
    <t>Urban Control (pre)</t>
  </si>
  <si>
    <t>RCT (cluster-randomized)</t>
  </si>
  <si>
    <t>Urban Control (post)</t>
  </si>
  <si>
    <t>CHW reminder with automated lists of patients needing vaccination (cluster-randomized)</t>
  </si>
  <si>
    <t>Urban Control (diff)</t>
  </si>
  <si>
    <t>7.50 (full cost per additional child immunized, estimate, ITT), 0.17 (full cost per child up to 6 months)</t>
  </si>
  <si>
    <t>Varied based on CHW's initiative.</t>
  </si>
  <si>
    <t>No</t>
  </si>
  <si>
    <t>1 month or more (inferred)</t>
  </si>
  <si>
    <t>LATE vs ITT. Poor adherence (only 64% of treatment group says received patient lists and 14% in control group reports receiving lists). This has a CEA. Used administrative records to generate specific reminders for existing patients. Electronic records of healthcare system used for study results data. Dropped 37 of 167 initial clinics beacuse of software retrieval problems and lack of data at baseline, which is an obvious potential source of bias.</t>
  </si>
  <si>
    <t>Urban Treatment (pre)</t>
  </si>
  <si>
    <t>Thiaw et al 2015</t>
  </si>
  <si>
    <t>Urban Treatment (post)</t>
  </si>
  <si>
    <t>Urban Treatment (diff)</t>
  </si>
  <si>
    <t>16.5% (95% CI 3.9–29.0)</t>
  </si>
  <si>
    <t>3.0 (95% CI 1.4–6.4)</t>
  </si>
  <si>
    <t>59.9% point increase in VAS; background rate 8.8%</t>
  </si>
  <si>
    <t>Routine Delivery of Vitamin A Supplementation at Six Months in Senegal Using SMS Reminder Messages</t>
  </si>
  <si>
    <t>Senegal</t>
  </si>
  <si>
    <t>RCT (clustered, 6 districts, 180 clusters)</t>
  </si>
  <si>
    <t>SMS reminder for Vitamin A</t>
  </si>
  <si>
    <t>Kenya</t>
  </si>
  <si>
    <t>3 months</t>
  </si>
  <si>
    <t>Rural</t>
  </si>
  <si>
    <t>VAS; targeted evaluation of VAS at 6 months; used Telerivet; overall, study included many strategies to increase VAS coverage; distrubted phones in intervention (for patients too?); Table 3 (pg 12) lays out limitations of their data collection, longer discussion of all issues with program in Discussion section (pg 25); for total population estimate, health facilities could add children by text. This might bend towards those included in population being more likely to get VAS because they at least visited a health facility once.;</t>
  </si>
  <si>
    <t>Newborns prior to PENTA 1 visit.</t>
  </si>
  <si>
    <t>98% PENTA3 (82% Full)</t>
  </si>
  <si>
    <t>SMS reminder</t>
  </si>
  <si>
    <t>"Community interviewers did household follow-up visits when children reached 12 months of age to document the child’s immunisation status with the maternal and child health (MCH) booklet. If the MCH booklet was not available, a verbal report of immunisation history was taken." p. e430-e431.</t>
  </si>
  <si>
    <t>Not statistically significant. Measles +3% at p=.28.</t>
  </si>
  <si>
    <t>Yes, no effect</t>
  </si>
  <si>
    <t>Yes. Significant effect of SMS on full immunization within 2 weeks of measles due date: RR 1.18, 95% CI 1.01–1.39, p=0.045</t>
  </si>
  <si>
    <t>Powered to detect a 15% difference in fully immunized children. "The following assumptions were made for sample size calculations: a baseline coverage of fully immunised children of 70% at 12 months, village birth cohort with harmonic mean of 16 newborns, a between-cluster coefficient of variation (k) of 0·25, a 25% loss to follow-up, a type I error (α) of 0·05, and power (1-beta) of 0·80."</t>
  </si>
  <si>
    <t>No clear concerns</t>
  </si>
  <si>
    <t>Cochrane Review</t>
  </si>
  <si>
    <t>Outmigration, death, excluding caregivers who verbally reported their child’s immunisation history (i.e. no immunization booklet at 12mo follow-up). "Approximately 1600 (94%) of 1707 children who were alive and had not outmigrated had an MCH booklet present at 12-month follow-up."</t>
  </si>
  <si>
    <t>No. Infant–caregiver pairs were considered lost to follow-up if the infant died before 12 months of age.</t>
  </si>
  <si>
    <t>No difference. "Per-protocol analyses for delivering SMS reminders found similar estimates of vaccination coverage and associations with study groups as intention-to-treat analyses (appendix)."</t>
  </si>
  <si>
    <t>Cochrane review of automated telephone communication systems for preventive healthcare and management of long-term conditions</t>
  </si>
  <si>
    <t>Lester RT, Ritvo P, Mills EJ, et al. Effects of a mobile phone short message service on antiretroviral treatment adherence in Kenya (WelTel Kenya1): a randomised trial. Lancet 2010; 376: 1838–45.</t>
  </si>
  <si>
    <t>Pop-Eleches C, Thirumurthy H, Habyarimana JP, et al. Mobile phone technologies improve adherence to antiretroviral treatment in a resource-limited setting: a randomized controlled trial of text message reminders. AIDS 2011; 25: 825–34.</t>
  </si>
  <si>
    <t>Interviewers were not masked. "Field staff were not informed of a village’s allocation, but this could be inferred from some enrolment and follow-up survey questions." p. e430.</t>
  </si>
  <si>
    <t>Odeny TA, Bailey RC, Bukusi EA, et al. Text messaging to improve attendance at post-operative clinic visits after adult male circumcision for HIV prevention: a randomized controlled trial. PLoS One 2012; 7: e43832.</t>
  </si>
  <si>
    <t>3,1</t>
  </si>
  <si>
    <t>Odeny TA, Bukusi EA, Cohen CR, Yuhas K, Camlin CS,
McClelland RS. Texting improves testing: a randomized trial of two-way SMS to increase postpartum prevention of mother-to-child transmission retention and infant HIV testing. AIDS 2014;
28: 2307–12.</t>
  </si>
  <si>
    <t>Zurovac D, Sudoi RK, Akhwale WS, et al. The effect of mobile phone text-message reminders on Kenyan health workers’ adherence to malaria treatment guidelines: a cluster randomised trial. Lancet 2011; 378: 795–803.</t>
  </si>
  <si>
    <t>Mugo PM, Wahome EW, Gichuru EN, et al. Effect of text message, phone call, and in-person appointment reminders on uptake of repeat HIV testing among outpatients screened for acute HIV infection in Kenya: a randomized controlled trial. PLoS One 2016; 11: e0153612.</t>
  </si>
  <si>
    <t>(Not available at time of CSH evidence evaluation.)</t>
  </si>
  <si>
    <t>https://givewell.box.com/s/9lic1d3jfdi8hknybi3z7m5cnzmehj03</t>
  </si>
  <si>
    <t>Mixed/unclear; included urban</t>
  </si>
  <si>
    <t>RCT (cluster-randomized, 9 groups, 3 in SMS arm, 3 in sticker arm)</t>
  </si>
  <si>
    <t>Children aged &lt;12 months presenting for their first dose of pentavalent vaccine were enrolled.</t>
  </si>
  <si>
    <t>83% PENTA3</t>
  </si>
  <si>
    <t>In person at clinic. "Data were collected by study nurse and principal investigator during routine working hours at the maternal child health clinic on a daily basis. Caretakers were interviewed face to face using a pretested standard questionnaire." p. 4. and "Any caretaker who failed to return the child for vaccinations two weeks or more after the expected completion of third pentavalent dose was contacted by the investigator to establish reasons for missed vaccinations." p. 4. This did not capture vaccinations that took place at a different clinic. "If a care giver took the child to another facility for second or third pentavalent dose, the system considered the child unvaccinated,leading to misclassification, however, a sensitivity analysis that assumed that these children were actually vaccinated had no effect on the general observed difference between the inteventions." p. 7.</t>
  </si>
  <si>
    <t>13% point increase in PENTA3 (CSH: "or 8.45% point if take into account people who took child to different clinic")</t>
  </si>
  <si>
    <t>Only 1-2 day significant effect; however this difference in delay is not clinically significant in terms of susceptibility to disease. "The mean delay in receiv- ing second dose of pentavalent vaccine on the sched- uled date in the SMS intervention group was 0 days (standard deviation (SD): 1.2), in the control group the mean delay was one day (SD: 4.3), while in the sticker group, the mean delay was one day (SD: 6.3). There was a significant difference in the mean delay in days between the SMS and Control group (p &lt; 0.001)," and "The mean delay in receiving the third pentavalent dose on the scheduled date in the SMS intervention group was 0 days (SD: 2), in the control group, two days (SD: 7) and in the sticker group, two days (SD 6). There was a significant difference in the mean delay in days between the SMS and Control group (p &lt; 0.001),"</t>
  </si>
  <si>
    <t>"Sample size calculation was done using Casagrande et al. [27] formula for comparing two proportions to detect a 15 % decrease in the drop-out vaccination rate for each of the three intervention groups, assuming a dropout rate for the third dose of pentavalent of 15.6 % [28], study power of 80 %, and confidence level of 95 %. The minimum sample size was 372 participants per interven- tion arm."</t>
  </si>
  <si>
    <t>Not discussed</t>
  </si>
  <si>
    <t>Yes, counted as non-vaccinated (rather than as lost to followup).</t>
  </si>
  <si>
    <t>Unclear. Probably not. "Data were collected by study nurse and principal investi- gator during routine working hours at the maternal child health clinic on a daily basis."</t>
  </si>
  <si>
    <t>2,0</t>
  </si>
  <si>
    <t>0.5 months</t>
  </si>
  <si>
    <t>Compared text messages to stickers to control. This has a CEA; prior vaccination rates (and dropout rates) given for each district in trial; "Dropout was defined as any child who failed to return for the third dose of pentavalent vaccine [which takes place at 14 weeks] two weeks or more after the scheduled date."; majority (77%) unemployed; "If a care giver took the child to another facility for second or third pentavalent dose, the system considered the child unvaccinated,leading to misclassification, however, a sensitivity analysis that assumed that these children were actually vaccinated had no effect on the general observed difference between the inteventions." Only included regions with &gt;10% dropout rates. Women without phones weren't included (0.9%). Followed up with people who didn't show up &gt;2 weeks after appointment to find out why didn't come. Called and asked why didn't go, said child taken to another facility 39 (35 %); travelled out of town 33 (30 %); forgot 17 (15 %); child was sick 16 (15 %); or child died 2 (2 %)</t>
  </si>
  <si>
    <t>0.27 (full cost per child reminded up to 6 months)</t>
  </si>
  <si>
    <t>https://givewell.box.com/s/ygylkjnb8sxv4qpxtcalqw26i90peqds</t>
  </si>
  <si>
    <t>Zimbabwe</t>
  </si>
  <si>
    <t>Urban</t>
  </si>
  <si>
    <t>RCT</t>
  </si>
  <si>
    <t>Woman or caregiver was recruited into the study soon after delivery or during the 3rd and 7th day visits after delivery of the baby.</t>
  </si>
  <si>
    <t>75% PENTA3</t>
  </si>
  <si>
    <t>"All the respondents in both intervention and non intervention groups were followed up at 14 weeks." p. 3. Presumably by phone, so data collection relied on caregiver report. None were lost to followup.</t>
  </si>
  <si>
    <t>20% point increase in 3rd visit, p. 3.</t>
  </si>
  <si>
    <t>Yes. "The respondents who received short message services reminders were 89% less likely to delay in having their children immunized at 6 weeks than those who were in the control group (p &lt; 0.001). The respondents who re- ceived short message services reminders were 81% less likely to delay in having their children immunized at 10 weeks than those who did not receive short message services (p &lt; 0.001). The respondents who received short message reminders were 75% less likely to delay than those who did not receive the messages (p &lt; 0.001)." p. 5. See pp. 3-4: Median delay for visit 1 in days (treatment, control) was 0, 2. Visit 2: 0, 5. Visit 3: 0, 10.</t>
  </si>
  <si>
    <t>Not discussed.</t>
  </si>
  <si>
    <t>"All the respondents who were enrolled into the study at the beginning of the study were all followed up and none were lost to follow up." p. 5.</t>
  </si>
  <si>
    <t>N/A or Yes. "All the respondents who were enrolled into the study at the beginning of the study were all followed up and none were lost to follow up." p. 5.</t>
  </si>
  <si>
    <t>Not discussed. "all [SMS messages] were delivered to the study respondents". p.3. It is unclear how this was measured.</t>
  </si>
  <si>
    <t>Unclear, not discussed.</t>
  </si>
  <si>
    <t>7,3,1</t>
  </si>
  <si>
    <t>Unclear. Minimum 17 days past day due because quartiles referenced ) Study also says "All the respondents in both intervention and non intervention groups were followed up at 14 weeks." p. 3.</t>
  </si>
  <si>
    <t>The translated messages were as follows; A week before appointment date: − “Immunization protects your child against killer diseases such as polio, whooping cough, diphtheria, measles, pneumonia and tuberculosis. You are reminded that the vaccination appointment will be due in 7 days time from today.” Three days before appointment: − “You are reminded that the vaccination appointment will be due in 3 days from today.” A day before appointment: − “Your vaccination appointment is due tomorrow, visit the nearest clinic”.</t>
  </si>
  <si>
    <t>Coverage estimated by following up with people over the phone, potential source of over-estimtation, 100% preferred single language which could have kept costs down; majority unemployed in control and intervention group. While the sample size is fairly small, Katherine did a power calculation and it would've need only half of the used sample size to detect the effect it did. 64% prefer SMS 1 day before appointment, 27% prefer 3 days before, practically nobody wants further out reminders. Nobody lost to followup which is pretty impressive.</t>
  </si>
  <si>
    <t>0.99 (full cost per child up to 18 months, with 3 messages per visit, estimate), 0.33 ("Capturing of data per message", estimate)</t>
  </si>
  <si>
    <t>https://givewell.box.com/s/vh5bysoztkx135rswqam2qugnu8nuutx</t>
  </si>
  <si>
    <t>Nigeria (South-South)</t>
  </si>
  <si>
    <t>"Selection criteria wasbringing child for routine immunisation for the first or second schedules of RI,and consenting to participating in the study. The second schedule was added because some babies get their first shots at their bedside and as such, at their first visits to the RI centre they are given the second schedule of vaccines." p. 5. ... "Each child recruited into the study at its first immunisation session (BCG) was followed-up for 18 weeks while those who were recruited at their second session (DPT1) were followed up for 12 weeks." p. 5.</t>
  </si>
  <si>
    <t>57.9% PENTA3</t>
  </si>
  <si>
    <t>SMS reminder, recall as well</t>
  </si>
  <si>
    <t>Immunization registers. "Weekly, updates of immunization data were collected by research assis- tants from immunization registers at all 8 health facilities included in the study." p. 5. And phone follow-up with those who did not show up. "When study duration elapsed, SMS messages were sent from a phone with an identifiable number to all study participants who had not shown up for vaccination for greater than 2 cycles of each facility’s schedule. Some clients responded and phone calls were made to those who did not respond to the SMS messages. All those who could not be reached, or followed were excluded from the analysis." p. 5.</t>
  </si>
  <si>
    <t>8.7% point increase, no p-value given</t>
  </si>
  <si>
    <t>Yes. "Logistic regression showed that receiving SMS reminders resulted in an earlier receipt of DPT3 in the intervention group, OR 1.47 (95% CI: 1.1 – 2.0) (Table 2)" p. 6.</t>
  </si>
  <si>
    <t>"Ninety-six clients (9.6%) were lost to follow up through infant deaths, family relocation, change of preferred health facility for immunisation uptake, and other unknown reasons." p. 5.</t>
  </si>
  <si>
    <t>No.</t>
  </si>
  <si>
    <t>Unknown. Discussed as a limitation of study. p. 6.</t>
  </si>
  <si>
    <t>Yes. "Data for both intervention and control groups were collected together in the same collection forms to prevent bias on the minds of the data collectors. Data collectors could not tell if a client was in the intervention or control group." p. 5.</t>
  </si>
  <si>
    <t>1, with additional messages for those who miss appointments: "Reminder messages were sent a day before clients’ appointments while recall message were sent one day to the next immunization session each time babies in the intervention group defaulted from appointments." p. 5.</t>
  </si>
  <si>
    <t>1 month pass reccommended DPT3 dosage (14 weeks) or 1.5 (?) months past third recommended vaccination (pp. 5-6)</t>
  </si>
  <si>
    <t>Example message: "Dear client, your child is due for his/her next dose of vaccines tomorrow Tuesday 20/7/10. Kindly bring your child to Hospital X for vaccination at 8am. Please come with immunization card. Thank you."</t>
  </si>
  <si>
    <t>Includes CEA. "Some respondants" were initially randomized in control group but later swapped with members of the control group who did have phones. No figure is given for how many (but very likely less than 50, since 95% of people had phones). This could obviously result in selection bias.; Data collection and analysis was blinded to treatment/control. Acknowledged limitations: no known delivery success rate, 9.6% dropout rate, inconsistent DPT vaccine supply, no knowledge of literacy rates of participants, no adjustment for those lost to follow-up getting vaccinated anyway.</t>
  </si>
  <si>
    <t>0.15 (full cost per additional child immunized, estimate, originally in Naira 27.47)</t>
  </si>
  <si>
    <t>https://givewell.box.com/s/6huhgi0warn4ewi8jpaysnkgw1hyyveo</t>
  </si>
  <si>
    <t>Burkina Faso</t>
  </si>
  <si>
    <t>Recruited after birth in an urban health clinic. "Les nouveau-nés du CSPS de Colma 1 étaient inclus dans l’étude lors du premier contact PEV à leur naissance (Tableau 1), à partir de février 2014."</t>
  </si>
  <si>
    <t>42.3% PENTA3</t>
  </si>
  <si>
    <t>Immunization records at clinic. "Sur les 523 enfants enregistrés pour l’étude dans le RIV, 77 (14,6 %) enfants n’ont pu être retrouvés sur les registres papier, remplis à la main, du CSPS." p. 352. 101 Intervention group infants not found in immunization records were followed-up with by phone. "Cent un (39,6 %) des 255 enfants du groupe avec envoi des SMS de rappel, et qui étaient en retard pour le PEV sur le RIV, ont fait l’objet d’un interrogatoire téléphonique, grâce au numéro de téléphone portable fourni par la mère." Of these, 19 (19%) could not be reached for follow-up. (See Table 4, p. 352.)</t>
  </si>
  <si>
    <t>18% points</t>
  </si>
  <si>
    <t>Yes, for 1st and 2nd visit, but not for 3rd. See Table 3, p. 352.</t>
  </si>
  <si>
    <t>Unclear. In the intervention group, of 255 infants (253 mothers), 101 were followed-up via phone because they were late for vaccination, 19 could not be reached for follow-up. (7.4% of intervention infants.)</t>
  </si>
  <si>
    <t>Unclear.</t>
  </si>
  <si>
    <t>Not reached by phone (number deactivated, number does not belong to enrollee). 2 dead infants. p. 352. Unable to find child's record in clinic records: "77 (14,6 %) enfants n’ont pu être retrouvés sur les registres papier, remplis à la main, du CSPS."</t>
  </si>
  <si>
    <t>Not specified.</t>
  </si>
  <si>
    <t>The clinic was provided with a computerized/digital vaccination register, which it did not previously have. See the beginning of the abstract: "L’impact dans le Programme élargi de vaccination (PEV) d’un registre informatisé de vaccination (RIV), avec l’envoi de SMS aux parents avant les sessions vaccinales, n’a jamais été estimé en Afrique sub-saharienne. Un Centre de santé et de promotion sociale (CSPS) urbain prodiguant le PEV a été tiré au sort (Colma 1, district de Do) à Bobo- Dioulasso (Burkina Faso), puis a été doté d’un RIV." p. 349.</t>
  </si>
  <si>
    <t>1 to 8 months (inferred from sign up dates and data collection date)</t>
  </si>
  <si>
    <t>In French. Ask Katherine if have questions. It found ~17.5% point increase for 2nd, 3rd, and 4th vaccination. Followed up with those who received SMS but didn't get vaccinated. 66% of them had gone to different clinic, 19% couldn't be contacted, 18% were on a long voyage, 13% forgotten, 3% said message wasn't sent, 2% children passed away. ~20% of numbers were fake or disactivated over time. 96% of women understood messages even though 42% couldn't read it on screen themselves (unclear whether illiteracy or not owning phone themselves)</t>
  </si>
  <si>
    <t>In French. Ask Sophie if have questions.</t>
  </si>
  <si>
    <t>https://givewell.box.com/s/rdzyreqtgavpybskf9tn5mdrp47ah96h</t>
  </si>
  <si>
    <t>Urban, low-income</t>
  </si>
  <si>
    <t>RCT, pilot</t>
  </si>
  <si>
    <t>"Parents of infants between the ages of 8 and 14 weeks presenting for the first dose of the 3-dose infant primary immunization series were eligible if they owned a mobile phone with SMS text messaging capability. At least one parent had to be literate and able to use SMS technology." p. 2438.</t>
  </si>
  <si>
    <t>80.7% PENTA3</t>
  </si>
  <si>
    <t>"Research nurses collected data at visits 2 and 3, including information regarding family mobile phone use, receipt of SMS reminders, and vaccines given. Immunization records were able to be confirmed for children who returned to either of the two study sites." pp. 2438. "We experienced another limitation when we were unable to track childhood vac- cination records outside of the study clinics." p. 2441.</t>
  </si>
  <si>
    <t>Not statistically significant, visit 2 +4.9% at p = .12, visit 3 + 3.7% at p =.69.</t>
  </si>
  <si>
    <t>None. See Table 3, p. 2441.</t>
  </si>
  <si>
    <t>"Upon unlocking the database, it was noted that a disproportionate number of participants were randomized into the intervention group during the first month and the usual care group during the second month of the enrollment period." p. 2438. "Parents in the usual care group had significantly higher income with more fathers working; otherwise, there were no significant differences between the baseline demographics of intervention and usual care children and their parents (Table 1)." p. 2439.</t>
  </si>
  <si>
    <t>"Per protocol analyses were consistent with intention to treat." p. 2439.</t>
  </si>
  <si>
    <t>Asked parents whether they had received messages. Data not presented. Mobile carrier report of SMS messages sent, and challenges, discussed on p. 2439.</t>
  </si>
  <si>
    <t>"Participants were allocated to either an intervention or usual care group using a computer-generated randomization scheme with the investigators being blind to the allocation." p. 2438.</t>
  </si>
  <si>
    <t>6,4,2 See p. 2438.</t>
  </si>
  <si>
    <t>2 months. p. 2438.</t>
  </si>
  <si>
    <t>"Your child [autopopulate child's name] is due on [autopopulate date] at [autopopulate clinic name] for vaccines." p. 2438.</t>
  </si>
  <si>
    <t>"Not adequately powered to assess efficacy". If baseline vaccination rate is 80% it would have to have a sample size of 150 to detect 15% point change with 80% probability. To detect a 8% point increase, the lowest increase of the good quality studies, it would've had to have a 656 sample size. The baseline rate was at a pretty high starting point, so is likely to have a smaller effect because the people still not getting vaccinated might have something else stopping them. To participate at least one parent had to be "literate and able to use SMS technology", and be 18 or older.; No data on messages being delivered. SMS system problems inlcuding "power outages and delays in recharging the server that either resulted in missed messages or repeat messages being delivered upon reactivation of the delivery platform."; Usual care included a written reminder of next appointment date at each clinic. Parents of infants between the ages of 8 and 14 weeks presenting for the first dose of the 3-dose infant primary immunization series were eligible if they owned a mobile phone with SMS text messaging capability. Last relevant vaccine is at 6 months old. 17.4% people lost to follow-up.</t>
  </si>
  <si>
    <t>https://givewell.box.com/s/twnbsqswmz8jrm2u5dp7seh21u0hu7np</t>
  </si>
  <si>
    <t>Bangladesh</t>
  </si>
  <si>
    <t>Rural hard-to-reach population</t>
  </si>
  <si>
    <t>Quasi-experimental, pre-post (clustered, 160 clusters), cross-sectional baseline and endline cluster-sampled surveys</t>
  </si>
  <si>
    <t>Women who gave birth within 1 year prior to data collection. (Retrospective.)</t>
  </si>
  <si>
    <t>Mobile registration and SMS reminder and remind health workers and provide info to health worker supervisors. 12-month program (pre/post evaluation).</t>
  </si>
  <si>
    <t>29.5% point increase in full vaccination rate</t>
  </si>
  <si>
    <t>Yes</t>
  </si>
  <si>
    <t>a 10% increase in full vaccination coverage from a baseline of 56%, with 80% power, 0·05 level of significance, and cluster effect size of 1·5.</t>
  </si>
  <si>
    <t>No clear concerns with baseline balance. However, as different populations were surveyed pre- and post-intervention, we note that characteristics of those surveyed pre/post differed significantly. In rural control areas, mothers surveyed at endline were younger, more educated, owned phones.</t>
  </si>
  <si>
    <t>N/A, pre/post</t>
  </si>
  <si>
    <t>N/A, pre/post, no analysis of effect on treated</t>
  </si>
  <si>
    <t>5,537 children registered for SMS. Unknown proportion received at least 1 SMS. Unknown total age-cohort population of the area of study.</t>
  </si>
  <si>
    <t>Unclear whether post-intervention interviewers were blinded to which were intervention or control areas.</t>
  </si>
  <si>
    <t>1, 0 (opening of clinic), 0 (2 hours before closing of clinic)</t>
  </si>
  <si>
    <t>Health worker intervention: "Android smart phones with mTika were provided to all health assistants/vaccinators and supervisors in intervention areas." "Health Assistants (HAs)/vaccinators under the MOHFW rou- tinely list pregnant women in their catchment areas for health outreach. We provided HAs/vaccinators and supervisors with Android smart phones and mTika training," Participant intervention: mothers were "taught how to send SMS text messages from a reg- ular mobile phone to mTika after childbirth". "Symbols taught to mothers at registration were used in SMS messages for mothers who were illiterate."</t>
  </si>
  <si>
    <t>1 month</t>
  </si>
  <si>
    <t>Differences in differences; very, very weak; used original software for CHW; sampled different street children at endline and baseline and didn't restrict to just those registered with original software; "Upon registration, mothers were assigned a unique code and taught how to send SMS text messages from a regular mobile phone to mTika after childbirth". Included children 0-11 months old at beginning of study. Sent reminders to mothers and health workers, as well as monitoring for supervisors of health workers. Symbols taught to mothers at registration were used in SMS messages for mothers who were illiterate. Did based on maternal recall</t>
  </si>
  <si>
    <t>Vaccination rates fell in control areas in both the rural study and the urban study. Unclear why.</t>
  </si>
  <si>
    <t>Urban street-dwelling population (Dhaka slums)</t>
  </si>
  <si>
    <t>27.1% point increase in full vaccination rate</t>
  </si>
  <si>
    <t>No clear concerns wiht baseline balance. However, as different populations were surveyed pre- and post-intervention, we note that characteristics of those surveyed pre/post differed significantly. In urban control areas, mothers surveyed at endline were more educated, morelikely to have a male child. In urban intervention areas, mothers surveyed at endline were more educated, owned phones.</t>
  </si>
  <si>
    <t>2,823 children registered for SMS. Unknown proportion received at least 1 SMS. Unknown total age-cohort population of the area of study.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</si>
</sst>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0"/>
      <color rgb="FF000000"/>
      <name val="Arial"/>
    </font>
    <font>
      <b/>
      <sz val="11"/>
      <color rgb="FFFFFFFF"/>
      <name val="Arial"/>
    </font>
    <font>
      <b/>
      <sz val="10"/>
      <name val="Arial"/>
    </font>
    <font>
      <sz val="10"/>
      <name val="Arial"/>
    </font>
    <font>
      <sz val="10"/>
      <name val="Arial"/>
    </font>
    <font>
      <u/>
      <sz val="10"/>
      <color rgb="FF0000FF"/>
      <name val="Arial"/>
    </font>
    <font>
      <u/>
      <sz val="10"/>
      <color rgb="FF1155CC"/>
      <name val="Arial"/>
    </font>
    <font>
      <u/>
      <sz val="10"/>
      <color rgb="FF1155CC"/>
      <name val="Arial"/>
    </font>
    <font>
      <u/>
      <sz val="10"/>
      <color rgb="FF0000FF"/>
      <name val="Arial"/>
    </font>
    <font>
      <u/>
      <sz val="10"/>
      <color rgb="FF1155CC"/>
      <name val="Arial"/>
    </font>
    <font>
      <u/>
      <sz val="10"/>
      <color rgb="FF1155CC"/>
      <name val="Arial"/>
    </font>
    <font>
      <sz val="10"/>
      <color rgb="FF000000"/>
      <name val="Arial"/>
    </font>
    <font>
      <u/>
      <sz val="10"/>
      <color rgb="FF1155CC"/>
      <name val="Arial"/>
    </font>
    <font>
      <u/>
      <sz val="10"/>
      <color rgb="FF1155CC"/>
      <name val="Open Sans"/>
    </font>
    <font>
      <u/>
      <sz val="10"/>
      <color rgb="FF1155CC"/>
      <name val="Arial"/>
    </font>
  </fonts>
  <fills count="7">
    <fill>
      <patternFill patternType="none"/>
    </fill>
    <fill>
      <patternFill patternType="gray125"/>
    </fill>
    <fill>
      <patternFill patternType="solid">
        <fgColor rgb="FF3D85C6"/>
        <bgColor rgb="FF3D85C6"/>
      </patternFill>
    </fill>
    <fill>
      <patternFill patternType="solid">
        <fgColor rgb="FFE6B8AF"/>
        <bgColor rgb="FFE6B8AF"/>
      </patternFill>
    </fill>
    <fill>
      <patternFill patternType="solid">
        <fgColor rgb="FFD9EAD3"/>
        <bgColor rgb="FFD9EAD3"/>
      </patternFill>
    </fill>
    <fill>
      <patternFill patternType="solid">
        <fgColor rgb="FFFFFFFF"/>
        <bgColor rgb="FFFFFFFF"/>
      </patternFill>
    </fill>
    <fill>
      <patternFill patternType="solid">
        <fgColor rgb="FFFFF2CC"/>
        <bgColor rgb="FFFFF2CC"/>
      </patternFill>
    </fill>
  </fills>
  <borders count="1">
    <border>
      <left/>
      <right/>
      <top/>
      <bottom/>
      <diagonal/>
    </border>
  </borders>
  <cellStyleXfs count="1">
    <xf numFmtId="0" fontId="0" fillId="0" borderId="0"/>
  </cellStyleXfs>
  <cellXfs count="57">
    <xf numFmtId="0" fontId="0" fillId="0" borderId="0" xfId="0" applyFont="1" applyAlignment="1"/>
    <xf numFmtId="0" fontId="1" fillId="2" borderId="0" xfId="0" applyFont="1" applyFill="1" applyAlignment="1">
      <alignment horizontal="center" wrapText="1"/>
    </xf>
    <xf numFmtId="0" fontId="2" fillId="0" borderId="0" xfId="0" applyFont="1" applyAlignment="1"/>
    <xf numFmtId="0" fontId="3" fillId="0" borderId="0" xfId="0" applyFont="1" applyAlignment="1"/>
    <xf numFmtId="0" fontId="1" fillId="2" borderId="0" xfId="0" applyFont="1" applyFill="1" applyAlignment="1">
      <alignment horizontal="center" wrapText="1"/>
    </xf>
    <xf numFmtId="9" fontId="3" fillId="0" borderId="0" xfId="0" applyNumberFormat="1" applyFont="1" applyAlignment="1"/>
    <xf numFmtId="0" fontId="1" fillId="2" borderId="0" xfId="0" applyFont="1" applyFill="1" applyAlignment="1">
      <alignment horizontal="center" wrapText="1"/>
    </xf>
    <xf numFmtId="0" fontId="4" fillId="2" borderId="0" xfId="0" applyFont="1" applyFill="1" applyAlignment="1">
      <alignment horizontal="center"/>
    </xf>
    <xf numFmtId="9" fontId="3" fillId="3" borderId="0" xfId="0" applyNumberFormat="1" applyFont="1" applyFill="1" applyAlignment="1"/>
    <xf numFmtId="0" fontId="5" fillId="0" borderId="0" xfId="0" applyFont="1" applyAlignment="1"/>
    <xf numFmtId="0" fontId="6" fillId="0" borderId="0" xfId="0" applyFont="1" applyAlignment="1">
      <alignment horizontal="left"/>
    </xf>
    <xf numFmtId="9" fontId="3" fillId="4" borderId="0" xfId="0" applyNumberFormat="1" applyFont="1" applyFill="1" applyAlignment="1"/>
    <xf numFmtId="9" fontId="3" fillId="4" borderId="0" xfId="0" applyNumberFormat="1" applyFont="1" applyFill="1"/>
    <xf numFmtId="10" fontId="3" fillId="0" borderId="0" xfId="0" applyNumberFormat="1" applyFont="1" applyAlignment="1"/>
    <xf numFmtId="10" fontId="3" fillId="4" borderId="0" xfId="0" applyNumberFormat="1" applyFont="1" applyFill="1"/>
    <xf numFmtId="164" fontId="3" fillId="0" borderId="0" xfId="0" applyNumberFormat="1" applyFont="1" applyAlignment="1"/>
    <xf numFmtId="164" fontId="3" fillId="4" borderId="0" xfId="0" applyNumberFormat="1" applyFont="1" applyFill="1"/>
    <xf numFmtId="9" fontId="3" fillId="0" borderId="0" xfId="0" applyNumberFormat="1" applyFont="1"/>
    <xf numFmtId="10" fontId="3" fillId="0" borderId="0" xfId="0" applyNumberFormat="1" applyFont="1"/>
    <xf numFmtId="0" fontId="1" fillId="2" borderId="0" xfId="0" applyFont="1" applyFill="1" applyAlignment="1">
      <alignment wrapText="1"/>
    </xf>
    <xf numFmtId="164" fontId="1" fillId="2" borderId="0" xfId="0" applyNumberFormat="1" applyFont="1" applyFill="1" applyAlignment="1">
      <alignment wrapText="1"/>
    </xf>
    <xf numFmtId="0" fontId="1" fillId="2" borderId="0" xfId="0" applyFont="1" applyFill="1" applyAlignment="1">
      <alignment wrapText="1"/>
    </xf>
    <xf numFmtId="0" fontId="4" fillId="2" borderId="0" xfId="0" applyFont="1" applyFill="1" applyAlignment="1"/>
    <xf numFmtId="10" fontId="2" fillId="0" borderId="0" xfId="0" applyNumberFormat="1" applyFont="1" applyAlignment="1"/>
    <xf numFmtId="0" fontId="2" fillId="0" borderId="0" xfId="0" applyFont="1"/>
    <xf numFmtId="0" fontId="7" fillId="5" borderId="0" xfId="0" applyFont="1" applyFill="1" applyAlignment="1"/>
    <xf numFmtId="0" fontId="4" fillId="5" borderId="0" xfId="0" applyFont="1" applyFill="1" applyAlignment="1"/>
    <xf numFmtId="0" fontId="4" fillId="5" borderId="0" xfId="0" applyFont="1" applyFill="1" applyAlignment="1">
      <alignment horizontal="right"/>
    </xf>
    <xf numFmtId="9" fontId="4" fillId="5" borderId="0" xfId="0" applyNumberFormat="1" applyFont="1" applyFill="1" applyAlignment="1">
      <alignment horizontal="right"/>
    </xf>
    <xf numFmtId="0" fontId="8" fillId="0" borderId="0" xfId="0" applyFont="1" applyAlignment="1">
      <alignment horizontal="left"/>
    </xf>
    <xf numFmtId="164" fontId="4" fillId="5" borderId="0" xfId="0" applyNumberFormat="1" applyFont="1" applyFill="1" applyAlignment="1"/>
    <xf numFmtId="0" fontId="4" fillId="0" borderId="0" xfId="0" applyFont="1" applyAlignment="1">
      <alignment horizontal="left"/>
    </xf>
    <xf numFmtId="0" fontId="4" fillId="3" borderId="0" xfId="0" applyFont="1" applyFill="1" applyAlignment="1">
      <alignment horizontal="left"/>
    </xf>
    <xf numFmtId="0" fontId="4" fillId="4" borderId="0" xfId="0" applyFont="1" applyFill="1" applyAlignment="1">
      <alignment horizontal="left"/>
    </xf>
    <xf numFmtId="0" fontId="4" fillId="5" borderId="0" xfId="0" applyFont="1" applyFill="1" applyAlignment="1">
      <alignment horizontal="left"/>
    </xf>
    <xf numFmtId="0" fontId="4" fillId="0" borderId="0" xfId="0" applyFont="1" applyAlignment="1">
      <alignment horizontal="left"/>
    </xf>
    <xf numFmtId="0" fontId="9" fillId="0" borderId="0" xfId="0" applyFont="1" applyAlignment="1"/>
    <xf numFmtId="0" fontId="4" fillId="0" borderId="0" xfId="0" applyFont="1" applyAlignment="1"/>
    <xf numFmtId="164" fontId="4" fillId="0" borderId="0" xfId="0" applyNumberFormat="1" applyFont="1" applyAlignment="1"/>
    <xf numFmtId="9" fontId="4" fillId="3" borderId="0" xfId="0" applyNumberFormat="1" applyFont="1" applyFill="1" applyAlignment="1">
      <alignment horizontal="left"/>
    </xf>
    <xf numFmtId="9" fontId="4" fillId="0" borderId="0" xfId="0" applyNumberFormat="1" applyFont="1" applyAlignment="1">
      <alignment horizontal="left"/>
    </xf>
    <xf numFmtId="0" fontId="10" fillId="0" borderId="0" xfId="0" applyFont="1" applyAlignment="1">
      <alignment horizontal="left"/>
    </xf>
    <xf numFmtId="0" fontId="3" fillId="0" borderId="0" xfId="0" applyFont="1" applyAlignment="1">
      <alignment horizontal="left"/>
    </xf>
    <xf numFmtId="0" fontId="4" fillId="6" borderId="0" xfId="0" applyFont="1" applyFill="1" applyAlignment="1">
      <alignment horizontal="left"/>
    </xf>
    <xf numFmtId="2" fontId="4" fillId="0" borderId="0" xfId="0" applyNumberFormat="1" applyFont="1" applyAlignment="1">
      <alignment horizontal="left"/>
    </xf>
    <xf numFmtId="0" fontId="11" fillId="5" borderId="0" xfId="0" applyFont="1" applyFill="1" applyAlignment="1">
      <alignment horizontal="left"/>
    </xf>
    <xf numFmtId="0" fontId="12" fillId="0" borderId="0" xfId="0" applyFont="1" applyAlignment="1">
      <alignment horizontal="left"/>
    </xf>
    <xf numFmtId="164" fontId="4" fillId="0" borderId="0" xfId="0" applyNumberFormat="1" applyFont="1" applyAlignment="1">
      <alignment horizontal="left"/>
    </xf>
    <xf numFmtId="0" fontId="4" fillId="3" borderId="0" xfId="0" applyFont="1" applyFill="1" applyAlignment="1">
      <alignment horizontal="left"/>
    </xf>
    <xf numFmtId="0" fontId="13" fillId="5" borderId="0" xfId="0" applyFont="1" applyFill="1" applyAlignment="1">
      <alignment horizontal="left" wrapText="1"/>
    </xf>
    <xf numFmtId="0" fontId="14" fillId="5" borderId="0" xfId="0" applyFont="1" applyFill="1" applyAlignment="1">
      <alignment horizontal="left"/>
    </xf>
    <xf numFmtId="0" fontId="4" fillId="5" borderId="0" xfId="0" applyFont="1" applyFill="1" applyAlignment="1">
      <alignment horizontal="left"/>
    </xf>
    <xf numFmtId="0" fontId="3" fillId="5" borderId="0" xfId="0" applyFont="1" applyFill="1" applyAlignment="1">
      <alignment horizontal="left"/>
    </xf>
    <xf numFmtId="10" fontId="4" fillId="5" borderId="0" xfId="0" applyNumberFormat="1" applyFont="1" applyFill="1" applyAlignment="1">
      <alignment horizontal="left"/>
    </xf>
    <xf numFmtId="164" fontId="4" fillId="3" borderId="0" xfId="0" applyNumberFormat="1" applyFont="1" applyFill="1" applyAlignment="1">
      <alignment horizontal="left"/>
    </xf>
    <xf numFmtId="0" fontId="3" fillId="0" borderId="0" xfId="0" applyFont="1" applyAlignment="1">
      <alignment horizontal="left"/>
    </xf>
    <xf numFmtId="164" fontId="4" fillId="0" borderId="0" xfId="0" applyNumberFormat="1"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419100</xdr:colOff>
      <xdr:row>52</xdr:row>
      <xdr:rowOff>0</xdr:rowOff>
    </xdr:to>
    <xdr:sp macro="" textlink="">
      <xdr:nvSpPr>
        <xdr:cNvPr id="1041" name="Rectangle 17"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givewell.box.com/s/twnbsqswmz8jrm2u5dp7seh21u0hu7np" TargetMode="External"/><Relationship Id="rId3" Type="http://schemas.openxmlformats.org/officeDocument/2006/relationships/hyperlink" Target="https://givewell.box.com/s/ygylkjnb8sxv4qpxtcalqw26i90peqds" TargetMode="External"/><Relationship Id="rId7" Type="http://schemas.openxmlformats.org/officeDocument/2006/relationships/hyperlink" Target="https://givewell.box.com/s/twnbsqswmz8jrm2u5dp7seh21u0hu7np" TargetMode="External"/><Relationship Id="rId12" Type="http://schemas.openxmlformats.org/officeDocument/2006/relationships/comments" Target="../comments1.xml"/><Relationship Id="rId2" Type="http://schemas.openxmlformats.org/officeDocument/2006/relationships/hyperlink" Target="https://givewell.box.com/s/9lic1d3jfdi8hknybi3z7m5cnzmehj03" TargetMode="External"/><Relationship Id="rId1" Type="http://schemas.openxmlformats.org/officeDocument/2006/relationships/hyperlink" Target="https://givewell.box.com/s/tnv83164w5zd147rzvd7p1ys27dz9lfo" TargetMode="External"/><Relationship Id="rId6" Type="http://schemas.openxmlformats.org/officeDocument/2006/relationships/hyperlink" Target="https://givewell.box.com/s/rdzyreqtgavpybskf9tn5mdrp47ah96h" TargetMode="External"/><Relationship Id="rId11" Type="http://schemas.openxmlformats.org/officeDocument/2006/relationships/vmlDrawing" Target="../drawings/vmlDrawing1.vml"/><Relationship Id="rId5" Type="http://schemas.openxmlformats.org/officeDocument/2006/relationships/hyperlink" Target="https://givewell.box.com/s/6huhgi0warn4ewi8jpaysnkgw1hyyveo" TargetMode="External"/><Relationship Id="rId10" Type="http://schemas.openxmlformats.org/officeDocument/2006/relationships/drawing" Target="../drawings/drawing1.xml"/><Relationship Id="rId4" Type="http://schemas.openxmlformats.org/officeDocument/2006/relationships/hyperlink" Target="https://givewell.box.com/s/vh5bysoztkx135rswqam2qugnu8nuutx"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earch.proquest.com/openview/ad42ef9aa7df2809e3ff91061a6b9942/1?pq-origsite=gschol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workbookViewId="0"/>
  </sheetViews>
  <sheetFormatPr defaultColWidth="14.42578125" defaultRowHeight="15.75" customHeight="1" x14ac:dyDescent="0.2"/>
  <sheetData>
    <row r="1" spans="1:1" ht="15.75" customHeight="1" x14ac:dyDescent="0.2">
      <c r="A1" s="3" t="s">
        <v>1</v>
      </c>
    </row>
    <row r="2" spans="1:1" ht="15.75" customHeight="1" x14ac:dyDescent="0.2">
      <c r="A2" s="9" t="str">
        <f>HYPERLINK("https://docs.google.com/spreadsheets/d/11eNrNbkSJbIjYsLZTxwgi1g68m7081wTW3JaFnO7WY8/edit#gid=0","Charity Science Health's previously-published table of characteristics of studies.")</f>
        <v>Charity Science Health's previously-published table of characteristics of studies.</v>
      </c>
    </row>
    <row r="3" spans="1:1" ht="15.75" customHeight="1" x14ac:dyDescent="0.2">
      <c r="A3" s="3" t="s">
        <v>48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000"/>
  <sheetViews>
    <sheetView workbookViewId="0"/>
  </sheetViews>
  <sheetFormatPr defaultColWidth="14.42578125" defaultRowHeight="15.75" customHeight="1" x14ac:dyDescent="0.2"/>
  <cols>
    <col min="1" max="1" width="30.7109375" customWidth="1"/>
    <col min="2" max="2" width="10" customWidth="1"/>
    <col min="3" max="3" width="12.42578125" customWidth="1"/>
    <col min="4" max="4" width="7.7109375" customWidth="1"/>
    <col min="5" max="5" width="5.85546875" customWidth="1"/>
    <col min="6" max="6" width="6.5703125" customWidth="1"/>
    <col min="7" max="7" width="9" customWidth="1"/>
    <col min="8" max="8" width="14" customWidth="1"/>
    <col min="9" max="9" width="10.7109375" customWidth="1"/>
    <col min="10" max="10" width="13.28515625" customWidth="1"/>
    <col min="11" max="12" width="8.140625" customWidth="1"/>
    <col min="13" max="14" width="13" customWidth="1"/>
    <col min="15" max="15" width="8.140625" customWidth="1"/>
    <col min="16" max="16" width="13.28515625" customWidth="1"/>
    <col min="18" max="18" width="14" customWidth="1"/>
    <col min="21" max="21" width="13.85546875" customWidth="1"/>
    <col min="24" max="24" width="10.42578125" customWidth="1"/>
    <col min="25" max="25" width="8.5703125" customWidth="1"/>
    <col min="26" max="26" width="7.28515625" customWidth="1"/>
    <col min="27" max="28" width="15.7109375" customWidth="1"/>
  </cols>
  <sheetData>
    <row r="1" spans="1:51" x14ac:dyDescent="0.25">
      <c r="A1" s="1" t="s">
        <v>0</v>
      </c>
      <c r="B1" s="4" t="s">
        <v>3</v>
      </c>
      <c r="C1" s="1" t="s">
        <v>10</v>
      </c>
      <c r="D1" s="4" t="s">
        <v>11</v>
      </c>
      <c r="E1" s="4" t="s">
        <v>12</v>
      </c>
      <c r="F1" s="4" t="s">
        <v>13</v>
      </c>
      <c r="G1" s="4" t="s">
        <v>14</v>
      </c>
      <c r="H1" s="4" t="s">
        <v>15</v>
      </c>
      <c r="I1" s="4" t="s">
        <v>16</v>
      </c>
      <c r="J1" s="1" t="s">
        <v>17</v>
      </c>
      <c r="K1" s="4" t="s">
        <v>18</v>
      </c>
      <c r="L1" s="1" t="s">
        <v>19</v>
      </c>
      <c r="M1" s="4" t="s">
        <v>20</v>
      </c>
      <c r="N1" s="4" t="s">
        <v>22</v>
      </c>
      <c r="O1" s="4" t="s">
        <v>23</v>
      </c>
      <c r="P1" s="4" t="s">
        <v>24</v>
      </c>
      <c r="Q1" s="1" t="s">
        <v>25</v>
      </c>
      <c r="R1" s="4" t="s">
        <v>26</v>
      </c>
      <c r="S1" s="4" t="s">
        <v>27</v>
      </c>
      <c r="T1" s="4" t="s">
        <v>28</v>
      </c>
      <c r="U1" s="4" t="s">
        <v>30</v>
      </c>
      <c r="V1" s="4" t="s">
        <v>31</v>
      </c>
      <c r="W1" s="4" t="s">
        <v>32</v>
      </c>
      <c r="X1" s="4" t="s">
        <v>33</v>
      </c>
      <c r="Y1" s="1" t="s">
        <v>34</v>
      </c>
      <c r="Z1" s="1" t="s">
        <v>35</v>
      </c>
      <c r="AA1" s="4" t="s">
        <v>36</v>
      </c>
      <c r="AB1" s="1" t="s">
        <v>37</v>
      </c>
      <c r="AC1" s="4" t="s">
        <v>38</v>
      </c>
      <c r="AD1" s="1" t="s">
        <v>39</v>
      </c>
      <c r="AE1" s="6" t="s">
        <v>40</v>
      </c>
      <c r="AF1" s="4" t="s">
        <v>41</v>
      </c>
      <c r="AG1" s="1" t="s">
        <v>42</v>
      </c>
      <c r="AH1" s="1" t="s">
        <v>43</v>
      </c>
      <c r="AI1" s="7"/>
      <c r="AJ1" s="7"/>
      <c r="AK1" s="7"/>
      <c r="AL1" s="7"/>
      <c r="AM1" s="7"/>
      <c r="AN1" s="7"/>
      <c r="AO1" s="7"/>
      <c r="AP1" s="7"/>
      <c r="AQ1" s="7"/>
      <c r="AR1" s="7"/>
      <c r="AS1" s="7"/>
      <c r="AT1" s="7"/>
      <c r="AU1" s="7"/>
      <c r="AV1" s="7"/>
      <c r="AW1" s="7"/>
      <c r="AX1" s="7"/>
      <c r="AY1" s="7"/>
    </row>
    <row r="2" spans="1:51" ht="15.75" customHeight="1" x14ac:dyDescent="0.2">
      <c r="A2" s="10" t="str">
        <f>HYPERLINK("http://www.sciencedirect.com/science/article/pii/S2214109X17300724","Gibson et al. 2017 (M-SIMU study)")</f>
        <v>Gibson et al. 2017 (M-SIMU study)</v>
      </c>
      <c r="B2" s="29" t="s">
        <v>49</v>
      </c>
      <c r="C2" s="31" t="s">
        <v>113</v>
      </c>
      <c r="D2" s="32" t="s">
        <v>115</v>
      </c>
      <c r="E2" s="31">
        <v>2017</v>
      </c>
      <c r="F2" s="31">
        <v>2013</v>
      </c>
      <c r="G2" s="31" t="s">
        <v>93</v>
      </c>
      <c r="H2" s="33" t="s">
        <v>117</v>
      </c>
      <c r="I2" s="34" t="s">
        <v>118</v>
      </c>
      <c r="J2" s="35" t="s">
        <v>119</v>
      </c>
      <c r="K2" s="34" t="s">
        <v>120</v>
      </c>
      <c r="L2" s="32" t="s">
        <v>121</v>
      </c>
      <c r="M2" s="34" t="s">
        <v>122</v>
      </c>
      <c r="N2" s="33" t="s">
        <v>123</v>
      </c>
      <c r="O2" s="31" t="s">
        <v>124</v>
      </c>
      <c r="P2" s="33" t="s">
        <v>125</v>
      </c>
      <c r="Q2" s="31">
        <f>489+476</f>
        <v>965</v>
      </c>
      <c r="R2" s="31">
        <f>360+388</f>
        <v>748</v>
      </c>
      <c r="S2" s="39">
        <f>(Q2-R2)/Q2</f>
        <v>0.22487046632124352</v>
      </c>
      <c r="T2" s="31" t="s">
        <v>127</v>
      </c>
      <c r="U2" s="34" t="s">
        <v>128</v>
      </c>
      <c r="V2" s="31" t="s">
        <v>129</v>
      </c>
      <c r="W2" s="40">
        <v>0.93</v>
      </c>
      <c r="X2" s="32" t="s">
        <v>133</v>
      </c>
      <c r="Y2" s="31" t="s">
        <v>135</v>
      </c>
      <c r="Z2" s="31" t="s">
        <v>99</v>
      </c>
      <c r="AA2" s="31" t="s">
        <v>99</v>
      </c>
      <c r="AB2" s="31" t="s">
        <v>114</v>
      </c>
      <c r="AC2" s="31" t="s">
        <v>139</v>
      </c>
      <c r="AD2" s="31" t="s">
        <v>46</v>
      </c>
      <c r="AE2" s="31" t="s">
        <v>139</v>
      </c>
      <c r="AF2" s="31"/>
      <c r="AG2" s="31" t="s">
        <v>46</v>
      </c>
      <c r="AH2" s="31" t="s">
        <v>46</v>
      </c>
      <c r="AI2" s="35"/>
      <c r="AJ2" s="35"/>
      <c r="AK2" s="35"/>
      <c r="AL2" s="35"/>
      <c r="AM2" s="35"/>
      <c r="AN2" s="35"/>
      <c r="AO2" s="35"/>
      <c r="AP2" s="35"/>
      <c r="AQ2" s="35"/>
      <c r="AR2" s="35"/>
      <c r="AS2" s="35"/>
      <c r="AT2" s="35"/>
      <c r="AU2" s="35"/>
      <c r="AV2" s="35"/>
      <c r="AW2" s="35"/>
      <c r="AX2" s="35"/>
      <c r="AY2" s="35"/>
    </row>
    <row r="3" spans="1:51" ht="15.75" customHeight="1" x14ac:dyDescent="0.2">
      <c r="A3" s="41" t="str">
        <f>HYPERLINK("http://bmcpublichealth.biomedcentral.com/articles/10.1186/s12889-016-2823-5","Haji et al. 2016")</f>
        <v>Haji et al. 2016</v>
      </c>
      <c r="B3" s="29" t="s">
        <v>140</v>
      </c>
      <c r="C3" s="35" t="s">
        <v>113</v>
      </c>
      <c r="D3" s="33" t="s">
        <v>141</v>
      </c>
      <c r="E3" s="31">
        <v>2016</v>
      </c>
      <c r="F3" s="42">
        <v>2014</v>
      </c>
      <c r="G3" s="35" t="s">
        <v>142</v>
      </c>
      <c r="H3" s="32" t="s">
        <v>143</v>
      </c>
      <c r="I3" s="34" t="s">
        <v>144</v>
      </c>
      <c r="J3" s="34" t="s">
        <v>119</v>
      </c>
      <c r="K3" s="32" t="s">
        <v>145</v>
      </c>
      <c r="L3" s="33" t="s">
        <v>146</v>
      </c>
      <c r="M3" s="34" t="s">
        <v>99</v>
      </c>
      <c r="N3" s="34" t="s">
        <v>147</v>
      </c>
      <c r="O3" s="31" t="s">
        <v>148</v>
      </c>
      <c r="P3" s="33" t="s">
        <v>125</v>
      </c>
      <c r="Q3" s="35">
        <f>372+372</f>
        <v>744</v>
      </c>
      <c r="R3" s="43" t="s">
        <v>149</v>
      </c>
      <c r="S3" s="43" t="s">
        <v>149</v>
      </c>
      <c r="T3" s="43" t="s">
        <v>149</v>
      </c>
      <c r="U3" s="31" t="s">
        <v>150</v>
      </c>
      <c r="V3" s="34" t="s">
        <v>149</v>
      </c>
      <c r="W3" s="34" t="s">
        <v>149</v>
      </c>
      <c r="X3" s="32" t="s">
        <v>151</v>
      </c>
      <c r="Y3" s="35" t="s">
        <v>152</v>
      </c>
      <c r="Z3" s="35" t="s">
        <v>99</v>
      </c>
      <c r="AA3" s="31" t="s">
        <v>99</v>
      </c>
      <c r="AB3" s="35" t="s">
        <v>153</v>
      </c>
      <c r="AC3" s="35">
        <v>3</v>
      </c>
      <c r="AD3" s="35" t="s">
        <v>46</v>
      </c>
      <c r="AE3" s="35" t="s">
        <v>154</v>
      </c>
      <c r="AF3" s="44"/>
      <c r="AG3" s="44">
        <v>2.224462E-2</v>
      </c>
      <c r="AH3" s="45" t="s">
        <v>155</v>
      </c>
      <c r="AI3" s="35"/>
      <c r="AJ3" s="35"/>
      <c r="AK3" s="35"/>
      <c r="AL3" s="35"/>
      <c r="AM3" s="35"/>
      <c r="AN3" s="35"/>
      <c r="AO3" s="35"/>
      <c r="AP3" s="35"/>
      <c r="AQ3" s="35"/>
      <c r="AR3" s="35"/>
      <c r="AS3" s="35"/>
      <c r="AT3" s="35"/>
      <c r="AU3" s="35"/>
      <c r="AV3" s="35"/>
      <c r="AW3" s="35"/>
      <c r="AX3" s="35"/>
      <c r="AY3" s="35"/>
    </row>
    <row r="4" spans="1:51" ht="15.75" customHeight="1" x14ac:dyDescent="0.2">
      <c r="A4" s="10" t="str">
        <f>HYPERLINK("https://bmcpublichealth.biomedcentral.com/articles/10.1186/s12889-015-1470-6","Bangure et al. 2015")</f>
        <v>Bangure et al. 2015</v>
      </c>
      <c r="B4" s="29" t="s">
        <v>156</v>
      </c>
      <c r="C4" s="35" t="s">
        <v>157</v>
      </c>
      <c r="D4" s="33" t="s">
        <v>158</v>
      </c>
      <c r="E4" s="31">
        <v>2015</v>
      </c>
      <c r="F4" s="42">
        <v>2013</v>
      </c>
      <c r="G4" s="35" t="s">
        <v>159</v>
      </c>
      <c r="H4" s="43" t="s">
        <v>160</v>
      </c>
      <c r="I4" s="31" t="s">
        <v>161</v>
      </c>
      <c r="J4" s="35" t="s">
        <v>119</v>
      </c>
      <c r="K4" s="32" t="s">
        <v>162</v>
      </c>
      <c r="L4" s="33" t="s">
        <v>163</v>
      </c>
      <c r="M4" s="31" t="s">
        <v>99</v>
      </c>
      <c r="N4" s="33" t="s">
        <v>164</v>
      </c>
      <c r="O4" s="31" t="s">
        <v>165</v>
      </c>
      <c r="P4" s="33" t="s">
        <v>125</v>
      </c>
      <c r="Q4" s="35">
        <f>152+152</f>
        <v>304</v>
      </c>
      <c r="R4" s="35">
        <f>Q4</f>
        <v>304</v>
      </c>
      <c r="S4" s="40">
        <v>0</v>
      </c>
      <c r="T4" s="31" t="s">
        <v>166</v>
      </c>
      <c r="U4" s="31" t="s">
        <v>167</v>
      </c>
      <c r="V4" s="34" t="s">
        <v>149</v>
      </c>
      <c r="W4" s="34" t="s">
        <v>168</v>
      </c>
      <c r="X4" s="32" t="s">
        <v>169</v>
      </c>
      <c r="Y4" s="35" t="s">
        <v>170</v>
      </c>
      <c r="Z4" s="31" t="s">
        <v>99</v>
      </c>
      <c r="AA4" s="31" t="s">
        <v>99</v>
      </c>
      <c r="AB4" s="31" t="s">
        <v>171</v>
      </c>
      <c r="AC4" s="35">
        <v>3</v>
      </c>
      <c r="AD4" s="35" t="s">
        <v>172</v>
      </c>
      <c r="AE4" s="35" t="s">
        <v>173</v>
      </c>
      <c r="AF4" s="44"/>
      <c r="AG4" s="44">
        <f>0.71/9</f>
        <v>7.8888888888888883E-2</v>
      </c>
      <c r="AH4" s="35" t="s">
        <v>174</v>
      </c>
      <c r="AI4" s="35"/>
      <c r="AJ4" s="35"/>
      <c r="AK4" s="35"/>
      <c r="AL4" s="35"/>
      <c r="AM4" s="35"/>
      <c r="AN4" s="35"/>
      <c r="AO4" s="35"/>
      <c r="AP4" s="35"/>
      <c r="AQ4" s="35"/>
      <c r="AR4" s="35"/>
      <c r="AS4" s="35"/>
      <c r="AT4" s="35"/>
      <c r="AU4" s="35"/>
      <c r="AV4" s="35"/>
      <c r="AW4" s="35"/>
      <c r="AX4" s="35"/>
      <c r="AY4" s="35"/>
    </row>
    <row r="5" spans="1:51" ht="15.75" customHeight="1" x14ac:dyDescent="0.2">
      <c r="A5" s="46" t="str">
        <f>HYPERLINK("https://www.ncbi.nlm.nih.gov/pubmed/26902809","Eze et al. 2015")</f>
        <v>Eze et al. 2015</v>
      </c>
      <c r="B5" s="29" t="s">
        <v>175</v>
      </c>
      <c r="C5" s="31" t="s">
        <v>176</v>
      </c>
      <c r="D5" s="33" t="s">
        <v>158</v>
      </c>
      <c r="E5" s="31">
        <v>2015</v>
      </c>
      <c r="F5" s="42">
        <v>2010</v>
      </c>
      <c r="G5" s="35" t="s">
        <v>159</v>
      </c>
      <c r="H5" s="32" t="s">
        <v>177</v>
      </c>
      <c r="I5" s="31" t="s">
        <v>178</v>
      </c>
      <c r="J5" s="35" t="s">
        <v>179</v>
      </c>
      <c r="K5" s="32" t="s">
        <v>180</v>
      </c>
      <c r="L5" s="43" t="s">
        <v>181</v>
      </c>
      <c r="M5" s="31" t="s">
        <v>99</v>
      </c>
      <c r="N5" s="31" t="s">
        <v>182</v>
      </c>
      <c r="O5" s="31" t="s">
        <v>165</v>
      </c>
      <c r="P5" s="43" t="s">
        <v>165</v>
      </c>
      <c r="Q5" s="35">
        <f>500+501</f>
        <v>1001</v>
      </c>
      <c r="R5" s="31">
        <f>452+453</f>
        <v>905</v>
      </c>
      <c r="S5" s="47">
        <f>(Q5-R5)/Q5</f>
        <v>9.5904095904095904E-2</v>
      </c>
      <c r="T5" s="31" t="s">
        <v>183</v>
      </c>
      <c r="U5" s="31" t="s">
        <v>184</v>
      </c>
      <c r="V5" s="34" t="s">
        <v>149</v>
      </c>
      <c r="W5" s="34" t="s">
        <v>185</v>
      </c>
      <c r="X5" s="33" t="s">
        <v>186</v>
      </c>
      <c r="Y5" s="31" t="s">
        <v>187</v>
      </c>
      <c r="Z5" s="35" t="s">
        <v>99</v>
      </c>
      <c r="AA5" s="31" t="s">
        <v>99</v>
      </c>
      <c r="AB5" s="31" t="s">
        <v>188</v>
      </c>
      <c r="AC5" s="35">
        <v>3</v>
      </c>
      <c r="AD5" s="35" t="s">
        <v>189</v>
      </c>
      <c r="AE5" s="48" t="s">
        <v>190</v>
      </c>
      <c r="AF5" s="35"/>
      <c r="AG5" s="35" t="s">
        <v>46</v>
      </c>
      <c r="AH5" s="35" t="s">
        <v>191</v>
      </c>
      <c r="AI5" s="35"/>
      <c r="AJ5" s="35"/>
      <c r="AK5" s="35"/>
      <c r="AL5" s="35"/>
      <c r="AM5" s="35"/>
      <c r="AN5" s="35"/>
      <c r="AO5" s="35"/>
      <c r="AP5" s="35"/>
      <c r="AQ5" s="35"/>
      <c r="AR5" s="35"/>
      <c r="AS5" s="35"/>
      <c r="AT5" s="35"/>
      <c r="AU5" s="35"/>
      <c r="AV5" s="35"/>
      <c r="AW5" s="35"/>
      <c r="AX5" s="35"/>
      <c r="AY5" s="35"/>
    </row>
    <row r="6" spans="1:51" ht="15.75" customHeight="1" x14ac:dyDescent="0.3">
      <c r="A6" s="49" t="str">
        <f>HYPERLINK("https://www.researchgate.net/publication/283266699_Positive_impact_on_the_expanded_program_on_immunization_when_sending_call-back_SMS_through_a_computerized_immunization_register_Bobo_Dioulasso_Burkina_Faso","Schlumberger et al. 2015")</f>
        <v>Schlumberger et al. 2015</v>
      </c>
      <c r="B6" s="29" t="s">
        <v>192</v>
      </c>
      <c r="C6" s="31" t="s">
        <v>193</v>
      </c>
      <c r="D6" s="33" t="s">
        <v>158</v>
      </c>
      <c r="E6" s="31">
        <v>2015</v>
      </c>
      <c r="F6" s="42">
        <v>2014</v>
      </c>
      <c r="G6" s="35" t="s">
        <v>159</v>
      </c>
      <c r="H6" s="43" t="s">
        <v>194</v>
      </c>
      <c r="I6" s="31" t="s">
        <v>195</v>
      </c>
      <c r="J6" s="35" t="s">
        <v>119</v>
      </c>
      <c r="K6" s="32" t="s">
        <v>196</v>
      </c>
      <c r="L6" s="33" t="s">
        <v>197</v>
      </c>
      <c r="M6" s="31" t="s">
        <v>99</v>
      </c>
      <c r="N6" s="31" t="s">
        <v>198</v>
      </c>
      <c r="O6" s="31" t="s">
        <v>165</v>
      </c>
      <c r="P6" s="43" t="s">
        <v>165</v>
      </c>
      <c r="Q6" s="35">
        <f>268+253</f>
        <v>521</v>
      </c>
      <c r="R6" s="31" t="s">
        <v>199</v>
      </c>
      <c r="S6" s="31" t="s">
        <v>200</v>
      </c>
      <c r="T6" s="31" t="s">
        <v>201</v>
      </c>
      <c r="U6" s="31" t="s">
        <v>200</v>
      </c>
      <c r="V6" s="34" t="s">
        <v>149</v>
      </c>
      <c r="W6" s="34" t="s">
        <v>149</v>
      </c>
      <c r="X6" s="32" t="s">
        <v>165</v>
      </c>
      <c r="Y6" s="31" t="s">
        <v>202</v>
      </c>
      <c r="Z6" s="35" t="s">
        <v>99</v>
      </c>
      <c r="AA6" s="31" t="s">
        <v>203</v>
      </c>
      <c r="AB6" s="35" t="s">
        <v>204</v>
      </c>
      <c r="AC6" s="35">
        <v>3</v>
      </c>
      <c r="AD6" s="35" t="s">
        <v>46</v>
      </c>
      <c r="AE6" s="35" t="s">
        <v>205</v>
      </c>
      <c r="AF6" s="31" t="s">
        <v>206</v>
      </c>
      <c r="AG6" s="35" t="s">
        <v>46</v>
      </c>
      <c r="AH6" s="35" t="s">
        <v>46</v>
      </c>
      <c r="AI6" s="35"/>
      <c r="AJ6" s="35"/>
      <c r="AK6" s="35"/>
      <c r="AL6" s="35"/>
      <c r="AM6" s="35"/>
      <c r="AN6" s="35"/>
      <c r="AO6" s="35"/>
      <c r="AP6" s="35"/>
      <c r="AQ6" s="35"/>
      <c r="AR6" s="35"/>
      <c r="AS6" s="35"/>
      <c r="AT6" s="35"/>
      <c r="AU6" s="35"/>
      <c r="AV6" s="35"/>
      <c r="AW6" s="35"/>
      <c r="AX6" s="35"/>
      <c r="AY6" s="35"/>
    </row>
    <row r="7" spans="1:51" ht="15.75" customHeight="1" x14ac:dyDescent="0.2">
      <c r="A7" s="50"/>
      <c r="B7" s="34"/>
      <c r="C7" s="51"/>
      <c r="D7" s="34"/>
      <c r="E7" s="34"/>
      <c r="F7" s="52"/>
      <c r="G7" s="51"/>
      <c r="H7" s="34"/>
      <c r="I7" s="53"/>
      <c r="J7" s="51"/>
      <c r="K7" s="51"/>
      <c r="L7" s="51"/>
      <c r="M7" s="34"/>
      <c r="N7" s="51"/>
      <c r="O7" s="51"/>
      <c r="P7" s="51"/>
      <c r="Q7" s="51"/>
      <c r="R7" s="51"/>
      <c r="S7" s="51"/>
      <c r="T7" s="51"/>
      <c r="U7" s="53"/>
      <c r="V7" s="51"/>
      <c r="W7" s="51"/>
      <c r="X7" s="53"/>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row>
    <row r="8" spans="1:51" ht="15.75" customHeight="1" x14ac:dyDescent="0.2">
      <c r="A8" s="41" t="str">
        <f>HYPERLINK("http://www.sciencedirect.com/science/article/pii/S0264410X16300615","Domek et al. 2016 (pilot)")</f>
        <v>Domek et al. 2016 (pilot)</v>
      </c>
      <c r="B8" s="29" t="s">
        <v>207</v>
      </c>
      <c r="C8" s="35" t="s">
        <v>91</v>
      </c>
      <c r="D8" s="33" t="s">
        <v>208</v>
      </c>
      <c r="E8" s="31">
        <v>2016</v>
      </c>
      <c r="F8" s="42">
        <v>2013</v>
      </c>
      <c r="G8" s="31" t="s">
        <v>209</v>
      </c>
      <c r="H8" s="32" t="s">
        <v>210</v>
      </c>
      <c r="I8" s="31" t="s">
        <v>211</v>
      </c>
      <c r="J8" s="35" t="s">
        <v>119</v>
      </c>
      <c r="K8" s="31" t="s">
        <v>212</v>
      </c>
      <c r="L8" s="32" t="s">
        <v>213</v>
      </c>
      <c r="M8" s="31" t="s">
        <v>99</v>
      </c>
      <c r="N8" s="31" t="s">
        <v>214</v>
      </c>
      <c r="O8" s="31" t="s">
        <v>165</v>
      </c>
      <c r="P8" s="43" t="s">
        <v>215</v>
      </c>
      <c r="Q8" s="35">
        <f>161+160</f>
        <v>321</v>
      </c>
      <c r="R8" s="35">
        <f>Q8-56</f>
        <v>265</v>
      </c>
      <c r="S8" s="54">
        <f>(Q8-R8)/Q8</f>
        <v>0.17445482866043613</v>
      </c>
      <c r="T8" s="31" t="s">
        <v>165</v>
      </c>
      <c r="U8" s="31" t="s">
        <v>184</v>
      </c>
      <c r="V8" s="31" t="s">
        <v>216</v>
      </c>
      <c r="W8" s="31" t="s">
        <v>217</v>
      </c>
      <c r="X8" s="31" t="s">
        <v>218</v>
      </c>
      <c r="Y8" s="31" t="s">
        <v>219</v>
      </c>
      <c r="Z8" s="35" t="s">
        <v>99</v>
      </c>
      <c r="AA8" s="31" t="s">
        <v>99</v>
      </c>
      <c r="AB8" s="31" t="s">
        <v>220</v>
      </c>
      <c r="AC8" s="35">
        <v>2</v>
      </c>
      <c r="AD8" s="31" t="s">
        <v>221</v>
      </c>
      <c r="AE8" s="35" t="s">
        <v>222</v>
      </c>
      <c r="AF8" s="35"/>
      <c r="AG8" s="35" t="s">
        <v>46</v>
      </c>
      <c r="AH8" s="35" t="s">
        <v>46</v>
      </c>
      <c r="AI8" s="35"/>
      <c r="AJ8" s="35"/>
      <c r="AK8" s="35"/>
      <c r="AL8" s="35"/>
      <c r="AM8" s="35"/>
      <c r="AN8" s="35"/>
      <c r="AO8" s="35"/>
      <c r="AP8" s="35"/>
      <c r="AQ8" s="35"/>
      <c r="AR8" s="35"/>
      <c r="AS8" s="35"/>
      <c r="AT8" s="35"/>
      <c r="AU8" s="35"/>
      <c r="AV8" s="35"/>
      <c r="AW8" s="35"/>
      <c r="AX8" s="35"/>
      <c r="AY8" s="35"/>
    </row>
    <row r="9" spans="1:51" ht="15.75" customHeight="1" x14ac:dyDescent="0.2">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row>
    <row r="10" spans="1:51" ht="15.75" customHeight="1" x14ac:dyDescent="0.2">
      <c r="A10" s="10" t="str">
        <f>HYPERLINK("http://www.sciencedirect.com/science/article/pii/S0264410X15016667","Uddin et al 2016 (a), rural")</f>
        <v>Uddin et al 2016 (a), rural</v>
      </c>
      <c r="B10" s="29" t="s">
        <v>223</v>
      </c>
      <c r="C10" s="35" t="s">
        <v>224</v>
      </c>
      <c r="D10" s="32" t="s">
        <v>225</v>
      </c>
      <c r="E10" s="31">
        <v>2016</v>
      </c>
      <c r="F10" s="31">
        <v>2013</v>
      </c>
      <c r="G10" s="31" t="s">
        <v>226</v>
      </c>
      <c r="H10" s="31" t="s">
        <v>227</v>
      </c>
      <c r="I10" s="56">
        <f>Results!H40</f>
        <v>0.624</v>
      </c>
      <c r="J10" s="31" t="s">
        <v>228</v>
      </c>
      <c r="K10" s="31"/>
      <c r="L10" s="31" t="s">
        <v>229</v>
      </c>
      <c r="M10" s="31" t="s">
        <v>230</v>
      </c>
      <c r="N10" s="31" t="s">
        <v>46</v>
      </c>
      <c r="O10" s="31" t="s">
        <v>231</v>
      </c>
      <c r="P10" s="33" t="s">
        <v>232</v>
      </c>
      <c r="Q10" s="35">
        <f>520+520</f>
        <v>1040</v>
      </c>
      <c r="R10" s="35">
        <f t="shared" ref="R10:R11" si="0">Q10</f>
        <v>1040</v>
      </c>
      <c r="S10" s="31" t="s">
        <v>233</v>
      </c>
      <c r="T10" s="31" t="s">
        <v>233</v>
      </c>
      <c r="U10" s="42" t="s">
        <v>99</v>
      </c>
      <c r="V10" s="31" t="s">
        <v>234</v>
      </c>
      <c r="W10" s="31" t="s">
        <v>235</v>
      </c>
      <c r="X10" s="32" t="s">
        <v>236</v>
      </c>
      <c r="Y10" s="35" t="s">
        <v>237</v>
      </c>
      <c r="Z10" s="35" t="s">
        <v>99</v>
      </c>
      <c r="AA10" s="31" t="s">
        <v>238</v>
      </c>
      <c r="AB10" s="35" t="s">
        <v>239</v>
      </c>
      <c r="AC10" s="35">
        <v>1</v>
      </c>
      <c r="AD10" s="35" t="s">
        <v>46</v>
      </c>
      <c r="AE10" s="35" t="s">
        <v>240</v>
      </c>
      <c r="AF10" s="31" t="s">
        <v>241</v>
      </c>
      <c r="AG10" s="35" t="s">
        <v>46</v>
      </c>
      <c r="AH10" s="35" t="s">
        <v>46</v>
      </c>
      <c r="AI10" s="35"/>
      <c r="AJ10" s="35"/>
      <c r="AK10" s="35"/>
      <c r="AL10" s="35"/>
      <c r="AM10" s="35"/>
      <c r="AN10" s="35"/>
      <c r="AO10" s="35"/>
      <c r="AP10" s="35"/>
      <c r="AQ10" s="35"/>
      <c r="AR10" s="35"/>
      <c r="AS10" s="35"/>
      <c r="AT10" s="35"/>
      <c r="AU10" s="35"/>
      <c r="AV10" s="35"/>
      <c r="AW10" s="35"/>
      <c r="AX10" s="35"/>
      <c r="AY10" s="35"/>
    </row>
    <row r="11" spans="1:51" ht="15.75" customHeight="1" x14ac:dyDescent="0.2">
      <c r="A11" s="10" t="str">
        <f>HYPERLINK("http://www.sciencedirect.com/science/article/pii/S0264410X15016667","Uddin et al 2016 (b), urban")</f>
        <v>Uddin et al 2016 (b), urban</v>
      </c>
      <c r="B11" s="29" t="s">
        <v>223</v>
      </c>
      <c r="C11" s="35" t="s">
        <v>224</v>
      </c>
      <c r="D11" s="32" t="s">
        <v>242</v>
      </c>
      <c r="E11" s="31">
        <v>2016</v>
      </c>
      <c r="F11" s="31">
        <v>2013</v>
      </c>
      <c r="G11" s="31" t="s">
        <v>226</v>
      </c>
      <c r="H11" s="31" t="s">
        <v>227</v>
      </c>
      <c r="I11" s="56">
        <f>Results!H49</f>
        <v>0.42599999999999999</v>
      </c>
      <c r="J11" s="31" t="s">
        <v>228</v>
      </c>
      <c r="K11" s="31"/>
      <c r="L11" s="31" t="s">
        <v>243</v>
      </c>
      <c r="M11" s="31" t="s">
        <v>230</v>
      </c>
      <c r="N11" s="31" t="s">
        <v>46</v>
      </c>
      <c r="O11" s="31" t="s">
        <v>231</v>
      </c>
      <c r="P11" s="33" t="s">
        <v>244</v>
      </c>
      <c r="Q11" s="35">
        <f>522+520</f>
        <v>1042</v>
      </c>
      <c r="R11" s="35">
        <f t="shared" si="0"/>
        <v>1042</v>
      </c>
      <c r="S11" s="31" t="s">
        <v>233</v>
      </c>
      <c r="T11" s="31" t="s">
        <v>233</v>
      </c>
      <c r="U11" s="42" t="s">
        <v>99</v>
      </c>
      <c r="V11" s="31" t="s">
        <v>234</v>
      </c>
      <c r="W11" s="31" t="s">
        <v>245</v>
      </c>
      <c r="X11" s="32" t="s">
        <v>236</v>
      </c>
      <c r="Y11" s="35" t="s">
        <v>237</v>
      </c>
      <c r="Z11" s="35" t="s">
        <v>99</v>
      </c>
      <c r="AA11" s="31" t="s">
        <v>238</v>
      </c>
      <c r="AB11" s="35" t="s">
        <v>239</v>
      </c>
      <c r="AC11" s="35">
        <v>1</v>
      </c>
      <c r="AD11" s="35" t="s">
        <v>46</v>
      </c>
      <c r="AE11" s="35" t="s">
        <v>240</v>
      </c>
      <c r="AF11" s="31" t="s">
        <v>241</v>
      </c>
      <c r="AG11" s="35" t="s">
        <v>46</v>
      </c>
      <c r="AH11" s="35" t="s">
        <v>46</v>
      </c>
      <c r="AI11" s="35"/>
      <c r="AJ11" s="35"/>
      <c r="AK11" s="35"/>
      <c r="AL11" s="35"/>
      <c r="AM11" s="35"/>
      <c r="AN11" s="35"/>
      <c r="AO11" s="35"/>
      <c r="AP11" s="35"/>
      <c r="AQ11" s="35"/>
      <c r="AR11" s="35"/>
      <c r="AS11" s="35"/>
      <c r="AT11" s="35"/>
      <c r="AU11" s="35"/>
      <c r="AV11" s="35"/>
      <c r="AW11" s="35"/>
      <c r="AX11" s="35"/>
      <c r="AY11" s="35"/>
    </row>
    <row r="12" spans="1:51" ht="15.75" customHeight="1" x14ac:dyDescent="0.2">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row>
    <row r="13" spans="1:51" ht="15.75" customHeight="1" x14ac:dyDescent="0.2">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row>
    <row r="14" spans="1:51" ht="15.75" customHeight="1" x14ac:dyDescent="0.2">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row>
    <row r="15" spans="1:51" ht="15.75" customHeight="1" x14ac:dyDescent="0.2">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row>
    <row r="16" spans="1:51" ht="15.75" customHeight="1" x14ac:dyDescent="0.2">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row>
    <row r="17" spans="1:51" ht="15.75" customHeight="1" x14ac:dyDescent="0.2">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row>
    <row r="18" spans="1:51" ht="15.75" customHeight="1" x14ac:dyDescent="0.2">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row>
    <row r="19" spans="1:51" ht="15.75" customHeight="1" x14ac:dyDescent="0.2">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row>
    <row r="20" spans="1:51" ht="15.75" customHeight="1" x14ac:dyDescent="0.2">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row>
    <row r="21" spans="1:51" ht="15.75" customHeight="1" x14ac:dyDescent="0.2">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row>
    <row r="22" spans="1:51" ht="15.75" customHeight="1" x14ac:dyDescent="0.2">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row>
    <row r="23" spans="1:51" ht="15.75" customHeight="1" x14ac:dyDescent="0.2">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row>
    <row r="24" spans="1:51" ht="15.75" customHeight="1" x14ac:dyDescent="0.2">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row>
    <row r="25" spans="1:51" ht="15.75" customHeight="1" x14ac:dyDescent="0.2">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row>
    <row r="26" spans="1:51" ht="15.75" customHeight="1" x14ac:dyDescent="0.2">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row>
    <row r="27" spans="1:51" ht="15.75" customHeight="1" x14ac:dyDescent="0.2">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row>
    <row r="28" spans="1:51" ht="15.75" customHeight="1" x14ac:dyDescent="0.2">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row>
    <row r="29" spans="1:51" ht="15.75" customHeight="1" x14ac:dyDescent="0.2">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row>
    <row r="30" spans="1:51" ht="12.75" x14ac:dyDescent="0.2">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row>
    <row r="31" spans="1:51" ht="12.75" x14ac:dyDescent="0.2">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row>
    <row r="32" spans="1:51" ht="12.75" x14ac:dyDescent="0.2">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row>
    <row r="33" spans="1:51" ht="12.75" x14ac:dyDescent="0.2">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row>
    <row r="34" spans="1:51" ht="12.75" x14ac:dyDescent="0.2">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row>
    <row r="35" spans="1:51" ht="12.75" x14ac:dyDescent="0.2">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row>
    <row r="36" spans="1:51" ht="12.75"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row>
    <row r="37" spans="1:51" ht="12.75" x14ac:dyDescent="0.2">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row>
    <row r="38" spans="1:51" ht="12.75" x14ac:dyDescent="0.2">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row>
    <row r="39" spans="1:51" ht="12.75" x14ac:dyDescent="0.2">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row>
    <row r="40" spans="1:51" ht="12.75" x14ac:dyDescent="0.2">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row>
    <row r="41" spans="1:51" ht="12.75"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row>
    <row r="42" spans="1:51" ht="12.75" x14ac:dyDescent="0.2">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row>
    <row r="43" spans="1:51" ht="12.75" x14ac:dyDescent="0.2">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row>
    <row r="44" spans="1:51" ht="12.75" x14ac:dyDescent="0.2">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row>
    <row r="45" spans="1:51" ht="12.75" x14ac:dyDescent="0.2">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row>
    <row r="46" spans="1:51" ht="12.75" x14ac:dyDescent="0.2">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row>
    <row r="47" spans="1:51" ht="12.75" x14ac:dyDescent="0.2">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row>
    <row r="48" spans="1:51" ht="12.75" x14ac:dyDescent="0.2">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row>
    <row r="49" spans="1:51" ht="12.75" x14ac:dyDescent="0.2">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row>
    <row r="50" spans="1:51" ht="12.75" x14ac:dyDescent="0.2">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row>
    <row r="51" spans="1:51" ht="12.75" x14ac:dyDescent="0.2">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row>
    <row r="52" spans="1:51" ht="12.75" x14ac:dyDescent="0.2">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row>
    <row r="53" spans="1:51" ht="12.75" x14ac:dyDescent="0.2">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row>
    <row r="54" spans="1:51" ht="12.75" x14ac:dyDescent="0.2">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row>
    <row r="55" spans="1:51" ht="12.75" x14ac:dyDescent="0.2">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row>
    <row r="56" spans="1:51" ht="12.75" x14ac:dyDescent="0.2">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row>
    <row r="57" spans="1:51" ht="12.75" x14ac:dyDescent="0.2">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row>
    <row r="58" spans="1:51" ht="12.75" x14ac:dyDescent="0.2">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row>
    <row r="59" spans="1:51" ht="12.75" x14ac:dyDescent="0.2">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row>
    <row r="60" spans="1:51" ht="12.75" x14ac:dyDescent="0.2">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row>
    <row r="61" spans="1:51" ht="12.75" x14ac:dyDescent="0.2">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row>
    <row r="62" spans="1:51" ht="12.75" x14ac:dyDescent="0.2">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row>
    <row r="63" spans="1:51" ht="12.75" x14ac:dyDescent="0.2">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row>
    <row r="64" spans="1:51" ht="12.75"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row>
    <row r="65" spans="1:51" ht="12.75" x14ac:dyDescent="0.2">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row>
    <row r="66" spans="1:51" ht="12.75" x14ac:dyDescent="0.2">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row>
    <row r="67" spans="1:51" ht="12.75" x14ac:dyDescent="0.2">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row>
    <row r="68" spans="1:51" ht="12.75" x14ac:dyDescent="0.2">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row>
    <row r="69" spans="1:51" ht="12.75" x14ac:dyDescent="0.2">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row>
    <row r="70" spans="1:51" ht="12.75" x14ac:dyDescent="0.2">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row>
    <row r="71" spans="1:51" ht="12.75" x14ac:dyDescent="0.2">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row>
    <row r="72" spans="1:51" ht="12.75" x14ac:dyDescent="0.2">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row>
    <row r="73" spans="1:51" ht="12.75" x14ac:dyDescent="0.2">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row>
    <row r="74" spans="1:51" ht="12.75" x14ac:dyDescent="0.2">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row>
    <row r="75" spans="1:51" ht="12.75" x14ac:dyDescent="0.2">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row>
    <row r="76" spans="1:51" ht="12.75" x14ac:dyDescent="0.2">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row>
    <row r="77" spans="1:51" ht="12.75" x14ac:dyDescent="0.2">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row>
    <row r="78" spans="1:51" ht="12.75" x14ac:dyDescent="0.2">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row>
    <row r="79" spans="1:51" ht="12.75" x14ac:dyDescent="0.2">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row>
    <row r="80" spans="1:51" ht="12.75" x14ac:dyDescent="0.2">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row>
    <row r="81" spans="1:51" ht="12.75" x14ac:dyDescent="0.2">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row>
    <row r="82" spans="1:51" ht="12.75" x14ac:dyDescent="0.2">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row>
    <row r="83" spans="1:51" ht="12.75" x14ac:dyDescent="0.2">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row>
    <row r="84" spans="1:51" ht="12.75" x14ac:dyDescent="0.2">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row>
    <row r="85" spans="1:51" ht="12.75" x14ac:dyDescent="0.2">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row>
    <row r="86" spans="1:51" ht="12.75" x14ac:dyDescent="0.2">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row>
    <row r="87" spans="1:51" ht="12.75" x14ac:dyDescent="0.2">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row>
    <row r="88" spans="1:51" ht="12.75" x14ac:dyDescent="0.2">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row>
    <row r="89" spans="1:51" ht="12.75" x14ac:dyDescent="0.2">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row>
    <row r="90" spans="1:51" ht="12.75" x14ac:dyDescent="0.2">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row>
    <row r="91" spans="1:51" ht="12.75" x14ac:dyDescent="0.2">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row>
    <row r="92" spans="1:51" ht="12.75" x14ac:dyDescent="0.2">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row>
    <row r="93" spans="1:51" ht="12.75" x14ac:dyDescent="0.2">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row>
    <row r="94" spans="1:51" ht="12.75" x14ac:dyDescent="0.2">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row>
    <row r="95" spans="1:51" ht="12.75" x14ac:dyDescent="0.2">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row>
    <row r="96" spans="1:51" ht="12.75" x14ac:dyDescent="0.2">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row>
    <row r="97" spans="1:51" ht="12.75" x14ac:dyDescent="0.2">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row>
    <row r="98" spans="1:51" ht="12.75" x14ac:dyDescent="0.2">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row>
    <row r="99" spans="1:51" ht="12.75" x14ac:dyDescent="0.2">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row>
    <row r="100" spans="1:51" ht="12.75" x14ac:dyDescent="0.2">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row>
    <row r="101" spans="1:51" ht="12.75" x14ac:dyDescent="0.2">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row>
    <row r="102" spans="1:51" ht="12.75" x14ac:dyDescent="0.2">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row>
    <row r="103" spans="1:51" ht="12.75" x14ac:dyDescent="0.2">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row>
    <row r="104" spans="1:51" ht="12.75" x14ac:dyDescent="0.2">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row>
    <row r="105" spans="1:51" ht="12.75"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row>
    <row r="106" spans="1:51" ht="12.75"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row>
    <row r="107" spans="1:51" ht="12.75" x14ac:dyDescent="0.2">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row>
    <row r="108" spans="1:51" ht="12.75" x14ac:dyDescent="0.2">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row>
    <row r="109" spans="1:51" ht="12.75" x14ac:dyDescent="0.2">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row>
    <row r="110" spans="1:51" ht="12.75" x14ac:dyDescent="0.2">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row>
    <row r="111" spans="1:51" ht="12.75" x14ac:dyDescent="0.2">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row>
    <row r="112" spans="1:51" ht="12.75" x14ac:dyDescent="0.2">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row>
    <row r="113" spans="1:51" ht="12.75" x14ac:dyDescent="0.2">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row>
    <row r="114" spans="1:51" ht="12.75" x14ac:dyDescent="0.2">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row>
    <row r="115" spans="1:51" ht="12.75" x14ac:dyDescent="0.2">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row>
    <row r="116" spans="1:51" ht="12.75" x14ac:dyDescent="0.2">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row>
    <row r="117" spans="1:51" ht="12.75" x14ac:dyDescent="0.2">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row>
    <row r="118" spans="1:51" ht="12.75" x14ac:dyDescent="0.2">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row>
    <row r="119" spans="1:51" ht="12.75" x14ac:dyDescent="0.2">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row>
    <row r="120" spans="1:51" ht="12.75" x14ac:dyDescent="0.2">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row>
    <row r="121" spans="1:51" ht="12.75" x14ac:dyDescent="0.2">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row>
    <row r="122" spans="1:51" ht="12.75" x14ac:dyDescent="0.2">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row>
    <row r="123" spans="1:51" ht="12.75" x14ac:dyDescent="0.2">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row>
    <row r="124" spans="1:51" ht="12.75" x14ac:dyDescent="0.2">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row>
    <row r="125" spans="1:51" ht="12.75" x14ac:dyDescent="0.2">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row>
    <row r="126" spans="1:51" ht="12.75" x14ac:dyDescent="0.2">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row>
    <row r="127" spans="1:51" ht="12.75" x14ac:dyDescent="0.2">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row>
    <row r="128" spans="1:51" ht="12.75" x14ac:dyDescent="0.2">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row>
    <row r="129" spans="1:51" ht="12.75" x14ac:dyDescent="0.2">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row>
    <row r="130" spans="1:51" ht="12.75" x14ac:dyDescent="0.2">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row>
    <row r="131" spans="1:51" ht="12.75" x14ac:dyDescent="0.2">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row>
    <row r="132" spans="1:51" ht="12.75" x14ac:dyDescent="0.2">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row>
    <row r="133" spans="1:51" ht="12.75" x14ac:dyDescent="0.2">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row>
    <row r="134" spans="1:51" ht="12.75" x14ac:dyDescent="0.2">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row>
    <row r="135" spans="1:51" ht="12.75" x14ac:dyDescent="0.2">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row>
    <row r="136" spans="1:51" ht="12.75" x14ac:dyDescent="0.2">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row>
    <row r="137" spans="1:51" ht="12.75" x14ac:dyDescent="0.2">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row>
    <row r="138" spans="1:51" ht="12.75" x14ac:dyDescent="0.2">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row>
    <row r="139" spans="1:51" ht="12.75" x14ac:dyDescent="0.2">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row>
    <row r="140" spans="1:51" ht="12.75" x14ac:dyDescent="0.2">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row>
    <row r="141" spans="1:51" ht="12.75" x14ac:dyDescent="0.2">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row>
    <row r="142" spans="1:51" ht="12.75" x14ac:dyDescent="0.2">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row>
    <row r="143" spans="1:51" ht="12.75" x14ac:dyDescent="0.2">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row>
    <row r="144" spans="1:51" ht="12.75" x14ac:dyDescent="0.2">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row>
    <row r="145" spans="1:51" ht="12.75" x14ac:dyDescent="0.2">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row>
    <row r="146" spans="1:51" ht="12.75" x14ac:dyDescent="0.2">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row>
    <row r="147" spans="1:51" ht="12.75" x14ac:dyDescent="0.2">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row>
    <row r="148" spans="1:51" ht="12.75" x14ac:dyDescent="0.2">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row>
    <row r="149" spans="1:51" ht="12.75" x14ac:dyDescent="0.2">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row>
    <row r="150" spans="1:51" ht="12.75" x14ac:dyDescent="0.2">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row>
    <row r="151" spans="1:51" ht="12.75" x14ac:dyDescent="0.2">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row>
    <row r="152" spans="1:51" ht="12.75" x14ac:dyDescent="0.2">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row>
    <row r="153" spans="1:51" ht="12.75" x14ac:dyDescent="0.2">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row>
    <row r="154" spans="1:51" ht="12.75" x14ac:dyDescent="0.2">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row>
    <row r="155" spans="1:51" ht="12.75" x14ac:dyDescent="0.2">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row>
    <row r="156" spans="1:51" ht="12.75" x14ac:dyDescent="0.2">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row>
    <row r="157" spans="1:51" ht="12.75" x14ac:dyDescent="0.2">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row>
    <row r="158" spans="1:51" ht="12.75" x14ac:dyDescent="0.2">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row>
    <row r="159" spans="1:51" ht="12.75" x14ac:dyDescent="0.2">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row>
    <row r="160" spans="1:51" ht="12.75" x14ac:dyDescent="0.2">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row>
    <row r="161" spans="1:51" ht="12.75" x14ac:dyDescent="0.2">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row>
    <row r="162" spans="1:51" ht="12.75" x14ac:dyDescent="0.2">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row>
    <row r="163" spans="1:51" ht="12.75" x14ac:dyDescent="0.2">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row>
    <row r="164" spans="1:51" ht="12.75" x14ac:dyDescent="0.2">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row>
    <row r="165" spans="1:51" ht="12.75" x14ac:dyDescent="0.2">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row>
    <row r="166" spans="1:51" ht="12.75" x14ac:dyDescent="0.2">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row>
    <row r="167" spans="1:51" ht="12.75" x14ac:dyDescent="0.2">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row>
    <row r="168" spans="1:51" ht="12.75" x14ac:dyDescent="0.2">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row>
    <row r="169" spans="1:51" ht="12.75" x14ac:dyDescent="0.2">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row>
    <row r="170" spans="1:51" ht="12.75" x14ac:dyDescent="0.2">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row>
    <row r="171" spans="1:51" ht="12.75" x14ac:dyDescent="0.2">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row>
    <row r="172" spans="1:51" ht="12.75" x14ac:dyDescent="0.2">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row>
    <row r="173" spans="1:51" ht="12.75" x14ac:dyDescent="0.2">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row>
    <row r="174" spans="1:51" ht="12.75" x14ac:dyDescent="0.2">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row>
    <row r="175" spans="1:51" ht="12.75" x14ac:dyDescent="0.2">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row>
    <row r="176" spans="1:51" ht="12.75" x14ac:dyDescent="0.2">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row>
    <row r="177" spans="1:51" ht="12.75" x14ac:dyDescent="0.2">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row>
    <row r="178" spans="1:51" ht="12.75" x14ac:dyDescent="0.2">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row>
    <row r="179" spans="1:51" ht="12.75" x14ac:dyDescent="0.2">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row>
    <row r="180" spans="1:51" ht="12.75" x14ac:dyDescent="0.2">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row>
    <row r="181" spans="1:51" ht="12.75" x14ac:dyDescent="0.2">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row>
    <row r="182" spans="1:51" ht="12.75" x14ac:dyDescent="0.2">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row>
    <row r="183" spans="1:51" ht="12.75" x14ac:dyDescent="0.2">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row>
    <row r="184" spans="1:51" ht="12.75" x14ac:dyDescent="0.2">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row>
    <row r="185" spans="1:51" ht="12.75" x14ac:dyDescent="0.2">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row>
    <row r="186" spans="1:51" ht="12.75" x14ac:dyDescent="0.2">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row>
    <row r="187" spans="1:51" ht="12.75" x14ac:dyDescent="0.2">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row>
    <row r="188" spans="1:51" ht="12.75" x14ac:dyDescent="0.2">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row>
    <row r="189" spans="1:51" ht="12.75" x14ac:dyDescent="0.2">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row>
    <row r="190" spans="1:51" ht="12.75" x14ac:dyDescent="0.2">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row>
    <row r="191" spans="1:51" ht="12.75" x14ac:dyDescent="0.2">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row>
    <row r="192" spans="1:51" ht="12.75" x14ac:dyDescent="0.2">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row>
    <row r="193" spans="1:51" ht="12.75" x14ac:dyDescent="0.2">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row>
    <row r="194" spans="1:51" ht="12.75" x14ac:dyDescent="0.2">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row>
    <row r="195" spans="1:51" ht="12.75" x14ac:dyDescent="0.2">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row>
    <row r="196" spans="1:51" ht="12.75" x14ac:dyDescent="0.2">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row>
    <row r="197" spans="1:51" ht="12.75" x14ac:dyDescent="0.2">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row>
    <row r="198" spans="1:51" ht="12.75" x14ac:dyDescent="0.2">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row>
    <row r="199" spans="1:51" ht="12.75" x14ac:dyDescent="0.2">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row>
    <row r="200" spans="1:51" ht="12.75" x14ac:dyDescent="0.2">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row>
    <row r="201" spans="1:51" ht="12.75" x14ac:dyDescent="0.2">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row>
    <row r="202" spans="1:51" ht="12.75" x14ac:dyDescent="0.2">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row>
    <row r="203" spans="1:51" ht="12.75" x14ac:dyDescent="0.2">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row>
    <row r="204" spans="1:51" ht="12.75" x14ac:dyDescent="0.2">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row>
    <row r="205" spans="1:51" ht="12.75" x14ac:dyDescent="0.2">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row>
    <row r="206" spans="1:51" ht="12.75" x14ac:dyDescent="0.2">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row>
    <row r="207" spans="1:51" ht="12.75" x14ac:dyDescent="0.2">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row>
    <row r="208" spans="1:51" ht="12.75" x14ac:dyDescent="0.2">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row>
    <row r="209" spans="1:51" ht="12.75" x14ac:dyDescent="0.2">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row>
    <row r="210" spans="1:51" ht="12.75" x14ac:dyDescent="0.2">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row>
    <row r="211" spans="1:51" ht="12.75" x14ac:dyDescent="0.2">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row>
    <row r="212" spans="1:51" ht="12.75" x14ac:dyDescent="0.2">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row>
    <row r="213" spans="1:51" ht="12.75" x14ac:dyDescent="0.2">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row>
    <row r="214" spans="1:51" ht="12.75" x14ac:dyDescent="0.2">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row>
    <row r="215" spans="1:51" ht="12.75" x14ac:dyDescent="0.2">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row>
    <row r="216" spans="1:51" ht="12.75" x14ac:dyDescent="0.2">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row>
    <row r="217" spans="1:51" ht="12.75" x14ac:dyDescent="0.2">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row>
    <row r="218" spans="1:51" ht="12.75" x14ac:dyDescent="0.2">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row>
    <row r="219" spans="1:51" ht="12.75" x14ac:dyDescent="0.2">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row>
    <row r="220" spans="1:51" ht="12.75" x14ac:dyDescent="0.2">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row>
    <row r="221" spans="1:51" ht="12.75" x14ac:dyDescent="0.2">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row>
    <row r="222" spans="1:51" ht="12.75" x14ac:dyDescent="0.2">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row>
    <row r="223" spans="1:51" ht="12.75" x14ac:dyDescent="0.2">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row>
    <row r="224" spans="1:51" ht="12.75" x14ac:dyDescent="0.2">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row>
    <row r="225" spans="1:51" ht="12.75" x14ac:dyDescent="0.2">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row>
    <row r="226" spans="1:51" ht="12.75" x14ac:dyDescent="0.2">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row>
    <row r="227" spans="1:51" ht="12.75" x14ac:dyDescent="0.2">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row>
    <row r="228" spans="1:51" ht="12.75" x14ac:dyDescent="0.2">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row>
    <row r="229" spans="1:51" ht="12.75" x14ac:dyDescent="0.2">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row>
    <row r="230" spans="1:51" ht="12.75" x14ac:dyDescent="0.2">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row>
    <row r="231" spans="1:51" ht="12.75" x14ac:dyDescent="0.2">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row>
    <row r="232" spans="1:51" ht="12.75" x14ac:dyDescent="0.2">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row>
    <row r="233" spans="1:51" ht="12.75" x14ac:dyDescent="0.2">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row>
    <row r="234" spans="1:51" ht="12.75" x14ac:dyDescent="0.2">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row>
    <row r="235" spans="1:51" ht="12.75" x14ac:dyDescent="0.2">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row>
    <row r="236" spans="1:51" ht="12.75" x14ac:dyDescent="0.2">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row>
    <row r="237" spans="1:51" ht="12.75" x14ac:dyDescent="0.2">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row>
    <row r="238" spans="1:51" ht="12.75" x14ac:dyDescent="0.2">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row>
    <row r="239" spans="1:51" ht="12.75" x14ac:dyDescent="0.2">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row>
    <row r="240" spans="1:51" ht="12.75" x14ac:dyDescent="0.2">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row>
    <row r="241" spans="1:51" ht="12.75" x14ac:dyDescent="0.2">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row>
    <row r="242" spans="1:51" ht="12.75" x14ac:dyDescent="0.2">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row>
    <row r="243" spans="1:51" ht="12.75" x14ac:dyDescent="0.2">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row>
    <row r="244" spans="1:51" ht="12.75" x14ac:dyDescent="0.2">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row>
    <row r="245" spans="1:51" ht="12.75" x14ac:dyDescent="0.2">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row>
    <row r="246" spans="1:51" ht="12.75" x14ac:dyDescent="0.2">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55"/>
    </row>
    <row r="247" spans="1:51" ht="12.75" x14ac:dyDescent="0.2">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55"/>
    </row>
    <row r="248" spans="1:51" ht="12.75" x14ac:dyDescent="0.2">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55"/>
    </row>
    <row r="249" spans="1:51" ht="12.75" x14ac:dyDescent="0.2">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row>
    <row r="250" spans="1:51" ht="12.75" x14ac:dyDescent="0.2">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c r="AR250" s="55"/>
      <c r="AS250" s="55"/>
      <c r="AT250" s="55"/>
      <c r="AU250" s="55"/>
      <c r="AV250" s="55"/>
      <c r="AW250" s="55"/>
      <c r="AX250" s="55"/>
      <c r="AY250" s="55"/>
    </row>
    <row r="251" spans="1:51" ht="12.75" x14ac:dyDescent="0.2">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55"/>
    </row>
    <row r="252" spans="1:51" ht="12.75" x14ac:dyDescent="0.2">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c r="AS252" s="55"/>
      <c r="AT252" s="55"/>
      <c r="AU252" s="55"/>
      <c r="AV252" s="55"/>
      <c r="AW252" s="55"/>
      <c r="AX252" s="55"/>
      <c r="AY252" s="55"/>
    </row>
    <row r="253" spans="1:51" ht="12.75" x14ac:dyDescent="0.2">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c r="AY253" s="55"/>
    </row>
    <row r="254" spans="1:51" ht="12.75" x14ac:dyDescent="0.2">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row>
    <row r="255" spans="1:51" ht="12.75" x14ac:dyDescent="0.2">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55"/>
    </row>
    <row r="256" spans="1:51" ht="12.75" x14ac:dyDescent="0.2">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row>
    <row r="257" spans="1:51" ht="12.75" x14ac:dyDescent="0.2">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55"/>
    </row>
    <row r="258" spans="1:51" ht="12.75" x14ac:dyDescent="0.2">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row>
    <row r="259" spans="1:51" ht="12.75" x14ac:dyDescent="0.2">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row>
    <row r="260" spans="1:51" ht="12.75" x14ac:dyDescent="0.2">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row>
    <row r="261" spans="1:51" ht="12.75" x14ac:dyDescent="0.2">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row>
    <row r="262" spans="1:51" ht="12.75" x14ac:dyDescent="0.2">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row>
    <row r="263" spans="1:51" ht="12.75" x14ac:dyDescent="0.2">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55"/>
    </row>
    <row r="264" spans="1:51" ht="12.75" x14ac:dyDescent="0.2">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row>
    <row r="265" spans="1:51" ht="12.75" x14ac:dyDescent="0.2">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row>
    <row r="266" spans="1:51" ht="12.75" x14ac:dyDescent="0.2">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row>
    <row r="267" spans="1:51" ht="12.75" x14ac:dyDescent="0.2">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row>
    <row r="268" spans="1:51" ht="12.75" x14ac:dyDescent="0.2">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row>
    <row r="269" spans="1:51" ht="12.75" x14ac:dyDescent="0.2">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c r="AS269" s="55"/>
      <c r="AT269" s="55"/>
      <c r="AU269" s="55"/>
      <c r="AV269" s="55"/>
      <c r="AW269" s="55"/>
      <c r="AX269" s="55"/>
      <c r="AY269" s="55"/>
    </row>
    <row r="270" spans="1:51" ht="12.75" x14ac:dyDescent="0.2">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c r="AS270" s="55"/>
      <c r="AT270" s="55"/>
      <c r="AU270" s="55"/>
      <c r="AV270" s="55"/>
      <c r="AW270" s="55"/>
      <c r="AX270" s="55"/>
      <c r="AY270" s="55"/>
    </row>
    <row r="271" spans="1:51" ht="12.75" x14ac:dyDescent="0.2">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55"/>
    </row>
    <row r="272" spans="1:51" ht="12.75" x14ac:dyDescent="0.2">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c r="AS272" s="55"/>
      <c r="AT272" s="55"/>
      <c r="AU272" s="55"/>
      <c r="AV272" s="55"/>
      <c r="AW272" s="55"/>
      <c r="AX272" s="55"/>
      <c r="AY272" s="55"/>
    </row>
    <row r="273" spans="1:51" ht="12.75" x14ac:dyDescent="0.2">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55"/>
    </row>
    <row r="274" spans="1:51" ht="12.75" x14ac:dyDescent="0.2">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55"/>
    </row>
    <row r="275" spans="1:51" ht="12.75" x14ac:dyDescent="0.2">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row>
    <row r="276" spans="1:51" ht="12.75" x14ac:dyDescent="0.2">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55"/>
    </row>
    <row r="277" spans="1:51" ht="12.75" x14ac:dyDescent="0.2">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c r="AS277" s="55"/>
      <c r="AT277" s="55"/>
      <c r="AU277" s="55"/>
      <c r="AV277" s="55"/>
      <c r="AW277" s="55"/>
      <c r="AX277" s="55"/>
      <c r="AY277" s="55"/>
    </row>
    <row r="278" spans="1:51" ht="12.75" x14ac:dyDescent="0.2">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row>
    <row r="279" spans="1:51" ht="12.75" x14ac:dyDescent="0.2">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55"/>
      <c r="AW279" s="55"/>
      <c r="AX279" s="55"/>
      <c r="AY279" s="55"/>
    </row>
    <row r="280" spans="1:51" ht="12.75" x14ac:dyDescent="0.2">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c r="AS280" s="55"/>
      <c r="AT280" s="55"/>
      <c r="AU280" s="55"/>
      <c r="AV280" s="55"/>
      <c r="AW280" s="55"/>
      <c r="AX280" s="55"/>
      <c r="AY280" s="55"/>
    </row>
    <row r="281" spans="1:51" ht="12.75" x14ac:dyDescent="0.2">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c r="AY281" s="55"/>
    </row>
    <row r="282" spans="1:51" ht="12.75" x14ac:dyDescent="0.2">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c r="AS282" s="55"/>
      <c r="AT282" s="55"/>
      <c r="AU282" s="55"/>
      <c r="AV282" s="55"/>
      <c r="AW282" s="55"/>
      <c r="AX282" s="55"/>
      <c r="AY282" s="55"/>
    </row>
    <row r="283" spans="1:51" ht="12.75" x14ac:dyDescent="0.2">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c r="AT283" s="55"/>
      <c r="AU283" s="55"/>
      <c r="AV283" s="55"/>
      <c r="AW283" s="55"/>
      <c r="AX283" s="55"/>
      <c r="AY283" s="55"/>
    </row>
    <row r="284" spans="1:51" ht="12.75" x14ac:dyDescent="0.2">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55"/>
      <c r="AY284" s="55"/>
    </row>
    <row r="285" spans="1:51" ht="12.75" x14ac:dyDescent="0.2">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c r="AS285" s="55"/>
      <c r="AT285" s="55"/>
      <c r="AU285" s="55"/>
      <c r="AV285" s="55"/>
      <c r="AW285" s="55"/>
      <c r="AX285" s="55"/>
      <c r="AY285" s="55"/>
    </row>
    <row r="286" spans="1:51" ht="12.75" x14ac:dyDescent="0.2">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55"/>
    </row>
    <row r="287" spans="1:51" ht="12.75" x14ac:dyDescent="0.2">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c r="AS287" s="55"/>
      <c r="AT287" s="55"/>
      <c r="AU287" s="55"/>
      <c r="AV287" s="55"/>
      <c r="AW287" s="55"/>
      <c r="AX287" s="55"/>
      <c r="AY287" s="55"/>
    </row>
    <row r="288" spans="1:51" ht="12.75" x14ac:dyDescent="0.2">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55"/>
    </row>
    <row r="289" spans="1:51" ht="12.75" x14ac:dyDescent="0.2">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55"/>
    </row>
    <row r="290" spans="1:51" ht="12.75" x14ac:dyDescent="0.2">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c r="AS290" s="55"/>
      <c r="AT290" s="55"/>
      <c r="AU290" s="55"/>
      <c r="AV290" s="55"/>
      <c r="AW290" s="55"/>
      <c r="AX290" s="55"/>
      <c r="AY290" s="55"/>
    </row>
    <row r="291" spans="1:51" ht="12.75" x14ac:dyDescent="0.2">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c r="AY291" s="55"/>
    </row>
    <row r="292" spans="1:51" ht="12.75" x14ac:dyDescent="0.2">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c r="AY292" s="55"/>
    </row>
    <row r="293" spans="1:51" ht="12.75" x14ac:dyDescent="0.2">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55"/>
    </row>
    <row r="294" spans="1:51" ht="12.75" x14ac:dyDescent="0.2">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c r="AY294" s="55"/>
    </row>
    <row r="295" spans="1:51" ht="12.75" x14ac:dyDescent="0.2">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row>
    <row r="296" spans="1:51" ht="12.75" x14ac:dyDescent="0.2">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55"/>
    </row>
    <row r="297" spans="1:51" ht="12.75" x14ac:dyDescent="0.2">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c r="AY297" s="55"/>
    </row>
    <row r="298" spans="1:51" ht="12.75" x14ac:dyDescent="0.2">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c r="AY298" s="55"/>
    </row>
    <row r="299" spans="1:51" ht="12.75" x14ac:dyDescent="0.2">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row>
    <row r="300" spans="1:51" ht="12.75" x14ac:dyDescent="0.2">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row>
    <row r="301" spans="1:51" ht="12.75" x14ac:dyDescent="0.2">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55"/>
    </row>
    <row r="302" spans="1:51" ht="12.75" x14ac:dyDescent="0.2">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c r="AS302" s="55"/>
      <c r="AT302" s="55"/>
      <c r="AU302" s="55"/>
      <c r="AV302" s="55"/>
      <c r="AW302" s="55"/>
      <c r="AX302" s="55"/>
      <c r="AY302" s="55"/>
    </row>
    <row r="303" spans="1:51" ht="12.75" x14ac:dyDescent="0.2">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row>
    <row r="304" spans="1:51" ht="12.75" x14ac:dyDescent="0.2">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row>
    <row r="305" spans="1:51" ht="12.75" x14ac:dyDescent="0.2">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row>
    <row r="306" spans="1:51" ht="12.75" x14ac:dyDescent="0.2">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row>
    <row r="307" spans="1:51" ht="12.75" x14ac:dyDescent="0.2">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55"/>
    </row>
    <row r="308" spans="1:51" ht="12.75" x14ac:dyDescent="0.2">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row>
    <row r="309" spans="1:51" ht="12.75" x14ac:dyDescent="0.2">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row>
    <row r="310" spans="1:51" ht="12.75" x14ac:dyDescent="0.2">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row>
    <row r="311" spans="1:51" ht="12.75" x14ac:dyDescent="0.2">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row>
    <row r="312" spans="1:51" ht="12.75" x14ac:dyDescent="0.2">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c r="AY312" s="55"/>
    </row>
    <row r="313" spans="1:51" ht="12.75" x14ac:dyDescent="0.2">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c r="AS313" s="55"/>
      <c r="AT313" s="55"/>
      <c r="AU313" s="55"/>
      <c r="AV313" s="55"/>
      <c r="AW313" s="55"/>
      <c r="AX313" s="55"/>
      <c r="AY313" s="55"/>
    </row>
    <row r="314" spans="1:51" ht="12.75" x14ac:dyDescent="0.2">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c r="AS314" s="55"/>
      <c r="AT314" s="55"/>
      <c r="AU314" s="55"/>
      <c r="AV314" s="55"/>
      <c r="AW314" s="55"/>
      <c r="AX314" s="55"/>
      <c r="AY314" s="55"/>
    </row>
    <row r="315" spans="1:51" ht="12.75" x14ac:dyDescent="0.2">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c r="AS315" s="55"/>
      <c r="AT315" s="55"/>
      <c r="AU315" s="55"/>
      <c r="AV315" s="55"/>
      <c r="AW315" s="55"/>
      <c r="AX315" s="55"/>
      <c r="AY315" s="55"/>
    </row>
    <row r="316" spans="1:51" ht="12.75" x14ac:dyDescent="0.2">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c r="AS316" s="55"/>
      <c r="AT316" s="55"/>
      <c r="AU316" s="55"/>
      <c r="AV316" s="55"/>
      <c r="AW316" s="55"/>
      <c r="AX316" s="55"/>
      <c r="AY316" s="55"/>
    </row>
    <row r="317" spans="1:51" ht="12.75" x14ac:dyDescent="0.2">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c r="AS317" s="55"/>
      <c r="AT317" s="55"/>
      <c r="AU317" s="55"/>
      <c r="AV317" s="55"/>
      <c r="AW317" s="55"/>
      <c r="AX317" s="55"/>
      <c r="AY317" s="55"/>
    </row>
    <row r="318" spans="1:51" ht="12.75" x14ac:dyDescent="0.2">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c r="AS318" s="55"/>
      <c r="AT318" s="55"/>
      <c r="AU318" s="55"/>
      <c r="AV318" s="55"/>
      <c r="AW318" s="55"/>
      <c r="AX318" s="55"/>
      <c r="AY318" s="55"/>
    </row>
    <row r="319" spans="1:51" ht="12.75" x14ac:dyDescent="0.2">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c r="AS319" s="55"/>
      <c r="AT319" s="55"/>
      <c r="AU319" s="55"/>
      <c r="AV319" s="55"/>
      <c r="AW319" s="55"/>
      <c r="AX319" s="55"/>
      <c r="AY319" s="55"/>
    </row>
    <row r="320" spans="1:51" ht="12.75" x14ac:dyDescent="0.2">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c r="AS320" s="55"/>
      <c r="AT320" s="55"/>
      <c r="AU320" s="55"/>
      <c r="AV320" s="55"/>
      <c r="AW320" s="55"/>
      <c r="AX320" s="55"/>
      <c r="AY320" s="55"/>
    </row>
    <row r="321" spans="1:51" ht="12.75" x14ac:dyDescent="0.2">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c r="AS321" s="55"/>
      <c r="AT321" s="55"/>
      <c r="AU321" s="55"/>
      <c r="AV321" s="55"/>
      <c r="AW321" s="55"/>
      <c r="AX321" s="55"/>
      <c r="AY321" s="55"/>
    </row>
    <row r="322" spans="1:51" ht="12.75" x14ac:dyDescent="0.2">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55"/>
      <c r="AV322" s="55"/>
      <c r="AW322" s="55"/>
      <c r="AX322" s="55"/>
      <c r="AY322" s="55"/>
    </row>
    <row r="323" spans="1:51" ht="12.75" x14ac:dyDescent="0.2">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c r="AS323" s="55"/>
      <c r="AT323" s="55"/>
      <c r="AU323" s="55"/>
      <c r="AV323" s="55"/>
      <c r="AW323" s="55"/>
      <c r="AX323" s="55"/>
      <c r="AY323" s="55"/>
    </row>
    <row r="324" spans="1:51" ht="12.75" x14ac:dyDescent="0.2">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c r="AS324" s="55"/>
      <c r="AT324" s="55"/>
      <c r="AU324" s="55"/>
      <c r="AV324" s="55"/>
      <c r="AW324" s="55"/>
      <c r="AX324" s="55"/>
      <c r="AY324" s="55"/>
    </row>
    <row r="325" spans="1:51" ht="12.75" x14ac:dyDescent="0.2">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55"/>
      <c r="AX325" s="55"/>
      <c r="AY325" s="55"/>
    </row>
    <row r="326" spans="1:51" ht="12.75" x14ac:dyDescent="0.2">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c r="AS326" s="55"/>
      <c r="AT326" s="55"/>
      <c r="AU326" s="55"/>
      <c r="AV326" s="55"/>
      <c r="AW326" s="55"/>
      <c r="AX326" s="55"/>
      <c r="AY326" s="55"/>
    </row>
    <row r="327" spans="1:51" ht="12.75" x14ac:dyDescent="0.2">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c r="AS327" s="55"/>
      <c r="AT327" s="55"/>
      <c r="AU327" s="55"/>
      <c r="AV327" s="55"/>
      <c r="AW327" s="55"/>
      <c r="AX327" s="55"/>
      <c r="AY327" s="55"/>
    </row>
    <row r="328" spans="1:51" ht="12.75" x14ac:dyDescent="0.2">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c r="AS328" s="55"/>
      <c r="AT328" s="55"/>
      <c r="AU328" s="55"/>
      <c r="AV328" s="55"/>
      <c r="AW328" s="55"/>
      <c r="AX328" s="55"/>
      <c r="AY328" s="55"/>
    </row>
    <row r="329" spans="1:51" ht="12.75" x14ac:dyDescent="0.2">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55"/>
    </row>
    <row r="330" spans="1:51" ht="12.75" x14ac:dyDescent="0.2">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c r="AS330" s="55"/>
      <c r="AT330" s="55"/>
      <c r="AU330" s="55"/>
      <c r="AV330" s="55"/>
      <c r="AW330" s="55"/>
      <c r="AX330" s="55"/>
      <c r="AY330" s="55"/>
    </row>
    <row r="331" spans="1:51" ht="12.75" x14ac:dyDescent="0.2">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c r="AS331" s="55"/>
      <c r="AT331" s="55"/>
      <c r="AU331" s="55"/>
      <c r="AV331" s="55"/>
      <c r="AW331" s="55"/>
      <c r="AX331" s="55"/>
      <c r="AY331" s="55"/>
    </row>
    <row r="332" spans="1:51" ht="12.75" x14ac:dyDescent="0.2">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c r="AS332" s="55"/>
      <c r="AT332" s="55"/>
      <c r="AU332" s="55"/>
      <c r="AV332" s="55"/>
      <c r="AW332" s="55"/>
      <c r="AX332" s="55"/>
      <c r="AY332" s="55"/>
    </row>
    <row r="333" spans="1:51" ht="12.75" x14ac:dyDescent="0.2">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c r="AS333" s="55"/>
      <c r="AT333" s="55"/>
      <c r="AU333" s="55"/>
      <c r="AV333" s="55"/>
      <c r="AW333" s="55"/>
      <c r="AX333" s="55"/>
      <c r="AY333" s="55"/>
    </row>
    <row r="334" spans="1:51" ht="12.75" x14ac:dyDescent="0.2">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c r="AR334" s="55"/>
      <c r="AS334" s="55"/>
      <c r="AT334" s="55"/>
      <c r="AU334" s="55"/>
      <c r="AV334" s="55"/>
      <c r="AW334" s="55"/>
      <c r="AX334" s="55"/>
      <c r="AY334" s="55"/>
    </row>
    <row r="335" spans="1:51" ht="12.75" x14ac:dyDescent="0.2">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c r="AS335" s="55"/>
      <c r="AT335" s="55"/>
      <c r="AU335" s="55"/>
      <c r="AV335" s="55"/>
      <c r="AW335" s="55"/>
      <c r="AX335" s="55"/>
      <c r="AY335" s="55"/>
    </row>
    <row r="336" spans="1:51" ht="12.75" x14ac:dyDescent="0.2">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c r="AS336" s="55"/>
      <c r="AT336" s="55"/>
      <c r="AU336" s="55"/>
      <c r="AV336" s="55"/>
      <c r="AW336" s="55"/>
      <c r="AX336" s="55"/>
      <c r="AY336" s="55"/>
    </row>
    <row r="337" spans="1:51" ht="12.75" x14ac:dyDescent="0.2">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c r="AS337" s="55"/>
      <c r="AT337" s="55"/>
      <c r="AU337" s="55"/>
      <c r="AV337" s="55"/>
      <c r="AW337" s="55"/>
      <c r="AX337" s="55"/>
      <c r="AY337" s="55"/>
    </row>
    <row r="338" spans="1:51" ht="12.75" x14ac:dyDescent="0.2">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c r="AS338" s="55"/>
      <c r="AT338" s="55"/>
      <c r="AU338" s="55"/>
      <c r="AV338" s="55"/>
      <c r="AW338" s="55"/>
      <c r="AX338" s="55"/>
      <c r="AY338" s="55"/>
    </row>
    <row r="339" spans="1:51" ht="12.75" x14ac:dyDescent="0.2">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c r="AS339" s="55"/>
      <c r="AT339" s="55"/>
      <c r="AU339" s="55"/>
      <c r="AV339" s="55"/>
      <c r="AW339" s="55"/>
      <c r="AX339" s="55"/>
      <c r="AY339" s="55"/>
    </row>
    <row r="340" spans="1:51" ht="12.75" x14ac:dyDescent="0.2">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c r="AS340" s="55"/>
      <c r="AT340" s="55"/>
      <c r="AU340" s="55"/>
      <c r="AV340" s="55"/>
      <c r="AW340" s="55"/>
      <c r="AX340" s="55"/>
      <c r="AY340" s="55"/>
    </row>
    <row r="341" spans="1:51" ht="12.75" x14ac:dyDescent="0.2">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c r="AS341" s="55"/>
      <c r="AT341" s="55"/>
      <c r="AU341" s="55"/>
      <c r="AV341" s="55"/>
      <c r="AW341" s="55"/>
      <c r="AX341" s="55"/>
      <c r="AY341" s="55"/>
    </row>
    <row r="342" spans="1:51" ht="12.75" x14ac:dyDescent="0.2">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c r="AS342" s="55"/>
      <c r="AT342" s="55"/>
      <c r="AU342" s="55"/>
      <c r="AV342" s="55"/>
      <c r="AW342" s="55"/>
      <c r="AX342" s="55"/>
      <c r="AY342" s="55"/>
    </row>
    <row r="343" spans="1:51" ht="12.75" x14ac:dyDescent="0.2">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c r="AS343" s="55"/>
      <c r="AT343" s="55"/>
      <c r="AU343" s="55"/>
      <c r="AV343" s="55"/>
      <c r="AW343" s="55"/>
      <c r="AX343" s="55"/>
      <c r="AY343" s="55"/>
    </row>
    <row r="344" spans="1:51" ht="12.75" x14ac:dyDescent="0.2">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c r="AS344" s="55"/>
      <c r="AT344" s="55"/>
      <c r="AU344" s="55"/>
      <c r="AV344" s="55"/>
      <c r="AW344" s="55"/>
      <c r="AX344" s="55"/>
      <c r="AY344" s="55"/>
    </row>
    <row r="345" spans="1:51" ht="12.75" x14ac:dyDescent="0.2">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c r="AS345" s="55"/>
      <c r="AT345" s="55"/>
      <c r="AU345" s="55"/>
      <c r="AV345" s="55"/>
      <c r="AW345" s="55"/>
      <c r="AX345" s="55"/>
      <c r="AY345" s="55"/>
    </row>
    <row r="346" spans="1:51" ht="12.75" x14ac:dyDescent="0.2">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c r="AS346" s="55"/>
      <c r="AT346" s="55"/>
      <c r="AU346" s="55"/>
      <c r="AV346" s="55"/>
      <c r="AW346" s="55"/>
      <c r="AX346" s="55"/>
      <c r="AY346" s="55"/>
    </row>
    <row r="347" spans="1:51" ht="12.75" x14ac:dyDescent="0.2">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c r="AS347" s="55"/>
      <c r="AT347" s="55"/>
      <c r="AU347" s="55"/>
      <c r="AV347" s="55"/>
      <c r="AW347" s="55"/>
      <c r="AX347" s="55"/>
      <c r="AY347" s="55"/>
    </row>
    <row r="348" spans="1:51" ht="12.75" x14ac:dyDescent="0.2">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c r="AS348" s="55"/>
      <c r="AT348" s="55"/>
      <c r="AU348" s="55"/>
      <c r="AV348" s="55"/>
      <c r="AW348" s="55"/>
      <c r="AX348" s="55"/>
      <c r="AY348" s="55"/>
    </row>
    <row r="349" spans="1:51" ht="12.75" x14ac:dyDescent="0.2">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c r="AR349" s="55"/>
      <c r="AS349" s="55"/>
      <c r="AT349" s="55"/>
      <c r="AU349" s="55"/>
      <c r="AV349" s="55"/>
      <c r="AW349" s="55"/>
      <c r="AX349" s="55"/>
      <c r="AY349" s="55"/>
    </row>
    <row r="350" spans="1:51" ht="12.75" x14ac:dyDescent="0.2">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c r="AS350" s="55"/>
      <c r="AT350" s="55"/>
      <c r="AU350" s="55"/>
      <c r="AV350" s="55"/>
      <c r="AW350" s="55"/>
      <c r="AX350" s="55"/>
      <c r="AY350" s="55"/>
    </row>
    <row r="351" spans="1:51" ht="12.75" x14ac:dyDescent="0.2">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c r="AR351" s="55"/>
      <c r="AS351" s="55"/>
      <c r="AT351" s="55"/>
      <c r="AU351" s="55"/>
      <c r="AV351" s="55"/>
      <c r="AW351" s="55"/>
      <c r="AX351" s="55"/>
      <c r="AY351" s="55"/>
    </row>
    <row r="352" spans="1:51" ht="12.75" x14ac:dyDescent="0.2">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c r="AR352" s="55"/>
      <c r="AS352" s="55"/>
      <c r="AT352" s="55"/>
      <c r="AU352" s="55"/>
      <c r="AV352" s="55"/>
      <c r="AW352" s="55"/>
      <c r="AX352" s="55"/>
      <c r="AY352" s="55"/>
    </row>
    <row r="353" spans="1:51" ht="12.75" x14ac:dyDescent="0.2">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c r="AR353" s="55"/>
      <c r="AS353" s="55"/>
      <c r="AT353" s="55"/>
      <c r="AU353" s="55"/>
      <c r="AV353" s="55"/>
      <c r="AW353" s="55"/>
      <c r="AX353" s="55"/>
      <c r="AY353" s="55"/>
    </row>
    <row r="354" spans="1:51" ht="12.75" x14ac:dyDescent="0.2">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c r="AR354" s="55"/>
      <c r="AS354" s="55"/>
      <c r="AT354" s="55"/>
      <c r="AU354" s="55"/>
      <c r="AV354" s="55"/>
      <c r="AW354" s="55"/>
      <c r="AX354" s="55"/>
      <c r="AY354" s="55"/>
    </row>
    <row r="355" spans="1:51" ht="12.75" x14ac:dyDescent="0.2">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c r="AS355" s="55"/>
      <c r="AT355" s="55"/>
      <c r="AU355" s="55"/>
      <c r="AV355" s="55"/>
      <c r="AW355" s="55"/>
      <c r="AX355" s="55"/>
      <c r="AY355" s="55"/>
    </row>
    <row r="356" spans="1:51" ht="12.75" x14ac:dyDescent="0.2">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c r="AR356" s="55"/>
      <c r="AS356" s="55"/>
      <c r="AT356" s="55"/>
      <c r="AU356" s="55"/>
      <c r="AV356" s="55"/>
      <c r="AW356" s="55"/>
      <c r="AX356" s="55"/>
      <c r="AY356" s="55"/>
    </row>
    <row r="357" spans="1:51" ht="12.75" x14ac:dyDescent="0.2">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c r="AS357" s="55"/>
      <c r="AT357" s="55"/>
      <c r="AU357" s="55"/>
      <c r="AV357" s="55"/>
      <c r="AW357" s="55"/>
      <c r="AX357" s="55"/>
      <c r="AY357" s="55"/>
    </row>
    <row r="358" spans="1:51" ht="12.75" x14ac:dyDescent="0.2">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c r="AS358" s="55"/>
      <c r="AT358" s="55"/>
      <c r="AU358" s="55"/>
      <c r="AV358" s="55"/>
      <c r="AW358" s="55"/>
      <c r="AX358" s="55"/>
      <c r="AY358" s="55"/>
    </row>
    <row r="359" spans="1:51" ht="12.75" x14ac:dyDescent="0.2">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c r="AS359" s="55"/>
      <c r="AT359" s="55"/>
      <c r="AU359" s="55"/>
      <c r="AV359" s="55"/>
      <c r="AW359" s="55"/>
      <c r="AX359" s="55"/>
      <c r="AY359" s="55"/>
    </row>
    <row r="360" spans="1:51" ht="12.75" x14ac:dyDescent="0.2">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c r="AY360" s="55"/>
    </row>
    <row r="361" spans="1:51" ht="12.75" x14ac:dyDescent="0.2">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c r="AS361" s="55"/>
      <c r="AT361" s="55"/>
      <c r="AU361" s="55"/>
      <c r="AV361" s="55"/>
      <c r="AW361" s="55"/>
      <c r="AX361" s="55"/>
      <c r="AY361" s="55"/>
    </row>
    <row r="362" spans="1:51" ht="12.75" x14ac:dyDescent="0.2">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c r="AS362" s="55"/>
      <c r="AT362" s="55"/>
      <c r="AU362" s="55"/>
      <c r="AV362" s="55"/>
      <c r="AW362" s="55"/>
      <c r="AX362" s="55"/>
      <c r="AY362" s="55"/>
    </row>
    <row r="363" spans="1:51" ht="12.75" x14ac:dyDescent="0.2">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5"/>
      <c r="AY363" s="55"/>
    </row>
    <row r="364" spans="1:51" ht="12.75" x14ac:dyDescent="0.2">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row>
    <row r="365" spans="1:51" ht="12.75" x14ac:dyDescent="0.2">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c r="AS365" s="55"/>
      <c r="AT365" s="55"/>
      <c r="AU365" s="55"/>
      <c r="AV365" s="55"/>
      <c r="AW365" s="55"/>
      <c r="AX365" s="55"/>
      <c r="AY365" s="55"/>
    </row>
    <row r="366" spans="1:51" ht="12.75" x14ac:dyDescent="0.2">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c r="AS366" s="55"/>
      <c r="AT366" s="55"/>
      <c r="AU366" s="55"/>
      <c r="AV366" s="55"/>
      <c r="AW366" s="55"/>
      <c r="AX366" s="55"/>
      <c r="AY366" s="55"/>
    </row>
    <row r="367" spans="1:51" ht="12.75" x14ac:dyDescent="0.2">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c r="AS367" s="55"/>
      <c r="AT367" s="55"/>
      <c r="AU367" s="55"/>
      <c r="AV367" s="55"/>
      <c r="AW367" s="55"/>
      <c r="AX367" s="55"/>
      <c r="AY367" s="55"/>
    </row>
    <row r="368" spans="1:51" ht="12.75" x14ac:dyDescent="0.2">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row>
    <row r="369" spans="1:51" ht="12.75" x14ac:dyDescent="0.2">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55"/>
    </row>
    <row r="370" spans="1:51" ht="12.75" x14ac:dyDescent="0.2">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row>
    <row r="371" spans="1:51" ht="12.75" x14ac:dyDescent="0.2">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c r="AS371" s="55"/>
      <c r="AT371" s="55"/>
      <c r="AU371" s="55"/>
      <c r="AV371" s="55"/>
      <c r="AW371" s="55"/>
      <c r="AX371" s="55"/>
      <c r="AY371" s="55"/>
    </row>
    <row r="372" spans="1:51" ht="12.75" x14ac:dyDescent="0.2">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c r="AY372" s="55"/>
    </row>
    <row r="373" spans="1:51" ht="12.75" x14ac:dyDescent="0.2">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c r="AS373" s="55"/>
      <c r="AT373" s="55"/>
      <c r="AU373" s="55"/>
      <c r="AV373" s="55"/>
      <c r="AW373" s="55"/>
      <c r="AX373" s="55"/>
      <c r="AY373" s="55"/>
    </row>
    <row r="374" spans="1:51" ht="12.75" x14ac:dyDescent="0.2">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c r="AS374" s="55"/>
      <c r="AT374" s="55"/>
      <c r="AU374" s="55"/>
      <c r="AV374" s="55"/>
      <c r="AW374" s="55"/>
      <c r="AX374" s="55"/>
      <c r="AY374" s="55"/>
    </row>
    <row r="375" spans="1:51" ht="12.75" x14ac:dyDescent="0.2">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c r="AS375" s="55"/>
      <c r="AT375" s="55"/>
      <c r="AU375" s="55"/>
      <c r="AV375" s="55"/>
      <c r="AW375" s="55"/>
      <c r="AX375" s="55"/>
      <c r="AY375" s="55"/>
    </row>
    <row r="376" spans="1:51" ht="12.75" x14ac:dyDescent="0.2">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c r="AS376" s="55"/>
      <c r="AT376" s="55"/>
      <c r="AU376" s="55"/>
      <c r="AV376" s="55"/>
      <c r="AW376" s="55"/>
      <c r="AX376" s="55"/>
      <c r="AY376" s="55"/>
    </row>
    <row r="377" spans="1:51" ht="12.75" x14ac:dyDescent="0.2">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c r="AR377" s="55"/>
      <c r="AS377" s="55"/>
      <c r="AT377" s="55"/>
      <c r="AU377" s="55"/>
      <c r="AV377" s="55"/>
      <c r="AW377" s="55"/>
      <c r="AX377" s="55"/>
      <c r="AY377" s="55"/>
    </row>
    <row r="378" spans="1:51" ht="12.75" x14ac:dyDescent="0.2">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c r="AR378" s="55"/>
      <c r="AS378" s="55"/>
      <c r="AT378" s="55"/>
      <c r="AU378" s="55"/>
      <c r="AV378" s="55"/>
      <c r="AW378" s="55"/>
      <c r="AX378" s="55"/>
      <c r="AY378" s="55"/>
    </row>
    <row r="379" spans="1:51" ht="12.75" x14ac:dyDescent="0.2">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c r="AR379" s="55"/>
      <c r="AS379" s="55"/>
      <c r="AT379" s="55"/>
      <c r="AU379" s="55"/>
      <c r="AV379" s="55"/>
      <c r="AW379" s="55"/>
      <c r="AX379" s="55"/>
      <c r="AY379" s="55"/>
    </row>
    <row r="380" spans="1:51" ht="12.75" x14ac:dyDescent="0.2">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c r="AP380" s="55"/>
      <c r="AQ380" s="55"/>
      <c r="AR380" s="55"/>
      <c r="AS380" s="55"/>
      <c r="AT380" s="55"/>
      <c r="AU380" s="55"/>
      <c r="AV380" s="55"/>
      <c r="AW380" s="55"/>
      <c r="AX380" s="55"/>
      <c r="AY380" s="55"/>
    </row>
    <row r="381" spans="1:51" ht="12.75" x14ac:dyDescent="0.2">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c r="AR381" s="55"/>
      <c r="AS381" s="55"/>
      <c r="AT381" s="55"/>
      <c r="AU381" s="55"/>
      <c r="AV381" s="55"/>
      <c r="AW381" s="55"/>
      <c r="AX381" s="55"/>
      <c r="AY381" s="55"/>
    </row>
    <row r="382" spans="1:51" ht="12.75" x14ac:dyDescent="0.2">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c r="AR382" s="55"/>
      <c r="AS382" s="55"/>
      <c r="AT382" s="55"/>
      <c r="AU382" s="55"/>
      <c r="AV382" s="55"/>
      <c r="AW382" s="55"/>
      <c r="AX382" s="55"/>
      <c r="AY382" s="55"/>
    </row>
    <row r="383" spans="1:51" ht="12.75" x14ac:dyDescent="0.2">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c r="AR383" s="55"/>
      <c r="AS383" s="55"/>
      <c r="AT383" s="55"/>
      <c r="AU383" s="55"/>
      <c r="AV383" s="55"/>
      <c r="AW383" s="55"/>
      <c r="AX383" s="55"/>
      <c r="AY383" s="55"/>
    </row>
    <row r="384" spans="1:51" ht="12.75" x14ac:dyDescent="0.2">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c r="AR384" s="55"/>
      <c r="AS384" s="55"/>
      <c r="AT384" s="55"/>
      <c r="AU384" s="55"/>
      <c r="AV384" s="55"/>
      <c r="AW384" s="55"/>
      <c r="AX384" s="55"/>
      <c r="AY384" s="55"/>
    </row>
    <row r="385" spans="1:51" ht="12.75" x14ac:dyDescent="0.2">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c r="AR385" s="55"/>
      <c r="AS385" s="55"/>
      <c r="AT385" s="55"/>
      <c r="AU385" s="55"/>
      <c r="AV385" s="55"/>
      <c r="AW385" s="55"/>
      <c r="AX385" s="55"/>
      <c r="AY385" s="55"/>
    </row>
    <row r="386" spans="1:51" ht="12.75" x14ac:dyDescent="0.2">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c r="AR386" s="55"/>
      <c r="AS386" s="55"/>
      <c r="AT386" s="55"/>
      <c r="AU386" s="55"/>
      <c r="AV386" s="55"/>
      <c r="AW386" s="55"/>
      <c r="AX386" s="55"/>
      <c r="AY386" s="55"/>
    </row>
    <row r="387" spans="1:51" ht="12.75" x14ac:dyDescent="0.2">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c r="AR387" s="55"/>
      <c r="AS387" s="55"/>
      <c r="AT387" s="55"/>
      <c r="AU387" s="55"/>
      <c r="AV387" s="55"/>
      <c r="AW387" s="55"/>
      <c r="AX387" s="55"/>
      <c r="AY387" s="55"/>
    </row>
    <row r="388" spans="1:51" ht="12.75" x14ac:dyDescent="0.2">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c r="AR388" s="55"/>
      <c r="AS388" s="55"/>
      <c r="AT388" s="55"/>
      <c r="AU388" s="55"/>
      <c r="AV388" s="55"/>
      <c r="AW388" s="55"/>
      <c r="AX388" s="55"/>
      <c r="AY388" s="55"/>
    </row>
    <row r="389" spans="1:51" ht="12.75" x14ac:dyDescent="0.2">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c r="AS389" s="55"/>
      <c r="AT389" s="55"/>
      <c r="AU389" s="55"/>
      <c r="AV389" s="55"/>
      <c r="AW389" s="55"/>
      <c r="AX389" s="55"/>
      <c r="AY389" s="55"/>
    </row>
    <row r="390" spans="1:51" ht="12.75" x14ac:dyDescent="0.2">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c r="AS390" s="55"/>
      <c r="AT390" s="55"/>
      <c r="AU390" s="55"/>
      <c r="AV390" s="55"/>
      <c r="AW390" s="55"/>
      <c r="AX390" s="55"/>
      <c r="AY390" s="55"/>
    </row>
    <row r="391" spans="1:51" ht="12.75" x14ac:dyDescent="0.2">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c r="AS391" s="55"/>
      <c r="AT391" s="55"/>
      <c r="AU391" s="55"/>
      <c r="AV391" s="55"/>
      <c r="AW391" s="55"/>
      <c r="AX391" s="55"/>
      <c r="AY391" s="55"/>
    </row>
    <row r="392" spans="1:51" ht="12.75" x14ac:dyDescent="0.2">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c r="AS392" s="55"/>
      <c r="AT392" s="55"/>
      <c r="AU392" s="55"/>
      <c r="AV392" s="55"/>
      <c r="AW392" s="55"/>
      <c r="AX392" s="55"/>
      <c r="AY392" s="55"/>
    </row>
    <row r="393" spans="1:51" ht="12.75" x14ac:dyDescent="0.2">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row>
    <row r="394" spans="1:51" ht="12.75" x14ac:dyDescent="0.2">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c r="AS394" s="55"/>
      <c r="AT394" s="55"/>
      <c r="AU394" s="55"/>
      <c r="AV394" s="55"/>
      <c r="AW394" s="55"/>
      <c r="AX394" s="55"/>
      <c r="AY394" s="55"/>
    </row>
    <row r="395" spans="1:51" ht="12.75" x14ac:dyDescent="0.2">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c r="AR395" s="55"/>
      <c r="AS395" s="55"/>
      <c r="AT395" s="55"/>
      <c r="AU395" s="55"/>
      <c r="AV395" s="55"/>
      <c r="AW395" s="55"/>
      <c r="AX395" s="55"/>
      <c r="AY395" s="55"/>
    </row>
    <row r="396" spans="1:51" ht="12.75" x14ac:dyDescent="0.2">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c r="AR396" s="55"/>
      <c r="AS396" s="55"/>
      <c r="AT396" s="55"/>
      <c r="AU396" s="55"/>
      <c r="AV396" s="55"/>
      <c r="AW396" s="55"/>
      <c r="AX396" s="55"/>
      <c r="AY396" s="55"/>
    </row>
    <row r="397" spans="1:51" ht="12.75" x14ac:dyDescent="0.2">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c r="AR397" s="55"/>
      <c r="AS397" s="55"/>
      <c r="AT397" s="55"/>
      <c r="AU397" s="55"/>
      <c r="AV397" s="55"/>
      <c r="AW397" s="55"/>
      <c r="AX397" s="55"/>
      <c r="AY397" s="55"/>
    </row>
    <row r="398" spans="1:51" ht="12.75" x14ac:dyDescent="0.2">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c r="AS398" s="55"/>
      <c r="AT398" s="55"/>
      <c r="AU398" s="55"/>
      <c r="AV398" s="55"/>
      <c r="AW398" s="55"/>
      <c r="AX398" s="55"/>
      <c r="AY398" s="55"/>
    </row>
    <row r="399" spans="1:51" ht="12.75" x14ac:dyDescent="0.2">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c r="AR399" s="55"/>
      <c r="AS399" s="55"/>
      <c r="AT399" s="55"/>
      <c r="AU399" s="55"/>
      <c r="AV399" s="55"/>
      <c r="AW399" s="55"/>
      <c r="AX399" s="55"/>
      <c r="AY399" s="55"/>
    </row>
    <row r="400" spans="1:51" ht="12.75" x14ac:dyDescent="0.2">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c r="AR400" s="55"/>
      <c r="AS400" s="55"/>
      <c r="AT400" s="55"/>
      <c r="AU400" s="55"/>
      <c r="AV400" s="55"/>
      <c r="AW400" s="55"/>
      <c r="AX400" s="55"/>
      <c r="AY400" s="55"/>
    </row>
    <row r="401" spans="1:51" ht="12.75" x14ac:dyDescent="0.2">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row>
    <row r="402" spans="1:51" ht="12.75" x14ac:dyDescent="0.2">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c r="AS402" s="55"/>
      <c r="AT402" s="55"/>
      <c r="AU402" s="55"/>
      <c r="AV402" s="55"/>
      <c r="AW402" s="55"/>
      <c r="AX402" s="55"/>
      <c r="AY402" s="55"/>
    </row>
    <row r="403" spans="1:51" ht="12.75" x14ac:dyDescent="0.2">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c r="AR403" s="55"/>
      <c r="AS403" s="55"/>
      <c r="AT403" s="55"/>
      <c r="AU403" s="55"/>
      <c r="AV403" s="55"/>
      <c r="AW403" s="55"/>
      <c r="AX403" s="55"/>
      <c r="AY403" s="55"/>
    </row>
    <row r="404" spans="1:51" ht="12.75" x14ac:dyDescent="0.2">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c r="AR404" s="55"/>
      <c r="AS404" s="55"/>
      <c r="AT404" s="55"/>
      <c r="AU404" s="55"/>
      <c r="AV404" s="55"/>
      <c r="AW404" s="55"/>
      <c r="AX404" s="55"/>
      <c r="AY404" s="55"/>
    </row>
    <row r="405" spans="1:51" ht="12.75" x14ac:dyDescent="0.2">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c r="AR405" s="55"/>
      <c r="AS405" s="55"/>
      <c r="AT405" s="55"/>
      <c r="AU405" s="55"/>
      <c r="AV405" s="55"/>
      <c r="AW405" s="55"/>
      <c r="AX405" s="55"/>
      <c r="AY405" s="55"/>
    </row>
    <row r="406" spans="1:51" ht="12.75" x14ac:dyDescent="0.2">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c r="AR406" s="55"/>
      <c r="AS406" s="55"/>
      <c r="AT406" s="55"/>
      <c r="AU406" s="55"/>
      <c r="AV406" s="55"/>
      <c r="AW406" s="55"/>
      <c r="AX406" s="55"/>
      <c r="AY406" s="55"/>
    </row>
    <row r="407" spans="1:51" ht="12.75" x14ac:dyDescent="0.2">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c r="AR407" s="55"/>
      <c r="AS407" s="55"/>
      <c r="AT407" s="55"/>
      <c r="AU407" s="55"/>
      <c r="AV407" s="55"/>
      <c r="AW407" s="55"/>
      <c r="AX407" s="55"/>
      <c r="AY407" s="55"/>
    </row>
    <row r="408" spans="1:51" ht="12.75" x14ac:dyDescent="0.2">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c r="AS408" s="55"/>
      <c r="AT408" s="55"/>
      <c r="AU408" s="55"/>
      <c r="AV408" s="55"/>
      <c r="AW408" s="55"/>
      <c r="AX408" s="55"/>
      <c r="AY408" s="55"/>
    </row>
    <row r="409" spans="1:51" ht="12.75" x14ac:dyDescent="0.2">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c r="AS409" s="55"/>
      <c r="AT409" s="55"/>
      <c r="AU409" s="55"/>
      <c r="AV409" s="55"/>
      <c r="AW409" s="55"/>
      <c r="AX409" s="55"/>
      <c r="AY409" s="55"/>
    </row>
    <row r="410" spans="1:51" ht="12.75" x14ac:dyDescent="0.2">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c r="AS410" s="55"/>
      <c r="AT410" s="55"/>
      <c r="AU410" s="55"/>
      <c r="AV410" s="55"/>
      <c r="AW410" s="55"/>
      <c r="AX410" s="55"/>
      <c r="AY410" s="55"/>
    </row>
    <row r="411" spans="1:51" ht="12.75" x14ac:dyDescent="0.2">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c r="AS411" s="55"/>
      <c r="AT411" s="55"/>
      <c r="AU411" s="55"/>
      <c r="AV411" s="55"/>
      <c r="AW411" s="55"/>
      <c r="AX411" s="55"/>
      <c r="AY411" s="55"/>
    </row>
    <row r="412" spans="1:51" ht="12.75" x14ac:dyDescent="0.2">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c r="AS412" s="55"/>
      <c r="AT412" s="55"/>
      <c r="AU412" s="55"/>
      <c r="AV412" s="55"/>
      <c r="AW412" s="55"/>
      <c r="AX412" s="55"/>
      <c r="AY412" s="55"/>
    </row>
    <row r="413" spans="1:51" ht="12.75" x14ac:dyDescent="0.2">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c r="AR413" s="55"/>
      <c r="AS413" s="55"/>
      <c r="AT413" s="55"/>
      <c r="AU413" s="55"/>
      <c r="AV413" s="55"/>
      <c r="AW413" s="55"/>
      <c r="AX413" s="55"/>
      <c r="AY413" s="55"/>
    </row>
    <row r="414" spans="1:51" ht="12.75" x14ac:dyDescent="0.2">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c r="AS414" s="55"/>
      <c r="AT414" s="55"/>
      <c r="AU414" s="55"/>
      <c r="AV414" s="55"/>
      <c r="AW414" s="55"/>
      <c r="AX414" s="55"/>
      <c r="AY414" s="55"/>
    </row>
    <row r="415" spans="1:51" ht="12.75" x14ac:dyDescent="0.2">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c r="AS415" s="55"/>
      <c r="AT415" s="55"/>
      <c r="AU415" s="55"/>
      <c r="AV415" s="55"/>
      <c r="AW415" s="55"/>
      <c r="AX415" s="55"/>
      <c r="AY415" s="55"/>
    </row>
    <row r="416" spans="1:51" ht="12.75" x14ac:dyDescent="0.2">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c r="AR416" s="55"/>
      <c r="AS416" s="55"/>
      <c r="AT416" s="55"/>
      <c r="AU416" s="55"/>
      <c r="AV416" s="55"/>
      <c r="AW416" s="55"/>
      <c r="AX416" s="55"/>
      <c r="AY416" s="55"/>
    </row>
    <row r="417" spans="1:51" ht="12.75" x14ac:dyDescent="0.2">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c r="AS417" s="55"/>
      <c r="AT417" s="55"/>
      <c r="AU417" s="55"/>
      <c r="AV417" s="55"/>
      <c r="AW417" s="55"/>
      <c r="AX417" s="55"/>
      <c r="AY417" s="55"/>
    </row>
    <row r="418" spans="1:51" ht="12.75" x14ac:dyDescent="0.2">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c r="AR418" s="55"/>
      <c r="AS418" s="55"/>
      <c r="AT418" s="55"/>
      <c r="AU418" s="55"/>
      <c r="AV418" s="55"/>
      <c r="AW418" s="55"/>
      <c r="AX418" s="55"/>
      <c r="AY418" s="55"/>
    </row>
    <row r="419" spans="1:51" ht="12.75" x14ac:dyDescent="0.2">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c r="AR419" s="55"/>
      <c r="AS419" s="55"/>
      <c r="AT419" s="55"/>
      <c r="AU419" s="55"/>
      <c r="AV419" s="55"/>
      <c r="AW419" s="55"/>
      <c r="AX419" s="55"/>
      <c r="AY419" s="55"/>
    </row>
    <row r="420" spans="1:51" ht="12.75" x14ac:dyDescent="0.2">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c r="AR420" s="55"/>
      <c r="AS420" s="55"/>
      <c r="AT420" s="55"/>
      <c r="AU420" s="55"/>
      <c r="AV420" s="55"/>
      <c r="AW420" s="55"/>
      <c r="AX420" s="55"/>
      <c r="AY420" s="55"/>
    </row>
    <row r="421" spans="1:51" ht="12.75" x14ac:dyDescent="0.2">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c r="AR421" s="55"/>
      <c r="AS421" s="55"/>
      <c r="AT421" s="55"/>
      <c r="AU421" s="55"/>
      <c r="AV421" s="55"/>
      <c r="AW421" s="55"/>
      <c r="AX421" s="55"/>
      <c r="AY421" s="55"/>
    </row>
    <row r="422" spans="1:51" ht="12.75" x14ac:dyDescent="0.2">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c r="AR422" s="55"/>
      <c r="AS422" s="55"/>
      <c r="AT422" s="55"/>
      <c r="AU422" s="55"/>
      <c r="AV422" s="55"/>
      <c r="AW422" s="55"/>
      <c r="AX422" s="55"/>
      <c r="AY422" s="55"/>
    </row>
    <row r="423" spans="1:51" ht="12.75" x14ac:dyDescent="0.2">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c r="AR423" s="55"/>
      <c r="AS423" s="55"/>
      <c r="AT423" s="55"/>
      <c r="AU423" s="55"/>
      <c r="AV423" s="55"/>
      <c r="AW423" s="55"/>
      <c r="AX423" s="55"/>
      <c r="AY423" s="55"/>
    </row>
    <row r="424" spans="1:51" ht="12.75" x14ac:dyDescent="0.2">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c r="AP424" s="55"/>
      <c r="AQ424" s="55"/>
      <c r="AR424" s="55"/>
      <c r="AS424" s="55"/>
      <c r="AT424" s="55"/>
      <c r="AU424" s="55"/>
      <c r="AV424" s="55"/>
      <c r="AW424" s="55"/>
      <c r="AX424" s="55"/>
      <c r="AY424" s="55"/>
    </row>
    <row r="425" spans="1:51" ht="12.75" x14ac:dyDescent="0.2">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c r="AR425" s="55"/>
      <c r="AS425" s="55"/>
      <c r="AT425" s="55"/>
      <c r="AU425" s="55"/>
      <c r="AV425" s="55"/>
      <c r="AW425" s="55"/>
      <c r="AX425" s="55"/>
      <c r="AY425" s="55"/>
    </row>
    <row r="426" spans="1:51" ht="12.75" x14ac:dyDescent="0.2">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c r="AR426" s="55"/>
      <c r="AS426" s="55"/>
      <c r="AT426" s="55"/>
      <c r="AU426" s="55"/>
      <c r="AV426" s="55"/>
      <c r="AW426" s="55"/>
      <c r="AX426" s="55"/>
      <c r="AY426" s="55"/>
    </row>
    <row r="427" spans="1:51" ht="12.75" x14ac:dyDescent="0.2">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c r="AR427" s="55"/>
      <c r="AS427" s="55"/>
      <c r="AT427" s="55"/>
      <c r="AU427" s="55"/>
      <c r="AV427" s="55"/>
      <c r="AW427" s="55"/>
      <c r="AX427" s="55"/>
      <c r="AY427" s="55"/>
    </row>
    <row r="428" spans="1:51" ht="12.75" x14ac:dyDescent="0.2">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c r="AR428" s="55"/>
      <c r="AS428" s="55"/>
      <c r="AT428" s="55"/>
      <c r="AU428" s="55"/>
      <c r="AV428" s="55"/>
      <c r="AW428" s="55"/>
      <c r="AX428" s="55"/>
      <c r="AY428" s="55"/>
    </row>
    <row r="429" spans="1:51" ht="12.75" x14ac:dyDescent="0.2">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c r="AP429" s="55"/>
      <c r="AQ429" s="55"/>
      <c r="AR429" s="55"/>
      <c r="AS429" s="55"/>
      <c r="AT429" s="55"/>
      <c r="AU429" s="55"/>
      <c r="AV429" s="55"/>
      <c r="AW429" s="55"/>
      <c r="AX429" s="55"/>
      <c r="AY429" s="55"/>
    </row>
    <row r="430" spans="1:51" ht="12.75" x14ac:dyDescent="0.2">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c r="AP430" s="55"/>
      <c r="AQ430" s="55"/>
      <c r="AR430" s="55"/>
      <c r="AS430" s="55"/>
      <c r="AT430" s="55"/>
      <c r="AU430" s="55"/>
      <c r="AV430" s="55"/>
      <c r="AW430" s="55"/>
      <c r="AX430" s="55"/>
      <c r="AY430" s="55"/>
    </row>
    <row r="431" spans="1:51" ht="12.75" x14ac:dyDescent="0.2">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c r="AR431" s="55"/>
      <c r="AS431" s="55"/>
      <c r="AT431" s="55"/>
      <c r="AU431" s="55"/>
      <c r="AV431" s="55"/>
      <c r="AW431" s="55"/>
      <c r="AX431" s="55"/>
      <c r="AY431" s="55"/>
    </row>
    <row r="432" spans="1:51" ht="12.75" x14ac:dyDescent="0.2">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c r="AR432" s="55"/>
      <c r="AS432" s="55"/>
      <c r="AT432" s="55"/>
      <c r="AU432" s="55"/>
      <c r="AV432" s="55"/>
      <c r="AW432" s="55"/>
      <c r="AX432" s="55"/>
      <c r="AY432" s="55"/>
    </row>
    <row r="433" spans="1:51" ht="12.75" x14ac:dyDescent="0.2">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c r="AR433" s="55"/>
      <c r="AS433" s="55"/>
      <c r="AT433" s="55"/>
      <c r="AU433" s="55"/>
      <c r="AV433" s="55"/>
      <c r="AW433" s="55"/>
      <c r="AX433" s="55"/>
      <c r="AY433" s="55"/>
    </row>
    <row r="434" spans="1:51" ht="12.75" x14ac:dyDescent="0.2">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c r="AR434" s="55"/>
      <c r="AS434" s="55"/>
      <c r="AT434" s="55"/>
      <c r="AU434" s="55"/>
      <c r="AV434" s="55"/>
      <c r="AW434" s="55"/>
      <c r="AX434" s="55"/>
      <c r="AY434" s="55"/>
    </row>
    <row r="435" spans="1:51" ht="12.75" x14ac:dyDescent="0.2">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c r="AS435" s="55"/>
      <c r="AT435" s="55"/>
      <c r="AU435" s="55"/>
      <c r="AV435" s="55"/>
      <c r="AW435" s="55"/>
      <c r="AX435" s="55"/>
      <c r="AY435" s="55"/>
    </row>
    <row r="436" spans="1:51" ht="12.75" x14ac:dyDescent="0.2">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c r="AR436" s="55"/>
      <c r="AS436" s="55"/>
      <c r="AT436" s="55"/>
      <c r="AU436" s="55"/>
      <c r="AV436" s="55"/>
      <c r="AW436" s="55"/>
      <c r="AX436" s="55"/>
      <c r="AY436" s="55"/>
    </row>
    <row r="437" spans="1:51" ht="12.75" x14ac:dyDescent="0.2">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c r="AR437" s="55"/>
      <c r="AS437" s="55"/>
      <c r="AT437" s="55"/>
      <c r="AU437" s="55"/>
      <c r="AV437" s="55"/>
      <c r="AW437" s="55"/>
      <c r="AX437" s="55"/>
      <c r="AY437" s="55"/>
    </row>
    <row r="438" spans="1:51" ht="12.75" x14ac:dyDescent="0.2">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c r="AR438" s="55"/>
      <c r="AS438" s="55"/>
      <c r="AT438" s="55"/>
      <c r="AU438" s="55"/>
      <c r="AV438" s="55"/>
      <c r="AW438" s="55"/>
      <c r="AX438" s="55"/>
      <c r="AY438" s="55"/>
    </row>
    <row r="439" spans="1:51" ht="12.75" x14ac:dyDescent="0.2">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c r="AR439" s="55"/>
      <c r="AS439" s="55"/>
      <c r="AT439" s="55"/>
      <c r="AU439" s="55"/>
      <c r="AV439" s="55"/>
      <c r="AW439" s="55"/>
      <c r="AX439" s="55"/>
      <c r="AY439" s="55"/>
    </row>
    <row r="440" spans="1:51" ht="12.75" x14ac:dyDescent="0.2">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c r="AS440" s="55"/>
      <c r="AT440" s="55"/>
      <c r="AU440" s="55"/>
      <c r="AV440" s="55"/>
      <c r="AW440" s="55"/>
      <c r="AX440" s="55"/>
      <c r="AY440" s="55"/>
    </row>
    <row r="441" spans="1:51" ht="12.75" x14ac:dyDescent="0.2">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c r="AR441" s="55"/>
      <c r="AS441" s="55"/>
      <c r="AT441" s="55"/>
      <c r="AU441" s="55"/>
      <c r="AV441" s="55"/>
      <c r="AW441" s="55"/>
      <c r="AX441" s="55"/>
      <c r="AY441" s="55"/>
    </row>
    <row r="442" spans="1:51" ht="12.75" x14ac:dyDescent="0.2">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c r="AR442" s="55"/>
      <c r="AS442" s="55"/>
      <c r="AT442" s="55"/>
      <c r="AU442" s="55"/>
      <c r="AV442" s="55"/>
      <c r="AW442" s="55"/>
      <c r="AX442" s="55"/>
      <c r="AY442" s="55"/>
    </row>
    <row r="443" spans="1:51" ht="12.75" x14ac:dyDescent="0.2">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c r="AR443" s="55"/>
      <c r="AS443" s="55"/>
      <c r="AT443" s="55"/>
      <c r="AU443" s="55"/>
      <c r="AV443" s="55"/>
      <c r="AW443" s="55"/>
      <c r="AX443" s="55"/>
      <c r="AY443" s="55"/>
    </row>
    <row r="444" spans="1:51" ht="12.75" x14ac:dyDescent="0.2">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c r="AR444" s="55"/>
      <c r="AS444" s="55"/>
      <c r="AT444" s="55"/>
      <c r="AU444" s="55"/>
      <c r="AV444" s="55"/>
      <c r="AW444" s="55"/>
      <c r="AX444" s="55"/>
      <c r="AY444" s="55"/>
    </row>
    <row r="445" spans="1:51" ht="12.75" x14ac:dyDescent="0.2">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c r="AP445" s="55"/>
      <c r="AQ445" s="55"/>
      <c r="AR445" s="55"/>
      <c r="AS445" s="55"/>
      <c r="AT445" s="55"/>
      <c r="AU445" s="55"/>
      <c r="AV445" s="55"/>
      <c r="AW445" s="55"/>
      <c r="AX445" s="55"/>
      <c r="AY445" s="55"/>
    </row>
    <row r="446" spans="1:51" ht="12.75" x14ac:dyDescent="0.2">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c r="AP446" s="55"/>
      <c r="AQ446" s="55"/>
      <c r="AR446" s="55"/>
      <c r="AS446" s="55"/>
      <c r="AT446" s="55"/>
      <c r="AU446" s="55"/>
      <c r="AV446" s="55"/>
      <c r="AW446" s="55"/>
      <c r="AX446" s="55"/>
      <c r="AY446" s="55"/>
    </row>
    <row r="447" spans="1:51" ht="12.75" x14ac:dyDescent="0.2">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c r="AM447" s="55"/>
      <c r="AN447" s="55"/>
      <c r="AO447" s="55"/>
      <c r="AP447" s="55"/>
      <c r="AQ447" s="55"/>
      <c r="AR447" s="55"/>
      <c r="AS447" s="55"/>
      <c r="AT447" s="55"/>
      <c r="AU447" s="55"/>
      <c r="AV447" s="55"/>
      <c r="AW447" s="55"/>
      <c r="AX447" s="55"/>
      <c r="AY447" s="55"/>
    </row>
    <row r="448" spans="1:51" ht="12.75" x14ac:dyDescent="0.2">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c r="AR448" s="55"/>
      <c r="AS448" s="55"/>
      <c r="AT448" s="55"/>
      <c r="AU448" s="55"/>
      <c r="AV448" s="55"/>
      <c r="AW448" s="55"/>
      <c r="AX448" s="55"/>
      <c r="AY448" s="55"/>
    </row>
    <row r="449" spans="1:51" ht="12.75" x14ac:dyDescent="0.2">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c r="AP449" s="55"/>
      <c r="AQ449" s="55"/>
      <c r="AR449" s="55"/>
      <c r="AS449" s="55"/>
      <c r="AT449" s="55"/>
      <c r="AU449" s="55"/>
      <c r="AV449" s="55"/>
      <c r="AW449" s="55"/>
      <c r="AX449" s="55"/>
      <c r="AY449" s="55"/>
    </row>
    <row r="450" spans="1:51" ht="12.75" x14ac:dyDescent="0.2">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c r="AP450" s="55"/>
      <c r="AQ450" s="55"/>
      <c r="AR450" s="55"/>
      <c r="AS450" s="55"/>
      <c r="AT450" s="55"/>
      <c r="AU450" s="55"/>
      <c r="AV450" s="55"/>
      <c r="AW450" s="55"/>
      <c r="AX450" s="55"/>
      <c r="AY450" s="55"/>
    </row>
    <row r="451" spans="1:51" ht="12.75" x14ac:dyDescent="0.2">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c r="AR451" s="55"/>
      <c r="AS451" s="55"/>
      <c r="AT451" s="55"/>
      <c r="AU451" s="55"/>
      <c r="AV451" s="55"/>
      <c r="AW451" s="55"/>
      <c r="AX451" s="55"/>
      <c r="AY451" s="55"/>
    </row>
    <row r="452" spans="1:51" ht="12.75" x14ac:dyDescent="0.2">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c r="AR452" s="55"/>
      <c r="AS452" s="55"/>
      <c r="AT452" s="55"/>
      <c r="AU452" s="55"/>
      <c r="AV452" s="55"/>
      <c r="AW452" s="55"/>
      <c r="AX452" s="55"/>
      <c r="AY452" s="55"/>
    </row>
    <row r="453" spans="1:51" ht="12.75" x14ac:dyDescent="0.2">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c r="AR453" s="55"/>
      <c r="AS453" s="55"/>
      <c r="AT453" s="55"/>
      <c r="AU453" s="55"/>
      <c r="AV453" s="55"/>
      <c r="AW453" s="55"/>
      <c r="AX453" s="55"/>
      <c r="AY453" s="55"/>
    </row>
    <row r="454" spans="1:51" ht="12.75" x14ac:dyDescent="0.2">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c r="AR454" s="55"/>
      <c r="AS454" s="55"/>
      <c r="AT454" s="55"/>
      <c r="AU454" s="55"/>
      <c r="AV454" s="55"/>
      <c r="AW454" s="55"/>
      <c r="AX454" s="55"/>
      <c r="AY454" s="55"/>
    </row>
    <row r="455" spans="1:51" ht="12.75" x14ac:dyDescent="0.2">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c r="AR455" s="55"/>
      <c r="AS455" s="55"/>
      <c r="AT455" s="55"/>
      <c r="AU455" s="55"/>
      <c r="AV455" s="55"/>
      <c r="AW455" s="55"/>
      <c r="AX455" s="55"/>
      <c r="AY455" s="55"/>
    </row>
    <row r="456" spans="1:51" ht="12.75" x14ac:dyDescent="0.2">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c r="AP456" s="55"/>
      <c r="AQ456" s="55"/>
      <c r="AR456" s="55"/>
      <c r="AS456" s="55"/>
      <c r="AT456" s="55"/>
      <c r="AU456" s="55"/>
      <c r="AV456" s="55"/>
      <c r="AW456" s="55"/>
      <c r="AX456" s="55"/>
      <c r="AY456" s="55"/>
    </row>
    <row r="457" spans="1:51" ht="12.75" x14ac:dyDescent="0.2">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c r="AM457" s="55"/>
      <c r="AN457" s="55"/>
      <c r="AO457" s="55"/>
      <c r="AP457" s="55"/>
      <c r="AQ457" s="55"/>
      <c r="AR457" s="55"/>
      <c r="AS457" s="55"/>
      <c r="AT457" s="55"/>
      <c r="AU457" s="55"/>
      <c r="AV457" s="55"/>
      <c r="AW457" s="55"/>
      <c r="AX457" s="55"/>
      <c r="AY457" s="55"/>
    </row>
    <row r="458" spans="1:51" ht="12.75" x14ac:dyDescent="0.2">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c r="AM458" s="55"/>
      <c r="AN458" s="55"/>
      <c r="AO458" s="55"/>
      <c r="AP458" s="55"/>
      <c r="AQ458" s="55"/>
      <c r="AR458" s="55"/>
      <c r="AS458" s="55"/>
      <c r="AT458" s="55"/>
      <c r="AU458" s="55"/>
      <c r="AV458" s="55"/>
      <c r="AW458" s="55"/>
      <c r="AX458" s="55"/>
      <c r="AY458" s="55"/>
    </row>
    <row r="459" spans="1:51" ht="12.75" x14ac:dyDescent="0.2">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c r="AM459" s="55"/>
      <c r="AN459" s="55"/>
      <c r="AO459" s="55"/>
      <c r="AP459" s="55"/>
      <c r="AQ459" s="55"/>
      <c r="AR459" s="55"/>
      <c r="AS459" s="55"/>
      <c r="AT459" s="55"/>
      <c r="AU459" s="55"/>
      <c r="AV459" s="55"/>
      <c r="AW459" s="55"/>
      <c r="AX459" s="55"/>
      <c r="AY459" s="55"/>
    </row>
    <row r="460" spans="1:51" ht="12.75" x14ac:dyDescent="0.2">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c r="AM460" s="55"/>
      <c r="AN460" s="55"/>
      <c r="AO460" s="55"/>
      <c r="AP460" s="55"/>
      <c r="AQ460" s="55"/>
      <c r="AR460" s="55"/>
      <c r="AS460" s="55"/>
      <c r="AT460" s="55"/>
      <c r="AU460" s="55"/>
      <c r="AV460" s="55"/>
      <c r="AW460" s="55"/>
      <c r="AX460" s="55"/>
      <c r="AY460" s="55"/>
    </row>
    <row r="461" spans="1:51" ht="12.75" x14ac:dyDescent="0.2">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c r="AM461" s="55"/>
      <c r="AN461" s="55"/>
      <c r="AO461" s="55"/>
      <c r="AP461" s="55"/>
      <c r="AQ461" s="55"/>
      <c r="AR461" s="55"/>
      <c r="AS461" s="55"/>
      <c r="AT461" s="55"/>
      <c r="AU461" s="55"/>
      <c r="AV461" s="55"/>
      <c r="AW461" s="55"/>
      <c r="AX461" s="55"/>
      <c r="AY461" s="55"/>
    </row>
    <row r="462" spans="1:51" ht="12.75" x14ac:dyDescent="0.2">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c r="AP462" s="55"/>
      <c r="AQ462" s="55"/>
      <c r="AR462" s="55"/>
      <c r="AS462" s="55"/>
      <c r="AT462" s="55"/>
      <c r="AU462" s="55"/>
      <c r="AV462" s="55"/>
      <c r="AW462" s="55"/>
      <c r="AX462" s="55"/>
      <c r="AY462" s="55"/>
    </row>
    <row r="463" spans="1:51" ht="12.75" x14ac:dyDescent="0.2">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c r="AP463" s="55"/>
      <c r="AQ463" s="55"/>
      <c r="AR463" s="55"/>
      <c r="AS463" s="55"/>
      <c r="AT463" s="55"/>
      <c r="AU463" s="55"/>
      <c r="AV463" s="55"/>
      <c r="AW463" s="55"/>
      <c r="AX463" s="55"/>
      <c r="AY463" s="55"/>
    </row>
    <row r="464" spans="1:51" ht="12.75" x14ac:dyDescent="0.2">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c r="AP464" s="55"/>
      <c r="AQ464" s="55"/>
      <c r="AR464" s="55"/>
      <c r="AS464" s="55"/>
      <c r="AT464" s="55"/>
      <c r="AU464" s="55"/>
      <c r="AV464" s="55"/>
      <c r="AW464" s="55"/>
      <c r="AX464" s="55"/>
      <c r="AY464" s="55"/>
    </row>
    <row r="465" spans="1:51" ht="12.75" x14ac:dyDescent="0.2">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c r="AP465" s="55"/>
      <c r="AQ465" s="55"/>
      <c r="AR465" s="55"/>
      <c r="AS465" s="55"/>
      <c r="AT465" s="55"/>
      <c r="AU465" s="55"/>
      <c r="AV465" s="55"/>
      <c r="AW465" s="55"/>
      <c r="AX465" s="55"/>
      <c r="AY465" s="55"/>
    </row>
    <row r="466" spans="1:51" ht="12.75" x14ac:dyDescent="0.2">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c r="AP466" s="55"/>
      <c r="AQ466" s="55"/>
      <c r="AR466" s="55"/>
      <c r="AS466" s="55"/>
      <c r="AT466" s="55"/>
      <c r="AU466" s="55"/>
      <c r="AV466" s="55"/>
      <c r="AW466" s="55"/>
      <c r="AX466" s="55"/>
      <c r="AY466" s="55"/>
    </row>
    <row r="467" spans="1:51" ht="12.75" x14ac:dyDescent="0.2">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c r="AP467" s="55"/>
      <c r="AQ467" s="55"/>
      <c r="AR467" s="55"/>
      <c r="AS467" s="55"/>
      <c r="AT467" s="55"/>
      <c r="AU467" s="55"/>
      <c r="AV467" s="55"/>
      <c r="AW467" s="55"/>
      <c r="AX467" s="55"/>
      <c r="AY467" s="55"/>
    </row>
    <row r="468" spans="1:51" ht="12.75" x14ac:dyDescent="0.2">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c r="AR468" s="55"/>
      <c r="AS468" s="55"/>
      <c r="AT468" s="55"/>
      <c r="AU468" s="55"/>
      <c r="AV468" s="55"/>
      <c r="AW468" s="55"/>
      <c r="AX468" s="55"/>
      <c r="AY468" s="55"/>
    </row>
    <row r="469" spans="1:51" ht="12.75" x14ac:dyDescent="0.2">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c r="AM469" s="55"/>
      <c r="AN469" s="55"/>
      <c r="AO469" s="55"/>
      <c r="AP469" s="55"/>
      <c r="AQ469" s="55"/>
      <c r="AR469" s="55"/>
      <c r="AS469" s="55"/>
      <c r="AT469" s="55"/>
      <c r="AU469" s="55"/>
      <c r="AV469" s="55"/>
      <c r="AW469" s="55"/>
      <c r="AX469" s="55"/>
      <c r="AY469" s="55"/>
    </row>
    <row r="470" spans="1:51" ht="12.75" x14ac:dyDescent="0.2">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c r="AM470" s="55"/>
      <c r="AN470" s="55"/>
      <c r="AO470" s="55"/>
      <c r="AP470" s="55"/>
      <c r="AQ470" s="55"/>
      <c r="AR470" s="55"/>
      <c r="AS470" s="55"/>
      <c r="AT470" s="55"/>
      <c r="AU470" s="55"/>
      <c r="AV470" s="55"/>
      <c r="AW470" s="55"/>
      <c r="AX470" s="55"/>
      <c r="AY470" s="55"/>
    </row>
    <row r="471" spans="1:51" ht="12.75" x14ac:dyDescent="0.2">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c r="AM471" s="55"/>
      <c r="AN471" s="55"/>
      <c r="AO471" s="55"/>
      <c r="AP471" s="55"/>
      <c r="AQ471" s="55"/>
      <c r="AR471" s="55"/>
      <c r="AS471" s="55"/>
      <c r="AT471" s="55"/>
      <c r="AU471" s="55"/>
      <c r="AV471" s="55"/>
      <c r="AW471" s="55"/>
      <c r="AX471" s="55"/>
      <c r="AY471" s="55"/>
    </row>
    <row r="472" spans="1:51" ht="12.75" x14ac:dyDescent="0.2">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c r="AM472" s="55"/>
      <c r="AN472" s="55"/>
      <c r="AO472" s="55"/>
      <c r="AP472" s="55"/>
      <c r="AQ472" s="55"/>
      <c r="AR472" s="55"/>
      <c r="AS472" s="55"/>
      <c r="AT472" s="55"/>
      <c r="AU472" s="55"/>
      <c r="AV472" s="55"/>
      <c r="AW472" s="55"/>
      <c r="AX472" s="55"/>
      <c r="AY472" s="55"/>
    </row>
    <row r="473" spans="1:51" ht="12.75" x14ac:dyDescent="0.2">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c r="AM473" s="55"/>
      <c r="AN473" s="55"/>
      <c r="AO473" s="55"/>
      <c r="AP473" s="55"/>
      <c r="AQ473" s="55"/>
      <c r="AR473" s="55"/>
      <c r="AS473" s="55"/>
      <c r="AT473" s="55"/>
      <c r="AU473" s="55"/>
      <c r="AV473" s="55"/>
      <c r="AW473" s="55"/>
      <c r="AX473" s="55"/>
      <c r="AY473" s="55"/>
    </row>
    <row r="474" spans="1:51" ht="12.75" x14ac:dyDescent="0.2">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c r="AM474" s="55"/>
      <c r="AN474" s="55"/>
      <c r="AO474" s="55"/>
      <c r="AP474" s="55"/>
      <c r="AQ474" s="55"/>
      <c r="AR474" s="55"/>
      <c r="AS474" s="55"/>
      <c r="AT474" s="55"/>
      <c r="AU474" s="55"/>
      <c r="AV474" s="55"/>
      <c r="AW474" s="55"/>
      <c r="AX474" s="55"/>
      <c r="AY474" s="55"/>
    </row>
    <row r="475" spans="1:51" ht="12.75" x14ac:dyDescent="0.2">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c r="AM475" s="55"/>
      <c r="AN475" s="55"/>
      <c r="AO475" s="55"/>
      <c r="AP475" s="55"/>
      <c r="AQ475" s="55"/>
      <c r="AR475" s="55"/>
      <c r="AS475" s="55"/>
      <c r="AT475" s="55"/>
      <c r="AU475" s="55"/>
      <c r="AV475" s="55"/>
      <c r="AW475" s="55"/>
      <c r="AX475" s="55"/>
      <c r="AY475" s="55"/>
    </row>
    <row r="476" spans="1:51" ht="12.75" x14ac:dyDescent="0.2">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c r="AM476" s="55"/>
      <c r="AN476" s="55"/>
      <c r="AO476" s="55"/>
      <c r="AP476" s="55"/>
      <c r="AQ476" s="55"/>
      <c r="AR476" s="55"/>
      <c r="AS476" s="55"/>
      <c r="AT476" s="55"/>
      <c r="AU476" s="55"/>
      <c r="AV476" s="55"/>
      <c r="AW476" s="55"/>
      <c r="AX476" s="55"/>
      <c r="AY476" s="55"/>
    </row>
    <row r="477" spans="1:51" ht="12.75" x14ac:dyDescent="0.2">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c r="AM477" s="55"/>
      <c r="AN477" s="55"/>
      <c r="AO477" s="55"/>
      <c r="AP477" s="55"/>
      <c r="AQ477" s="55"/>
      <c r="AR477" s="55"/>
      <c r="AS477" s="55"/>
      <c r="AT477" s="55"/>
      <c r="AU477" s="55"/>
      <c r="AV477" s="55"/>
      <c r="AW477" s="55"/>
      <c r="AX477" s="55"/>
      <c r="AY477" s="55"/>
    </row>
    <row r="478" spans="1:51" ht="12.75" x14ac:dyDescent="0.2">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c r="AM478" s="55"/>
      <c r="AN478" s="55"/>
      <c r="AO478" s="55"/>
      <c r="AP478" s="55"/>
      <c r="AQ478" s="55"/>
      <c r="AR478" s="55"/>
      <c r="AS478" s="55"/>
      <c r="AT478" s="55"/>
      <c r="AU478" s="55"/>
      <c r="AV478" s="55"/>
      <c r="AW478" s="55"/>
      <c r="AX478" s="55"/>
      <c r="AY478" s="55"/>
    </row>
    <row r="479" spans="1:51" ht="12.75" x14ac:dyDescent="0.2">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c r="AM479" s="55"/>
      <c r="AN479" s="55"/>
      <c r="AO479" s="55"/>
      <c r="AP479" s="55"/>
      <c r="AQ479" s="55"/>
      <c r="AR479" s="55"/>
      <c r="AS479" s="55"/>
      <c r="AT479" s="55"/>
      <c r="AU479" s="55"/>
      <c r="AV479" s="55"/>
      <c r="AW479" s="55"/>
      <c r="AX479" s="55"/>
      <c r="AY479" s="55"/>
    </row>
    <row r="480" spans="1:51" ht="12.75" x14ac:dyDescent="0.2">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c r="AM480" s="55"/>
      <c r="AN480" s="55"/>
      <c r="AO480" s="55"/>
      <c r="AP480" s="55"/>
      <c r="AQ480" s="55"/>
      <c r="AR480" s="55"/>
      <c r="AS480" s="55"/>
      <c r="AT480" s="55"/>
      <c r="AU480" s="55"/>
      <c r="AV480" s="55"/>
      <c r="AW480" s="55"/>
      <c r="AX480" s="55"/>
      <c r="AY480" s="55"/>
    </row>
    <row r="481" spans="1:51" ht="12.75" x14ac:dyDescent="0.2">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c r="AP481" s="55"/>
      <c r="AQ481" s="55"/>
      <c r="AR481" s="55"/>
      <c r="AS481" s="55"/>
      <c r="AT481" s="55"/>
      <c r="AU481" s="55"/>
      <c r="AV481" s="55"/>
      <c r="AW481" s="55"/>
      <c r="AX481" s="55"/>
      <c r="AY481" s="55"/>
    </row>
    <row r="482" spans="1:51" ht="12.75" x14ac:dyDescent="0.2">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c r="AM482" s="55"/>
      <c r="AN482" s="55"/>
      <c r="AO482" s="55"/>
      <c r="AP482" s="55"/>
      <c r="AQ482" s="55"/>
      <c r="AR482" s="55"/>
      <c r="AS482" s="55"/>
      <c r="AT482" s="55"/>
      <c r="AU482" s="55"/>
      <c r="AV482" s="55"/>
      <c r="AW482" s="55"/>
      <c r="AX482" s="55"/>
      <c r="AY482" s="55"/>
    </row>
    <row r="483" spans="1:51" ht="12.75" x14ac:dyDescent="0.2">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c r="AP483" s="55"/>
      <c r="AQ483" s="55"/>
      <c r="AR483" s="55"/>
      <c r="AS483" s="55"/>
      <c r="AT483" s="55"/>
      <c r="AU483" s="55"/>
      <c r="AV483" s="55"/>
      <c r="AW483" s="55"/>
      <c r="AX483" s="55"/>
      <c r="AY483" s="55"/>
    </row>
    <row r="484" spans="1:51" ht="12.75" x14ac:dyDescent="0.2">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c r="AM484" s="55"/>
      <c r="AN484" s="55"/>
      <c r="AO484" s="55"/>
      <c r="AP484" s="55"/>
      <c r="AQ484" s="55"/>
      <c r="AR484" s="55"/>
      <c r="AS484" s="55"/>
      <c r="AT484" s="55"/>
      <c r="AU484" s="55"/>
      <c r="AV484" s="55"/>
      <c r="AW484" s="55"/>
      <c r="AX484" s="55"/>
      <c r="AY484" s="55"/>
    </row>
    <row r="485" spans="1:51" ht="12.75" x14ac:dyDescent="0.2">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c r="AM485" s="55"/>
      <c r="AN485" s="55"/>
      <c r="AO485" s="55"/>
      <c r="AP485" s="55"/>
      <c r="AQ485" s="55"/>
      <c r="AR485" s="55"/>
      <c r="AS485" s="55"/>
      <c r="AT485" s="55"/>
      <c r="AU485" s="55"/>
      <c r="AV485" s="55"/>
      <c r="AW485" s="55"/>
      <c r="AX485" s="55"/>
      <c r="AY485" s="55"/>
    </row>
    <row r="486" spans="1:51" ht="12.75" x14ac:dyDescent="0.2">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c r="AM486" s="55"/>
      <c r="AN486" s="55"/>
      <c r="AO486" s="55"/>
      <c r="AP486" s="55"/>
      <c r="AQ486" s="55"/>
      <c r="AR486" s="55"/>
      <c r="AS486" s="55"/>
      <c r="AT486" s="55"/>
      <c r="AU486" s="55"/>
      <c r="AV486" s="55"/>
      <c r="AW486" s="55"/>
      <c r="AX486" s="55"/>
      <c r="AY486" s="55"/>
    </row>
    <row r="487" spans="1:51" ht="12.75" x14ac:dyDescent="0.2">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c r="AR487" s="55"/>
      <c r="AS487" s="55"/>
      <c r="AT487" s="55"/>
      <c r="AU487" s="55"/>
      <c r="AV487" s="55"/>
      <c r="AW487" s="55"/>
      <c r="AX487" s="55"/>
      <c r="AY487" s="55"/>
    </row>
    <row r="488" spans="1:51" ht="12.75" x14ac:dyDescent="0.2">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c r="AM488" s="55"/>
      <c r="AN488" s="55"/>
      <c r="AO488" s="55"/>
      <c r="AP488" s="55"/>
      <c r="AQ488" s="55"/>
      <c r="AR488" s="55"/>
      <c r="AS488" s="55"/>
      <c r="AT488" s="55"/>
      <c r="AU488" s="55"/>
      <c r="AV488" s="55"/>
      <c r="AW488" s="55"/>
      <c r="AX488" s="55"/>
      <c r="AY488" s="55"/>
    </row>
    <row r="489" spans="1:51" ht="12.75" x14ac:dyDescent="0.2">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c r="AP489" s="55"/>
      <c r="AQ489" s="55"/>
      <c r="AR489" s="55"/>
      <c r="AS489" s="55"/>
      <c r="AT489" s="55"/>
      <c r="AU489" s="55"/>
      <c r="AV489" s="55"/>
      <c r="AW489" s="55"/>
      <c r="AX489" s="55"/>
      <c r="AY489" s="55"/>
    </row>
    <row r="490" spans="1:51" ht="12.75" x14ac:dyDescent="0.2">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c r="AM490" s="55"/>
      <c r="AN490" s="55"/>
      <c r="AO490" s="55"/>
      <c r="AP490" s="55"/>
      <c r="AQ490" s="55"/>
      <c r="AR490" s="55"/>
      <c r="AS490" s="55"/>
      <c r="AT490" s="55"/>
      <c r="AU490" s="55"/>
      <c r="AV490" s="55"/>
      <c r="AW490" s="55"/>
      <c r="AX490" s="55"/>
      <c r="AY490" s="55"/>
    </row>
    <row r="491" spans="1:51" ht="12.75" x14ac:dyDescent="0.2">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c r="AM491" s="55"/>
      <c r="AN491" s="55"/>
      <c r="AO491" s="55"/>
      <c r="AP491" s="55"/>
      <c r="AQ491" s="55"/>
      <c r="AR491" s="55"/>
      <c r="AS491" s="55"/>
      <c r="AT491" s="55"/>
      <c r="AU491" s="55"/>
      <c r="AV491" s="55"/>
      <c r="AW491" s="55"/>
      <c r="AX491" s="55"/>
      <c r="AY491" s="55"/>
    </row>
    <row r="492" spans="1:51" ht="12.75" x14ac:dyDescent="0.2">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c r="AM492" s="55"/>
      <c r="AN492" s="55"/>
      <c r="AO492" s="55"/>
      <c r="AP492" s="55"/>
      <c r="AQ492" s="55"/>
      <c r="AR492" s="55"/>
      <c r="AS492" s="55"/>
      <c r="AT492" s="55"/>
      <c r="AU492" s="55"/>
      <c r="AV492" s="55"/>
      <c r="AW492" s="55"/>
      <c r="AX492" s="55"/>
      <c r="AY492" s="55"/>
    </row>
    <row r="493" spans="1:51" ht="12.75" x14ac:dyDescent="0.2">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c r="AR493" s="55"/>
      <c r="AS493" s="55"/>
      <c r="AT493" s="55"/>
      <c r="AU493" s="55"/>
      <c r="AV493" s="55"/>
      <c r="AW493" s="55"/>
      <c r="AX493" s="55"/>
      <c r="AY493" s="55"/>
    </row>
    <row r="494" spans="1:51" ht="12.75" x14ac:dyDescent="0.2">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c r="AY494" s="55"/>
    </row>
    <row r="495" spans="1:51" ht="12.75" x14ac:dyDescent="0.2">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c r="AR495" s="55"/>
      <c r="AS495" s="55"/>
      <c r="AT495" s="55"/>
      <c r="AU495" s="55"/>
      <c r="AV495" s="55"/>
      <c r="AW495" s="55"/>
      <c r="AX495" s="55"/>
      <c r="AY495" s="55"/>
    </row>
    <row r="496" spans="1:51" ht="12.75" x14ac:dyDescent="0.2">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c r="AM496" s="55"/>
      <c r="AN496" s="55"/>
      <c r="AO496" s="55"/>
      <c r="AP496" s="55"/>
      <c r="AQ496" s="55"/>
      <c r="AR496" s="55"/>
      <c r="AS496" s="55"/>
      <c r="AT496" s="55"/>
      <c r="AU496" s="55"/>
      <c r="AV496" s="55"/>
      <c r="AW496" s="55"/>
      <c r="AX496" s="55"/>
      <c r="AY496" s="55"/>
    </row>
    <row r="497" spans="1:51" ht="12.75" x14ac:dyDescent="0.2">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c r="AP497" s="55"/>
      <c r="AQ497" s="55"/>
      <c r="AR497" s="55"/>
      <c r="AS497" s="55"/>
      <c r="AT497" s="55"/>
      <c r="AU497" s="55"/>
      <c r="AV497" s="55"/>
      <c r="AW497" s="55"/>
      <c r="AX497" s="55"/>
      <c r="AY497" s="55"/>
    </row>
    <row r="498" spans="1:51" ht="12.75" x14ac:dyDescent="0.2">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c r="AQ498" s="55"/>
      <c r="AR498" s="55"/>
      <c r="AS498" s="55"/>
      <c r="AT498" s="55"/>
      <c r="AU498" s="55"/>
      <c r="AV498" s="55"/>
      <c r="AW498" s="55"/>
      <c r="AX498" s="55"/>
      <c r="AY498" s="55"/>
    </row>
    <row r="499" spans="1:51" ht="12.75" x14ac:dyDescent="0.2">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c r="AR499" s="55"/>
      <c r="AS499" s="55"/>
      <c r="AT499" s="55"/>
      <c r="AU499" s="55"/>
      <c r="AV499" s="55"/>
      <c r="AW499" s="55"/>
      <c r="AX499" s="55"/>
      <c r="AY499" s="55"/>
    </row>
    <row r="500" spans="1:51" ht="12.75" x14ac:dyDescent="0.2">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c r="AM500" s="55"/>
      <c r="AN500" s="55"/>
      <c r="AO500" s="55"/>
      <c r="AP500" s="55"/>
      <c r="AQ500" s="55"/>
      <c r="AR500" s="55"/>
      <c r="AS500" s="55"/>
      <c r="AT500" s="55"/>
      <c r="AU500" s="55"/>
      <c r="AV500" s="55"/>
      <c r="AW500" s="55"/>
      <c r="AX500" s="55"/>
      <c r="AY500" s="55"/>
    </row>
    <row r="501" spans="1:51" ht="12.75" x14ac:dyDescent="0.2">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c r="AP501" s="55"/>
      <c r="AQ501" s="55"/>
      <c r="AR501" s="55"/>
      <c r="AS501" s="55"/>
      <c r="AT501" s="55"/>
      <c r="AU501" s="55"/>
      <c r="AV501" s="55"/>
      <c r="AW501" s="55"/>
      <c r="AX501" s="55"/>
      <c r="AY501" s="55"/>
    </row>
    <row r="502" spans="1:51" ht="12.75" x14ac:dyDescent="0.2">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c r="AM502" s="55"/>
      <c r="AN502" s="55"/>
      <c r="AO502" s="55"/>
      <c r="AP502" s="55"/>
      <c r="AQ502" s="55"/>
      <c r="AR502" s="55"/>
      <c r="AS502" s="55"/>
      <c r="AT502" s="55"/>
      <c r="AU502" s="55"/>
      <c r="AV502" s="55"/>
      <c r="AW502" s="55"/>
      <c r="AX502" s="55"/>
      <c r="AY502" s="55"/>
    </row>
    <row r="503" spans="1:51" ht="12.75" x14ac:dyDescent="0.2">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c r="AP503" s="55"/>
      <c r="AQ503" s="55"/>
      <c r="AR503" s="55"/>
      <c r="AS503" s="55"/>
      <c r="AT503" s="55"/>
      <c r="AU503" s="55"/>
      <c r="AV503" s="55"/>
      <c r="AW503" s="55"/>
      <c r="AX503" s="55"/>
      <c r="AY503" s="55"/>
    </row>
    <row r="504" spans="1:51" ht="12.75" x14ac:dyDescent="0.2">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c r="AM504" s="55"/>
      <c r="AN504" s="55"/>
      <c r="AO504" s="55"/>
      <c r="AP504" s="55"/>
      <c r="AQ504" s="55"/>
      <c r="AR504" s="55"/>
      <c r="AS504" s="55"/>
      <c r="AT504" s="55"/>
      <c r="AU504" s="55"/>
      <c r="AV504" s="55"/>
      <c r="AW504" s="55"/>
      <c r="AX504" s="55"/>
      <c r="AY504" s="55"/>
    </row>
    <row r="505" spans="1:51" ht="12.75" x14ac:dyDescent="0.2">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c r="AM505" s="55"/>
      <c r="AN505" s="55"/>
      <c r="AO505" s="55"/>
      <c r="AP505" s="55"/>
      <c r="AQ505" s="55"/>
      <c r="AR505" s="55"/>
      <c r="AS505" s="55"/>
      <c r="AT505" s="55"/>
      <c r="AU505" s="55"/>
      <c r="AV505" s="55"/>
      <c r="AW505" s="55"/>
      <c r="AX505" s="55"/>
      <c r="AY505" s="55"/>
    </row>
    <row r="506" spans="1:51" ht="12.75" x14ac:dyDescent="0.2">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c r="AR506" s="55"/>
      <c r="AS506" s="55"/>
      <c r="AT506" s="55"/>
      <c r="AU506" s="55"/>
      <c r="AV506" s="55"/>
      <c r="AW506" s="55"/>
      <c r="AX506" s="55"/>
      <c r="AY506" s="55"/>
    </row>
    <row r="507" spans="1:51" ht="12.75" x14ac:dyDescent="0.2">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c r="AP507" s="55"/>
      <c r="AQ507" s="55"/>
      <c r="AR507" s="55"/>
      <c r="AS507" s="55"/>
      <c r="AT507" s="55"/>
      <c r="AU507" s="55"/>
      <c r="AV507" s="55"/>
      <c r="AW507" s="55"/>
      <c r="AX507" s="55"/>
      <c r="AY507" s="55"/>
    </row>
    <row r="508" spans="1:51" ht="12.75" x14ac:dyDescent="0.2">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c r="AM508" s="55"/>
      <c r="AN508" s="55"/>
      <c r="AO508" s="55"/>
      <c r="AP508" s="55"/>
      <c r="AQ508" s="55"/>
      <c r="AR508" s="55"/>
      <c r="AS508" s="55"/>
      <c r="AT508" s="55"/>
      <c r="AU508" s="55"/>
      <c r="AV508" s="55"/>
      <c r="AW508" s="55"/>
      <c r="AX508" s="55"/>
      <c r="AY508" s="55"/>
    </row>
    <row r="509" spans="1:51" ht="12.75" x14ac:dyDescent="0.2">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c r="AM509" s="55"/>
      <c r="AN509" s="55"/>
      <c r="AO509" s="55"/>
      <c r="AP509" s="55"/>
      <c r="AQ509" s="55"/>
      <c r="AR509" s="55"/>
      <c r="AS509" s="55"/>
      <c r="AT509" s="55"/>
      <c r="AU509" s="55"/>
      <c r="AV509" s="55"/>
      <c r="AW509" s="55"/>
      <c r="AX509" s="55"/>
      <c r="AY509" s="55"/>
    </row>
    <row r="510" spans="1:51" ht="12.75" x14ac:dyDescent="0.2">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c r="AM510" s="55"/>
      <c r="AN510" s="55"/>
      <c r="AO510" s="55"/>
      <c r="AP510" s="55"/>
      <c r="AQ510" s="55"/>
      <c r="AR510" s="55"/>
      <c r="AS510" s="55"/>
      <c r="AT510" s="55"/>
      <c r="AU510" s="55"/>
      <c r="AV510" s="55"/>
      <c r="AW510" s="55"/>
      <c r="AX510" s="55"/>
      <c r="AY510" s="55"/>
    </row>
    <row r="511" spans="1:51" ht="12.75" x14ac:dyDescent="0.2">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c r="AR511" s="55"/>
      <c r="AS511" s="55"/>
      <c r="AT511" s="55"/>
      <c r="AU511" s="55"/>
      <c r="AV511" s="55"/>
      <c r="AW511" s="55"/>
      <c r="AX511" s="55"/>
      <c r="AY511" s="55"/>
    </row>
    <row r="512" spans="1:51" ht="12.75" x14ac:dyDescent="0.2">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c r="AM512" s="55"/>
      <c r="AN512" s="55"/>
      <c r="AO512" s="55"/>
      <c r="AP512" s="55"/>
      <c r="AQ512" s="55"/>
      <c r="AR512" s="55"/>
      <c r="AS512" s="55"/>
      <c r="AT512" s="55"/>
      <c r="AU512" s="55"/>
      <c r="AV512" s="55"/>
      <c r="AW512" s="55"/>
      <c r="AX512" s="55"/>
      <c r="AY512" s="55"/>
    </row>
    <row r="513" spans="1:51" ht="12.75" x14ac:dyDescent="0.2">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c r="AM513" s="55"/>
      <c r="AN513" s="55"/>
      <c r="AO513" s="55"/>
      <c r="AP513" s="55"/>
      <c r="AQ513" s="55"/>
      <c r="AR513" s="55"/>
      <c r="AS513" s="55"/>
      <c r="AT513" s="55"/>
      <c r="AU513" s="55"/>
      <c r="AV513" s="55"/>
      <c r="AW513" s="55"/>
      <c r="AX513" s="55"/>
      <c r="AY513" s="55"/>
    </row>
    <row r="514" spans="1:51" ht="12.75" x14ac:dyDescent="0.2">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c r="AM514" s="55"/>
      <c r="AN514" s="55"/>
      <c r="AO514" s="55"/>
      <c r="AP514" s="55"/>
      <c r="AQ514" s="55"/>
      <c r="AR514" s="55"/>
      <c r="AS514" s="55"/>
      <c r="AT514" s="55"/>
      <c r="AU514" s="55"/>
      <c r="AV514" s="55"/>
      <c r="AW514" s="55"/>
      <c r="AX514" s="55"/>
      <c r="AY514" s="55"/>
    </row>
    <row r="515" spans="1:51" ht="12.75" x14ac:dyDescent="0.2">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c r="AM515" s="55"/>
      <c r="AN515" s="55"/>
      <c r="AO515" s="55"/>
      <c r="AP515" s="55"/>
      <c r="AQ515" s="55"/>
      <c r="AR515" s="55"/>
      <c r="AS515" s="55"/>
      <c r="AT515" s="55"/>
      <c r="AU515" s="55"/>
      <c r="AV515" s="55"/>
      <c r="AW515" s="55"/>
      <c r="AX515" s="55"/>
      <c r="AY515" s="55"/>
    </row>
    <row r="516" spans="1:51" ht="12.75" x14ac:dyDescent="0.2">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c r="AM516" s="55"/>
      <c r="AN516" s="55"/>
      <c r="AO516" s="55"/>
      <c r="AP516" s="55"/>
      <c r="AQ516" s="55"/>
      <c r="AR516" s="55"/>
      <c r="AS516" s="55"/>
      <c r="AT516" s="55"/>
      <c r="AU516" s="55"/>
      <c r="AV516" s="55"/>
      <c r="AW516" s="55"/>
      <c r="AX516" s="55"/>
      <c r="AY516" s="55"/>
    </row>
    <row r="517" spans="1:51" ht="12.75" x14ac:dyDescent="0.2">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c r="AM517" s="55"/>
      <c r="AN517" s="55"/>
      <c r="AO517" s="55"/>
      <c r="AP517" s="55"/>
      <c r="AQ517" s="55"/>
      <c r="AR517" s="55"/>
      <c r="AS517" s="55"/>
      <c r="AT517" s="55"/>
      <c r="AU517" s="55"/>
      <c r="AV517" s="55"/>
      <c r="AW517" s="55"/>
      <c r="AX517" s="55"/>
      <c r="AY517" s="55"/>
    </row>
    <row r="518" spans="1:51" ht="12.75" x14ac:dyDescent="0.2">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c r="AM518" s="55"/>
      <c r="AN518" s="55"/>
      <c r="AO518" s="55"/>
      <c r="AP518" s="55"/>
      <c r="AQ518" s="55"/>
      <c r="AR518" s="55"/>
      <c r="AS518" s="55"/>
      <c r="AT518" s="55"/>
      <c r="AU518" s="55"/>
      <c r="AV518" s="55"/>
      <c r="AW518" s="55"/>
      <c r="AX518" s="55"/>
      <c r="AY518" s="55"/>
    </row>
    <row r="519" spans="1:51" ht="12.75" x14ac:dyDescent="0.2">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c r="AM519" s="55"/>
      <c r="AN519" s="55"/>
      <c r="AO519" s="55"/>
      <c r="AP519" s="55"/>
      <c r="AQ519" s="55"/>
      <c r="AR519" s="55"/>
      <c r="AS519" s="55"/>
      <c r="AT519" s="55"/>
      <c r="AU519" s="55"/>
      <c r="AV519" s="55"/>
      <c r="AW519" s="55"/>
      <c r="AX519" s="55"/>
      <c r="AY519" s="55"/>
    </row>
    <row r="520" spans="1:51" ht="12.75" x14ac:dyDescent="0.2">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c r="AM520" s="55"/>
      <c r="AN520" s="55"/>
      <c r="AO520" s="55"/>
      <c r="AP520" s="55"/>
      <c r="AQ520" s="55"/>
      <c r="AR520" s="55"/>
      <c r="AS520" s="55"/>
      <c r="AT520" s="55"/>
      <c r="AU520" s="55"/>
      <c r="AV520" s="55"/>
      <c r="AW520" s="55"/>
      <c r="AX520" s="55"/>
      <c r="AY520" s="55"/>
    </row>
    <row r="521" spans="1:51" ht="12.75" x14ac:dyDescent="0.2">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c r="AM521" s="55"/>
      <c r="AN521" s="55"/>
      <c r="AO521" s="55"/>
      <c r="AP521" s="55"/>
      <c r="AQ521" s="55"/>
      <c r="AR521" s="55"/>
      <c r="AS521" s="55"/>
      <c r="AT521" s="55"/>
      <c r="AU521" s="55"/>
      <c r="AV521" s="55"/>
      <c r="AW521" s="55"/>
      <c r="AX521" s="55"/>
      <c r="AY521" s="55"/>
    </row>
    <row r="522" spans="1:51" ht="12.75" x14ac:dyDescent="0.2">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c r="AM522" s="55"/>
      <c r="AN522" s="55"/>
      <c r="AO522" s="55"/>
      <c r="AP522" s="55"/>
      <c r="AQ522" s="55"/>
      <c r="AR522" s="55"/>
      <c r="AS522" s="55"/>
      <c r="AT522" s="55"/>
      <c r="AU522" s="55"/>
      <c r="AV522" s="55"/>
      <c r="AW522" s="55"/>
      <c r="AX522" s="55"/>
      <c r="AY522" s="55"/>
    </row>
    <row r="523" spans="1:51" ht="12.75" x14ac:dyDescent="0.2">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c r="AM523" s="55"/>
      <c r="AN523" s="55"/>
      <c r="AO523" s="55"/>
      <c r="AP523" s="55"/>
      <c r="AQ523" s="55"/>
      <c r="AR523" s="55"/>
      <c r="AS523" s="55"/>
      <c r="AT523" s="55"/>
      <c r="AU523" s="55"/>
      <c r="AV523" s="55"/>
      <c r="AW523" s="55"/>
      <c r="AX523" s="55"/>
      <c r="AY523" s="55"/>
    </row>
    <row r="524" spans="1:51" ht="12.75" x14ac:dyDescent="0.2">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c r="AM524" s="55"/>
      <c r="AN524" s="55"/>
      <c r="AO524" s="55"/>
      <c r="AP524" s="55"/>
      <c r="AQ524" s="55"/>
      <c r="AR524" s="55"/>
      <c r="AS524" s="55"/>
      <c r="AT524" s="55"/>
      <c r="AU524" s="55"/>
      <c r="AV524" s="55"/>
      <c r="AW524" s="55"/>
      <c r="AX524" s="55"/>
      <c r="AY524" s="55"/>
    </row>
    <row r="525" spans="1:51" ht="12.75" x14ac:dyDescent="0.2">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c r="AM525" s="55"/>
      <c r="AN525" s="55"/>
      <c r="AO525" s="55"/>
      <c r="AP525" s="55"/>
      <c r="AQ525" s="55"/>
      <c r="AR525" s="55"/>
      <c r="AS525" s="55"/>
      <c r="AT525" s="55"/>
      <c r="AU525" s="55"/>
      <c r="AV525" s="55"/>
      <c r="AW525" s="55"/>
      <c r="AX525" s="55"/>
      <c r="AY525" s="55"/>
    </row>
    <row r="526" spans="1:51" ht="12.75" x14ac:dyDescent="0.2">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c r="AP526" s="55"/>
      <c r="AQ526" s="55"/>
      <c r="AR526" s="55"/>
      <c r="AS526" s="55"/>
      <c r="AT526" s="55"/>
      <c r="AU526" s="55"/>
      <c r="AV526" s="55"/>
      <c r="AW526" s="55"/>
      <c r="AX526" s="55"/>
      <c r="AY526" s="55"/>
    </row>
    <row r="527" spans="1:51" ht="12.75" x14ac:dyDescent="0.2">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c r="AM527" s="55"/>
      <c r="AN527" s="55"/>
      <c r="AO527" s="55"/>
      <c r="AP527" s="55"/>
      <c r="AQ527" s="55"/>
      <c r="AR527" s="55"/>
      <c r="AS527" s="55"/>
      <c r="AT527" s="55"/>
      <c r="AU527" s="55"/>
      <c r="AV527" s="55"/>
      <c r="AW527" s="55"/>
      <c r="AX527" s="55"/>
      <c r="AY527" s="55"/>
    </row>
    <row r="528" spans="1:51" ht="12.75" x14ac:dyDescent="0.2">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c r="AP528" s="55"/>
      <c r="AQ528" s="55"/>
      <c r="AR528" s="55"/>
      <c r="AS528" s="55"/>
      <c r="AT528" s="55"/>
      <c r="AU528" s="55"/>
      <c r="AV528" s="55"/>
      <c r="AW528" s="55"/>
      <c r="AX528" s="55"/>
      <c r="AY528" s="55"/>
    </row>
    <row r="529" spans="1:51" ht="12.75" x14ac:dyDescent="0.2">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c r="AM529" s="55"/>
      <c r="AN529" s="55"/>
      <c r="AO529" s="55"/>
      <c r="AP529" s="55"/>
      <c r="AQ529" s="55"/>
      <c r="AR529" s="55"/>
      <c r="AS529" s="55"/>
      <c r="AT529" s="55"/>
      <c r="AU529" s="55"/>
      <c r="AV529" s="55"/>
      <c r="AW529" s="55"/>
      <c r="AX529" s="55"/>
      <c r="AY529" s="55"/>
    </row>
    <row r="530" spans="1:51" ht="12.75" x14ac:dyDescent="0.2">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c r="AP530" s="55"/>
      <c r="AQ530" s="55"/>
      <c r="AR530" s="55"/>
      <c r="AS530" s="55"/>
      <c r="AT530" s="55"/>
      <c r="AU530" s="55"/>
      <c r="AV530" s="55"/>
      <c r="AW530" s="55"/>
      <c r="AX530" s="55"/>
      <c r="AY530" s="55"/>
    </row>
    <row r="531" spans="1:51" ht="12.75" x14ac:dyDescent="0.2">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c r="AM531" s="55"/>
      <c r="AN531" s="55"/>
      <c r="AO531" s="55"/>
      <c r="AP531" s="55"/>
      <c r="AQ531" s="55"/>
      <c r="AR531" s="55"/>
      <c r="AS531" s="55"/>
      <c r="AT531" s="55"/>
      <c r="AU531" s="55"/>
      <c r="AV531" s="55"/>
      <c r="AW531" s="55"/>
      <c r="AX531" s="55"/>
      <c r="AY531" s="55"/>
    </row>
    <row r="532" spans="1:51" ht="12.75" x14ac:dyDescent="0.2">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c r="AR532" s="55"/>
      <c r="AS532" s="55"/>
      <c r="AT532" s="55"/>
      <c r="AU532" s="55"/>
      <c r="AV532" s="55"/>
      <c r="AW532" s="55"/>
      <c r="AX532" s="55"/>
      <c r="AY532" s="55"/>
    </row>
    <row r="533" spans="1:51" ht="12.75" x14ac:dyDescent="0.2">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c r="AP533" s="55"/>
      <c r="AQ533" s="55"/>
      <c r="AR533" s="55"/>
      <c r="AS533" s="55"/>
      <c r="AT533" s="55"/>
      <c r="AU533" s="55"/>
      <c r="AV533" s="55"/>
      <c r="AW533" s="55"/>
      <c r="AX533" s="55"/>
      <c r="AY533" s="55"/>
    </row>
    <row r="534" spans="1:51" ht="12.75" x14ac:dyDescent="0.2">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c r="AP534" s="55"/>
      <c r="AQ534" s="55"/>
      <c r="AR534" s="55"/>
      <c r="AS534" s="55"/>
      <c r="AT534" s="55"/>
      <c r="AU534" s="55"/>
      <c r="AV534" s="55"/>
      <c r="AW534" s="55"/>
      <c r="AX534" s="55"/>
      <c r="AY534" s="55"/>
    </row>
    <row r="535" spans="1:51" ht="12.75" x14ac:dyDescent="0.2">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c r="AM535" s="55"/>
      <c r="AN535" s="55"/>
      <c r="AO535" s="55"/>
      <c r="AP535" s="55"/>
      <c r="AQ535" s="55"/>
      <c r="AR535" s="55"/>
      <c r="AS535" s="55"/>
      <c r="AT535" s="55"/>
      <c r="AU535" s="55"/>
      <c r="AV535" s="55"/>
      <c r="AW535" s="55"/>
      <c r="AX535" s="55"/>
      <c r="AY535" s="55"/>
    </row>
    <row r="536" spans="1:51" ht="12.75" x14ac:dyDescent="0.2">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c r="AM536" s="55"/>
      <c r="AN536" s="55"/>
      <c r="AO536" s="55"/>
      <c r="AP536" s="55"/>
      <c r="AQ536" s="55"/>
      <c r="AR536" s="55"/>
      <c r="AS536" s="55"/>
      <c r="AT536" s="55"/>
      <c r="AU536" s="55"/>
      <c r="AV536" s="55"/>
      <c r="AW536" s="55"/>
      <c r="AX536" s="55"/>
      <c r="AY536" s="55"/>
    </row>
    <row r="537" spans="1:51" ht="12.75" x14ac:dyDescent="0.2">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c r="AM537" s="55"/>
      <c r="AN537" s="55"/>
      <c r="AO537" s="55"/>
      <c r="AP537" s="55"/>
      <c r="AQ537" s="55"/>
      <c r="AR537" s="55"/>
      <c r="AS537" s="55"/>
      <c r="AT537" s="55"/>
      <c r="AU537" s="55"/>
      <c r="AV537" s="55"/>
      <c r="AW537" s="55"/>
      <c r="AX537" s="55"/>
      <c r="AY537" s="55"/>
    </row>
    <row r="538" spans="1:51" ht="12.75" x14ac:dyDescent="0.2">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c r="AM538" s="55"/>
      <c r="AN538" s="55"/>
      <c r="AO538" s="55"/>
      <c r="AP538" s="55"/>
      <c r="AQ538" s="55"/>
      <c r="AR538" s="55"/>
      <c r="AS538" s="55"/>
      <c r="AT538" s="55"/>
      <c r="AU538" s="55"/>
      <c r="AV538" s="55"/>
      <c r="AW538" s="55"/>
      <c r="AX538" s="55"/>
      <c r="AY538" s="55"/>
    </row>
    <row r="539" spans="1:51" ht="12.75" x14ac:dyDescent="0.2">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c r="AM539" s="55"/>
      <c r="AN539" s="55"/>
      <c r="AO539" s="55"/>
      <c r="AP539" s="55"/>
      <c r="AQ539" s="55"/>
      <c r="AR539" s="55"/>
      <c r="AS539" s="55"/>
      <c r="AT539" s="55"/>
      <c r="AU539" s="55"/>
      <c r="AV539" s="55"/>
      <c r="AW539" s="55"/>
      <c r="AX539" s="55"/>
      <c r="AY539" s="55"/>
    </row>
    <row r="540" spans="1:51" ht="12.75" x14ac:dyDescent="0.2">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c r="AM540" s="55"/>
      <c r="AN540" s="55"/>
      <c r="AO540" s="55"/>
      <c r="AP540" s="55"/>
      <c r="AQ540" s="55"/>
      <c r="AR540" s="55"/>
      <c r="AS540" s="55"/>
      <c r="AT540" s="55"/>
      <c r="AU540" s="55"/>
      <c r="AV540" s="55"/>
      <c r="AW540" s="55"/>
      <c r="AX540" s="55"/>
      <c r="AY540" s="55"/>
    </row>
    <row r="541" spans="1:51" ht="12.75" x14ac:dyDescent="0.2">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c r="AM541" s="55"/>
      <c r="AN541" s="55"/>
      <c r="AO541" s="55"/>
      <c r="AP541" s="55"/>
      <c r="AQ541" s="55"/>
      <c r="AR541" s="55"/>
      <c r="AS541" s="55"/>
      <c r="AT541" s="55"/>
      <c r="AU541" s="55"/>
      <c r="AV541" s="55"/>
      <c r="AW541" s="55"/>
      <c r="AX541" s="55"/>
      <c r="AY541" s="55"/>
    </row>
    <row r="542" spans="1:51" ht="12.75" x14ac:dyDescent="0.2">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c r="AM542" s="55"/>
      <c r="AN542" s="55"/>
      <c r="AO542" s="55"/>
      <c r="AP542" s="55"/>
      <c r="AQ542" s="55"/>
      <c r="AR542" s="55"/>
      <c r="AS542" s="55"/>
      <c r="AT542" s="55"/>
      <c r="AU542" s="55"/>
      <c r="AV542" s="55"/>
      <c r="AW542" s="55"/>
      <c r="AX542" s="55"/>
      <c r="AY542" s="55"/>
    </row>
    <row r="543" spans="1:51" ht="12.75" x14ac:dyDescent="0.2">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c r="AM543" s="55"/>
      <c r="AN543" s="55"/>
      <c r="AO543" s="55"/>
      <c r="AP543" s="55"/>
      <c r="AQ543" s="55"/>
      <c r="AR543" s="55"/>
      <c r="AS543" s="55"/>
      <c r="AT543" s="55"/>
      <c r="AU543" s="55"/>
      <c r="AV543" s="55"/>
      <c r="AW543" s="55"/>
      <c r="AX543" s="55"/>
      <c r="AY543" s="55"/>
    </row>
    <row r="544" spans="1:51" ht="12.75" x14ac:dyDescent="0.2">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c r="AM544" s="55"/>
      <c r="AN544" s="55"/>
      <c r="AO544" s="55"/>
      <c r="AP544" s="55"/>
      <c r="AQ544" s="55"/>
      <c r="AR544" s="55"/>
      <c r="AS544" s="55"/>
      <c r="AT544" s="55"/>
      <c r="AU544" s="55"/>
      <c r="AV544" s="55"/>
      <c r="AW544" s="55"/>
      <c r="AX544" s="55"/>
      <c r="AY544" s="55"/>
    </row>
    <row r="545" spans="1:51" ht="12.75" x14ac:dyDescent="0.2">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c r="AM545" s="55"/>
      <c r="AN545" s="55"/>
      <c r="AO545" s="55"/>
      <c r="AP545" s="55"/>
      <c r="AQ545" s="55"/>
      <c r="AR545" s="55"/>
      <c r="AS545" s="55"/>
      <c r="AT545" s="55"/>
      <c r="AU545" s="55"/>
      <c r="AV545" s="55"/>
      <c r="AW545" s="55"/>
      <c r="AX545" s="55"/>
      <c r="AY545" s="55"/>
    </row>
    <row r="546" spans="1:51" ht="12.75" x14ac:dyDescent="0.2">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c r="AM546" s="55"/>
      <c r="AN546" s="55"/>
      <c r="AO546" s="55"/>
      <c r="AP546" s="55"/>
      <c r="AQ546" s="55"/>
      <c r="AR546" s="55"/>
      <c r="AS546" s="55"/>
      <c r="AT546" s="55"/>
      <c r="AU546" s="55"/>
      <c r="AV546" s="55"/>
      <c r="AW546" s="55"/>
      <c r="AX546" s="55"/>
      <c r="AY546" s="55"/>
    </row>
    <row r="547" spans="1:51" ht="12.75" x14ac:dyDescent="0.2">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c r="AM547" s="55"/>
      <c r="AN547" s="55"/>
      <c r="AO547" s="55"/>
      <c r="AP547" s="55"/>
      <c r="AQ547" s="55"/>
      <c r="AR547" s="55"/>
      <c r="AS547" s="55"/>
      <c r="AT547" s="55"/>
      <c r="AU547" s="55"/>
      <c r="AV547" s="55"/>
      <c r="AW547" s="55"/>
      <c r="AX547" s="55"/>
      <c r="AY547" s="55"/>
    </row>
    <row r="548" spans="1:51" ht="12.75" x14ac:dyDescent="0.2">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c r="AM548" s="55"/>
      <c r="AN548" s="55"/>
      <c r="AO548" s="55"/>
      <c r="AP548" s="55"/>
      <c r="AQ548" s="55"/>
      <c r="AR548" s="55"/>
      <c r="AS548" s="55"/>
      <c r="AT548" s="55"/>
      <c r="AU548" s="55"/>
      <c r="AV548" s="55"/>
      <c r="AW548" s="55"/>
      <c r="AX548" s="55"/>
      <c r="AY548" s="55"/>
    </row>
    <row r="549" spans="1:51" ht="12.75" x14ac:dyDescent="0.2">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c r="AP549" s="55"/>
      <c r="AQ549" s="55"/>
      <c r="AR549" s="55"/>
      <c r="AS549" s="55"/>
      <c r="AT549" s="55"/>
      <c r="AU549" s="55"/>
      <c r="AV549" s="55"/>
      <c r="AW549" s="55"/>
      <c r="AX549" s="55"/>
      <c r="AY549" s="55"/>
    </row>
    <row r="550" spans="1:51" ht="12.75" x14ac:dyDescent="0.2">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c r="AM550" s="55"/>
      <c r="AN550" s="55"/>
      <c r="AO550" s="55"/>
      <c r="AP550" s="55"/>
      <c r="AQ550" s="55"/>
      <c r="AR550" s="55"/>
      <c r="AS550" s="55"/>
      <c r="AT550" s="55"/>
      <c r="AU550" s="55"/>
      <c r="AV550" s="55"/>
      <c r="AW550" s="55"/>
      <c r="AX550" s="55"/>
      <c r="AY550" s="55"/>
    </row>
    <row r="551" spans="1:51" ht="12.75" x14ac:dyDescent="0.2">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c r="AM551" s="55"/>
      <c r="AN551" s="55"/>
      <c r="AO551" s="55"/>
      <c r="AP551" s="55"/>
      <c r="AQ551" s="55"/>
      <c r="AR551" s="55"/>
      <c r="AS551" s="55"/>
      <c r="AT551" s="55"/>
      <c r="AU551" s="55"/>
      <c r="AV551" s="55"/>
      <c r="AW551" s="55"/>
      <c r="AX551" s="55"/>
      <c r="AY551" s="55"/>
    </row>
    <row r="552" spans="1:51" ht="12.75" x14ac:dyDescent="0.2">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c r="AM552" s="55"/>
      <c r="AN552" s="55"/>
      <c r="AO552" s="55"/>
      <c r="AP552" s="55"/>
      <c r="AQ552" s="55"/>
      <c r="AR552" s="55"/>
      <c r="AS552" s="55"/>
      <c r="AT552" s="55"/>
      <c r="AU552" s="55"/>
      <c r="AV552" s="55"/>
      <c r="AW552" s="55"/>
      <c r="AX552" s="55"/>
      <c r="AY552" s="55"/>
    </row>
    <row r="553" spans="1:51" ht="12.75" x14ac:dyDescent="0.2">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c r="AM553" s="55"/>
      <c r="AN553" s="55"/>
      <c r="AO553" s="55"/>
      <c r="AP553" s="55"/>
      <c r="AQ553" s="55"/>
      <c r="AR553" s="55"/>
      <c r="AS553" s="55"/>
      <c r="AT553" s="55"/>
      <c r="AU553" s="55"/>
      <c r="AV553" s="55"/>
      <c r="AW553" s="55"/>
      <c r="AX553" s="55"/>
      <c r="AY553" s="55"/>
    </row>
    <row r="554" spans="1:51" ht="12.75" x14ac:dyDescent="0.2">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c r="AM554" s="55"/>
      <c r="AN554" s="55"/>
      <c r="AO554" s="55"/>
      <c r="AP554" s="55"/>
      <c r="AQ554" s="55"/>
      <c r="AR554" s="55"/>
      <c r="AS554" s="55"/>
      <c r="AT554" s="55"/>
      <c r="AU554" s="55"/>
      <c r="AV554" s="55"/>
      <c r="AW554" s="55"/>
      <c r="AX554" s="55"/>
      <c r="AY554" s="55"/>
    </row>
    <row r="555" spans="1:51" ht="12.75" x14ac:dyDescent="0.2">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c r="AM555" s="55"/>
      <c r="AN555" s="55"/>
      <c r="AO555" s="55"/>
      <c r="AP555" s="55"/>
      <c r="AQ555" s="55"/>
      <c r="AR555" s="55"/>
      <c r="AS555" s="55"/>
      <c r="AT555" s="55"/>
      <c r="AU555" s="55"/>
      <c r="AV555" s="55"/>
      <c r="AW555" s="55"/>
      <c r="AX555" s="55"/>
      <c r="AY555" s="55"/>
    </row>
    <row r="556" spans="1:51" ht="12.75" x14ac:dyDescent="0.2">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c r="AM556" s="55"/>
      <c r="AN556" s="55"/>
      <c r="AO556" s="55"/>
      <c r="AP556" s="55"/>
      <c r="AQ556" s="55"/>
      <c r="AR556" s="55"/>
      <c r="AS556" s="55"/>
      <c r="AT556" s="55"/>
      <c r="AU556" s="55"/>
      <c r="AV556" s="55"/>
      <c r="AW556" s="55"/>
      <c r="AX556" s="55"/>
      <c r="AY556" s="55"/>
    </row>
    <row r="557" spans="1:51" ht="12.75" x14ac:dyDescent="0.2">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c r="AP557" s="55"/>
      <c r="AQ557" s="55"/>
      <c r="AR557" s="55"/>
      <c r="AS557" s="55"/>
      <c r="AT557" s="55"/>
      <c r="AU557" s="55"/>
      <c r="AV557" s="55"/>
      <c r="AW557" s="55"/>
      <c r="AX557" s="55"/>
      <c r="AY557" s="55"/>
    </row>
    <row r="558" spans="1:51" ht="12.75" x14ac:dyDescent="0.2">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c r="AM558" s="55"/>
      <c r="AN558" s="55"/>
      <c r="AO558" s="55"/>
      <c r="AP558" s="55"/>
      <c r="AQ558" s="55"/>
      <c r="AR558" s="55"/>
      <c r="AS558" s="55"/>
      <c r="AT558" s="55"/>
      <c r="AU558" s="55"/>
      <c r="AV558" s="55"/>
      <c r="AW558" s="55"/>
      <c r="AX558" s="55"/>
      <c r="AY558" s="55"/>
    </row>
    <row r="559" spans="1:51" ht="12.75" x14ac:dyDescent="0.2">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c r="AM559" s="55"/>
      <c r="AN559" s="55"/>
      <c r="AO559" s="55"/>
      <c r="AP559" s="55"/>
      <c r="AQ559" s="55"/>
      <c r="AR559" s="55"/>
      <c r="AS559" s="55"/>
      <c r="AT559" s="55"/>
      <c r="AU559" s="55"/>
      <c r="AV559" s="55"/>
      <c r="AW559" s="55"/>
      <c r="AX559" s="55"/>
      <c r="AY559" s="55"/>
    </row>
    <row r="560" spans="1:51" ht="12.75" x14ac:dyDescent="0.2">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c r="AM560" s="55"/>
      <c r="AN560" s="55"/>
      <c r="AO560" s="55"/>
      <c r="AP560" s="55"/>
      <c r="AQ560" s="55"/>
      <c r="AR560" s="55"/>
      <c r="AS560" s="55"/>
      <c r="AT560" s="55"/>
      <c r="AU560" s="55"/>
      <c r="AV560" s="55"/>
      <c r="AW560" s="55"/>
      <c r="AX560" s="55"/>
      <c r="AY560" s="55"/>
    </row>
    <row r="561" spans="1:51" ht="12.75" x14ac:dyDescent="0.2">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c r="AM561" s="55"/>
      <c r="AN561" s="55"/>
      <c r="AO561" s="55"/>
      <c r="AP561" s="55"/>
      <c r="AQ561" s="55"/>
      <c r="AR561" s="55"/>
      <c r="AS561" s="55"/>
      <c r="AT561" s="55"/>
      <c r="AU561" s="55"/>
      <c r="AV561" s="55"/>
      <c r="AW561" s="55"/>
      <c r="AX561" s="55"/>
      <c r="AY561" s="55"/>
    </row>
    <row r="562" spans="1:51" ht="12.75" x14ac:dyDescent="0.2">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c r="AL562" s="55"/>
      <c r="AM562" s="55"/>
      <c r="AN562" s="55"/>
      <c r="AO562" s="55"/>
      <c r="AP562" s="55"/>
      <c r="AQ562" s="55"/>
      <c r="AR562" s="55"/>
      <c r="AS562" s="55"/>
      <c r="AT562" s="55"/>
      <c r="AU562" s="55"/>
      <c r="AV562" s="55"/>
      <c r="AW562" s="55"/>
      <c r="AX562" s="55"/>
      <c r="AY562" s="55"/>
    </row>
    <row r="563" spans="1:51" ht="12.75" x14ac:dyDescent="0.2">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c r="AK563" s="55"/>
      <c r="AL563" s="55"/>
      <c r="AM563" s="55"/>
      <c r="AN563" s="55"/>
      <c r="AO563" s="55"/>
      <c r="AP563" s="55"/>
      <c r="AQ563" s="55"/>
      <c r="AR563" s="55"/>
      <c r="AS563" s="55"/>
      <c r="AT563" s="55"/>
      <c r="AU563" s="55"/>
      <c r="AV563" s="55"/>
      <c r="AW563" s="55"/>
      <c r="AX563" s="55"/>
      <c r="AY563" s="55"/>
    </row>
    <row r="564" spans="1:51" ht="12.75" x14ac:dyDescent="0.2">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5"/>
      <c r="AJ564" s="55"/>
      <c r="AK564" s="55"/>
      <c r="AL564" s="55"/>
      <c r="AM564" s="55"/>
      <c r="AN564" s="55"/>
      <c r="AO564" s="55"/>
      <c r="AP564" s="55"/>
      <c r="AQ564" s="55"/>
      <c r="AR564" s="55"/>
      <c r="AS564" s="55"/>
      <c r="AT564" s="55"/>
      <c r="AU564" s="55"/>
      <c r="AV564" s="55"/>
      <c r="AW564" s="55"/>
      <c r="AX564" s="55"/>
      <c r="AY564" s="55"/>
    </row>
    <row r="565" spans="1:51" ht="12.75" x14ac:dyDescent="0.2">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5"/>
      <c r="AJ565" s="55"/>
      <c r="AK565" s="55"/>
      <c r="AL565" s="55"/>
      <c r="AM565" s="55"/>
      <c r="AN565" s="55"/>
      <c r="AO565" s="55"/>
      <c r="AP565" s="55"/>
      <c r="AQ565" s="55"/>
      <c r="AR565" s="55"/>
      <c r="AS565" s="55"/>
      <c r="AT565" s="55"/>
      <c r="AU565" s="55"/>
      <c r="AV565" s="55"/>
      <c r="AW565" s="55"/>
      <c r="AX565" s="55"/>
      <c r="AY565" s="55"/>
    </row>
    <row r="566" spans="1:51" ht="12.75" x14ac:dyDescent="0.2">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c r="AK566" s="55"/>
      <c r="AL566" s="55"/>
      <c r="AM566" s="55"/>
      <c r="AN566" s="55"/>
      <c r="AO566" s="55"/>
      <c r="AP566" s="55"/>
      <c r="AQ566" s="55"/>
      <c r="AR566" s="55"/>
      <c r="AS566" s="55"/>
      <c r="AT566" s="55"/>
      <c r="AU566" s="55"/>
      <c r="AV566" s="55"/>
      <c r="AW566" s="55"/>
      <c r="AX566" s="55"/>
      <c r="AY566" s="55"/>
    </row>
    <row r="567" spans="1:51" ht="12.75" x14ac:dyDescent="0.2">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c r="AR567" s="55"/>
      <c r="AS567" s="55"/>
      <c r="AT567" s="55"/>
      <c r="AU567" s="55"/>
      <c r="AV567" s="55"/>
      <c r="AW567" s="55"/>
      <c r="AX567" s="55"/>
      <c r="AY567" s="55"/>
    </row>
    <row r="568" spans="1:51" ht="12.75" x14ac:dyDescent="0.2">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c r="AK568" s="55"/>
      <c r="AL568" s="55"/>
      <c r="AM568" s="55"/>
      <c r="AN568" s="55"/>
      <c r="AO568" s="55"/>
      <c r="AP568" s="55"/>
      <c r="AQ568" s="55"/>
      <c r="AR568" s="55"/>
      <c r="AS568" s="55"/>
      <c r="AT568" s="55"/>
      <c r="AU568" s="55"/>
      <c r="AV568" s="55"/>
      <c r="AW568" s="55"/>
      <c r="AX568" s="55"/>
      <c r="AY568" s="55"/>
    </row>
    <row r="569" spans="1:51" ht="12.75" x14ac:dyDescent="0.2">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c r="AK569" s="55"/>
      <c r="AL569" s="55"/>
      <c r="AM569" s="55"/>
      <c r="AN569" s="55"/>
      <c r="AO569" s="55"/>
      <c r="AP569" s="55"/>
      <c r="AQ569" s="55"/>
      <c r="AR569" s="55"/>
      <c r="AS569" s="55"/>
      <c r="AT569" s="55"/>
      <c r="AU569" s="55"/>
      <c r="AV569" s="55"/>
      <c r="AW569" s="55"/>
      <c r="AX569" s="55"/>
      <c r="AY569" s="55"/>
    </row>
    <row r="570" spans="1:51" ht="12.75" x14ac:dyDescent="0.2">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c r="AK570" s="55"/>
      <c r="AL570" s="55"/>
      <c r="AM570" s="55"/>
      <c r="AN570" s="55"/>
      <c r="AO570" s="55"/>
      <c r="AP570" s="55"/>
      <c r="AQ570" s="55"/>
      <c r="AR570" s="55"/>
      <c r="AS570" s="55"/>
      <c r="AT570" s="55"/>
      <c r="AU570" s="55"/>
      <c r="AV570" s="55"/>
      <c r="AW570" s="55"/>
      <c r="AX570" s="55"/>
      <c r="AY570" s="55"/>
    </row>
    <row r="571" spans="1:51" ht="12.75" x14ac:dyDescent="0.2">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5"/>
      <c r="AL571" s="55"/>
      <c r="AM571" s="55"/>
      <c r="AN571" s="55"/>
      <c r="AO571" s="55"/>
      <c r="AP571" s="55"/>
      <c r="AQ571" s="55"/>
      <c r="AR571" s="55"/>
      <c r="AS571" s="55"/>
      <c r="AT571" s="55"/>
      <c r="AU571" s="55"/>
      <c r="AV571" s="55"/>
      <c r="AW571" s="55"/>
      <c r="AX571" s="55"/>
      <c r="AY571" s="55"/>
    </row>
    <row r="572" spans="1:51" ht="12.75" x14ac:dyDescent="0.2">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5"/>
      <c r="AL572" s="55"/>
      <c r="AM572" s="55"/>
      <c r="AN572" s="55"/>
      <c r="AO572" s="55"/>
      <c r="AP572" s="55"/>
      <c r="AQ572" s="55"/>
      <c r="AR572" s="55"/>
      <c r="AS572" s="55"/>
      <c r="AT572" s="55"/>
      <c r="AU572" s="55"/>
      <c r="AV572" s="55"/>
      <c r="AW572" s="55"/>
      <c r="AX572" s="55"/>
      <c r="AY572" s="55"/>
    </row>
    <row r="573" spans="1:51" ht="12.75" x14ac:dyDescent="0.2">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c r="AR573" s="55"/>
      <c r="AS573" s="55"/>
      <c r="AT573" s="55"/>
      <c r="AU573" s="55"/>
      <c r="AV573" s="55"/>
      <c r="AW573" s="55"/>
      <c r="AX573" s="55"/>
      <c r="AY573" s="55"/>
    </row>
    <row r="574" spans="1:51" ht="12.75" x14ac:dyDescent="0.2">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5"/>
      <c r="AL574" s="55"/>
      <c r="AM574" s="55"/>
      <c r="AN574" s="55"/>
      <c r="AO574" s="55"/>
      <c r="AP574" s="55"/>
      <c r="AQ574" s="55"/>
      <c r="AR574" s="55"/>
      <c r="AS574" s="55"/>
      <c r="AT574" s="55"/>
      <c r="AU574" s="55"/>
      <c r="AV574" s="55"/>
      <c r="AW574" s="55"/>
      <c r="AX574" s="55"/>
      <c r="AY574" s="55"/>
    </row>
    <row r="575" spans="1:51" ht="12.75" x14ac:dyDescent="0.2">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5"/>
      <c r="AL575" s="55"/>
      <c r="AM575" s="55"/>
      <c r="AN575" s="55"/>
      <c r="AO575" s="55"/>
      <c r="AP575" s="55"/>
      <c r="AQ575" s="55"/>
      <c r="AR575" s="55"/>
      <c r="AS575" s="55"/>
      <c r="AT575" s="55"/>
      <c r="AU575" s="55"/>
      <c r="AV575" s="55"/>
      <c r="AW575" s="55"/>
      <c r="AX575" s="55"/>
      <c r="AY575" s="55"/>
    </row>
    <row r="576" spans="1:51" ht="12.75" x14ac:dyDescent="0.2">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c r="AL576" s="55"/>
      <c r="AM576" s="55"/>
      <c r="AN576" s="55"/>
      <c r="AO576" s="55"/>
      <c r="AP576" s="55"/>
      <c r="AQ576" s="55"/>
      <c r="AR576" s="55"/>
      <c r="AS576" s="55"/>
      <c r="AT576" s="55"/>
      <c r="AU576" s="55"/>
      <c r="AV576" s="55"/>
      <c r="AW576" s="55"/>
      <c r="AX576" s="55"/>
      <c r="AY576" s="55"/>
    </row>
    <row r="577" spans="1:51" ht="12.75" x14ac:dyDescent="0.2">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c r="AL577" s="55"/>
      <c r="AM577" s="55"/>
      <c r="AN577" s="55"/>
      <c r="AO577" s="55"/>
      <c r="AP577" s="55"/>
      <c r="AQ577" s="55"/>
      <c r="AR577" s="55"/>
      <c r="AS577" s="55"/>
      <c r="AT577" s="55"/>
      <c r="AU577" s="55"/>
      <c r="AV577" s="55"/>
      <c r="AW577" s="55"/>
      <c r="AX577" s="55"/>
      <c r="AY577" s="55"/>
    </row>
    <row r="578" spans="1:51" ht="12.75" x14ac:dyDescent="0.2">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c r="AL578" s="55"/>
      <c r="AM578" s="55"/>
      <c r="AN578" s="55"/>
      <c r="AO578" s="55"/>
      <c r="AP578" s="55"/>
      <c r="AQ578" s="55"/>
      <c r="AR578" s="55"/>
      <c r="AS578" s="55"/>
      <c r="AT578" s="55"/>
      <c r="AU578" s="55"/>
      <c r="AV578" s="55"/>
      <c r="AW578" s="55"/>
      <c r="AX578" s="55"/>
      <c r="AY578" s="55"/>
    </row>
    <row r="579" spans="1:51" ht="12.75" x14ac:dyDescent="0.2">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c r="AL579" s="55"/>
      <c r="AM579" s="55"/>
      <c r="AN579" s="55"/>
      <c r="AO579" s="55"/>
      <c r="AP579" s="55"/>
      <c r="AQ579" s="55"/>
      <c r="AR579" s="55"/>
      <c r="AS579" s="55"/>
      <c r="AT579" s="55"/>
      <c r="AU579" s="55"/>
      <c r="AV579" s="55"/>
      <c r="AW579" s="55"/>
      <c r="AX579" s="55"/>
      <c r="AY579" s="55"/>
    </row>
    <row r="580" spans="1:51" ht="12.75" x14ac:dyDescent="0.2">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c r="AK580" s="55"/>
      <c r="AL580" s="55"/>
      <c r="AM580" s="55"/>
      <c r="AN580" s="55"/>
      <c r="AO580" s="55"/>
      <c r="AP580" s="55"/>
      <c r="AQ580" s="55"/>
      <c r="AR580" s="55"/>
      <c r="AS580" s="55"/>
      <c r="AT580" s="55"/>
      <c r="AU580" s="55"/>
      <c r="AV580" s="55"/>
      <c r="AW580" s="55"/>
      <c r="AX580" s="55"/>
      <c r="AY580" s="55"/>
    </row>
    <row r="581" spans="1:51" ht="12.75" x14ac:dyDescent="0.2">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c r="AP581" s="55"/>
      <c r="AQ581" s="55"/>
      <c r="AR581" s="55"/>
      <c r="AS581" s="55"/>
      <c r="AT581" s="55"/>
      <c r="AU581" s="55"/>
      <c r="AV581" s="55"/>
      <c r="AW581" s="55"/>
      <c r="AX581" s="55"/>
      <c r="AY581" s="55"/>
    </row>
    <row r="582" spans="1:51" ht="12.75" x14ac:dyDescent="0.2">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c r="AK582" s="55"/>
      <c r="AL582" s="55"/>
      <c r="AM582" s="55"/>
      <c r="AN582" s="55"/>
      <c r="AO582" s="55"/>
      <c r="AP582" s="55"/>
      <c r="AQ582" s="55"/>
      <c r="AR582" s="55"/>
      <c r="AS582" s="55"/>
      <c r="AT582" s="55"/>
      <c r="AU582" s="55"/>
      <c r="AV582" s="55"/>
      <c r="AW582" s="55"/>
      <c r="AX582" s="55"/>
      <c r="AY582" s="55"/>
    </row>
    <row r="583" spans="1:51" ht="12.75" x14ac:dyDescent="0.2">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c r="AL583" s="55"/>
      <c r="AM583" s="55"/>
      <c r="AN583" s="55"/>
      <c r="AO583" s="55"/>
      <c r="AP583" s="55"/>
      <c r="AQ583" s="55"/>
      <c r="AR583" s="55"/>
      <c r="AS583" s="55"/>
      <c r="AT583" s="55"/>
      <c r="AU583" s="55"/>
      <c r="AV583" s="55"/>
      <c r="AW583" s="55"/>
      <c r="AX583" s="55"/>
      <c r="AY583" s="55"/>
    </row>
    <row r="584" spans="1:51" ht="12.75" x14ac:dyDescent="0.2">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c r="AK584" s="55"/>
      <c r="AL584" s="55"/>
      <c r="AM584" s="55"/>
      <c r="AN584" s="55"/>
      <c r="AO584" s="55"/>
      <c r="AP584" s="55"/>
      <c r="AQ584" s="55"/>
      <c r="AR584" s="55"/>
      <c r="AS584" s="55"/>
      <c r="AT584" s="55"/>
      <c r="AU584" s="55"/>
      <c r="AV584" s="55"/>
      <c r="AW584" s="55"/>
      <c r="AX584" s="55"/>
      <c r="AY584" s="55"/>
    </row>
    <row r="585" spans="1:51" ht="12.75" x14ac:dyDescent="0.2">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5"/>
      <c r="AK585" s="55"/>
      <c r="AL585" s="55"/>
      <c r="AM585" s="55"/>
      <c r="AN585" s="55"/>
      <c r="AO585" s="55"/>
      <c r="AP585" s="55"/>
      <c r="AQ585" s="55"/>
      <c r="AR585" s="55"/>
      <c r="AS585" s="55"/>
      <c r="AT585" s="55"/>
      <c r="AU585" s="55"/>
      <c r="AV585" s="55"/>
      <c r="AW585" s="55"/>
      <c r="AX585" s="55"/>
      <c r="AY585" s="55"/>
    </row>
    <row r="586" spans="1:51" ht="12.75" x14ac:dyDescent="0.2">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c r="AK586" s="55"/>
      <c r="AL586" s="55"/>
      <c r="AM586" s="55"/>
      <c r="AN586" s="55"/>
      <c r="AO586" s="55"/>
      <c r="AP586" s="55"/>
      <c r="AQ586" s="55"/>
      <c r="AR586" s="55"/>
      <c r="AS586" s="55"/>
      <c r="AT586" s="55"/>
      <c r="AU586" s="55"/>
      <c r="AV586" s="55"/>
      <c r="AW586" s="55"/>
      <c r="AX586" s="55"/>
      <c r="AY586" s="55"/>
    </row>
    <row r="587" spans="1:51" ht="12.75" x14ac:dyDescent="0.2">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5"/>
      <c r="AK587" s="55"/>
      <c r="AL587" s="55"/>
      <c r="AM587" s="55"/>
      <c r="AN587" s="55"/>
      <c r="AO587" s="55"/>
      <c r="AP587" s="55"/>
      <c r="AQ587" s="55"/>
      <c r="AR587" s="55"/>
      <c r="AS587" s="55"/>
      <c r="AT587" s="55"/>
      <c r="AU587" s="55"/>
      <c r="AV587" s="55"/>
      <c r="AW587" s="55"/>
      <c r="AX587" s="55"/>
      <c r="AY587" s="55"/>
    </row>
    <row r="588" spans="1:51" ht="12.75" x14ac:dyDescent="0.2">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5"/>
      <c r="AK588" s="55"/>
      <c r="AL588" s="55"/>
      <c r="AM588" s="55"/>
      <c r="AN588" s="55"/>
      <c r="AO588" s="55"/>
      <c r="AP588" s="55"/>
      <c r="AQ588" s="55"/>
      <c r="AR588" s="55"/>
      <c r="AS588" s="55"/>
      <c r="AT588" s="55"/>
      <c r="AU588" s="55"/>
      <c r="AV588" s="55"/>
      <c r="AW588" s="55"/>
      <c r="AX588" s="55"/>
      <c r="AY588" s="55"/>
    </row>
    <row r="589" spans="1:51" ht="12.75" x14ac:dyDescent="0.2">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c r="AK589" s="55"/>
      <c r="AL589" s="55"/>
      <c r="AM589" s="55"/>
      <c r="AN589" s="55"/>
      <c r="AO589" s="55"/>
      <c r="AP589" s="55"/>
      <c r="AQ589" s="55"/>
      <c r="AR589" s="55"/>
      <c r="AS589" s="55"/>
      <c r="AT589" s="55"/>
      <c r="AU589" s="55"/>
      <c r="AV589" s="55"/>
      <c r="AW589" s="55"/>
      <c r="AX589" s="55"/>
      <c r="AY589" s="55"/>
    </row>
    <row r="590" spans="1:51" ht="12.75" x14ac:dyDescent="0.2">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5"/>
      <c r="AJ590" s="55"/>
      <c r="AK590" s="55"/>
      <c r="AL590" s="55"/>
      <c r="AM590" s="55"/>
      <c r="AN590" s="55"/>
      <c r="AO590" s="55"/>
      <c r="AP590" s="55"/>
      <c r="AQ590" s="55"/>
      <c r="AR590" s="55"/>
      <c r="AS590" s="55"/>
      <c r="AT590" s="55"/>
      <c r="AU590" s="55"/>
      <c r="AV590" s="55"/>
      <c r="AW590" s="55"/>
      <c r="AX590" s="55"/>
      <c r="AY590" s="55"/>
    </row>
    <row r="591" spans="1:51" ht="12.75" x14ac:dyDescent="0.2">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c r="AB591" s="55"/>
      <c r="AC591" s="55"/>
      <c r="AD591" s="55"/>
      <c r="AE591" s="55"/>
      <c r="AF591" s="55"/>
      <c r="AG591" s="55"/>
      <c r="AH591" s="55"/>
      <c r="AI591" s="55"/>
      <c r="AJ591" s="55"/>
      <c r="AK591" s="55"/>
      <c r="AL591" s="55"/>
      <c r="AM591" s="55"/>
      <c r="AN591" s="55"/>
      <c r="AO591" s="55"/>
      <c r="AP591" s="55"/>
      <c r="AQ591" s="55"/>
      <c r="AR591" s="55"/>
      <c r="AS591" s="55"/>
      <c r="AT591" s="55"/>
      <c r="AU591" s="55"/>
      <c r="AV591" s="55"/>
      <c r="AW591" s="55"/>
      <c r="AX591" s="55"/>
      <c r="AY591" s="55"/>
    </row>
    <row r="592" spans="1:51" ht="12.75" x14ac:dyDescent="0.2">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c r="AB592" s="55"/>
      <c r="AC592" s="55"/>
      <c r="AD592" s="55"/>
      <c r="AE592" s="55"/>
      <c r="AF592" s="55"/>
      <c r="AG592" s="55"/>
      <c r="AH592" s="55"/>
      <c r="AI592" s="55"/>
      <c r="AJ592" s="55"/>
      <c r="AK592" s="55"/>
      <c r="AL592" s="55"/>
      <c r="AM592" s="55"/>
      <c r="AN592" s="55"/>
      <c r="AO592" s="55"/>
      <c r="AP592" s="55"/>
      <c r="AQ592" s="55"/>
      <c r="AR592" s="55"/>
      <c r="AS592" s="55"/>
      <c r="AT592" s="55"/>
      <c r="AU592" s="55"/>
      <c r="AV592" s="55"/>
      <c r="AW592" s="55"/>
      <c r="AX592" s="55"/>
      <c r="AY592" s="55"/>
    </row>
    <row r="593" spans="1:51" ht="12.75" x14ac:dyDescent="0.2">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5"/>
      <c r="AJ593" s="55"/>
      <c r="AK593" s="55"/>
      <c r="AL593" s="55"/>
      <c r="AM593" s="55"/>
      <c r="AN593" s="55"/>
      <c r="AO593" s="55"/>
      <c r="AP593" s="55"/>
      <c r="AQ593" s="55"/>
      <c r="AR593" s="55"/>
      <c r="AS593" s="55"/>
      <c r="AT593" s="55"/>
      <c r="AU593" s="55"/>
      <c r="AV593" s="55"/>
      <c r="AW593" s="55"/>
      <c r="AX593" s="55"/>
      <c r="AY593" s="55"/>
    </row>
    <row r="594" spans="1:51" ht="12.75" x14ac:dyDescent="0.2">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c r="AB594" s="55"/>
      <c r="AC594" s="55"/>
      <c r="AD594" s="55"/>
      <c r="AE594" s="55"/>
      <c r="AF594" s="55"/>
      <c r="AG594" s="55"/>
      <c r="AH594" s="55"/>
      <c r="AI594" s="55"/>
      <c r="AJ594" s="55"/>
      <c r="AK594" s="55"/>
      <c r="AL594" s="55"/>
      <c r="AM594" s="55"/>
      <c r="AN594" s="55"/>
      <c r="AO594" s="55"/>
      <c r="AP594" s="55"/>
      <c r="AQ594" s="55"/>
      <c r="AR594" s="55"/>
      <c r="AS594" s="55"/>
      <c r="AT594" s="55"/>
      <c r="AU594" s="55"/>
      <c r="AV594" s="55"/>
      <c r="AW594" s="55"/>
      <c r="AX594" s="55"/>
      <c r="AY594" s="55"/>
    </row>
    <row r="595" spans="1:51" ht="12.75" x14ac:dyDescent="0.2">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c r="AB595" s="55"/>
      <c r="AC595" s="55"/>
      <c r="AD595" s="55"/>
      <c r="AE595" s="55"/>
      <c r="AF595" s="55"/>
      <c r="AG595" s="55"/>
      <c r="AH595" s="55"/>
      <c r="AI595" s="55"/>
      <c r="AJ595" s="55"/>
      <c r="AK595" s="55"/>
      <c r="AL595" s="55"/>
      <c r="AM595" s="55"/>
      <c r="AN595" s="55"/>
      <c r="AO595" s="55"/>
      <c r="AP595" s="55"/>
      <c r="AQ595" s="55"/>
      <c r="AR595" s="55"/>
      <c r="AS595" s="55"/>
      <c r="AT595" s="55"/>
      <c r="AU595" s="55"/>
      <c r="AV595" s="55"/>
      <c r="AW595" s="55"/>
      <c r="AX595" s="55"/>
      <c r="AY595" s="55"/>
    </row>
    <row r="596" spans="1:51" ht="12.75" x14ac:dyDescent="0.2">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c r="AB596" s="55"/>
      <c r="AC596" s="55"/>
      <c r="AD596" s="55"/>
      <c r="AE596" s="55"/>
      <c r="AF596" s="55"/>
      <c r="AG596" s="55"/>
      <c r="AH596" s="55"/>
      <c r="AI596" s="55"/>
      <c r="AJ596" s="55"/>
      <c r="AK596" s="55"/>
      <c r="AL596" s="55"/>
      <c r="AM596" s="55"/>
      <c r="AN596" s="55"/>
      <c r="AO596" s="55"/>
      <c r="AP596" s="55"/>
      <c r="AQ596" s="55"/>
      <c r="AR596" s="55"/>
      <c r="AS596" s="55"/>
      <c r="AT596" s="55"/>
      <c r="AU596" s="55"/>
      <c r="AV596" s="55"/>
      <c r="AW596" s="55"/>
      <c r="AX596" s="55"/>
      <c r="AY596" s="55"/>
    </row>
    <row r="597" spans="1:51" ht="12.75" x14ac:dyDescent="0.2">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c r="AB597" s="55"/>
      <c r="AC597" s="55"/>
      <c r="AD597" s="55"/>
      <c r="AE597" s="55"/>
      <c r="AF597" s="55"/>
      <c r="AG597" s="55"/>
      <c r="AH597" s="55"/>
      <c r="AI597" s="55"/>
      <c r="AJ597" s="55"/>
      <c r="AK597" s="55"/>
      <c r="AL597" s="55"/>
      <c r="AM597" s="55"/>
      <c r="AN597" s="55"/>
      <c r="AO597" s="55"/>
      <c r="AP597" s="55"/>
      <c r="AQ597" s="55"/>
      <c r="AR597" s="55"/>
      <c r="AS597" s="55"/>
      <c r="AT597" s="55"/>
      <c r="AU597" s="55"/>
      <c r="AV597" s="55"/>
      <c r="AW597" s="55"/>
      <c r="AX597" s="55"/>
      <c r="AY597" s="55"/>
    </row>
    <row r="598" spans="1:51" ht="12.75" x14ac:dyDescent="0.2">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c r="AB598" s="55"/>
      <c r="AC598" s="55"/>
      <c r="AD598" s="55"/>
      <c r="AE598" s="55"/>
      <c r="AF598" s="55"/>
      <c r="AG598" s="55"/>
      <c r="AH598" s="55"/>
      <c r="AI598" s="55"/>
      <c r="AJ598" s="55"/>
      <c r="AK598" s="55"/>
      <c r="AL598" s="55"/>
      <c r="AM598" s="55"/>
      <c r="AN598" s="55"/>
      <c r="AO598" s="55"/>
      <c r="AP598" s="55"/>
      <c r="AQ598" s="55"/>
      <c r="AR598" s="55"/>
      <c r="AS598" s="55"/>
      <c r="AT598" s="55"/>
      <c r="AU598" s="55"/>
      <c r="AV598" s="55"/>
      <c r="AW598" s="55"/>
      <c r="AX598" s="55"/>
      <c r="AY598" s="55"/>
    </row>
    <row r="599" spans="1:51" ht="12.75" x14ac:dyDescent="0.2">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c r="AB599" s="55"/>
      <c r="AC599" s="55"/>
      <c r="AD599" s="55"/>
      <c r="AE599" s="55"/>
      <c r="AF599" s="55"/>
      <c r="AG599" s="55"/>
      <c r="AH599" s="55"/>
      <c r="AI599" s="55"/>
      <c r="AJ599" s="55"/>
      <c r="AK599" s="55"/>
      <c r="AL599" s="55"/>
      <c r="AM599" s="55"/>
      <c r="AN599" s="55"/>
      <c r="AO599" s="55"/>
      <c r="AP599" s="55"/>
      <c r="AQ599" s="55"/>
      <c r="AR599" s="55"/>
      <c r="AS599" s="55"/>
      <c r="AT599" s="55"/>
      <c r="AU599" s="55"/>
      <c r="AV599" s="55"/>
      <c r="AW599" s="55"/>
      <c r="AX599" s="55"/>
      <c r="AY599" s="55"/>
    </row>
    <row r="600" spans="1:51" ht="12.75" x14ac:dyDescent="0.2">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c r="AB600" s="55"/>
      <c r="AC600" s="55"/>
      <c r="AD600" s="55"/>
      <c r="AE600" s="55"/>
      <c r="AF600" s="55"/>
      <c r="AG600" s="55"/>
      <c r="AH600" s="55"/>
      <c r="AI600" s="55"/>
      <c r="AJ600" s="55"/>
      <c r="AK600" s="55"/>
      <c r="AL600" s="55"/>
      <c r="AM600" s="55"/>
      <c r="AN600" s="55"/>
      <c r="AO600" s="55"/>
      <c r="AP600" s="55"/>
      <c r="AQ600" s="55"/>
      <c r="AR600" s="55"/>
      <c r="AS600" s="55"/>
      <c r="AT600" s="55"/>
      <c r="AU600" s="55"/>
      <c r="AV600" s="55"/>
      <c r="AW600" s="55"/>
      <c r="AX600" s="55"/>
      <c r="AY600" s="55"/>
    </row>
    <row r="601" spans="1:51" ht="12.75" x14ac:dyDescent="0.2">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c r="AB601" s="55"/>
      <c r="AC601" s="55"/>
      <c r="AD601" s="55"/>
      <c r="AE601" s="55"/>
      <c r="AF601" s="55"/>
      <c r="AG601" s="55"/>
      <c r="AH601" s="55"/>
      <c r="AI601" s="55"/>
      <c r="AJ601" s="55"/>
      <c r="AK601" s="55"/>
      <c r="AL601" s="55"/>
      <c r="AM601" s="55"/>
      <c r="AN601" s="55"/>
      <c r="AO601" s="55"/>
      <c r="AP601" s="55"/>
      <c r="AQ601" s="55"/>
      <c r="AR601" s="55"/>
      <c r="AS601" s="55"/>
      <c r="AT601" s="55"/>
      <c r="AU601" s="55"/>
      <c r="AV601" s="55"/>
      <c r="AW601" s="55"/>
      <c r="AX601" s="55"/>
      <c r="AY601" s="55"/>
    </row>
    <row r="602" spans="1:51" ht="12.75" x14ac:dyDescent="0.2">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c r="AB602" s="55"/>
      <c r="AC602" s="55"/>
      <c r="AD602" s="55"/>
      <c r="AE602" s="55"/>
      <c r="AF602" s="55"/>
      <c r="AG602" s="55"/>
      <c r="AH602" s="55"/>
      <c r="AI602" s="55"/>
      <c r="AJ602" s="55"/>
      <c r="AK602" s="55"/>
      <c r="AL602" s="55"/>
      <c r="AM602" s="55"/>
      <c r="AN602" s="55"/>
      <c r="AO602" s="55"/>
      <c r="AP602" s="55"/>
      <c r="AQ602" s="55"/>
      <c r="AR602" s="55"/>
      <c r="AS602" s="55"/>
      <c r="AT602" s="55"/>
      <c r="AU602" s="55"/>
      <c r="AV602" s="55"/>
      <c r="AW602" s="55"/>
      <c r="AX602" s="55"/>
      <c r="AY602" s="55"/>
    </row>
    <row r="603" spans="1:51" ht="12.75" x14ac:dyDescent="0.2">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c r="AB603" s="55"/>
      <c r="AC603" s="55"/>
      <c r="AD603" s="55"/>
      <c r="AE603" s="55"/>
      <c r="AF603" s="55"/>
      <c r="AG603" s="55"/>
      <c r="AH603" s="55"/>
      <c r="AI603" s="55"/>
      <c r="AJ603" s="55"/>
      <c r="AK603" s="55"/>
      <c r="AL603" s="55"/>
      <c r="AM603" s="55"/>
      <c r="AN603" s="55"/>
      <c r="AO603" s="55"/>
      <c r="AP603" s="55"/>
      <c r="AQ603" s="55"/>
      <c r="AR603" s="55"/>
      <c r="AS603" s="55"/>
      <c r="AT603" s="55"/>
      <c r="AU603" s="55"/>
      <c r="AV603" s="55"/>
      <c r="AW603" s="55"/>
      <c r="AX603" s="55"/>
      <c r="AY603" s="55"/>
    </row>
    <row r="604" spans="1:51" ht="12.75" x14ac:dyDescent="0.2">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c r="AB604" s="55"/>
      <c r="AC604" s="55"/>
      <c r="AD604" s="55"/>
      <c r="AE604" s="55"/>
      <c r="AF604" s="55"/>
      <c r="AG604" s="55"/>
      <c r="AH604" s="55"/>
      <c r="AI604" s="55"/>
      <c r="AJ604" s="55"/>
      <c r="AK604" s="55"/>
      <c r="AL604" s="55"/>
      <c r="AM604" s="55"/>
      <c r="AN604" s="55"/>
      <c r="AO604" s="55"/>
      <c r="AP604" s="55"/>
      <c r="AQ604" s="55"/>
      <c r="AR604" s="55"/>
      <c r="AS604" s="55"/>
      <c r="AT604" s="55"/>
      <c r="AU604" s="55"/>
      <c r="AV604" s="55"/>
      <c r="AW604" s="55"/>
      <c r="AX604" s="55"/>
      <c r="AY604" s="55"/>
    </row>
    <row r="605" spans="1:51" ht="12.75" x14ac:dyDescent="0.2">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c r="AS605" s="55"/>
      <c r="AT605" s="55"/>
      <c r="AU605" s="55"/>
      <c r="AV605" s="55"/>
      <c r="AW605" s="55"/>
      <c r="AX605" s="55"/>
      <c r="AY605" s="55"/>
    </row>
    <row r="606" spans="1:51" ht="12.75" x14ac:dyDescent="0.2">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row>
    <row r="607" spans="1:51" ht="12.75" x14ac:dyDescent="0.2">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row>
    <row r="608" spans="1:51" ht="12.75" x14ac:dyDescent="0.2">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c r="AB608" s="55"/>
      <c r="AC608" s="55"/>
      <c r="AD608" s="55"/>
      <c r="AE608" s="55"/>
      <c r="AF608" s="55"/>
      <c r="AG608" s="55"/>
      <c r="AH608" s="55"/>
      <c r="AI608" s="55"/>
      <c r="AJ608" s="55"/>
      <c r="AK608" s="55"/>
      <c r="AL608" s="55"/>
      <c r="AM608" s="55"/>
      <c r="AN608" s="55"/>
      <c r="AO608" s="55"/>
      <c r="AP608" s="55"/>
      <c r="AQ608" s="55"/>
      <c r="AR608" s="55"/>
      <c r="AS608" s="55"/>
      <c r="AT608" s="55"/>
      <c r="AU608" s="55"/>
      <c r="AV608" s="55"/>
      <c r="AW608" s="55"/>
      <c r="AX608" s="55"/>
      <c r="AY608" s="55"/>
    </row>
    <row r="609" spans="1:51" ht="12.75" x14ac:dyDescent="0.2">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5"/>
      <c r="AH609" s="55"/>
      <c r="AI609" s="55"/>
      <c r="AJ609" s="55"/>
      <c r="AK609" s="55"/>
      <c r="AL609" s="55"/>
      <c r="AM609" s="55"/>
      <c r="AN609" s="55"/>
      <c r="AO609" s="55"/>
      <c r="AP609" s="55"/>
      <c r="AQ609" s="55"/>
      <c r="AR609" s="55"/>
      <c r="AS609" s="55"/>
      <c r="AT609" s="55"/>
      <c r="AU609" s="55"/>
      <c r="AV609" s="55"/>
      <c r="AW609" s="55"/>
      <c r="AX609" s="55"/>
      <c r="AY609" s="55"/>
    </row>
    <row r="610" spans="1:51" ht="12.75" x14ac:dyDescent="0.2">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c r="AB610" s="55"/>
      <c r="AC610" s="55"/>
      <c r="AD610" s="55"/>
      <c r="AE610" s="55"/>
      <c r="AF610" s="55"/>
      <c r="AG610" s="55"/>
      <c r="AH610" s="55"/>
      <c r="AI610" s="55"/>
      <c r="AJ610" s="55"/>
      <c r="AK610" s="55"/>
      <c r="AL610" s="55"/>
      <c r="AM610" s="55"/>
      <c r="AN610" s="55"/>
      <c r="AO610" s="55"/>
      <c r="AP610" s="55"/>
      <c r="AQ610" s="55"/>
      <c r="AR610" s="55"/>
      <c r="AS610" s="55"/>
      <c r="AT610" s="55"/>
      <c r="AU610" s="55"/>
      <c r="AV610" s="55"/>
      <c r="AW610" s="55"/>
      <c r="AX610" s="55"/>
      <c r="AY610" s="55"/>
    </row>
    <row r="611" spans="1:51" ht="12.75" x14ac:dyDescent="0.2">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c r="AB611" s="55"/>
      <c r="AC611" s="55"/>
      <c r="AD611" s="55"/>
      <c r="AE611" s="55"/>
      <c r="AF611" s="55"/>
      <c r="AG611" s="55"/>
      <c r="AH611" s="55"/>
      <c r="AI611" s="55"/>
      <c r="AJ611" s="55"/>
      <c r="AK611" s="55"/>
      <c r="AL611" s="55"/>
      <c r="AM611" s="55"/>
      <c r="AN611" s="55"/>
      <c r="AO611" s="55"/>
      <c r="AP611" s="55"/>
      <c r="AQ611" s="55"/>
      <c r="AR611" s="55"/>
      <c r="AS611" s="55"/>
      <c r="AT611" s="55"/>
      <c r="AU611" s="55"/>
      <c r="AV611" s="55"/>
      <c r="AW611" s="55"/>
      <c r="AX611" s="55"/>
      <c r="AY611" s="55"/>
    </row>
    <row r="612" spans="1:51" ht="12.75" x14ac:dyDescent="0.2">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c r="AB612" s="55"/>
      <c r="AC612" s="55"/>
      <c r="AD612" s="55"/>
      <c r="AE612" s="55"/>
      <c r="AF612" s="55"/>
      <c r="AG612" s="55"/>
      <c r="AH612" s="55"/>
      <c r="AI612" s="55"/>
      <c r="AJ612" s="55"/>
      <c r="AK612" s="55"/>
      <c r="AL612" s="55"/>
      <c r="AM612" s="55"/>
      <c r="AN612" s="55"/>
      <c r="AO612" s="55"/>
      <c r="AP612" s="55"/>
      <c r="AQ612" s="55"/>
      <c r="AR612" s="55"/>
      <c r="AS612" s="55"/>
      <c r="AT612" s="55"/>
      <c r="AU612" s="55"/>
      <c r="AV612" s="55"/>
      <c r="AW612" s="55"/>
      <c r="AX612" s="55"/>
      <c r="AY612" s="55"/>
    </row>
    <row r="613" spans="1:51" ht="12.75" x14ac:dyDescent="0.2">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c r="AB613" s="55"/>
      <c r="AC613" s="55"/>
      <c r="AD613" s="55"/>
      <c r="AE613" s="55"/>
      <c r="AF613" s="55"/>
      <c r="AG613" s="55"/>
      <c r="AH613" s="55"/>
      <c r="AI613" s="55"/>
      <c r="AJ613" s="55"/>
      <c r="AK613" s="55"/>
      <c r="AL613" s="55"/>
      <c r="AM613" s="55"/>
      <c r="AN613" s="55"/>
      <c r="AO613" s="55"/>
      <c r="AP613" s="55"/>
      <c r="AQ613" s="55"/>
      <c r="AR613" s="55"/>
      <c r="AS613" s="55"/>
      <c r="AT613" s="55"/>
      <c r="AU613" s="55"/>
      <c r="AV613" s="55"/>
      <c r="AW613" s="55"/>
      <c r="AX613" s="55"/>
      <c r="AY613" s="55"/>
    </row>
    <row r="614" spans="1:51" ht="12.75" x14ac:dyDescent="0.2">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c r="AB614" s="55"/>
      <c r="AC614" s="55"/>
      <c r="AD614" s="55"/>
      <c r="AE614" s="55"/>
      <c r="AF614" s="55"/>
      <c r="AG614" s="55"/>
      <c r="AH614" s="55"/>
      <c r="AI614" s="55"/>
      <c r="AJ614" s="55"/>
      <c r="AK614" s="55"/>
      <c r="AL614" s="55"/>
      <c r="AM614" s="55"/>
      <c r="AN614" s="55"/>
      <c r="AO614" s="55"/>
      <c r="AP614" s="55"/>
      <c r="AQ614" s="55"/>
      <c r="AR614" s="55"/>
      <c r="AS614" s="55"/>
      <c r="AT614" s="55"/>
      <c r="AU614" s="55"/>
      <c r="AV614" s="55"/>
      <c r="AW614" s="55"/>
      <c r="AX614" s="55"/>
      <c r="AY614" s="55"/>
    </row>
    <row r="615" spans="1:51" ht="12.75" x14ac:dyDescent="0.2">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c r="AB615" s="55"/>
      <c r="AC615" s="55"/>
      <c r="AD615" s="55"/>
      <c r="AE615" s="55"/>
      <c r="AF615" s="55"/>
      <c r="AG615" s="55"/>
      <c r="AH615" s="55"/>
      <c r="AI615" s="55"/>
      <c r="AJ615" s="55"/>
      <c r="AK615" s="55"/>
      <c r="AL615" s="55"/>
      <c r="AM615" s="55"/>
      <c r="AN615" s="55"/>
      <c r="AO615" s="55"/>
      <c r="AP615" s="55"/>
      <c r="AQ615" s="55"/>
      <c r="AR615" s="55"/>
      <c r="AS615" s="55"/>
      <c r="AT615" s="55"/>
      <c r="AU615" s="55"/>
      <c r="AV615" s="55"/>
      <c r="AW615" s="55"/>
      <c r="AX615" s="55"/>
      <c r="AY615" s="55"/>
    </row>
    <row r="616" spans="1:51" ht="12.75" x14ac:dyDescent="0.2">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c r="AB616" s="55"/>
      <c r="AC616" s="55"/>
      <c r="AD616" s="55"/>
      <c r="AE616" s="55"/>
      <c r="AF616" s="55"/>
      <c r="AG616" s="55"/>
      <c r="AH616" s="55"/>
      <c r="AI616" s="55"/>
      <c r="AJ616" s="55"/>
      <c r="AK616" s="55"/>
      <c r="AL616" s="55"/>
      <c r="AM616" s="55"/>
      <c r="AN616" s="55"/>
      <c r="AO616" s="55"/>
      <c r="AP616" s="55"/>
      <c r="AQ616" s="55"/>
      <c r="AR616" s="55"/>
      <c r="AS616" s="55"/>
      <c r="AT616" s="55"/>
      <c r="AU616" s="55"/>
      <c r="AV616" s="55"/>
      <c r="AW616" s="55"/>
      <c r="AX616" s="55"/>
      <c r="AY616" s="55"/>
    </row>
    <row r="617" spans="1:51" ht="12.75" x14ac:dyDescent="0.2">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c r="AB617" s="55"/>
      <c r="AC617" s="55"/>
      <c r="AD617" s="55"/>
      <c r="AE617" s="55"/>
      <c r="AF617" s="55"/>
      <c r="AG617" s="55"/>
      <c r="AH617" s="55"/>
      <c r="AI617" s="55"/>
      <c r="AJ617" s="55"/>
      <c r="AK617" s="55"/>
      <c r="AL617" s="55"/>
      <c r="AM617" s="55"/>
      <c r="AN617" s="55"/>
      <c r="AO617" s="55"/>
      <c r="AP617" s="55"/>
      <c r="AQ617" s="55"/>
      <c r="AR617" s="55"/>
      <c r="AS617" s="55"/>
      <c r="AT617" s="55"/>
      <c r="AU617" s="55"/>
      <c r="AV617" s="55"/>
      <c r="AW617" s="55"/>
      <c r="AX617" s="55"/>
      <c r="AY617" s="55"/>
    </row>
    <row r="618" spans="1:51" ht="12.75" x14ac:dyDescent="0.2">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c r="AB618" s="55"/>
      <c r="AC618" s="55"/>
      <c r="AD618" s="55"/>
      <c r="AE618" s="55"/>
      <c r="AF618" s="55"/>
      <c r="AG618" s="55"/>
      <c r="AH618" s="55"/>
      <c r="AI618" s="55"/>
      <c r="AJ618" s="55"/>
      <c r="AK618" s="55"/>
      <c r="AL618" s="55"/>
      <c r="AM618" s="55"/>
      <c r="AN618" s="55"/>
      <c r="AO618" s="55"/>
      <c r="AP618" s="55"/>
      <c r="AQ618" s="55"/>
      <c r="AR618" s="55"/>
      <c r="AS618" s="55"/>
      <c r="AT618" s="55"/>
      <c r="AU618" s="55"/>
      <c r="AV618" s="55"/>
      <c r="AW618" s="55"/>
      <c r="AX618" s="55"/>
      <c r="AY618" s="55"/>
    </row>
    <row r="619" spans="1:51" ht="12.75" x14ac:dyDescent="0.2">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c r="AB619" s="55"/>
      <c r="AC619" s="55"/>
      <c r="AD619" s="55"/>
      <c r="AE619" s="55"/>
      <c r="AF619" s="55"/>
      <c r="AG619" s="55"/>
      <c r="AH619" s="55"/>
      <c r="AI619" s="55"/>
      <c r="AJ619" s="55"/>
      <c r="AK619" s="55"/>
      <c r="AL619" s="55"/>
      <c r="AM619" s="55"/>
      <c r="AN619" s="55"/>
      <c r="AO619" s="55"/>
      <c r="AP619" s="55"/>
      <c r="AQ619" s="55"/>
      <c r="AR619" s="55"/>
      <c r="AS619" s="55"/>
      <c r="AT619" s="55"/>
      <c r="AU619" s="55"/>
      <c r="AV619" s="55"/>
      <c r="AW619" s="55"/>
      <c r="AX619" s="55"/>
      <c r="AY619" s="55"/>
    </row>
    <row r="620" spans="1:51" ht="12.75" x14ac:dyDescent="0.2">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row>
    <row r="621" spans="1:51" ht="12.75" x14ac:dyDescent="0.2">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row>
    <row r="622" spans="1:51" ht="12.75" x14ac:dyDescent="0.2">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5"/>
      <c r="AK622" s="55"/>
      <c r="AL622" s="55"/>
      <c r="AM622" s="55"/>
      <c r="AN622" s="55"/>
      <c r="AO622" s="55"/>
      <c r="AP622" s="55"/>
      <c r="AQ622" s="55"/>
      <c r="AR622" s="55"/>
      <c r="AS622" s="55"/>
      <c r="AT622" s="55"/>
      <c r="AU622" s="55"/>
      <c r="AV622" s="55"/>
      <c r="AW622" s="55"/>
      <c r="AX622" s="55"/>
      <c r="AY622" s="55"/>
    </row>
    <row r="623" spans="1:51" ht="12.75" x14ac:dyDescent="0.2">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5"/>
      <c r="AJ623" s="55"/>
      <c r="AK623" s="55"/>
      <c r="AL623" s="55"/>
      <c r="AM623" s="55"/>
      <c r="AN623" s="55"/>
      <c r="AO623" s="55"/>
      <c r="AP623" s="55"/>
      <c r="AQ623" s="55"/>
      <c r="AR623" s="55"/>
      <c r="AS623" s="55"/>
      <c r="AT623" s="55"/>
      <c r="AU623" s="55"/>
      <c r="AV623" s="55"/>
      <c r="AW623" s="55"/>
      <c r="AX623" s="55"/>
      <c r="AY623" s="55"/>
    </row>
    <row r="624" spans="1:51" ht="12.75" x14ac:dyDescent="0.2">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c r="AB624" s="55"/>
      <c r="AC624" s="55"/>
      <c r="AD624" s="55"/>
      <c r="AE624" s="55"/>
      <c r="AF624" s="55"/>
      <c r="AG624" s="55"/>
      <c r="AH624" s="55"/>
      <c r="AI624" s="55"/>
      <c r="AJ624" s="55"/>
      <c r="AK624" s="55"/>
      <c r="AL624" s="55"/>
      <c r="AM624" s="55"/>
      <c r="AN624" s="55"/>
      <c r="AO624" s="55"/>
      <c r="AP624" s="55"/>
      <c r="AQ624" s="55"/>
      <c r="AR624" s="55"/>
      <c r="AS624" s="55"/>
      <c r="AT624" s="55"/>
      <c r="AU624" s="55"/>
      <c r="AV624" s="55"/>
      <c r="AW624" s="55"/>
      <c r="AX624" s="55"/>
      <c r="AY624" s="55"/>
    </row>
    <row r="625" spans="1:51" ht="12.75" x14ac:dyDescent="0.2">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5"/>
      <c r="AJ625" s="55"/>
      <c r="AK625" s="55"/>
      <c r="AL625" s="55"/>
      <c r="AM625" s="55"/>
      <c r="AN625" s="55"/>
      <c r="AO625" s="55"/>
      <c r="AP625" s="55"/>
      <c r="AQ625" s="55"/>
      <c r="AR625" s="55"/>
      <c r="AS625" s="55"/>
      <c r="AT625" s="55"/>
      <c r="AU625" s="55"/>
      <c r="AV625" s="55"/>
      <c r="AW625" s="55"/>
      <c r="AX625" s="55"/>
      <c r="AY625" s="55"/>
    </row>
    <row r="626" spans="1:51" ht="12.75" x14ac:dyDescent="0.2">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c r="AL626" s="55"/>
      <c r="AM626" s="55"/>
      <c r="AN626" s="55"/>
      <c r="AO626" s="55"/>
      <c r="AP626" s="55"/>
      <c r="AQ626" s="55"/>
      <c r="AR626" s="55"/>
      <c r="AS626" s="55"/>
      <c r="AT626" s="55"/>
      <c r="AU626" s="55"/>
      <c r="AV626" s="55"/>
      <c r="AW626" s="55"/>
      <c r="AX626" s="55"/>
      <c r="AY626" s="55"/>
    </row>
    <row r="627" spans="1:51" ht="12.75" x14ac:dyDescent="0.2">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c r="AS627" s="55"/>
      <c r="AT627" s="55"/>
      <c r="AU627" s="55"/>
      <c r="AV627" s="55"/>
      <c r="AW627" s="55"/>
      <c r="AX627" s="55"/>
      <c r="AY627" s="55"/>
    </row>
    <row r="628" spans="1:51" ht="12.75" x14ac:dyDescent="0.2">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row>
    <row r="629" spans="1:51" ht="12.75" x14ac:dyDescent="0.2">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c r="AL629" s="55"/>
      <c r="AM629" s="55"/>
      <c r="AN629" s="55"/>
      <c r="AO629" s="55"/>
      <c r="AP629" s="55"/>
      <c r="AQ629" s="55"/>
      <c r="AR629" s="55"/>
      <c r="AS629" s="55"/>
      <c r="AT629" s="55"/>
      <c r="AU629" s="55"/>
      <c r="AV629" s="55"/>
      <c r="AW629" s="55"/>
      <c r="AX629" s="55"/>
      <c r="AY629" s="55"/>
    </row>
    <row r="630" spans="1:51" ht="12.75" x14ac:dyDescent="0.2">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c r="AB630" s="55"/>
      <c r="AC630" s="55"/>
      <c r="AD630" s="55"/>
      <c r="AE630" s="55"/>
      <c r="AF630" s="55"/>
      <c r="AG630" s="55"/>
      <c r="AH630" s="55"/>
      <c r="AI630" s="55"/>
      <c r="AJ630" s="55"/>
      <c r="AK630" s="55"/>
      <c r="AL630" s="55"/>
      <c r="AM630" s="55"/>
      <c r="AN630" s="55"/>
      <c r="AO630" s="55"/>
      <c r="AP630" s="55"/>
      <c r="AQ630" s="55"/>
      <c r="AR630" s="55"/>
      <c r="AS630" s="55"/>
      <c r="AT630" s="55"/>
      <c r="AU630" s="55"/>
      <c r="AV630" s="55"/>
      <c r="AW630" s="55"/>
      <c r="AX630" s="55"/>
      <c r="AY630" s="55"/>
    </row>
    <row r="631" spans="1:51" ht="12.75" x14ac:dyDescent="0.2">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c r="AK631" s="55"/>
      <c r="AL631" s="55"/>
      <c r="AM631" s="55"/>
      <c r="AN631" s="55"/>
      <c r="AO631" s="55"/>
      <c r="AP631" s="55"/>
      <c r="AQ631" s="55"/>
      <c r="AR631" s="55"/>
      <c r="AS631" s="55"/>
      <c r="AT631" s="55"/>
      <c r="AU631" s="55"/>
      <c r="AV631" s="55"/>
      <c r="AW631" s="55"/>
      <c r="AX631" s="55"/>
      <c r="AY631" s="55"/>
    </row>
    <row r="632" spans="1:51" ht="12.75" x14ac:dyDescent="0.2">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c r="AR632" s="55"/>
      <c r="AS632" s="55"/>
      <c r="AT632" s="55"/>
      <c r="AU632" s="55"/>
      <c r="AV632" s="55"/>
      <c r="AW632" s="55"/>
      <c r="AX632" s="55"/>
      <c r="AY632" s="55"/>
    </row>
    <row r="633" spans="1:51" ht="12.75" x14ac:dyDescent="0.2">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c r="AK633" s="55"/>
      <c r="AL633" s="55"/>
      <c r="AM633" s="55"/>
      <c r="AN633" s="55"/>
      <c r="AO633" s="55"/>
      <c r="AP633" s="55"/>
      <c r="AQ633" s="55"/>
      <c r="AR633" s="55"/>
      <c r="AS633" s="55"/>
      <c r="AT633" s="55"/>
      <c r="AU633" s="55"/>
      <c r="AV633" s="55"/>
      <c r="AW633" s="55"/>
      <c r="AX633" s="55"/>
      <c r="AY633" s="55"/>
    </row>
    <row r="634" spans="1:51" ht="12.75" x14ac:dyDescent="0.2">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5"/>
      <c r="AK634" s="55"/>
      <c r="AL634" s="55"/>
      <c r="AM634" s="55"/>
      <c r="AN634" s="55"/>
      <c r="AO634" s="55"/>
      <c r="AP634" s="55"/>
      <c r="AQ634" s="55"/>
      <c r="AR634" s="55"/>
      <c r="AS634" s="55"/>
      <c r="AT634" s="55"/>
      <c r="AU634" s="55"/>
      <c r="AV634" s="55"/>
      <c r="AW634" s="55"/>
      <c r="AX634" s="55"/>
      <c r="AY634" s="55"/>
    </row>
    <row r="635" spans="1:51" ht="12.75" x14ac:dyDescent="0.2">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c r="AK635" s="55"/>
      <c r="AL635" s="55"/>
      <c r="AM635" s="55"/>
      <c r="AN635" s="55"/>
      <c r="AO635" s="55"/>
      <c r="AP635" s="55"/>
      <c r="AQ635" s="55"/>
      <c r="AR635" s="55"/>
      <c r="AS635" s="55"/>
      <c r="AT635" s="55"/>
      <c r="AU635" s="55"/>
      <c r="AV635" s="55"/>
      <c r="AW635" s="55"/>
      <c r="AX635" s="55"/>
      <c r="AY635" s="55"/>
    </row>
    <row r="636" spans="1:51" ht="12.75" x14ac:dyDescent="0.2">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c r="AB636" s="55"/>
      <c r="AC636" s="55"/>
      <c r="AD636" s="55"/>
      <c r="AE636" s="55"/>
      <c r="AF636" s="55"/>
      <c r="AG636" s="55"/>
      <c r="AH636" s="55"/>
      <c r="AI636" s="55"/>
      <c r="AJ636" s="55"/>
      <c r="AK636" s="55"/>
      <c r="AL636" s="55"/>
      <c r="AM636" s="55"/>
      <c r="AN636" s="55"/>
      <c r="AO636" s="55"/>
      <c r="AP636" s="55"/>
      <c r="AQ636" s="55"/>
      <c r="AR636" s="55"/>
      <c r="AS636" s="55"/>
      <c r="AT636" s="55"/>
      <c r="AU636" s="55"/>
      <c r="AV636" s="55"/>
      <c r="AW636" s="55"/>
      <c r="AX636" s="55"/>
      <c r="AY636" s="55"/>
    </row>
    <row r="637" spans="1:51" ht="12.75" x14ac:dyDescent="0.2">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5"/>
      <c r="AJ637" s="55"/>
      <c r="AK637" s="55"/>
      <c r="AL637" s="55"/>
      <c r="AM637" s="55"/>
      <c r="AN637" s="55"/>
      <c r="AO637" s="55"/>
      <c r="AP637" s="55"/>
      <c r="AQ637" s="55"/>
      <c r="AR637" s="55"/>
      <c r="AS637" s="55"/>
      <c r="AT637" s="55"/>
      <c r="AU637" s="55"/>
      <c r="AV637" s="55"/>
      <c r="AW637" s="55"/>
      <c r="AX637" s="55"/>
      <c r="AY637" s="55"/>
    </row>
    <row r="638" spans="1:51" ht="12.75" x14ac:dyDescent="0.2">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c r="AB638" s="55"/>
      <c r="AC638" s="55"/>
      <c r="AD638" s="55"/>
      <c r="AE638" s="55"/>
      <c r="AF638" s="55"/>
      <c r="AG638" s="55"/>
      <c r="AH638" s="55"/>
      <c r="AI638" s="55"/>
      <c r="AJ638" s="55"/>
      <c r="AK638" s="55"/>
      <c r="AL638" s="55"/>
      <c r="AM638" s="55"/>
      <c r="AN638" s="55"/>
      <c r="AO638" s="55"/>
      <c r="AP638" s="55"/>
      <c r="AQ638" s="55"/>
      <c r="AR638" s="55"/>
      <c r="AS638" s="55"/>
      <c r="AT638" s="55"/>
      <c r="AU638" s="55"/>
      <c r="AV638" s="55"/>
      <c r="AW638" s="55"/>
      <c r="AX638" s="55"/>
      <c r="AY638" s="55"/>
    </row>
    <row r="639" spans="1:51" ht="12.75" x14ac:dyDescent="0.2">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5"/>
      <c r="AK639" s="55"/>
      <c r="AL639" s="55"/>
      <c r="AM639" s="55"/>
      <c r="AN639" s="55"/>
      <c r="AO639" s="55"/>
      <c r="AP639" s="55"/>
      <c r="AQ639" s="55"/>
      <c r="AR639" s="55"/>
      <c r="AS639" s="55"/>
      <c r="AT639" s="55"/>
      <c r="AU639" s="55"/>
      <c r="AV639" s="55"/>
      <c r="AW639" s="55"/>
      <c r="AX639" s="55"/>
      <c r="AY639" s="55"/>
    </row>
    <row r="640" spans="1:51" ht="12.75" x14ac:dyDescent="0.2">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c r="AB640" s="55"/>
      <c r="AC640" s="55"/>
      <c r="AD640" s="55"/>
      <c r="AE640" s="55"/>
      <c r="AF640" s="55"/>
      <c r="AG640" s="55"/>
      <c r="AH640" s="55"/>
      <c r="AI640" s="55"/>
      <c r="AJ640" s="55"/>
      <c r="AK640" s="55"/>
      <c r="AL640" s="55"/>
      <c r="AM640" s="55"/>
      <c r="AN640" s="55"/>
      <c r="AO640" s="55"/>
      <c r="AP640" s="55"/>
      <c r="AQ640" s="55"/>
      <c r="AR640" s="55"/>
      <c r="AS640" s="55"/>
      <c r="AT640" s="55"/>
      <c r="AU640" s="55"/>
      <c r="AV640" s="55"/>
      <c r="AW640" s="55"/>
      <c r="AX640" s="55"/>
      <c r="AY640" s="55"/>
    </row>
    <row r="641" spans="1:51" ht="12.75" x14ac:dyDescent="0.2">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5"/>
      <c r="AK641" s="55"/>
      <c r="AL641" s="55"/>
      <c r="AM641" s="55"/>
      <c r="AN641" s="55"/>
      <c r="AO641" s="55"/>
      <c r="AP641" s="55"/>
      <c r="AQ641" s="55"/>
      <c r="AR641" s="55"/>
      <c r="AS641" s="55"/>
      <c r="AT641" s="55"/>
      <c r="AU641" s="55"/>
      <c r="AV641" s="55"/>
      <c r="AW641" s="55"/>
      <c r="AX641" s="55"/>
      <c r="AY641" s="55"/>
    </row>
    <row r="642" spans="1:51" ht="12.75" x14ac:dyDescent="0.2">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c r="AB642" s="55"/>
      <c r="AC642" s="55"/>
      <c r="AD642" s="55"/>
      <c r="AE642" s="55"/>
      <c r="AF642" s="55"/>
      <c r="AG642" s="55"/>
      <c r="AH642" s="55"/>
      <c r="AI642" s="55"/>
      <c r="AJ642" s="55"/>
      <c r="AK642" s="55"/>
      <c r="AL642" s="55"/>
      <c r="AM642" s="55"/>
      <c r="AN642" s="55"/>
      <c r="AO642" s="55"/>
      <c r="AP642" s="55"/>
      <c r="AQ642" s="55"/>
      <c r="AR642" s="55"/>
      <c r="AS642" s="55"/>
      <c r="AT642" s="55"/>
      <c r="AU642" s="55"/>
      <c r="AV642" s="55"/>
      <c r="AW642" s="55"/>
      <c r="AX642" s="55"/>
      <c r="AY642" s="55"/>
    </row>
    <row r="643" spans="1:51" ht="12.75" x14ac:dyDescent="0.2">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c r="AB643" s="55"/>
      <c r="AC643" s="55"/>
      <c r="AD643" s="55"/>
      <c r="AE643" s="55"/>
      <c r="AF643" s="55"/>
      <c r="AG643" s="55"/>
      <c r="AH643" s="55"/>
      <c r="AI643" s="55"/>
      <c r="AJ643" s="55"/>
      <c r="AK643" s="55"/>
      <c r="AL643" s="55"/>
      <c r="AM643" s="55"/>
      <c r="AN643" s="55"/>
      <c r="AO643" s="55"/>
      <c r="AP643" s="55"/>
      <c r="AQ643" s="55"/>
      <c r="AR643" s="55"/>
      <c r="AS643" s="55"/>
      <c r="AT643" s="55"/>
      <c r="AU643" s="55"/>
      <c r="AV643" s="55"/>
      <c r="AW643" s="55"/>
      <c r="AX643" s="55"/>
      <c r="AY643" s="55"/>
    </row>
    <row r="644" spans="1:51" ht="12.75" x14ac:dyDescent="0.2">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c r="AB644" s="55"/>
      <c r="AC644" s="55"/>
      <c r="AD644" s="55"/>
      <c r="AE644" s="55"/>
      <c r="AF644" s="55"/>
      <c r="AG644" s="55"/>
      <c r="AH644" s="55"/>
      <c r="AI644" s="55"/>
      <c r="AJ644" s="55"/>
      <c r="AK644" s="55"/>
      <c r="AL644" s="55"/>
      <c r="AM644" s="55"/>
      <c r="AN644" s="55"/>
      <c r="AO644" s="55"/>
      <c r="AP644" s="55"/>
      <c r="AQ644" s="55"/>
      <c r="AR644" s="55"/>
      <c r="AS644" s="55"/>
      <c r="AT644" s="55"/>
      <c r="AU644" s="55"/>
      <c r="AV644" s="55"/>
      <c r="AW644" s="55"/>
      <c r="AX644" s="55"/>
      <c r="AY644" s="55"/>
    </row>
    <row r="645" spans="1:51" ht="12.75" x14ac:dyDescent="0.2">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c r="AB645" s="55"/>
      <c r="AC645" s="55"/>
      <c r="AD645" s="55"/>
      <c r="AE645" s="55"/>
      <c r="AF645" s="55"/>
      <c r="AG645" s="55"/>
      <c r="AH645" s="55"/>
      <c r="AI645" s="55"/>
      <c r="AJ645" s="55"/>
      <c r="AK645" s="55"/>
      <c r="AL645" s="55"/>
      <c r="AM645" s="55"/>
      <c r="AN645" s="55"/>
      <c r="AO645" s="55"/>
      <c r="AP645" s="55"/>
      <c r="AQ645" s="55"/>
      <c r="AR645" s="55"/>
      <c r="AS645" s="55"/>
      <c r="AT645" s="55"/>
      <c r="AU645" s="55"/>
      <c r="AV645" s="55"/>
      <c r="AW645" s="55"/>
      <c r="AX645" s="55"/>
      <c r="AY645" s="55"/>
    </row>
    <row r="646" spans="1:51" ht="12.75" x14ac:dyDescent="0.2">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c r="AB646" s="55"/>
      <c r="AC646" s="55"/>
      <c r="AD646" s="55"/>
      <c r="AE646" s="55"/>
      <c r="AF646" s="55"/>
      <c r="AG646" s="55"/>
      <c r="AH646" s="55"/>
      <c r="AI646" s="55"/>
      <c r="AJ646" s="55"/>
      <c r="AK646" s="55"/>
      <c r="AL646" s="55"/>
      <c r="AM646" s="55"/>
      <c r="AN646" s="55"/>
      <c r="AO646" s="55"/>
      <c r="AP646" s="55"/>
      <c r="AQ646" s="55"/>
      <c r="AR646" s="55"/>
      <c r="AS646" s="55"/>
      <c r="AT646" s="55"/>
      <c r="AU646" s="55"/>
      <c r="AV646" s="55"/>
      <c r="AW646" s="55"/>
      <c r="AX646" s="55"/>
      <c r="AY646" s="55"/>
    </row>
    <row r="647" spans="1:51" ht="12.75" x14ac:dyDescent="0.2">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c r="AB647" s="55"/>
      <c r="AC647" s="55"/>
      <c r="AD647" s="55"/>
      <c r="AE647" s="55"/>
      <c r="AF647" s="55"/>
      <c r="AG647" s="55"/>
      <c r="AH647" s="55"/>
      <c r="AI647" s="55"/>
      <c r="AJ647" s="55"/>
      <c r="AK647" s="55"/>
      <c r="AL647" s="55"/>
      <c r="AM647" s="55"/>
      <c r="AN647" s="55"/>
      <c r="AO647" s="55"/>
      <c r="AP647" s="55"/>
      <c r="AQ647" s="55"/>
      <c r="AR647" s="55"/>
      <c r="AS647" s="55"/>
      <c r="AT647" s="55"/>
      <c r="AU647" s="55"/>
      <c r="AV647" s="55"/>
      <c r="AW647" s="55"/>
      <c r="AX647" s="55"/>
      <c r="AY647" s="55"/>
    </row>
    <row r="648" spans="1:51" ht="12.75" x14ac:dyDescent="0.2">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c r="AB648" s="55"/>
      <c r="AC648" s="55"/>
      <c r="AD648" s="55"/>
      <c r="AE648" s="55"/>
      <c r="AF648" s="55"/>
      <c r="AG648" s="55"/>
      <c r="AH648" s="55"/>
      <c r="AI648" s="55"/>
      <c r="AJ648" s="55"/>
      <c r="AK648" s="55"/>
      <c r="AL648" s="55"/>
      <c r="AM648" s="55"/>
      <c r="AN648" s="55"/>
      <c r="AO648" s="55"/>
      <c r="AP648" s="55"/>
      <c r="AQ648" s="55"/>
      <c r="AR648" s="55"/>
      <c r="AS648" s="55"/>
      <c r="AT648" s="55"/>
      <c r="AU648" s="55"/>
      <c r="AV648" s="55"/>
      <c r="AW648" s="55"/>
      <c r="AX648" s="55"/>
      <c r="AY648" s="55"/>
    </row>
    <row r="649" spans="1:51" ht="12.75" x14ac:dyDescent="0.2">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c r="AB649" s="55"/>
      <c r="AC649" s="55"/>
      <c r="AD649" s="55"/>
      <c r="AE649" s="55"/>
      <c r="AF649" s="55"/>
      <c r="AG649" s="55"/>
      <c r="AH649" s="55"/>
      <c r="AI649" s="55"/>
      <c r="AJ649" s="55"/>
      <c r="AK649" s="55"/>
      <c r="AL649" s="55"/>
      <c r="AM649" s="55"/>
      <c r="AN649" s="55"/>
      <c r="AO649" s="55"/>
      <c r="AP649" s="55"/>
      <c r="AQ649" s="55"/>
      <c r="AR649" s="55"/>
      <c r="AS649" s="55"/>
      <c r="AT649" s="55"/>
      <c r="AU649" s="55"/>
      <c r="AV649" s="55"/>
      <c r="AW649" s="55"/>
      <c r="AX649" s="55"/>
      <c r="AY649" s="55"/>
    </row>
    <row r="650" spans="1:51" ht="12.75" x14ac:dyDescent="0.2">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c r="AB650" s="55"/>
      <c r="AC650" s="55"/>
      <c r="AD650" s="55"/>
      <c r="AE650" s="55"/>
      <c r="AF650" s="55"/>
      <c r="AG650" s="55"/>
      <c r="AH650" s="55"/>
      <c r="AI650" s="55"/>
      <c r="AJ650" s="55"/>
      <c r="AK650" s="55"/>
      <c r="AL650" s="55"/>
      <c r="AM650" s="55"/>
      <c r="AN650" s="55"/>
      <c r="AO650" s="55"/>
      <c r="AP650" s="55"/>
      <c r="AQ650" s="55"/>
      <c r="AR650" s="55"/>
      <c r="AS650" s="55"/>
      <c r="AT650" s="55"/>
      <c r="AU650" s="55"/>
      <c r="AV650" s="55"/>
      <c r="AW650" s="55"/>
      <c r="AX650" s="55"/>
      <c r="AY650" s="55"/>
    </row>
    <row r="651" spans="1:51" ht="12.75" x14ac:dyDescent="0.2">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c r="AB651" s="55"/>
      <c r="AC651" s="55"/>
      <c r="AD651" s="55"/>
      <c r="AE651" s="55"/>
      <c r="AF651" s="55"/>
      <c r="AG651" s="55"/>
      <c r="AH651" s="55"/>
      <c r="AI651" s="55"/>
      <c r="AJ651" s="55"/>
      <c r="AK651" s="55"/>
      <c r="AL651" s="55"/>
      <c r="AM651" s="55"/>
      <c r="AN651" s="55"/>
      <c r="AO651" s="55"/>
      <c r="AP651" s="55"/>
      <c r="AQ651" s="55"/>
      <c r="AR651" s="55"/>
      <c r="AS651" s="55"/>
      <c r="AT651" s="55"/>
      <c r="AU651" s="55"/>
      <c r="AV651" s="55"/>
      <c r="AW651" s="55"/>
      <c r="AX651" s="55"/>
      <c r="AY651" s="55"/>
    </row>
    <row r="652" spans="1:51" ht="12.75" x14ac:dyDescent="0.2">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c r="AB652" s="55"/>
      <c r="AC652" s="55"/>
      <c r="AD652" s="55"/>
      <c r="AE652" s="55"/>
      <c r="AF652" s="55"/>
      <c r="AG652" s="55"/>
      <c r="AH652" s="55"/>
      <c r="AI652" s="55"/>
      <c r="AJ652" s="55"/>
      <c r="AK652" s="55"/>
      <c r="AL652" s="55"/>
      <c r="AM652" s="55"/>
      <c r="AN652" s="55"/>
      <c r="AO652" s="55"/>
      <c r="AP652" s="55"/>
      <c r="AQ652" s="55"/>
      <c r="AR652" s="55"/>
      <c r="AS652" s="55"/>
      <c r="AT652" s="55"/>
      <c r="AU652" s="55"/>
      <c r="AV652" s="55"/>
      <c r="AW652" s="55"/>
      <c r="AX652" s="55"/>
      <c r="AY652" s="55"/>
    </row>
    <row r="653" spans="1:51" ht="12.75" x14ac:dyDescent="0.2">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c r="AB653" s="55"/>
      <c r="AC653" s="55"/>
      <c r="AD653" s="55"/>
      <c r="AE653" s="55"/>
      <c r="AF653" s="55"/>
      <c r="AG653" s="55"/>
      <c r="AH653" s="55"/>
      <c r="AI653" s="55"/>
      <c r="AJ653" s="55"/>
      <c r="AK653" s="55"/>
      <c r="AL653" s="55"/>
      <c r="AM653" s="55"/>
      <c r="AN653" s="55"/>
      <c r="AO653" s="55"/>
      <c r="AP653" s="55"/>
      <c r="AQ653" s="55"/>
      <c r="AR653" s="55"/>
      <c r="AS653" s="55"/>
      <c r="AT653" s="55"/>
      <c r="AU653" s="55"/>
      <c r="AV653" s="55"/>
      <c r="AW653" s="55"/>
      <c r="AX653" s="55"/>
      <c r="AY653" s="55"/>
    </row>
    <row r="654" spans="1:51" ht="12.75" x14ac:dyDescent="0.2">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c r="AB654" s="55"/>
      <c r="AC654" s="55"/>
      <c r="AD654" s="55"/>
      <c r="AE654" s="55"/>
      <c r="AF654" s="55"/>
      <c r="AG654" s="55"/>
      <c r="AH654" s="55"/>
      <c r="AI654" s="55"/>
      <c r="AJ654" s="55"/>
      <c r="AK654" s="55"/>
      <c r="AL654" s="55"/>
      <c r="AM654" s="55"/>
      <c r="AN654" s="55"/>
      <c r="AO654" s="55"/>
      <c r="AP654" s="55"/>
      <c r="AQ654" s="55"/>
      <c r="AR654" s="55"/>
      <c r="AS654" s="55"/>
      <c r="AT654" s="55"/>
      <c r="AU654" s="55"/>
      <c r="AV654" s="55"/>
      <c r="AW654" s="55"/>
      <c r="AX654" s="55"/>
      <c r="AY654" s="55"/>
    </row>
    <row r="655" spans="1:51" ht="12.75" x14ac:dyDescent="0.2">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c r="AB655" s="55"/>
      <c r="AC655" s="55"/>
      <c r="AD655" s="55"/>
      <c r="AE655" s="55"/>
      <c r="AF655" s="55"/>
      <c r="AG655" s="55"/>
      <c r="AH655" s="55"/>
      <c r="AI655" s="55"/>
      <c r="AJ655" s="55"/>
      <c r="AK655" s="55"/>
      <c r="AL655" s="55"/>
      <c r="AM655" s="55"/>
      <c r="AN655" s="55"/>
      <c r="AO655" s="55"/>
      <c r="AP655" s="55"/>
      <c r="AQ655" s="55"/>
      <c r="AR655" s="55"/>
      <c r="AS655" s="55"/>
      <c r="AT655" s="55"/>
      <c r="AU655" s="55"/>
      <c r="AV655" s="55"/>
      <c r="AW655" s="55"/>
      <c r="AX655" s="55"/>
      <c r="AY655" s="55"/>
    </row>
    <row r="656" spans="1:51" ht="12.75" x14ac:dyDescent="0.2">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c r="AB656" s="55"/>
      <c r="AC656" s="55"/>
      <c r="AD656" s="55"/>
      <c r="AE656" s="55"/>
      <c r="AF656" s="55"/>
      <c r="AG656" s="55"/>
      <c r="AH656" s="55"/>
      <c r="AI656" s="55"/>
      <c r="AJ656" s="55"/>
      <c r="AK656" s="55"/>
      <c r="AL656" s="55"/>
      <c r="AM656" s="55"/>
      <c r="AN656" s="55"/>
      <c r="AO656" s="55"/>
      <c r="AP656" s="55"/>
      <c r="AQ656" s="55"/>
      <c r="AR656" s="55"/>
      <c r="AS656" s="55"/>
      <c r="AT656" s="55"/>
      <c r="AU656" s="55"/>
      <c r="AV656" s="55"/>
      <c r="AW656" s="55"/>
      <c r="AX656" s="55"/>
      <c r="AY656" s="55"/>
    </row>
    <row r="657" spans="1:51" ht="12.75" x14ac:dyDescent="0.2">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c r="AK657" s="55"/>
      <c r="AL657" s="55"/>
      <c r="AM657" s="55"/>
      <c r="AN657" s="55"/>
      <c r="AO657" s="55"/>
      <c r="AP657" s="55"/>
      <c r="AQ657" s="55"/>
      <c r="AR657" s="55"/>
      <c r="AS657" s="55"/>
      <c r="AT657" s="55"/>
      <c r="AU657" s="55"/>
      <c r="AV657" s="55"/>
      <c r="AW657" s="55"/>
      <c r="AX657" s="55"/>
      <c r="AY657" s="55"/>
    </row>
    <row r="658" spans="1:51" ht="12.75" x14ac:dyDescent="0.2">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c r="AB658" s="55"/>
      <c r="AC658" s="55"/>
      <c r="AD658" s="55"/>
      <c r="AE658" s="55"/>
      <c r="AF658" s="55"/>
      <c r="AG658" s="55"/>
      <c r="AH658" s="55"/>
      <c r="AI658" s="55"/>
      <c r="AJ658" s="55"/>
      <c r="AK658" s="55"/>
      <c r="AL658" s="55"/>
      <c r="AM658" s="55"/>
      <c r="AN658" s="55"/>
      <c r="AO658" s="55"/>
      <c r="AP658" s="55"/>
      <c r="AQ658" s="55"/>
      <c r="AR658" s="55"/>
      <c r="AS658" s="55"/>
      <c r="AT658" s="55"/>
      <c r="AU658" s="55"/>
      <c r="AV658" s="55"/>
      <c r="AW658" s="55"/>
      <c r="AX658" s="55"/>
      <c r="AY658" s="55"/>
    </row>
    <row r="659" spans="1:51" ht="12.75" x14ac:dyDescent="0.2">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c r="AB659" s="55"/>
      <c r="AC659" s="55"/>
      <c r="AD659" s="55"/>
      <c r="AE659" s="55"/>
      <c r="AF659" s="55"/>
      <c r="AG659" s="55"/>
      <c r="AH659" s="55"/>
      <c r="AI659" s="55"/>
      <c r="AJ659" s="55"/>
      <c r="AK659" s="55"/>
      <c r="AL659" s="55"/>
      <c r="AM659" s="55"/>
      <c r="AN659" s="55"/>
      <c r="AO659" s="55"/>
      <c r="AP659" s="55"/>
      <c r="AQ659" s="55"/>
      <c r="AR659" s="55"/>
      <c r="AS659" s="55"/>
      <c r="AT659" s="55"/>
      <c r="AU659" s="55"/>
      <c r="AV659" s="55"/>
      <c r="AW659" s="55"/>
      <c r="AX659" s="55"/>
      <c r="AY659" s="55"/>
    </row>
    <row r="660" spans="1:51" ht="12.75" x14ac:dyDescent="0.2">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c r="AB660" s="55"/>
      <c r="AC660" s="55"/>
      <c r="AD660" s="55"/>
      <c r="AE660" s="55"/>
      <c r="AF660" s="55"/>
      <c r="AG660" s="55"/>
      <c r="AH660" s="55"/>
      <c r="AI660" s="55"/>
      <c r="AJ660" s="55"/>
      <c r="AK660" s="55"/>
      <c r="AL660" s="55"/>
      <c r="AM660" s="55"/>
      <c r="AN660" s="55"/>
      <c r="AO660" s="55"/>
      <c r="AP660" s="55"/>
      <c r="AQ660" s="55"/>
      <c r="AR660" s="55"/>
      <c r="AS660" s="55"/>
      <c r="AT660" s="55"/>
      <c r="AU660" s="55"/>
      <c r="AV660" s="55"/>
      <c r="AW660" s="55"/>
      <c r="AX660" s="55"/>
      <c r="AY660" s="55"/>
    </row>
    <row r="661" spans="1:51" ht="12.75" x14ac:dyDescent="0.2">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c r="AB661" s="55"/>
      <c r="AC661" s="55"/>
      <c r="AD661" s="55"/>
      <c r="AE661" s="55"/>
      <c r="AF661" s="55"/>
      <c r="AG661" s="55"/>
      <c r="AH661" s="55"/>
      <c r="AI661" s="55"/>
      <c r="AJ661" s="55"/>
      <c r="AK661" s="55"/>
      <c r="AL661" s="55"/>
      <c r="AM661" s="55"/>
      <c r="AN661" s="55"/>
      <c r="AO661" s="55"/>
      <c r="AP661" s="55"/>
      <c r="AQ661" s="55"/>
      <c r="AR661" s="55"/>
      <c r="AS661" s="55"/>
      <c r="AT661" s="55"/>
      <c r="AU661" s="55"/>
      <c r="AV661" s="55"/>
      <c r="AW661" s="55"/>
      <c r="AX661" s="55"/>
      <c r="AY661" s="55"/>
    </row>
    <row r="662" spans="1:51" ht="12.75" x14ac:dyDescent="0.2">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c r="AB662" s="55"/>
      <c r="AC662" s="55"/>
      <c r="AD662" s="55"/>
      <c r="AE662" s="55"/>
      <c r="AF662" s="55"/>
      <c r="AG662" s="55"/>
      <c r="AH662" s="55"/>
      <c r="AI662" s="55"/>
      <c r="AJ662" s="55"/>
      <c r="AK662" s="55"/>
      <c r="AL662" s="55"/>
      <c r="AM662" s="55"/>
      <c r="AN662" s="55"/>
      <c r="AO662" s="55"/>
      <c r="AP662" s="55"/>
      <c r="AQ662" s="55"/>
      <c r="AR662" s="55"/>
      <c r="AS662" s="55"/>
      <c r="AT662" s="55"/>
      <c r="AU662" s="55"/>
      <c r="AV662" s="55"/>
      <c r="AW662" s="55"/>
      <c r="AX662" s="55"/>
      <c r="AY662" s="55"/>
    </row>
    <row r="663" spans="1:51" ht="12.75" x14ac:dyDescent="0.2">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c r="AB663" s="55"/>
      <c r="AC663" s="55"/>
      <c r="AD663" s="55"/>
      <c r="AE663" s="55"/>
      <c r="AF663" s="55"/>
      <c r="AG663" s="55"/>
      <c r="AH663" s="55"/>
      <c r="AI663" s="55"/>
      <c r="AJ663" s="55"/>
      <c r="AK663" s="55"/>
      <c r="AL663" s="55"/>
      <c r="AM663" s="55"/>
      <c r="AN663" s="55"/>
      <c r="AO663" s="55"/>
      <c r="AP663" s="55"/>
      <c r="AQ663" s="55"/>
      <c r="AR663" s="55"/>
      <c r="AS663" s="55"/>
      <c r="AT663" s="55"/>
      <c r="AU663" s="55"/>
      <c r="AV663" s="55"/>
      <c r="AW663" s="55"/>
      <c r="AX663" s="55"/>
      <c r="AY663" s="55"/>
    </row>
    <row r="664" spans="1:51" ht="12.75" x14ac:dyDescent="0.2">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5"/>
      <c r="AJ664" s="55"/>
      <c r="AK664" s="55"/>
      <c r="AL664" s="55"/>
      <c r="AM664" s="55"/>
      <c r="AN664" s="55"/>
      <c r="AO664" s="55"/>
      <c r="AP664" s="55"/>
      <c r="AQ664" s="55"/>
      <c r="AR664" s="55"/>
      <c r="AS664" s="55"/>
      <c r="AT664" s="55"/>
      <c r="AU664" s="55"/>
      <c r="AV664" s="55"/>
      <c r="AW664" s="55"/>
      <c r="AX664" s="55"/>
      <c r="AY664" s="55"/>
    </row>
    <row r="665" spans="1:51" ht="12.75" x14ac:dyDescent="0.2">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5"/>
      <c r="AJ665" s="55"/>
      <c r="AK665" s="55"/>
      <c r="AL665" s="55"/>
      <c r="AM665" s="55"/>
      <c r="AN665" s="55"/>
      <c r="AO665" s="55"/>
      <c r="AP665" s="55"/>
      <c r="AQ665" s="55"/>
      <c r="AR665" s="55"/>
      <c r="AS665" s="55"/>
      <c r="AT665" s="55"/>
      <c r="AU665" s="55"/>
      <c r="AV665" s="55"/>
      <c r="AW665" s="55"/>
      <c r="AX665" s="55"/>
      <c r="AY665" s="55"/>
    </row>
    <row r="666" spans="1:51" ht="12.75" x14ac:dyDescent="0.2">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5"/>
      <c r="AJ666" s="55"/>
      <c r="AK666" s="55"/>
      <c r="AL666" s="55"/>
      <c r="AM666" s="55"/>
      <c r="AN666" s="55"/>
      <c r="AO666" s="55"/>
      <c r="AP666" s="55"/>
      <c r="AQ666" s="55"/>
      <c r="AR666" s="55"/>
      <c r="AS666" s="55"/>
      <c r="AT666" s="55"/>
      <c r="AU666" s="55"/>
      <c r="AV666" s="55"/>
      <c r="AW666" s="55"/>
      <c r="AX666" s="55"/>
      <c r="AY666" s="55"/>
    </row>
    <row r="667" spans="1:51" ht="12.75" x14ac:dyDescent="0.2">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c r="AK667" s="55"/>
      <c r="AL667" s="55"/>
      <c r="AM667" s="55"/>
      <c r="AN667" s="55"/>
      <c r="AO667" s="55"/>
      <c r="AP667" s="55"/>
      <c r="AQ667" s="55"/>
      <c r="AR667" s="55"/>
      <c r="AS667" s="55"/>
      <c r="AT667" s="55"/>
      <c r="AU667" s="55"/>
      <c r="AV667" s="55"/>
      <c r="AW667" s="55"/>
      <c r="AX667" s="55"/>
      <c r="AY667" s="55"/>
    </row>
    <row r="668" spans="1:51" ht="12.75" x14ac:dyDescent="0.2">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row>
    <row r="669" spans="1:51" ht="12.75" x14ac:dyDescent="0.2">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c r="AR669" s="55"/>
      <c r="AS669" s="55"/>
      <c r="AT669" s="55"/>
      <c r="AU669" s="55"/>
      <c r="AV669" s="55"/>
      <c r="AW669" s="55"/>
      <c r="AX669" s="55"/>
      <c r="AY669" s="55"/>
    </row>
    <row r="670" spans="1:51" ht="12.75" x14ac:dyDescent="0.2">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5"/>
    </row>
    <row r="671" spans="1:51" ht="12.75" x14ac:dyDescent="0.2">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c r="AR671" s="55"/>
      <c r="AS671" s="55"/>
      <c r="AT671" s="55"/>
      <c r="AU671" s="55"/>
      <c r="AV671" s="55"/>
      <c r="AW671" s="55"/>
      <c r="AX671" s="55"/>
      <c r="AY671" s="55"/>
    </row>
    <row r="672" spans="1:51" ht="12.75" x14ac:dyDescent="0.2">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c r="AR672" s="55"/>
      <c r="AS672" s="55"/>
      <c r="AT672" s="55"/>
      <c r="AU672" s="55"/>
      <c r="AV672" s="55"/>
      <c r="AW672" s="55"/>
      <c r="AX672" s="55"/>
      <c r="AY672" s="55"/>
    </row>
    <row r="673" spans="1:51" ht="12.75" x14ac:dyDescent="0.2">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c r="AK673" s="55"/>
      <c r="AL673" s="55"/>
      <c r="AM673" s="55"/>
      <c r="AN673" s="55"/>
      <c r="AO673" s="55"/>
      <c r="AP673" s="55"/>
      <c r="AQ673" s="55"/>
      <c r="AR673" s="55"/>
      <c r="AS673" s="55"/>
      <c r="AT673" s="55"/>
      <c r="AU673" s="55"/>
      <c r="AV673" s="55"/>
      <c r="AW673" s="55"/>
      <c r="AX673" s="55"/>
      <c r="AY673" s="55"/>
    </row>
    <row r="674" spans="1:51" ht="12.75" x14ac:dyDescent="0.2">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c r="AR674" s="55"/>
      <c r="AS674" s="55"/>
      <c r="AT674" s="55"/>
      <c r="AU674" s="55"/>
      <c r="AV674" s="55"/>
      <c r="AW674" s="55"/>
      <c r="AX674" s="55"/>
      <c r="AY674" s="55"/>
    </row>
    <row r="675" spans="1:51" ht="12.75" x14ac:dyDescent="0.2">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c r="AR675" s="55"/>
      <c r="AS675" s="55"/>
      <c r="AT675" s="55"/>
      <c r="AU675" s="55"/>
      <c r="AV675" s="55"/>
      <c r="AW675" s="55"/>
      <c r="AX675" s="55"/>
      <c r="AY675" s="55"/>
    </row>
    <row r="676" spans="1:51" ht="12.75" x14ac:dyDescent="0.2">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c r="AK676" s="55"/>
      <c r="AL676" s="55"/>
      <c r="AM676" s="55"/>
      <c r="AN676" s="55"/>
      <c r="AO676" s="55"/>
      <c r="AP676" s="55"/>
      <c r="AQ676" s="55"/>
      <c r="AR676" s="55"/>
      <c r="AS676" s="55"/>
      <c r="AT676" s="55"/>
      <c r="AU676" s="55"/>
      <c r="AV676" s="55"/>
      <c r="AW676" s="55"/>
      <c r="AX676" s="55"/>
      <c r="AY676" s="55"/>
    </row>
    <row r="677" spans="1:51" ht="12.75" x14ac:dyDescent="0.2">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c r="AB677" s="55"/>
      <c r="AC677" s="55"/>
      <c r="AD677" s="55"/>
      <c r="AE677" s="55"/>
      <c r="AF677" s="55"/>
      <c r="AG677" s="55"/>
      <c r="AH677" s="55"/>
      <c r="AI677" s="55"/>
      <c r="AJ677" s="55"/>
      <c r="AK677" s="55"/>
      <c r="AL677" s="55"/>
      <c r="AM677" s="55"/>
      <c r="AN677" s="55"/>
      <c r="AO677" s="55"/>
      <c r="AP677" s="55"/>
      <c r="AQ677" s="55"/>
      <c r="AR677" s="55"/>
      <c r="AS677" s="55"/>
      <c r="AT677" s="55"/>
      <c r="AU677" s="55"/>
      <c r="AV677" s="55"/>
      <c r="AW677" s="55"/>
      <c r="AX677" s="55"/>
      <c r="AY677" s="55"/>
    </row>
    <row r="678" spans="1:51" ht="12.75" x14ac:dyDescent="0.2">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c r="AL678" s="55"/>
      <c r="AM678" s="55"/>
      <c r="AN678" s="55"/>
      <c r="AO678" s="55"/>
      <c r="AP678" s="55"/>
      <c r="AQ678" s="55"/>
      <c r="AR678" s="55"/>
      <c r="AS678" s="55"/>
      <c r="AT678" s="55"/>
      <c r="AU678" s="55"/>
      <c r="AV678" s="55"/>
      <c r="AW678" s="55"/>
      <c r="AX678" s="55"/>
      <c r="AY678" s="55"/>
    </row>
    <row r="679" spans="1:51" ht="12.75" x14ac:dyDescent="0.2">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c r="AB679" s="55"/>
      <c r="AC679" s="55"/>
      <c r="AD679" s="55"/>
      <c r="AE679" s="55"/>
      <c r="AF679" s="55"/>
      <c r="AG679" s="55"/>
      <c r="AH679" s="55"/>
      <c r="AI679" s="55"/>
      <c r="AJ679" s="55"/>
      <c r="AK679" s="55"/>
      <c r="AL679" s="55"/>
      <c r="AM679" s="55"/>
      <c r="AN679" s="55"/>
      <c r="AO679" s="55"/>
      <c r="AP679" s="55"/>
      <c r="AQ679" s="55"/>
      <c r="AR679" s="55"/>
      <c r="AS679" s="55"/>
      <c r="AT679" s="55"/>
      <c r="AU679" s="55"/>
      <c r="AV679" s="55"/>
      <c r="AW679" s="55"/>
      <c r="AX679" s="55"/>
      <c r="AY679" s="55"/>
    </row>
    <row r="680" spans="1:51" ht="12.75" x14ac:dyDescent="0.2">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c r="AB680" s="55"/>
      <c r="AC680" s="55"/>
      <c r="AD680" s="55"/>
      <c r="AE680" s="55"/>
      <c r="AF680" s="55"/>
      <c r="AG680" s="55"/>
      <c r="AH680" s="55"/>
      <c r="AI680" s="55"/>
      <c r="AJ680" s="55"/>
      <c r="AK680" s="55"/>
      <c r="AL680" s="55"/>
      <c r="AM680" s="55"/>
      <c r="AN680" s="55"/>
      <c r="AO680" s="55"/>
      <c r="AP680" s="55"/>
      <c r="AQ680" s="55"/>
      <c r="AR680" s="55"/>
      <c r="AS680" s="55"/>
      <c r="AT680" s="55"/>
      <c r="AU680" s="55"/>
      <c r="AV680" s="55"/>
      <c r="AW680" s="55"/>
      <c r="AX680" s="55"/>
      <c r="AY680" s="55"/>
    </row>
    <row r="681" spans="1:51" ht="12.75" x14ac:dyDescent="0.2">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c r="AB681" s="55"/>
      <c r="AC681" s="55"/>
      <c r="AD681" s="55"/>
      <c r="AE681" s="55"/>
      <c r="AF681" s="55"/>
      <c r="AG681" s="55"/>
      <c r="AH681" s="55"/>
      <c r="AI681" s="55"/>
      <c r="AJ681" s="55"/>
      <c r="AK681" s="55"/>
      <c r="AL681" s="55"/>
      <c r="AM681" s="55"/>
      <c r="AN681" s="55"/>
      <c r="AO681" s="55"/>
      <c r="AP681" s="55"/>
      <c r="AQ681" s="55"/>
      <c r="AR681" s="55"/>
      <c r="AS681" s="55"/>
      <c r="AT681" s="55"/>
      <c r="AU681" s="55"/>
      <c r="AV681" s="55"/>
      <c r="AW681" s="55"/>
      <c r="AX681" s="55"/>
      <c r="AY681" s="55"/>
    </row>
    <row r="682" spans="1:51" ht="12.75" x14ac:dyDescent="0.2">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c r="AB682" s="55"/>
      <c r="AC682" s="55"/>
      <c r="AD682" s="55"/>
      <c r="AE682" s="55"/>
      <c r="AF682" s="55"/>
      <c r="AG682" s="55"/>
      <c r="AH682" s="55"/>
      <c r="AI682" s="55"/>
      <c r="AJ682" s="55"/>
      <c r="AK682" s="55"/>
      <c r="AL682" s="55"/>
      <c r="AM682" s="55"/>
      <c r="AN682" s="55"/>
      <c r="AO682" s="55"/>
      <c r="AP682" s="55"/>
      <c r="AQ682" s="55"/>
      <c r="AR682" s="55"/>
      <c r="AS682" s="55"/>
      <c r="AT682" s="55"/>
      <c r="AU682" s="55"/>
      <c r="AV682" s="55"/>
      <c r="AW682" s="55"/>
      <c r="AX682" s="55"/>
      <c r="AY682" s="55"/>
    </row>
    <row r="683" spans="1:51" ht="12.75" x14ac:dyDescent="0.2">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c r="AB683" s="55"/>
      <c r="AC683" s="55"/>
      <c r="AD683" s="55"/>
      <c r="AE683" s="55"/>
      <c r="AF683" s="55"/>
      <c r="AG683" s="55"/>
      <c r="AH683" s="55"/>
      <c r="AI683" s="55"/>
      <c r="AJ683" s="55"/>
      <c r="AK683" s="55"/>
      <c r="AL683" s="55"/>
      <c r="AM683" s="55"/>
      <c r="AN683" s="55"/>
      <c r="AO683" s="55"/>
      <c r="AP683" s="55"/>
      <c r="AQ683" s="55"/>
      <c r="AR683" s="55"/>
      <c r="AS683" s="55"/>
      <c r="AT683" s="55"/>
      <c r="AU683" s="55"/>
      <c r="AV683" s="55"/>
      <c r="AW683" s="55"/>
      <c r="AX683" s="55"/>
      <c r="AY683" s="55"/>
    </row>
    <row r="684" spans="1:51" ht="12.75" x14ac:dyDescent="0.2">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c r="AB684" s="55"/>
      <c r="AC684" s="55"/>
      <c r="AD684" s="55"/>
      <c r="AE684" s="55"/>
      <c r="AF684" s="55"/>
      <c r="AG684" s="55"/>
      <c r="AH684" s="55"/>
      <c r="AI684" s="55"/>
      <c r="AJ684" s="55"/>
      <c r="AK684" s="55"/>
      <c r="AL684" s="55"/>
      <c r="AM684" s="55"/>
      <c r="AN684" s="55"/>
      <c r="AO684" s="55"/>
      <c r="AP684" s="55"/>
      <c r="AQ684" s="55"/>
      <c r="AR684" s="55"/>
      <c r="AS684" s="55"/>
      <c r="AT684" s="55"/>
      <c r="AU684" s="55"/>
      <c r="AV684" s="55"/>
      <c r="AW684" s="55"/>
      <c r="AX684" s="55"/>
      <c r="AY684" s="55"/>
    </row>
    <row r="685" spans="1:51" ht="12.75" x14ac:dyDescent="0.2">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c r="AB685" s="55"/>
      <c r="AC685" s="55"/>
      <c r="AD685" s="55"/>
      <c r="AE685" s="55"/>
      <c r="AF685" s="55"/>
      <c r="AG685" s="55"/>
      <c r="AH685" s="55"/>
      <c r="AI685" s="55"/>
      <c r="AJ685" s="55"/>
      <c r="AK685" s="55"/>
      <c r="AL685" s="55"/>
      <c r="AM685" s="55"/>
      <c r="AN685" s="55"/>
      <c r="AO685" s="55"/>
      <c r="AP685" s="55"/>
      <c r="AQ685" s="55"/>
      <c r="AR685" s="55"/>
      <c r="AS685" s="55"/>
      <c r="AT685" s="55"/>
      <c r="AU685" s="55"/>
      <c r="AV685" s="55"/>
      <c r="AW685" s="55"/>
      <c r="AX685" s="55"/>
      <c r="AY685" s="55"/>
    </row>
    <row r="686" spans="1:51" ht="12.75" x14ac:dyDescent="0.2">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c r="AB686" s="55"/>
      <c r="AC686" s="55"/>
      <c r="AD686" s="55"/>
      <c r="AE686" s="55"/>
      <c r="AF686" s="55"/>
      <c r="AG686" s="55"/>
      <c r="AH686" s="55"/>
      <c r="AI686" s="55"/>
      <c r="AJ686" s="55"/>
      <c r="AK686" s="55"/>
      <c r="AL686" s="55"/>
      <c r="AM686" s="55"/>
      <c r="AN686" s="55"/>
      <c r="AO686" s="55"/>
      <c r="AP686" s="55"/>
      <c r="AQ686" s="55"/>
      <c r="AR686" s="55"/>
      <c r="AS686" s="55"/>
      <c r="AT686" s="55"/>
      <c r="AU686" s="55"/>
      <c r="AV686" s="55"/>
      <c r="AW686" s="55"/>
      <c r="AX686" s="55"/>
      <c r="AY686" s="55"/>
    </row>
    <row r="687" spans="1:51" ht="12.75" x14ac:dyDescent="0.2">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c r="AB687" s="55"/>
      <c r="AC687" s="55"/>
      <c r="AD687" s="55"/>
      <c r="AE687" s="55"/>
      <c r="AF687" s="55"/>
      <c r="AG687" s="55"/>
      <c r="AH687" s="55"/>
      <c r="AI687" s="55"/>
      <c r="AJ687" s="55"/>
      <c r="AK687" s="55"/>
      <c r="AL687" s="55"/>
      <c r="AM687" s="55"/>
      <c r="AN687" s="55"/>
      <c r="AO687" s="55"/>
      <c r="AP687" s="55"/>
      <c r="AQ687" s="55"/>
      <c r="AR687" s="55"/>
      <c r="AS687" s="55"/>
      <c r="AT687" s="55"/>
      <c r="AU687" s="55"/>
      <c r="AV687" s="55"/>
      <c r="AW687" s="55"/>
      <c r="AX687" s="55"/>
      <c r="AY687" s="55"/>
    </row>
    <row r="688" spans="1:51" ht="12.75" x14ac:dyDescent="0.2">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c r="AB688" s="55"/>
      <c r="AC688" s="55"/>
      <c r="AD688" s="55"/>
      <c r="AE688" s="55"/>
      <c r="AF688" s="55"/>
      <c r="AG688" s="55"/>
      <c r="AH688" s="55"/>
      <c r="AI688" s="55"/>
      <c r="AJ688" s="55"/>
      <c r="AK688" s="55"/>
      <c r="AL688" s="55"/>
      <c r="AM688" s="55"/>
      <c r="AN688" s="55"/>
      <c r="AO688" s="55"/>
      <c r="AP688" s="55"/>
      <c r="AQ688" s="55"/>
      <c r="AR688" s="55"/>
      <c r="AS688" s="55"/>
      <c r="AT688" s="55"/>
      <c r="AU688" s="55"/>
      <c r="AV688" s="55"/>
      <c r="AW688" s="55"/>
      <c r="AX688" s="55"/>
      <c r="AY688" s="55"/>
    </row>
    <row r="689" spans="1:51" ht="12.75" x14ac:dyDescent="0.2">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c r="AB689" s="55"/>
      <c r="AC689" s="55"/>
      <c r="AD689" s="55"/>
      <c r="AE689" s="55"/>
      <c r="AF689" s="55"/>
      <c r="AG689" s="55"/>
      <c r="AH689" s="55"/>
      <c r="AI689" s="55"/>
      <c r="AJ689" s="55"/>
      <c r="AK689" s="55"/>
      <c r="AL689" s="55"/>
      <c r="AM689" s="55"/>
      <c r="AN689" s="55"/>
      <c r="AO689" s="55"/>
      <c r="AP689" s="55"/>
      <c r="AQ689" s="55"/>
      <c r="AR689" s="55"/>
      <c r="AS689" s="55"/>
      <c r="AT689" s="55"/>
      <c r="AU689" s="55"/>
      <c r="AV689" s="55"/>
      <c r="AW689" s="55"/>
      <c r="AX689" s="55"/>
      <c r="AY689" s="55"/>
    </row>
    <row r="690" spans="1:51" ht="12.75" x14ac:dyDescent="0.2">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c r="AB690" s="55"/>
      <c r="AC690" s="55"/>
      <c r="AD690" s="55"/>
      <c r="AE690" s="55"/>
      <c r="AF690" s="55"/>
      <c r="AG690" s="55"/>
      <c r="AH690" s="55"/>
      <c r="AI690" s="55"/>
      <c r="AJ690" s="55"/>
      <c r="AK690" s="55"/>
      <c r="AL690" s="55"/>
      <c r="AM690" s="55"/>
      <c r="AN690" s="55"/>
      <c r="AO690" s="55"/>
      <c r="AP690" s="55"/>
      <c r="AQ690" s="55"/>
      <c r="AR690" s="55"/>
      <c r="AS690" s="55"/>
      <c r="AT690" s="55"/>
      <c r="AU690" s="55"/>
      <c r="AV690" s="55"/>
      <c r="AW690" s="55"/>
      <c r="AX690" s="55"/>
      <c r="AY690" s="55"/>
    </row>
    <row r="691" spans="1:51" ht="12.75" x14ac:dyDescent="0.2">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c r="AB691" s="55"/>
      <c r="AC691" s="55"/>
      <c r="AD691" s="55"/>
      <c r="AE691" s="55"/>
      <c r="AF691" s="55"/>
      <c r="AG691" s="55"/>
      <c r="AH691" s="55"/>
      <c r="AI691" s="55"/>
      <c r="AJ691" s="55"/>
      <c r="AK691" s="55"/>
      <c r="AL691" s="55"/>
      <c r="AM691" s="55"/>
      <c r="AN691" s="55"/>
      <c r="AO691" s="55"/>
      <c r="AP691" s="55"/>
      <c r="AQ691" s="55"/>
      <c r="AR691" s="55"/>
      <c r="AS691" s="55"/>
      <c r="AT691" s="55"/>
      <c r="AU691" s="55"/>
      <c r="AV691" s="55"/>
      <c r="AW691" s="55"/>
      <c r="AX691" s="55"/>
      <c r="AY691" s="55"/>
    </row>
    <row r="692" spans="1:51" ht="12.75" x14ac:dyDescent="0.2">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c r="AB692" s="55"/>
      <c r="AC692" s="55"/>
      <c r="AD692" s="55"/>
      <c r="AE692" s="55"/>
      <c r="AF692" s="55"/>
      <c r="AG692" s="55"/>
      <c r="AH692" s="55"/>
      <c r="AI692" s="55"/>
      <c r="AJ692" s="55"/>
      <c r="AK692" s="55"/>
      <c r="AL692" s="55"/>
      <c r="AM692" s="55"/>
      <c r="AN692" s="55"/>
      <c r="AO692" s="55"/>
      <c r="AP692" s="55"/>
      <c r="AQ692" s="55"/>
      <c r="AR692" s="55"/>
      <c r="AS692" s="55"/>
      <c r="AT692" s="55"/>
      <c r="AU692" s="55"/>
      <c r="AV692" s="55"/>
      <c r="AW692" s="55"/>
      <c r="AX692" s="55"/>
      <c r="AY692" s="55"/>
    </row>
    <row r="693" spans="1:51" ht="12.75" x14ac:dyDescent="0.2">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c r="AB693" s="55"/>
      <c r="AC693" s="55"/>
      <c r="AD693" s="55"/>
      <c r="AE693" s="55"/>
      <c r="AF693" s="55"/>
      <c r="AG693" s="55"/>
      <c r="AH693" s="55"/>
      <c r="AI693" s="55"/>
      <c r="AJ693" s="55"/>
      <c r="AK693" s="55"/>
      <c r="AL693" s="55"/>
      <c r="AM693" s="55"/>
      <c r="AN693" s="55"/>
      <c r="AO693" s="55"/>
      <c r="AP693" s="55"/>
      <c r="AQ693" s="55"/>
      <c r="AR693" s="55"/>
      <c r="AS693" s="55"/>
      <c r="AT693" s="55"/>
      <c r="AU693" s="55"/>
      <c r="AV693" s="55"/>
      <c r="AW693" s="55"/>
      <c r="AX693" s="55"/>
      <c r="AY693" s="55"/>
    </row>
    <row r="694" spans="1:51" ht="12.75" x14ac:dyDescent="0.2">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c r="AB694" s="55"/>
      <c r="AC694" s="55"/>
      <c r="AD694" s="55"/>
      <c r="AE694" s="55"/>
      <c r="AF694" s="55"/>
      <c r="AG694" s="55"/>
      <c r="AH694" s="55"/>
      <c r="AI694" s="55"/>
      <c r="AJ694" s="55"/>
      <c r="AK694" s="55"/>
      <c r="AL694" s="55"/>
      <c r="AM694" s="55"/>
      <c r="AN694" s="55"/>
      <c r="AO694" s="55"/>
      <c r="AP694" s="55"/>
      <c r="AQ694" s="55"/>
      <c r="AR694" s="55"/>
      <c r="AS694" s="55"/>
      <c r="AT694" s="55"/>
      <c r="AU694" s="55"/>
      <c r="AV694" s="55"/>
      <c r="AW694" s="55"/>
      <c r="AX694" s="55"/>
      <c r="AY694" s="55"/>
    </row>
    <row r="695" spans="1:51" ht="12.75" x14ac:dyDescent="0.2">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c r="AB695" s="55"/>
      <c r="AC695" s="55"/>
      <c r="AD695" s="55"/>
      <c r="AE695" s="55"/>
      <c r="AF695" s="55"/>
      <c r="AG695" s="55"/>
      <c r="AH695" s="55"/>
      <c r="AI695" s="55"/>
      <c r="AJ695" s="55"/>
      <c r="AK695" s="55"/>
      <c r="AL695" s="55"/>
      <c r="AM695" s="55"/>
      <c r="AN695" s="55"/>
      <c r="AO695" s="55"/>
      <c r="AP695" s="55"/>
      <c r="AQ695" s="55"/>
      <c r="AR695" s="55"/>
      <c r="AS695" s="55"/>
      <c r="AT695" s="55"/>
      <c r="AU695" s="55"/>
      <c r="AV695" s="55"/>
      <c r="AW695" s="55"/>
      <c r="AX695" s="55"/>
      <c r="AY695" s="55"/>
    </row>
    <row r="696" spans="1:51" ht="12.75" x14ac:dyDescent="0.2">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5"/>
      <c r="AJ696" s="55"/>
      <c r="AK696" s="55"/>
      <c r="AL696" s="55"/>
      <c r="AM696" s="55"/>
      <c r="AN696" s="55"/>
      <c r="AO696" s="55"/>
      <c r="AP696" s="55"/>
      <c r="AQ696" s="55"/>
      <c r="AR696" s="55"/>
      <c r="AS696" s="55"/>
      <c r="AT696" s="55"/>
      <c r="AU696" s="55"/>
      <c r="AV696" s="55"/>
      <c r="AW696" s="55"/>
      <c r="AX696" s="55"/>
      <c r="AY696" s="55"/>
    </row>
    <row r="697" spans="1:51" ht="12.75" x14ac:dyDescent="0.2">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c r="AB697" s="55"/>
      <c r="AC697" s="55"/>
      <c r="AD697" s="55"/>
      <c r="AE697" s="55"/>
      <c r="AF697" s="55"/>
      <c r="AG697" s="55"/>
      <c r="AH697" s="55"/>
      <c r="AI697" s="55"/>
      <c r="AJ697" s="55"/>
      <c r="AK697" s="55"/>
      <c r="AL697" s="55"/>
      <c r="AM697" s="55"/>
      <c r="AN697" s="55"/>
      <c r="AO697" s="55"/>
      <c r="AP697" s="55"/>
      <c r="AQ697" s="55"/>
      <c r="AR697" s="55"/>
      <c r="AS697" s="55"/>
      <c r="AT697" s="55"/>
      <c r="AU697" s="55"/>
      <c r="AV697" s="55"/>
      <c r="AW697" s="55"/>
      <c r="AX697" s="55"/>
      <c r="AY697" s="55"/>
    </row>
    <row r="698" spans="1:51" ht="12.75" x14ac:dyDescent="0.2">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c r="AB698" s="55"/>
      <c r="AC698" s="55"/>
      <c r="AD698" s="55"/>
      <c r="AE698" s="55"/>
      <c r="AF698" s="55"/>
      <c r="AG698" s="55"/>
      <c r="AH698" s="55"/>
      <c r="AI698" s="55"/>
      <c r="AJ698" s="55"/>
      <c r="AK698" s="55"/>
      <c r="AL698" s="55"/>
      <c r="AM698" s="55"/>
      <c r="AN698" s="55"/>
      <c r="AO698" s="55"/>
      <c r="AP698" s="55"/>
      <c r="AQ698" s="55"/>
      <c r="AR698" s="55"/>
      <c r="AS698" s="55"/>
      <c r="AT698" s="55"/>
      <c r="AU698" s="55"/>
      <c r="AV698" s="55"/>
      <c r="AW698" s="55"/>
      <c r="AX698" s="55"/>
      <c r="AY698" s="55"/>
    </row>
    <row r="699" spans="1:51" ht="12.75" x14ac:dyDescent="0.2">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c r="AB699" s="55"/>
      <c r="AC699" s="55"/>
      <c r="AD699" s="55"/>
      <c r="AE699" s="55"/>
      <c r="AF699" s="55"/>
      <c r="AG699" s="55"/>
      <c r="AH699" s="55"/>
      <c r="AI699" s="55"/>
      <c r="AJ699" s="55"/>
      <c r="AK699" s="55"/>
      <c r="AL699" s="55"/>
      <c r="AM699" s="55"/>
      <c r="AN699" s="55"/>
      <c r="AO699" s="55"/>
      <c r="AP699" s="55"/>
      <c r="AQ699" s="55"/>
      <c r="AR699" s="55"/>
      <c r="AS699" s="55"/>
      <c r="AT699" s="55"/>
      <c r="AU699" s="55"/>
      <c r="AV699" s="55"/>
      <c r="AW699" s="55"/>
      <c r="AX699" s="55"/>
      <c r="AY699" s="55"/>
    </row>
    <row r="700" spans="1:51" ht="12.75" x14ac:dyDescent="0.2">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c r="AB700" s="55"/>
      <c r="AC700" s="55"/>
      <c r="AD700" s="55"/>
      <c r="AE700" s="55"/>
      <c r="AF700" s="55"/>
      <c r="AG700" s="55"/>
      <c r="AH700" s="55"/>
      <c r="AI700" s="55"/>
      <c r="AJ700" s="55"/>
      <c r="AK700" s="55"/>
      <c r="AL700" s="55"/>
      <c r="AM700" s="55"/>
      <c r="AN700" s="55"/>
      <c r="AO700" s="55"/>
      <c r="AP700" s="55"/>
      <c r="AQ700" s="55"/>
      <c r="AR700" s="55"/>
      <c r="AS700" s="55"/>
      <c r="AT700" s="55"/>
      <c r="AU700" s="55"/>
      <c r="AV700" s="55"/>
      <c r="AW700" s="55"/>
      <c r="AX700" s="55"/>
      <c r="AY700" s="55"/>
    </row>
    <row r="701" spans="1:51" ht="12.75" x14ac:dyDescent="0.2">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5"/>
      <c r="AJ701" s="55"/>
      <c r="AK701" s="55"/>
      <c r="AL701" s="55"/>
      <c r="AM701" s="55"/>
      <c r="AN701" s="55"/>
      <c r="AO701" s="55"/>
      <c r="AP701" s="55"/>
      <c r="AQ701" s="55"/>
      <c r="AR701" s="55"/>
      <c r="AS701" s="55"/>
      <c r="AT701" s="55"/>
      <c r="AU701" s="55"/>
      <c r="AV701" s="55"/>
      <c r="AW701" s="55"/>
      <c r="AX701" s="55"/>
      <c r="AY701" s="55"/>
    </row>
    <row r="702" spans="1:51" ht="12.75" x14ac:dyDescent="0.2">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c r="AB702" s="55"/>
      <c r="AC702" s="55"/>
      <c r="AD702" s="55"/>
      <c r="AE702" s="55"/>
      <c r="AF702" s="55"/>
      <c r="AG702" s="55"/>
      <c r="AH702" s="55"/>
      <c r="AI702" s="55"/>
      <c r="AJ702" s="55"/>
      <c r="AK702" s="55"/>
      <c r="AL702" s="55"/>
      <c r="AM702" s="55"/>
      <c r="AN702" s="55"/>
      <c r="AO702" s="55"/>
      <c r="AP702" s="55"/>
      <c r="AQ702" s="55"/>
      <c r="AR702" s="55"/>
      <c r="AS702" s="55"/>
      <c r="AT702" s="55"/>
      <c r="AU702" s="55"/>
      <c r="AV702" s="55"/>
      <c r="AW702" s="55"/>
      <c r="AX702" s="55"/>
      <c r="AY702" s="55"/>
    </row>
    <row r="703" spans="1:51" ht="12.75" x14ac:dyDescent="0.2">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c r="AB703" s="55"/>
      <c r="AC703" s="55"/>
      <c r="AD703" s="55"/>
      <c r="AE703" s="55"/>
      <c r="AF703" s="55"/>
      <c r="AG703" s="55"/>
      <c r="AH703" s="55"/>
      <c r="AI703" s="55"/>
      <c r="AJ703" s="55"/>
      <c r="AK703" s="55"/>
      <c r="AL703" s="55"/>
      <c r="AM703" s="55"/>
      <c r="AN703" s="55"/>
      <c r="AO703" s="55"/>
      <c r="AP703" s="55"/>
      <c r="AQ703" s="55"/>
      <c r="AR703" s="55"/>
      <c r="AS703" s="55"/>
      <c r="AT703" s="55"/>
      <c r="AU703" s="55"/>
      <c r="AV703" s="55"/>
      <c r="AW703" s="55"/>
      <c r="AX703" s="55"/>
      <c r="AY703" s="55"/>
    </row>
    <row r="704" spans="1:51" ht="12.75" x14ac:dyDescent="0.2">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c r="AB704" s="55"/>
      <c r="AC704" s="55"/>
      <c r="AD704" s="55"/>
      <c r="AE704" s="55"/>
      <c r="AF704" s="55"/>
      <c r="AG704" s="55"/>
      <c r="AH704" s="55"/>
      <c r="AI704" s="55"/>
      <c r="AJ704" s="55"/>
      <c r="AK704" s="55"/>
      <c r="AL704" s="55"/>
      <c r="AM704" s="55"/>
      <c r="AN704" s="55"/>
      <c r="AO704" s="55"/>
      <c r="AP704" s="55"/>
      <c r="AQ704" s="55"/>
      <c r="AR704" s="55"/>
      <c r="AS704" s="55"/>
      <c r="AT704" s="55"/>
      <c r="AU704" s="55"/>
      <c r="AV704" s="55"/>
      <c r="AW704" s="55"/>
      <c r="AX704" s="55"/>
      <c r="AY704" s="55"/>
    </row>
    <row r="705" spans="1:51" ht="12.75" x14ac:dyDescent="0.2">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c r="AB705" s="55"/>
      <c r="AC705" s="55"/>
      <c r="AD705" s="55"/>
      <c r="AE705" s="55"/>
      <c r="AF705" s="55"/>
      <c r="AG705" s="55"/>
      <c r="AH705" s="55"/>
      <c r="AI705" s="55"/>
      <c r="AJ705" s="55"/>
      <c r="AK705" s="55"/>
      <c r="AL705" s="55"/>
      <c r="AM705" s="55"/>
      <c r="AN705" s="55"/>
      <c r="AO705" s="55"/>
      <c r="AP705" s="55"/>
      <c r="AQ705" s="55"/>
      <c r="AR705" s="55"/>
      <c r="AS705" s="55"/>
      <c r="AT705" s="55"/>
      <c r="AU705" s="55"/>
      <c r="AV705" s="55"/>
      <c r="AW705" s="55"/>
      <c r="AX705" s="55"/>
      <c r="AY705" s="55"/>
    </row>
    <row r="706" spans="1:51" ht="12.75" x14ac:dyDescent="0.2">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c r="AB706" s="55"/>
      <c r="AC706" s="55"/>
      <c r="AD706" s="55"/>
      <c r="AE706" s="55"/>
      <c r="AF706" s="55"/>
      <c r="AG706" s="55"/>
      <c r="AH706" s="55"/>
      <c r="AI706" s="55"/>
      <c r="AJ706" s="55"/>
      <c r="AK706" s="55"/>
      <c r="AL706" s="55"/>
      <c r="AM706" s="55"/>
      <c r="AN706" s="55"/>
      <c r="AO706" s="55"/>
      <c r="AP706" s="55"/>
      <c r="AQ706" s="55"/>
      <c r="AR706" s="55"/>
      <c r="AS706" s="55"/>
      <c r="AT706" s="55"/>
      <c r="AU706" s="55"/>
      <c r="AV706" s="55"/>
      <c r="AW706" s="55"/>
      <c r="AX706" s="55"/>
      <c r="AY706" s="55"/>
    </row>
    <row r="707" spans="1:51" ht="12.75" x14ac:dyDescent="0.2">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c r="AB707" s="55"/>
      <c r="AC707" s="55"/>
      <c r="AD707" s="55"/>
      <c r="AE707" s="55"/>
      <c r="AF707" s="55"/>
      <c r="AG707" s="55"/>
      <c r="AH707" s="55"/>
      <c r="AI707" s="55"/>
      <c r="AJ707" s="55"/>
      <c r="AK707" s="55"/>
      <c r="AL707" s="55"/>
      <c r="AM707" s="55"/>
      <c r="AN707" s="55"/>
      <c r="AO707" s="55"/>
      <c r="AP707" s="55"/>
      <c r="AQ707" s="55"/>
      <c r="AR707" s="55"/>
      <c r="AS707" s="55"/>
      <c r="AT707" s="55"/>
      <c r="AU707" s="55"/>
      <c r="AV707" s="55"/>
      <c r="AW707" s="55"/>
      <c r="AX707" s="55"/>
      <c r="AY707" s="55"/>
    </row>
    <row r="708" spans="1:51" ht="12.75" x14ac:dyDescent="0.2">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c r="AB708" s="55"/>
      <c r="AC708" s="55"/>
      <c r="AD708" s="55"/>
      <c r="AE708" s="55"/>
      <c r="AF708" s="55"/>
      <c r="AG708" s="55"/>
      <c r="AH708" s="55"/>
      <c r="AI708" s="55"/>
      <c r="AJ708" s="55"/>
      <c r="AK708" s="55"/>
      <c r="AL708" s="55"/>
      <c r="AM708" s="55"/>
      <c r="AN708" s="55"/>
      <c r="AO708" s="55"/>
      <c r="AP708" s="55"/>
      <c r="AQ708" s="55"/>
      <c r="AR708" s="55"/>
      <c r="AS708" s="55"/>
      <c r="AT708" s="55"/>
      <c r="AU708" s="55"/>
      <c r="AV708" s="55"/>
      <c r="AW708" s="55"/>
      <c r="AX708" s="55"/>
      <c r="AY708" s="55"/>
    </row>
    <row r="709" spans="1:51" ht="12.75" x14ac:dyDescent="0.2">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c r="AB709" s="55"/>
      <c r="AC709" s="55"/>
      <c r="AD709" s="55"/>
      <c r="AE709" s="55"/>
      <c r="AF709" s="55"/>
      <c r="AG709" s="55"/>
      <c r="AH709" s="55"/>
      <c r="AI709" s="55"/>
      <c r="AJ709" s="55"/>
      <c r="AK709" s="55"/>
      <c r="AL709" s="55"/>
      <c r="AM709" s="55"/>
      <c r="AN709" s="55"/>
      <c r="AO709" s="55"/>
      <c r="AP709" s="55"/>
      <c r="AQ709" s="55"/>
      <c r="AR709" s="55"/>
      <c r="AS709" s="55"/>
      <c r="AT709" s="55"/>
      <c r="AU709" s="55"/>
      <c r="AV709" s="55"/>
      <c r="AW709" s="55"/>
      <c r="AX709" s="55"/>
      <c r="AY709" s="55"/>
    </row>
    <row r="710" spans="1:51" ht="12.75" x14ac:dyDescent="0.2">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c r="AB710" s="55"/>
      <c r="AC710" s="55"/>
      <c r="AD710" s="55"/>
      <c r="AE710" s="55"/>
      <c r="AF710" s="55"/>
      <c r="AG710" s="55"/>
      <c r="AH710" s="55"/>
      <c r="AI710" s="55"/>
      <c r="AJ710" s="55"/>
      <c r="AK710" s="55"/>
      <c r="AL710" s="55"/>
      <c r="AM710" s="55"/>
      <c r="AN710" s="55"/>
      <c r="AO710" s="55"/>
      <c r="AP710" s="55"/>
      <c r="AQ710" s="55"/>
      <c r="AR710" s="55"/>
      <c r="AS710" s="55"/>
      <c r="AT710" s="55"/>
      <c r="AU710" s="55"/>
      <c r="AV710" s="55"/>
      <c r="AW710" s="55"/>
      <c r="AX710" s="55"/>
      <c r="AY710" s="55"/>
    </row>
    <row r="711" spans="1:51" ht="12.75" x14ac:dyDescent="0.2">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c r="AB711" s="55"/>
      <c r="AC711" s="55"/>
      <c r="AD711" s="55"/>
      <c r="AE711" s="55"/>
      <c r="AF711" s="55"/>
      <c r="AG711" s="55"/>
      <c r="AH711" s="55"/>
      <c r="AI711" s="55"/>
      <c r="AJ711" s="55"/>
      <c r="AK711" s="55"/>
      <c r="AL711" s="55"/>
      <c r="AM711" s="55"/>
      <c r="AN711" s="55"/>
      <c r="AO711" s="55"/>
      <c r="AP711" s="55"/>
      <c r="AQ711" s="55"/>
      <c r="AR711" s="55"/>
      <c r="AS711" s="55"/>
      <c r="AT711" s="55"/>
      <c r="AU711" s="55"/>
      <c r="AV711" s="55"/>
      <c r="AW711" s="55"/>
      <c r="AX711" s="55"/>
      <c r="AY711" s="55"/>
    </row>
    <row r="712" spans="1:51" ht="12.75" x14ac:dyDescent="0.2">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c r="AB712" s="55"/>
      <c r="AC712" s="55"/>
      <c r="AD712" s="55"/>
      <c r="AE712" s="55"/>
      <c r="AF712" s="55"/>
      <c r="AG712" s="55"/>
      <c r="AH712" s="55"/>
      <c r="AI712" s="55"/>
      <c r="AJ712" s="55"/>
      <c r="AK712" s="55"/>
      <c r="AL712" s="55"/>
      <c r="AM712" s="55"/>
      <c r="AN712" s="55"/>
      <c r="AO712" s="55"/>
      <c r="AP712" s="55"/>
      <c r="AQ712" s="55"/>
      <c r="AR712" s="55"/>
      <c r="AS712" s="55"/>
      <c r="AT712" s="55"/>
      <c r="AU712" s="55"/>
      <c r="AV712" s="55"/>
      <c r="AW712" s="55"/>
      <c r="AX712" s="55"/>
      <c r="AY712" s="55"/>
    </row>
    <row r="713" spans="1:51" ht="12.75" x14ac:dyDescent="0.2">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c r="AB713" s="55"/>
      <c r="AC713" s="55"/>
      <c r="AD713" s="55"/>
      <c r="AE713" s="55"/>
      <c r="AF713" s="55"/>
      <c r="AG713" s="55"/>
      <c r="AH713" s="55"/>
      <c r="AI713" s="55"/>
      <c r="AJ713" s="55"/>
      <c r="AK713" s="55"/>
      <c r="AL713" s="55"/>
      <c r="AM713" s="55"/>
      <c r="AN713" s="55"/>
      <c r="AO713" s="55"/>
      <c r="AP713" s="55"/>
      <c r="AQ713" s="55"/>
      <c r="AR713" s="55"/>
      <c r="AS713" s="55"/>
      <c r="AT713" s="55"/>
      <c r="AU713" s="55"/>
      <c r="AV713" s="55"/>
      <c r="AW713" s="55"/>
      <c r="AX713" s="55"/>
      <c r="AY713" s="55"/>
    </row>
    <row r="714" spans="1:51" ht="12.75" x14ac:dyDescent="0.2">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c r="AB714" s="55"/>
      <c r="AC714" s="55"/>
      <c r="AD714" s="55"/>
      <c r="AE714" s="55"/>
      <c r="AF714" s="55"/>
      <c r="AG714" s="55"/>
      <c r="AH714" s="55"/>
      <c r="AI714" s="55"/>
      <c r="AJ714" s="55"/>
      <c r="AK714" s="55"/>
      <c r="AL714" s="55"/>
      <c r="AM714" s="55"/>
      <c r="AN714" s="55"/>
      <c r="AO714" s="55"/>
      <c r="AP714" s="55"/>
      <c r="AQ714" s="55"/>
      <c r="AR714" s="55"/>
      <c r="AS714" s="55"/>
      <c r="AT714" s="55"/>
      <c r="AU714" s="55"/>
      <c r="AV714" s="55"/>
      <c r="AW714" s="55"/>
      <c r="AX714" s="55"/>
      <c r="AY714" s="55"/>
    </row>
    <row r="715" spans="1:51" ht="12.75" x14ac:dyDescent="0.2">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c r="AB715" s="55"/>
      <c r="AC715" s="55"/>
      <c r="AD715" s="55"/>
      <c r="AE715" s="55"/>
      <c r="AF715" s="55"/>
      <c r="AG715" s="55"/>
      <c r="AH715" s="55"/>
      <c r="AI715" s="55"/>
      <c r="AJ715" s="55"/>
      <c r="AK715" s="55"/>
      <c r="AL715" s="55"/>
      <c r="AM715" s="55"/>
      <c r="AN715" s="55"/>
      <c r="AO715" s="55"/>
      <c r="AP715" s="55"/>
      <c r="AQ715" s="55"/>
      <c r="AR715" s="55"/>
      <c r="AS715" s="55"/>
      <c r="AT715" s="55"/>
      <c r="AU715" s="55"/>
      <c r="AV715" s="55"/>
      <c r="AW715" s="55"/>
      <c r="AX715" s="55"/>
      <c r="AY715" s="55"/>
    </row>
    <row r="716" spans="1:51" ht="12.75" x14ac:dyDescent="0.2">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c r="AB716" s="55"/>
      <c r="AC716" s="55"/>
      <c r="AD716" s="55"/>
      <c r="AE716" s="55"/>
      <c r="AF716" s="55"/>
      <c r="AG716" s="55"/>
      <c r="AH716" s="55"/>
      <c r="AI716" s="55"/>
      <c r="AJ716" s="55"/>
      <c r="AK716" s="55"/>
      <c r="AL716" s="55"/>
      <c r="AM716" s="55"/>
      <c r="AN716" s="55"/>
      <c r="AO716" s="55"/>
      <c r="AP716" s="55"/>
      <c r="AQ716" s="55"/>
      <c r="AR716" s="55"/>
      <c r="AS716" s="55"/>
      <c r="AT716" s="55"/>
      <c r="AU716" s="55"/>
      <c r="AV716" s="55"/>
      <c r="AW716" s="55"/>
      <c r="AX716" s="55"/>
      <c r="AY716" s="55"/>
    </row>
    <row r="717" spans="1:51" ht="12.75" x14ac:dyDescent="0.2">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c r="AB717" s="55"/>
      <c r="AC717" s="55"/>
      <c r="AD717" s="55"/>
      <c r="AE717" s="55"/>
      <c r="AF717" s="55"/>
      <c r="AG717" s="55"/>
      <c r="AH717" s="55"/>
      <c r="AI717" s="55"/>
      <c r="AJ717" s="55"/>
      <c r="AK717" s="55"/>
      <c r="AL717" s="55"/>
      <c r="AM717" s="55"/>
      <c r="AN717" s="55"/>
      <c r="AO717" s="55"/>
      <c r="AP717" s="55"/>
      <c r="AQ717" s="55"/>
      <c r="AR717" s="55"/>
      <c r="AS717" s="55"/>
      <c r="AT717" s="55"/>
      <c r="AU717" s="55"/>
      <c r="AV717" s="55"/>
      <c r="AW717" s="55"/>
      <c r="AX717" s="55"/>
      <c r="AY717" s="55"/>
    </row>
    <row r="718" spans="1:51" ht="12.75" x14ac:dyDescent="0.2">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c r="AB718" s="55"/>
      <c r="AC718" s="55"/>
      <c r="AD718" s="55"/>
      <c r="AE718" s="55"/>
      <c r="AF718" s="55"/>
      <c r="AG718" s="55"/>
      <c r="AH718" s="55"/>
      <c r="AI718" s="55"/>
      <c r="AJ718" s="55"/>
      <c r="AK718" s="55"/>
      <c r="AL718" s="55"/>
      <c r="AM718" s="55"/>
      <c r="AN718" s="55"/>
      <c r="AO718" s="55"/>
      <c r="AP718" s="55"/>
      <c r="AQ718" s="55"/>
      <c r="AR718" s="55"/>
      <c r="AS718" s="55"/>
      <c r="AT718" s="55"/>
      <c r="AU718" s="55"/>
      <c r="AV718" s="55"/>
      <c r="AW718" s="55"/>
      <c r="AX718" s="55"/>
      <c r="AY718" s="55"/>
    </row>
    <row r="719" spans="1:51" ht="12.75" x14ac:dyDescent="0.2">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c r="AB719" s="55"/>
      <c r="AC719" s="55"/>
      <c r="AD719" s="55"/>
      <c r="AE719" s="55"/>
      <c r="AF719" s="55"/>
      <c r="AG719" s="55"/>
      <c r="AH719" s="55"/>
      <c r="AI719" s="55"/>
      <c r="AJ719" s="55"/>
      <c r="AK719" s="55"/>
      <c r="AL719" s="55"/>
      <c r="AM719" s="55"/>
      <c r="AN719" s="55"/>
      <c r="AO719" s="55"/>
      <c r="AP719" s="55"/>
      <c r="AQ719" s="55"/>
      <c r="AR719" s="55"/>
      <c r="AS719" s="55"/>
      <c r="AT719" s="55"/>
      <c r="AU719" s="55"/>
      <c r="AV719" s="55"/>
      <c r="AW719" s="55"/>
      <c r="AX719" s="55"/>
      <c r="AY719" s="55"/>
    </row>
    <row r="720" spans="1:51" ht="12.75" x14ac:dyDescent="0.2">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c r="AB720" s="55"/>
      <c r="AC720" s="55"/>
      <c r="AD720" s="55"/>
      <c r="AE720" s="55"/>
      <c r="AF720" s="55"/>
      <c r="AG720" s="55"/>
      <c r="AH720" s="55"/>
      <c r="AI720" s="55"/>
      <c r="AJ720" s="55"/>
      <c r="AK720" s="55"/>
      <c r="AL720" s="55"/>
      <c r="AM720" s="55"/>
      <c r="AN720" s="55"/>
      <c r="AO720" s="55"/>
      <c r="AP720" s="55"/>
      <c r="AQ720" s="55"/>
      <c r="AR720" s="55"/>
      <c r="AS720" s="55"/>
      <c r="AT720" s="55"/>
      <c r="AU720" s="55"/>
      <c r="AV720" s="55"/>
      <c r="AW720" s="55"/>
      <c r="AX720" s="55"/>
      <c r="AY720" s="55"/>
    </row>
    <row r="721" spans="1:51" ht="12.75" x14ac:dyDescent="0.2">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c r="AB721" s="55"/>
      <c r="AC721" s="55"/>
      <c r="AD721" s="55"/>
      <c r="AE721" s="55"/>
      <c r="AF721" s="55"/>
      <c r="AG721" s="55"/>
      <c r="AH721" s="55"/>
      <c r="AI721" s="55"/>
      <c r="AJ721" s="55"/>
      <c r="AK721" s="55"/>
      <c r="AL721" s="55"/>
      <c r="AM721" s="55"/>
      <c r="AN721" s="55"/>
      <c r="AO721" s="55"/>
      <c r="AP721" s="55"/>
      <c r="AQ721" s="55"/>
      <c r="AR721" s="55"/>
      <c r="AS721" s="55"/>
      <c r="AT721" s="55"/>
      <c r="AU721" s="55"/>
      <c r="AV721" s="55"/>
      <c r="AW721" s="55"/>
      <c r="AX721" s="55"/>
      <c r="AY721" s="55"/>
    </row>
    <row r="722" spans="1:51" ht="12.75" x14ac:dyDescent="0.2">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c r="AB722" s="55"/>
      <c r="AC722" s="55"/>
      <c r="AD722" s="55"/>
      <c r="AE722" s="55"/>
      <c r="AF722" s="55"/>
      <c r="AG722" s="55"/>
      <c r="AH722" s="55"/>
      <c r="AI722" s="55"/>
      <c r="AJ722" s="55"/>
      <c r="AK722" s="55"/>
      <c r="AL722" s="55"/>
      <c r="AM722" s="55"/>
      <c r="AN722" s="55"/>
      <c r="AO722" s="55"/>
      <c r="AP722" s="55"/>
      <c r="AQ722" s="55"/>
      <c r="AR722" s="55"/>
      <c r="AS722" s="55"/>
      <c r="AT722" s="55"/>
      <c r="AU722" s="55"/>
      <c r="AV722" s="55"/>
      <c r="AW722" s="55"/>
      <c r="AX722" s="55"/>
      <c r="AY722" s="55"/>
    </row>
    <row r="723" spans="1:51" ht="12.75" x14ac:dyDescent="0.2">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c r="AB723" s="55"/>
      <c r="AC723" s="55"/>
      <c r="AD723" s="55"/>
      <c r="AE723" s="55"/>
      <c r="AF723" s="55"/>
      <c r="AG723" s="55"/>
      <c r="AH723" s="55"/>
      <c r="AI723" s="55"/>
      <c r="AJ723" s="55"/>
      <c r="AK723" s="55"/>
      <c r="AL723" s="55"/>
      <c r="AM723" s="55"/>
      <c r="AN723" s="55"/>
      <c r="AO723" s="55"/>
      <c r="AP723" s="55"/>
      <c r="AQ723" s="55"/>
      <c r="AR723" s="55"/>
      <c r="AS723" s="55"/>
      <c r="AT723" s="55"/>
      <c r="AU723" s="55"/>
      <c r="AV723" s="55"/>
      <c r="AW723" s="55"/>
      <c r="AX723" s="55"/>
      <c r="AY723" s="55"/>
    </row>
    <row r="724" spans="1:51" ht="12.75" x14ac:dyDescent="0.2">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c r="AB724" s="55"/>
      <c r="AC724" s="55"/>
      <c r="AD724" s="55"/>
      <c r="AE724" s="55"/>
      <c r="AF724" s="55"/>
      <c r="AG724" s="55"/>
      <c r="AH724" s="55"/>
      <c r="AI724" s="55"/>
      <c r="AJ724" s="55"/>
      <c r="AK724" s="55"/>
      <c r="AL724" s="55"/>
      <c r="AM724" s="55"/>
      <c r="AN724" s="55"/>
      <c r="AO724" s="55"/>
      <c r="AP724" s="55"/>
      <c r="AQ724" s="55"/>
      <c r="AR724" s="55"/>
      <c r="AS724" s="55"/>
      <c r="AT724" s="55"/>
      <c r="AU724" s="55"/>
      <c r="AV724" s="55"/>
      <c r="AW724" s="55"/>
      <c r="AX724" s="55"/>
      <c r="AY724" s="55"/>
    </row>
    <row r="725" spans="1:51" ht="12.75" x14ac:dyDescent="0.2">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c r="AB725" s="55"/>
      <c r="AC725" s="55"/>
      <c r="AD725" s="55"/>
      <c r="AE725" s="55"/>
      <c r="AF725" s="55"/>
      <c r="AG725" s="55"/>
      <c r="AH725" s="55"/>
      <c r="AI725" s="55"/>
      <c r="AJ725" s="55"/>
      <c r="AK725" s="55"/>
      <c r="AL725" s="55"/>
      <c r="AM725" s="55"/>
      <c r="AN725" s="55"/>
      <c r="AO725" s="55"/>
      <c r="AP725" s="55"/>
      <c r="AQ725" s="55"/>
      <c r="AR725" s="55"/>
      <c r="AS725" s="55"/>
      <c r="AT725" s="55"/>
      <c r="AU725" s="55"/>
      <c r="AV725" s="55"/>
      <c r="AW725" s="55"/>
      <c r="AX725" s="55"/>
      <c r="AY725" s="55"/>
    </row>
    <row r="726" spans="1:51" ht="12.75" x14ac:dyDescent="0.2">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c r="AB726" s="55"/>
      <c r="AC726" s="55"/>
      <c r="AD726" s="55"/>
      <c r="AE726" s="55"/>
      <c r="AF726" s="55"/>
      <c r="AG726" s="55"/>
      <c r="AH726" s="55"/>
      <c r="AI726" s="55"/>
      <c r="AJ726" s="55"/>
      <c r="AK726" s="55"/>
      <c r="AL726" s="55"/>
      <c r="AM726" s="55"/>
      <c r="AN726" s="55"/>
      <c r="AO726" s="55"/>
      <c r="AP726" s="55"/>
      <c r="AQ726" s="55"/>
      <c r="AR726" s="55"/>
      <c r="AS726" s="55"/>
      <c r="AT726" s="55"/>
      <c r="AU726" s="55"/>
      <c r="AV726" s="55"/>
      <c r="AW726" s="55"/>
      <c r="AX726" s="55"/>
      <c r="AY726" s="55"/>
    </row>
    <row r="727" spans="1:51" ht="12.75" x14ac:dyDescent="0.2">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c r="AB727" s="55"/>
      <c r="AC727" s="55"/>
      <c r="AD727" s="55"/>
      <c r="AE727" s="55"/>
      <c r="AF727" s="55"/>
      <c r="AG727" s="55"/>
      <c r="AH727" s="55"/>
      <c r="AI727" s="55"/>
      <c r="AJ727" s="55"/>
      <c r="AK727" s="55"/>
      <c r="AL727" s="55"/>
      <c r="AM727" s="55"/>
      <c r="AN727" s="55"/>
      <c r="AO727" s="55"/>
      <c r="AP727" s="55"/>
      <c r="AQ727" s="55"/>
      <c r="AR727" s="55"/>
      <c r="AS727" s="55"/>
      <c r="AT727" s="55"/>
      <c r="AU727" s="55"/>
      <c r="AV727" s="55"/>
      <c r="AW727" s="55"/>
      <c r="AX727" s="55"/>
      <c r="AY727" s="55"/>
    </row>
    <row r="728" spans="1:51" ht="12.75" x14ac:dyDescent="0.2">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c r="AB728" s="55"/>
      <c r="AC728" s="55"/>
      <c r="AD728" s="55"/>
      <c r="AE728" s="55"/>
      <c r="AF728" s="55"/>
      <c r="AG728" s="55"/>
      <c r="AH728" s="55"/>
      <c r="AI728" s="55"/>
      <c r="AJ728" s="55"/>
      <c r="AK728" s="55"/>
      <c r="AL728" s="55"/>
      <c r="AM728" s="55"/>
      <c r="AN728" s="55"/>
      <c r="AO728" s="55"/>
      <c r="AP728" s="55"/>
      <c r="AQ728" s="55"/>
      <c r="AR728" s="55"/>
      <c r="AS728" s="55"/>
      <c r="AT728" s="55"/>
      <c r="AU728" s="55"/>
      <c r="AV728" s="55"/>
      <c r="AW728" s="55"/>
      <c r="AX728" s="55"/>
      <c r="AY728" s="55"/>
    </row>
    <row r="729" spans="1:51" ht="12.75" x14ac:dyDescent="0.2">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c r="AB729" s="55"/>
      <c r="AC729" s="55"/>
      <c r="AD729" s="55"/>
      <c r="AE729" s="55"/>
      <c r="AF729" s="55"/>
      <c r="AG729" s="55"/>
      <c r="AH729" s="55"/>
      <c r="AI729" s="55"/>
      <c r="AJ729" s="55"/>
      <c r="AK729" s="55"/>
      <c r="AL729" s="55"/>
      <c r="AM729" s="55"/>
      <c r="AN729" s="55"/>
      <c r="AO729" s="55"/>
      <c r="AP729" s="55"/>
      <c r="AQ729" s="55"/>
      <c r="AR729" s="55"/>
      <c r="AS729" s="55"/>
      <c r="AT729" s="55"/>
      <c r="AU729" s="55"/>
      <c r="AV729" s="55"/>
      <c r="AW729" s="55"/>
      <c r="AX729" s="55"/>
      <c r="AY729" s="55"/>
    </row>
    <row r="730" spans="1:51" ht="12.75" x14ac:dyDescent="0.2">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c r="AB730" s="55"/>
      <c r="AC730" s="55"/>
      <c r="AD730" s="55"/>
      <c r="AE730" s="55"/>
      <c r="AF730" s="55"/>
      <c r="AG730" s="55"/>
      <c r="AH730" s="55"/>
      <c r="AI730" s="55"/>
      <c r="AJ730" s="55"/>
      <c r="AK730" s="55"/>
      <c r="AL730" s="55"/>
      <c r="AM730" s="55"/>
      <c r="AN730" s="55"/>
      <c r="AO730" s="55"/>
      <c r="AP730" s="55"/>
      <c r="AQ730" s="55"/>
      <c r="AR730" s="55"/>
      <c r="AS730" s="55"/>
      <c r="AT730" s="55"/>
      <c r="AU730" s="55"/>
      <c r="AV730" s="55"/>
      <c r="AW730" s="55"/>
      <c r="AX730" s="55"/>
      <c r="AY730" s="55"/>
    </row>
    <row r="731" spans="1:51" ht="12.75" x14ac:dyDescent="0.2">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c r="AA731" s="55"/>
      <c r="AB731" s="55"/>
      <c r="AC731" s="55"/>
      <c r="AD731" s="55"/>
      <c r="AE731" s="55"/>
      <c r="AF731" s="55"/>
      <c r="AG731" s="55"/>
      <c r="AH731" s="55"/>
      <c r="AI731" s="55"/>
      <c r="AJ731" s="55"/>
      <c r="AK731" s="55"/>
      <c r="AL731" s="55"/>
      <c r="AM731" s="55"/>
      <c r="AN731" s="55"/>
      <c r="AO731" s="55"/>
      <c r="AP731" s="55"/>
      <c r="AQ731" s="55"/>
      <c r="AR731" s="55"/>
      <c r="AS731" s="55"/>
      <c r="AT731" s="55"/>
      <c r="AU731" s="55"/>
      <c r="AV731" s="55"/>
      <c r="AW731" s="55"/>
      <c r="AX731" s="55"/>
      <c r="AY731" s="55"/>
    </row>
    <row r="732" spans="1:51" ht="12.75" x14ac:dyDescent="0.2">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c r="AA732" s="55"/>
      <c r="AB732" s="55"/>
      <c r="AC732" s="55"/>
      <c r="AD732" s="55"/>
      <c r="AE732" s="55"/>
      <c r="AF732" s="55"/>
      <c r="AG732" s="55"/>
      <c r="AH732" s="55"/>
      <c r="AI732" s="55"/>
      <c r="AJ732" s="55"/>
      <c r="AK732" s="55"/>
      <c r="AL732" s="55"/>
      <c r="AM732" s="55"/>
      <c r="AN732" s="55"/>
      <c r="AO732" s="55"/>
      <c r="AP732" s="55"/>
      <c r="AQ732" s="55"/>
      <c r="AR732" s="55"/>
      <c r="AS732" s="55"/>
      <c r="AT732" s="55"/>
      <c r="AU732" s="55"/>
      <c r="AV732" s="55"/>
      <c r="AW732" s="55"/>
      <c r="AX732" s="55"/>
      <c r="AY732" s="55"/>
    </row>
    <row r="733" spans="1:51" ht="12.75" x14ac:dyDescent="0.2">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c r="AA733" s="55"/>
      <c r="AB733" s="55"/>
      <c r="AC733" s="55"/>
      <c r="AD733" s="55"/>
      <c r="AE733" s="55"/>
      <c r="AF733" s="55"/>
      <c r="AG733" s="55"/>
      <c r="AH733" s="55"/>
      <c r="AI733" s="55"/>
      <c r="AJ733" s="55"/>
      <c r="AK733" s="55"/>
      <c r="AL733" s="55"/>
      <c r="AM733" s="55"/>
      <c r="AN733" s="55"/>
      <c r="AO733" s="55"/>
      <c r="AP733" s="55"/>
      <c r="AQ733" s="55"/>
      <c r="AR733" s="55"/>
      <c r="AS733" s="55"/>
      <c r="AT733" s="55"/>
      <c r="AU733" s="55"/>
      <c r="AV733" s="55"/>
      <c r="AW733" s="55"/>
      <c r="AX733" s="55"/>
      <c r="AY733" s="55"/>
    </row>
    <row r="734" spans="1:51" ht="12.75" x14ac:dyDescent="0.2">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c r="AA734" s="55"/>
      <c r="AB734" s="55"/>
      <c r="AC734" s="55"/>
      <c r="AD734" s="55"/>
      <c r="AE734" s="55"/>
      <c r="AF734" s="55"/>
      <c r="AG734" s="55"/>
      <c r="AH734" s="55"/>
      <c r="AI734" s="55"/>
      <c r="AJ734" s="55"/>
      <c r="AK734" s="55"/>
      <c r="AL734" s="55"/>
      <c r="AM734" s="55"/>
      <c r="AN734" s="55"/>
      <c r="AO734" s="55"/>
      <c r="AP734" s="55"/>
      <c r="AQ734" s="55"/>
      <c r="AR734" s="55"/>
      <c r="AS734" s="55"/>
      <c r="AT734" s="55"/>
      <c r="AU734" s="55"/>
      <c r="AV734" s="55"/>
      <c r="AW734" s="55"/>
      <c r="AX734" s="55"/>
      <c r="AY734" s="55"/>
    </row>
    <row r="735" spans="1:51" ht="12.75" x14ac:dyDescent="0.2">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c r="AA735" s="55"/>
      <c r="AB735" s="55"/>
      <c r="AC735" s="55"/>
      <c r="AD735" s="55"/>
      <c r="AE735" s="55"/>
      <c r="AF735" s="55"/>
      <c r="AG735" s="55"/>
      <c r="AH735" s="55"/>
      <c r="AI735" s="55"/>
      <c r="AJ735" s="55"/>
      <c r="AK735" s="55"/>
      <c r="AL735" s="55"/>
      <c r="AM735" s="55"/>
      <c r="AN735" s="55"/>
      <c r="AO735" s="55"/>
      <c r="AP735" s="55"/>
      <c r="AQ735" s="55"/>
      <c r="AR735" s="55"/>
      <c r="AS735" s="55"/>
      <c r="AT735" s="55"/>
      <c r="AU735" s="55"/>
      <c r="AV735" s="55"/>
      <c r="AW735" s="55"/>
      <c r="AX735" s="55"/>
      <c r="AY735" s="55"/>
    </row>
    <row r="736" spans="1:51" ht="12.75" x14ac:dyDescent="0.2">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c r="AA736" s="55"/>
      <c r="AB736" s="55"/>
      <c r="AC736" s="55"/>
      <c r="AD736" s="55"/>
      <c r="AE736" s="55"/>
      <c r="AF736" s="55"/>
      <c r="AG736" s="55"/>
      <c r="AH736" s="55"/>
      <c r="AI736" s="55"/>
      <c r="AJ736" s="55"/>
      <c r="AK736" s="55"/>
      <c r="AL736" s="55"/>
      <c r="AM736" s="55"/>
      <c r="AN736" s="55"/>
      <c r="AO736" s="55"/>
      <c r="AP736" s="55"/>
      <c r="AQ736" s="55"/>
      <c r="AR736" s="55"/>
      <c r="AS736" s="55"/>
      <c r="AT736" s="55"/>
      <c r="AU736" s="55"/>
      <c r="AV736" s="55"/>
      <c r="AW736" s="55"/>
      <c r="AX736" s="55"/>
      <c r="AY736" s="55"/>
    </row>
    <row r="737" spans="1:51" ht="12.75" x14ac:dyDescent="0.2">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c r="AA737" s="55"/>
      <c r="AB737" s="55"/>
      <c r="AC737" s="55"/>
      <c r="AD737" s="55"/>
      <c r="AE737" s="55"/>
      <c r="AF737" s="55"/>
      <c r="AG737" s="55"/>
      <c r="AH737" s="55"/>
      <c r="AI737" s="55"/>
      <c r="AJ737" s="55"/>
      <c r="AK737" s="55"/>
      <c r="AL737" s="55"/>
      <c r="AM737" s="55"/>
      <c r="AN737" s="55"/>
      <c r="AO737" s="55"/>
      <c r="AP737" s="55"/>
      <c r="AQ737" s="55"/>
      <c r="AR737" s="55"/>
      <c r="AS737" s="55"/>
      <c r="AT737" s="55"/>
      <c r="AU737" s="55"/>
      <c r="AV737" s="55"/>
      <c r="AW737" s="55"/>
      <c r="AX737" s="55"/>
      <c r="AY737" s="55"/>
    </row>
    <row r="738" spans="1:51" ht="12.75" x14ac:dyDescent="0.2">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c r="AA738" s="55"/>
      <c r="AB738" s="55"/>
      <c r="AC738" s="55"/>
      <c r="AD738" s="55"/>
      <c r="AE738" s="55"/>
      <c r="AF738" s="55"/>
      <c r="AG738" s="55"/>
      <c r="AH738" s="55"/>
      <c r="AI738" s="55"/>
      <c r="AJ738" s="55"/>
      <c r="AK738" s="55"/>
      <c r="AL738" s="55"/>
      <c r="AM738" s="55"/>
      <c r="AN738" s="55"/>
      <c r="AO738" s="55"/>
      <c r="AP738" s="55"/>
      <c r="AQ738" s="55"/>
      <c r="AR738" s="55"/>
      <c r="AS738" s="55"/>
      <c r="AT738" s="55"/>
      <c r="AU738" s="55"/>
      <c r="AV738" s="55"/>
      <c r="AW738" s="55"/>
      <c r="AX738" s="55"/>
      <c r="AY738" s="55"/>
    </row>
    <row r="739" spans="1:51" ht="12.75" x14ac:dyDescent="0.2">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c r="AA739" s="55"/>
      <c r="AB739" s="55"/>
      <c r="AC739" s="55"/>
      <c r="AD739" s="55"/>
      <c r="AE739" s="55"/>
      <c r="AF739" s="55"/>
      <c r="AG739" s="55"/>
      <c r="AH739" s="55"/>
      <c r="AI739" s="55"/>
      <c r="AJ739" s="55"/>
      <c r="AK739" s="55"/>
      <c r="AL739" s="55"/>
      <c r="AM739" s="55"/>
      <c r="AN739" s="55"/>
      <c r="AO739" s="55"/>
      <c r="AP739" s="55"/>
      <c r="AQ739" s="55"/>
      <c r="AR739" s="55"/>
      <c r="AS739" s="55"/>
      <c r="AT739" s="55"/>
      <c r="AU739" s="55"/>
      <c r="AV739" s="55"/>
      <c r="AW739" s="55"/>
      <c r="AX739" s="55"/>
      <c r="AY739" s="55"/>
    </row>
    <row r="740" spans="1:51" ht="12.75" x14ac:dyDescent="0.2">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c r="AA740" s="55"/>
      <c r="AB740" s="55"/>
      <c r="AC740" s="55"/>
      <c r="AD740" s="55"/>
      <c r="AE740" s="55"/>
      <c r="AF740" s="55"/>
      <c r="AG740" s="55"/>
      <c r="AH740" s="55"/>
      <c r="AI740" s="55"/>
      <c r="AJ740" s="55"/>
      <c r="AK740" s="55"/>
      <c r="AL740" s="55"/>
      <c r="AM740" s="55"/>
      <c r="AN740" s="55"/>
      <c r="AO740" s="55"/>
      <c r="AP740" s="55"/>
      <c r="AQ740" s="55"/>
      <c r="AR740" s="55"/>
      <c r="AS740" s="55"/>
      <c r="AT740" s="55"/>
      <c r="AU740" s="55"/>
      <c r="AV740" s="55"/>
      <c r="AW740" s="55"/>
      <c r="AX740" s="55"/>
      <c r="AY740" s="55"/>
    </row>
    <row r="741" spans="1:51" ht="12.75" x14ac:dyDescent="0.2">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c r="AA741" s="55"/>
      <c r="AB741" s="55"/>
      <c r="AC741" s="55"/>
      <c r="AD741" s="55"/>
      <c r="AE741" s="55"/>
      <c r="AF741" s="55"/>
      <c r="AG741" s="55"/>
      <c r="AH741" s="55"/>
      <c r="AI741" s="55"/>
      <c r="AJ741" s="55"/>
      <c r="AK741" s="55"/>
      <c r="AL741" s="55"/>
      <c r="AM741" s="55"/>
      <c r="AN741" s="55"/>
      <c r="AO741" s="55"/>
      <c r="AP741" s="55"/>
      <c r="AQ741" s="55"/>
      <c r="AR741" s="55"/>
      <c r="AS741" s="55"/>
      <c r="AT741" s="55"/>
      <c r="AU741" s="55"/>
      <c r="AV741" s="55"/>
      <c r="AW741" s="55"/>
      <c r="AX741" s="55"/>
      <c r="AY741" s="55"/>
    </row>
    <row r="742" spans="1:51" ht="12.75" x14ac:dyDescent="0.2">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c r="AA742" s="55"/>
      <c r="AB742" s="55"/>
      <c r="AC742" s="55"/>
      <c r="AD742" s="55"/>
      <c r="AE742" s="55"/>
      <c r="AF742" s="55"/>
      <c r="AG742" s="55"/>
      <c r="AH742" s="55"/>
      <c r="AI742" s="55"/>
      <c r="AJ742" s="55"/>
      <c r="AK742" s="55"/>
      <c r="AL742" s="55"/>
      <c r="AM742" s="55"/>
      <c r="AN742" s="55"/>
      <c r="AO742" s="55"/>
      <c r="AP742" s="55"/>
      <c r="AQ742" s="55"/>
      <c r="AR742" s="55"/>
      <c r="AS742" s="55"/>
      <c r="AT742" s="55"/>
      <c r="AU742" s="55"/>
      <c r="AV742" s="55"/>
      <c r="AW742" s="55"/>
      <c r="AX742" s="55"/>
      <c r="AY742" s="55"/>
    </row>
    <row r="743" spans="1:51" ht="12.75" x14ac:dyDescent="0.2">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c r="AA743" s="55"/>
      <c r="AB743" s="55"/>
      <c r="AC743" s="55"/>
      <c r="AD743" s="55"/>
      <c r="AE743" s="55"/>
      <c r="AF743" s="55"/>
      <c r="AG743" s="55"/>
      <c r="AH743" s="55"/>
      <c r="AI743" s="55"/>
      <c r="AJ743" s="55"/>
      <c r="AK743" s="55"/>
      <c r="AL743" s="55"/>
      <c r="AM743" s="55"/>
      <c r="AN743" s="55"/>
      <c r="AO743" s="55"/>
      <c r="AP743" s="55"/>
      <c r="AQ743" s="55"/>
      <c r="AR743" s="55"/>
      <c r="AS743" s="55"/>
      <c r="AT743" s="55"/>
      <c r="AU743" s="55"/>
      <c r="AV743" s="55"/>
      <c r="AW743" s="55"/>
      <c r="AX743" s="55"/>
      <c r="AY743" s="55"/>
    </row>
    <row r="744" spans="1:51" ht="12.75" x14ac:dyDescent="0.2">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c r="AA744" s="55"/>
      <c r="AB744" s="55"/>
      <c r="AC744" s="55"/>
      <c r="AD744" s="55"/>
      <c r="AE744" s="55"/>
      <c r="AF744" s="55"/>
      <c r="AG744" s="55"/>
      <c r="AH744" s="55"/>
      <c r="AI744" s="55"/>
      <c r="AJ744" s="55"/>
      <c r="AK744" s="55"/>
      <c r="AL744" s="55"/>
      <c r="AM744" s="55"/>
      <c r="AN744" s="55"/>
      <c r="AO744" s="55"/>
      <c r="AP744" s="55"/>
      <c r="AQ744" s="55"/>
      <c r="AR744" s="55"/>
      <c r="AS744" s="55"/>
      <c r="AT744" s="55"/>
      <c r="AU744" s="55"/>
      <c r="AV744" s="55"/>
      <c r="AW744" s="55"/>
      <c r="AX744" s="55"/>
      <c r="AY744" s="55"/>
    </row>
    <row r="745" spans="1:51" ht="12.75" x14ac:dyDescent="0.2">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c r="AA745" s="55"/>
      <c r="AB745" s="55"/>
      <c r="AC745" s="55"/>
      <c r="AD745" s="55"/>
      <c r="AE745" s="55"/>
      <c r="AF745" s="55"/>
      <c r="AG745" s="55"/>
      <c r="AH745" s="55"/>
      <c r="AI745" s="55"/>
      <c r="AJ745" s="55"/>
      <c r="AK745" s="55"/>
      <c r="AL745" s="55"/>
      <c r="AM745" s="55"/>
      <c r="AN745" s="55"/>
      <c r="AO745" s="55"/>
      <c r="AP745" s="55"/>
      <c r="AQ745" s="55"/>
      <c r="AR745" s="55"/>
      <c r="AS745" s="55"/>
      <c r="AT745" s="55"/>
      <c r="AU745" s="55"/>
      <c r="AV745" s="55"/>
      <c r="AW745" s="55"/>
      <c r="AX745" s="55"/>
      <c r="AY745" s="55"/>
    </row>
    <row r="746" spans="1:51" ht="12.75" x14ac:dyDescent="0.2">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c r="AA746" s="55"/>
      <c r="AB746" s="55"/>
      <c r="AC746" s="55"/>
      <c r="AD746" s="55"/>
      <c r="AE746" s="55"/>
      <c r="AF746" s="55"/>
      <c r="AG746" s="55"/>
      <c r="AH746" s="55"/>
      <c r="AI746" s="55"/>
      <c r="AJ746" s="55"/>
      <c r="AK746" s="55"/>
      <c r="AL746" s="55"/>
      <c r="AM746" s="55"/>
      <c r="AN746" s="55"/>
      <c r="AO746" s="55"/>
      <c r="AP746" s="55"/>
      <c r="AQ746" s="55"/>
      <c r="AR746" s="55"/>
      <c r="AS746" s="55"/>
      <c r="AT746" s="55"/>
      <c r="AU746" s="55"/>
      <c r="AV746" s="55"/>
      <c r="AW746" s="55"/>
      <c r="AX746" s="55"/>
      <c r="AY746" s="55"/>
    </row>
    <row r="747" spans="1:51" ht="12.75" x14ac:dyDescent="0.2">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c r="AA747" s="55"/>
      <c r="AB747" s="55"/>
      <c r="AC747" s="55"/>
      <c r="AD747" s="55"/>
      <c r="AE747" s="55"/>
      <c r="AF747" s="55"/>
      <c r="AG747" s="55"/>
      <c r="AH747" s="55"/>
      <c r="AI747" s="55"/>
      <c r="AJ747" s="55"/>
      <c r="AK747" s="55"/>
      <c r="AL747" s="55"/>
      <c r="AM747" s="55"/>
      <c r="AN747" s="55"/>
      <c r="AO747" s="55"/>
      <c r="AP747" s="55"/>
      <c r="AQ747" s="55"/>
      <c r="AR747" s="55"/>
      <c r="AS747" s="55"/>
      <c r="AT747" s="55"/>
      <c r="AU747" s="55"/>
      <c r="AV747" s="55"/>
      <c r="AW747" s="55"/>
      <c r="AX747" s="55"/>
      <c r="AY747" s="55"/>
    </row>
    <row r="748" spans="1:51" ht="12.75" x14ac:dyDescent="0.2">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c r="AA748" s="55"/>
      <c r="AB748" s="55"/>
      <c r="AC748" s="55"/>
      <c r="AD748" s="55"/>
      <c r="AE748" s="55"/>
      <c r="AF748" s="55"/>
      <c r="AG748" s="55"/>
      <c r="AH748" s="55"/>
      <c r="AI748" s="55"/>
      <c r="AJ748" s="55"/>
      <c r="AK748" s="55"/>
      <c r="AL748" s="55"/>
      <c r="AM748" s="55"/>
      <c r="AN748" s="55"/>
      <c r="AO748" s="55"/>
      <c r="AP748" s="55"/>
      <c r="AQ748" s="55"/>
      <c r="AR748" s="55"/>
      <c r="AS748" s="55"/>
      <c r="AT748" s="55"/>
      <c r="AU748" s="55"/>
      <c r="AV748" s="55"/>
      <c r="AW748" s="55"/>
      <c r="AX748" s="55"/>
      <c r="AY748" s="55"/>
    </row>
    <row r="749" spans="1:51" ht="12.75" x14ac:dyDescent="0.2">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c r="AA749" s="55"/>
      <c r="AB749" s="55"/>
      <c r="AC749" s="55"/>
      <c r="AD749" s="55"/>
      <c r="AE749" s="55"/>
      <c r="AF749" s="55"/>
      <c r="AG749" s="55"/>
      <c r="AH749" s="55"/>
      <c r="AI749" s="55"/>
      <c r="AJ749" s="55"/>
      <c r="AK749" s="55"/>
      <c r="AL749" s="55"/>
      <c r="AM749" s="55"/>
      <c r="AN749" s="55"/>
      <c r="AO749" s="55"/>
      <c r="AP749" s="55"/>
      <c r="AQ749" s="55"/>
      <c r="AR749" s="55"/>
      <c r="AS749" s="55"/>
      <c r="AT749" s="55"/>
      <c r="AU749" s="55"/>
      <c r="AV749" s="55"/>
      <c r="AW749" s="55"/>
      <c r="AX749" s="55"/>
      <c r="AY749" s="55"/>
    </row>
    <row r="750" spans="1:51" ht="12.75" x14ac:dyDescent="0.2">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c r="AA750" s="55"/>
      <c r="AB750" s="55"/>
      <c r="AC750" s="55"/>
      <c r="AD750" s="55"/>
      <c r="AE750" s="55"/>
      <c r="AF750" s="55"/>
      <c r="AG750" s="55"/>
      <c r="AH750" s="55"/>
      <c r="AI750" s="55"/>
      <c r="AJ750" s="55"/>
      <c r="AK750" s="55"/>
      <c r="AL750" s="55"/>
      <c r="AM750" s="55"/>
      <c r="AN750" s="55"/>
      <c r="AO750" s="55"/>
      <c r="AP750" s="55"/>
      <c r="AQ750" s="55"/>
      <c r="AR750" s="55"/>
      <c r="AS750" s="55"/>
      <c r="AT750" s="55"/>
      <c r="AU750" s="55"/>
      <c r="AV750" s="55"/>
      <c r="AW750" s="55"/>
      <c r="AX750" s="55"/>
      <c r="AY750" s="55"/>
    </row>
    <row r="751" spans="1:51" ht="12.75" x14ac:dyDescent="0.2">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c r="AA751" s="55"/>
      <c r="AB751" s="55"/>
      <c r="AC751" s="55"/>
      <c r="AD751" s="55"/>
      <c r="AE751" s="55"/>
      <c r="AF751" s="55"/>
      <c r="AG751" s="55"/>
      <c r="AH751" s="55"/>
      <c r="AI751" s="55"/>
      <c r="AJ751" s="55"/>
      <c r="AK751" s="55"/>
      <c r="AL751" s="55"/>
      <c r="AM751" s="55"/>
      <c r="AN751" s="55"/>
      <c r="AO751" s="55"/>
      <c r="AP751" s="55"/>
      <c r="AQ751" s="55"/>
      <c r="AR751" s="55"/>
      <c r="AS751" s="55"/>
      <c r="AT751" s="55"/>
      <c r="AU751" s="55"/>
      <c r="AV751" s="55"/>
      <c r="AW751" s="55"/>
      <c r="AX751" s="55"/>
      <c r="AY751" s="55"/>
    </row>
    <row r="752" spans="1:51" ht="12.75" x14ac:dyDescent="0.2">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c r="AA752" s="55"/>
      <c r="AB752" s="55"/>
      <c r="AC752" s="55"/>
      <c r="AD752" s="55"/>
      <c r="AE752" s="55"/>
      <c r="AF752" s="55"/>
      <c r="AG752" s="55"/>
      <c r="AH752" s="55"/>
      <c r="AI752" s="55"/>
      <c r="AJ752" s="55"/>
      <c r="AK752" s="55"/>
      <c r="AL752" s="55"/>
      <c r="AM752" s="55"/>
      <c r="AN752" s="55"/>
      <c r="AO752" s="55"/>
      <c r="AP752" s="55"/>
      <c r="AQ752" s="55"/>
      <c r="AR752" s="55"/>
      <c r="AS752" s="55"/>
      <c r="AT752" s="55"/>
      <c r="AU752" s="55"/>
      <c r="AV752" s="55"/>
      <c r="AW752" s="55"/>
      <c r="AX752" s="55"/>
      <c r="AY752" s="55"/>
    </row>
    <row r="753" spans="1:51" ht="12.75" x14ac:dyDescent="0.2">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c r="AA753" s="55"/>
      <c r="AB753" s="55"/>
      <c r="AC753" s="55"/>
      <c r="AD753" s="55"/>
      <c r="AE753" s="55"/>
      <c r="AF753" s="55"/>
      <c r="AG753" s="55"/>
      <c r="AH753" s="55"/>
      <c r="AI753" s="55"/>
      <c r="AJ753" s="55"/>
      <c r="AK753" s="55"/>
      <c r="AL753" s="55"/>
      <c r="AM753" s="55"/>
      <c r="AN753" s="55"/>
      <c r="AO753" s="55"/>
      <c r="AP753" s="55"/>
      <c r="AQ753" s="55"/>
      <c r="AR753" s="55"/>
      <c r="AS753" s="55"/>
      <c r="AT753" s="55"/>
      <c r="AU753" s="55"/>
      <c r="AV753" s="55"/>
      <c r="AW753" s="55"/>
      <c r="AX753" s="55"/>
      <c r="AY753" s="55"/>
    </row>
    <row r="754" spans="1:51" ht="12.75" x14ac:dyDescent="0.2">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c r="AA754" s="55"/>
      <c r="AB754" s="55"/>
      <c r="AC754" s="55"/>
      <c r="AD754" s="55"/>
      <c r="AE754" s="55"/>
      <c r="AF754" s="55"/>
      <c r="AG754" s="55"/>
      <c r="AH754" s="55"/>
      <c r="AI754" s="55"/>
      <c r="AJ754" s="55"/>
      <c r="AK754" s="55"/>
      <c r="AL754" s="55"/>
      <c r="AM754" s="55"/>
      <c r="AN754" s="55"/>
      <c r="AO754" s="55"/>
      <c r="AP754" s="55"/>
      <c r="AQ754" s="55"/>
      <c r="AR754" s="55"/>
      <c r="AS754" s="55"/>
      <c r="AT754" s="55"/>
      <c r="AU754" s="55"/>
      <c r="AV754" s="55"/>
      <c r="AW754" s="55"/>
      <c r="AX754" s="55"/>
      <c r="AY754" s="55"/>
    </row>
    <row r="755" spans="1:51" ht="12.75" x14ac:dyDescent="0.2">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c r="AA755" s="55"/>
      <c r="AB755" s="55"/>
      <c r="AC755" s="55"/>
      <c r="AD755" s="55"/>
      <c r="AE755" s="55"/>
      <c r="AF755" s="55"/>
      <c r="AG755" s="55"/>
      <c r="AH755" s="55"/>
      <c r="AI755" s="55"/>
      <c r="AJ755" s="55"/>
      <c r="AK755" s="55"/>
      <c r="AL755" s="55"/>
      <c r="AM755" s="55"/>
      <c r="AN755" s="55"/>
      <c r="AO755" s="55"/>
      <c r="AP755" s="55"/>
      <c r="AQ755" s="55"/>
      <c r="AR755" s="55"/>
      <c r="AS755" s="55"/>
      <c r="AT755" s="55"/>
      <c r="AU755" s="55"/>
      <c r="AV755" s="55"/>
      <c r="AW755" s="55"/>
      <c r="AX755" s="55"/>
      <c r="AY755" s="55"/>
    </row>
    <row r="756" spans="1:51" ht="12.75" x14ac:dyDescent="0.2">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c r="AA756" s="55"/>
      <c r="AB756" s="55"/>
      <c r="AC756" s="55"/>
      <c r="AD756" s="55"/>
      <c r="AE756" s="55"/>
      <c r="AF756" s="55"/>
      <c r="AG756" s="55"/>
      <c r="AH756" s="55"/>
      <c r="AI756" s="55"/>
      <c r="AJ756" s="55"/>
      <c r="AK756" s="55"/>
      <c r="AL756" s="55"/>
      <c r="AM756" s="55"/>
      <c r="AN756" s="55"/>
      <c r="AO756" s="55"/>
      <c r="AP756" s="55"/>
      <c r="AQ756" s="55"/>
      <c r="AR756" s="55"/>
      <c r="AS756" s="55"/>
      <c r="AT756" s="55"/>
      <c r="AU756" s="55"/>
      <c r="AV756" s="55"/>
      <c r="AW756" s="55"/>
      <c r="AX756" s="55"/>
      <c r="AY756" s="55"/>
    </row>
    <row r="757" spans="1:51" ht="12.75" x14ac:dyDescent="0.2">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c r="AA757" s="55"/>
      <c r="AB757" s="55"/>
      <c r="AC757" s="55"/>
      <c r="AD757" s="55"/>
      <c r="AE757" s="55"/>
      <c r="AF757" s="55"/>
      <c r="AG757" s="55"/>
      <c r="AH757" s="55"/>
      <c r="AI757" s="55"/>
      <c r="AJ757" s="55"/>
      <c r="AK757" s="55"/>
      <c r="AL757" s="55"/>
      <c r="AM757" s="55"/>
      <c r="AN757" s="55"/>
      <c r="AO757" s="55"/>
      <c r="AP757" s="55"/>
      <c r="AQ757" s="55"/>
      <c r="AR757" s="55"/>
      <c r="AS757" s="55"/>
      <c r="AT757" s="55"/>
      <c r="AU757" s="55"/>
      <c r="AV757" s="55"/>
      <c r="AW757" s="55"/>
      <c r="AX757" s="55"/>
      <c r="AY757" s="55"/>
    </row>
    <row r="758" spans="1:51" ht="12.75" x14ac:dyDescent="0.2">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c r="AA758" s="55"/>
      <c r="AB758" s="55"/>
      <c r="AC758" s="55"/>
      <c r="AD758" s="55"/>
      <c r="AE758" s="55"/>
      <c r="AF758" s="55"/>
      <c r="AG758" s="55"/>
      <c r="AH758" s="55"/>
      <c r="AI758" s="55"/>
      <c r="AJ758" s="55"/>
      <c r="AK758" s="55"/>
      <c r="AL758" s="55"/>
      <c r="AM758" s="55"/>
      <c r="AN758" s="55"/>
      <c r="AO758" s="55"/>
      <c r="AP758" s="55"/>
      <c r="AQ758" s="55"/>
      <c r="AR758" s="55"/>
      <c r="AS758" s="55"/>
      <c r="AT758" s="55"/>
      <c r="AU758" s="55"/>
      <c r="AV758" s="55"/>
      <c r="AW758" s="55"/>
      <c r="AX758" s="55"/>
      <c r="AY758" s="55"/>
    </row>
    <row r="759" spans="1:51" ht="12.75" x14ac:dyDescent="0.2">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c r="AB759" s="55"/>
      <c r="AC759" s="55"/>
      <c r="AD759" s="55"/>
      <c r="AE759" s="55"/>
      <c r="AF759" s="55"/>
      <c r="AG759" s="55"/>
      <c r="AH759" s="55"/>
      <c r="AI759" s="55"/>
      <c r="AJ759" s="55"/>
      <c r="AK759" s="55"/>
      <c r="AL759" s="55"/>
      <c r="AM759" s="55"/>
      <c r="AN759" s="55"/>
      <c r="AO759" s="55"/>
      <c r="AP759" s="55"/>
      <c r="AQ759" s="55"/>
      <c r="AR759" s="55"/>
      <c r="AS759" s="55"/>
      <c r="AT759" s="55"/>
      <c r="AU759" s="55"/>
      <c r="AV759" s="55"/>
      <c r="AW759" s="55"/>
      <c r="AX759" s="55"/>
      <c r="AY759" s="55"/>
    </row>
    <row r="760" spans="1:51" ht="12.75" x14ac:dyDescent="0.2">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c r="AA760" s="55"/>
      <c r="AB760" s="55"/>
      <c r="AC760" s="55"/>
      <c r="AD760" s="55"/>
      <c r="AE760" s="55"/>
      <c r="AF760" s="55"/>
      <c r="AG760" s="55"/>
      <c r="AH760" s="55"/>
      <c r="AI760" s="55"/>
      <c r="AJ760" s="55"/>
      <c r="AK760" s="55"/>
      <c r="AL760" s="55"/>
      <c r="AM760" s="55"/>
      <c r="AN760" s="55"/>
      <c r="AO760" s="55"/>
      <c r="AP760" s="55"/>
      <c r="AQ760" s="55"/>
      <c r="AR760" s="55"/>
      <c r="AS760" s="55"/>
      <c r="AT760" s="55"/>
      <c r="AU760" s="55"/>
      <c r="AV760" s="55"/>
      <c r="AW760" s="55"/>
      <c r="AX760" s="55"/>
      <c r="AY760" s="55"/>
    </row>
    <row r="761" spans="1:51" ht="12.75" x14ac:dyDescent="0.2">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c r="AA761" s="55"/>
      <c r="AB761" s="55"/>
      <c r="AC761" s="55"/>
      <c r="AD761" s="55"/>
      <c r="AE761" s="55"/>
      <c r="AF761" s="55"/>
      <c r="AG761" s="55"/>
      <c r="AH761" s="55"/>
      <c r="AI761" s="55"/>
      <c r="AJ761" s="55"/>
      <c r="AK761" s="55"/>
      <c r="AL761" s="55"/>
      <c r="AM761" s="55"/>
      <c r="AN761" s="55"/>
      <c r="AO761" s="55"/>
      <c r="AP761" s="55"/>
      <c r="AQ761" s="55"/>
      <c r="AR761" s="55"/>
      <c r="AS761" s="55"/>
      <c r="AT761" s="55"/>
      <c r="AU761" s="55"/>
      <c r="AV761" s="55"/>
      <c r="AW761" s="55"/>
      <c r="AX761" s="55"/>
      <c r="AY761" s="55"/>
    </row>
    <row r="762" spans="1:51" ht="12.75" x14ac:dyDescent="0.2">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c r="AA762" s="55"/>
      <c r="AB762" s="55"/>
      <c r="AC762" s="55"/>
      <c r="AD762" s="55"/>
      <c r="AE762" s="55"/>
      <c r="AF762" s="55"/>
      <c r="AG762" s="55"/>
      <c r="AH762" s="55"/>
      <c r="AI762" s="55"/>
      <c r="AJ762" s="55"/>
      <c r="AK762" s="55"/>
      <c r="AL762" s="55"/>
      <c r="AM762" s="55"/>
      <c r="AN762" s="55"/>
      <c r="AO762" s="55"/>
      <c r="AP762" s="55"/>
      <c r="AQ762" s="55"/>
      <c r="AR762" s="55"/>
      <c r="AS762" s="55"/>
      <c r="AT762" s="55"/>
      <c r="AU762" s="55"/>
      <c r="AV762" s="55"/>
      <c r="AW762" s="55"/>
      <c r="AX762" s="55"/>
      <c r="AY762" s="55"/>
    </row>
    <row r="763" spans="1:51" ht="12.75" x14ac:dyDescent="0.2">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c r="AA763" s="55"/>
      <c r="AB763" s="55"/>
      <c r="AC763" s="55"/>
      <c r="AD763" s="55"/>
      <c r="AE763" s="55"/>
      <c r="AF763" s="55"/>
      <c r="AG763" s="55"/>
      <c r="AH763" s="55"/>
      <c r="AI763" s="55"/>
      <c r="AJ763" s="55"/>
      <c r="AK763" s="55"/>
      <c r="AL763" s="55"/>
      <c r="AM763" s="55"/>
      <c r="AN763" s="55"/>
      <c r="AO763" s="55"/>
      <c r="AP763" s="55"/>
      <c r="AQ763" s="55"/>
      <c r="AR763" s="55"/>
      <c r="AS763" s="55"/>
      <c r="AT763" s="55"/>
      <c r="AU763" s="55"/>
      <c r="AV763" s="55"/>
      <c r="AW763" s="55"/>
      <c r="AX763" s="55"/>
      <c r="AY763" s="55"/>
    </row>
    <row r="764" spans="1:51" ht="12.75" x14ac:dyDescent="0.2">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c r="AA764" s="55"/>
      <c r="AB764" s="55"/>
      <c r="AC764" s="55"/>
      <c r="AD764" s="55"/>
      <c r="AE764" s="55"/>
      <c r="AF764" s="55"/>
      <c r="AG764" s="55"/>
      <c r="AH764" s="55"/>
      <c r="AI764" s="55"/>
      <c r="AJ764" s="55"/>
      <c r="AK764" s="55"/>
      <c r="AL764" s="55"/>
      <c r="AM764" s="55"/>
      <c r="AN764" s="55"/>
      <c r="AO764" s="55"/>
      <c r="AP764" s="55"/>
      <c r="AQ764" s="55"/>
      <c r="AR764" s="55"/>
      <c r="AS764" s="55"/>
      <c r="AT764" s="55"/>
      <c r="AU764" s="55"/>
      <c r="AV764" s="55"/>
      <c r="AW764" s="55"/>
      <c r="AX764" s="55"/>
      <c r="AY764" s="55"/>
    </row>
    <row r="765" spans="1:51" ht="12.75" x14ac:dyDescent="0.2">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c r="AA765" s="55"/>
      <c r="AB765" s="55"/>
      <c r="AC765" s="55"/>
      <c r="AD765" s="55"/>
      <c r="AE765" s="55"/>
      <c r="AF765" s="55"/>
      <c r="AG765" s="55"/>
      <c r="AH765" s="55"/>
      <c r="AI765" s="55"/>
      <c r="AJ765" s="55"/>
      <c r="AK765" s="55"/>
      <c r="AL765" s="55"/>
      <c r="AM765" s="55"/>
      <c r="AN765" s="55"/>
      <c r="AO765" s="55"/>
      <c r="AP765" s="55"/>
      <c r="AQ765" s="55"/>
      <c r="AR765" s="55"/>
      <c r="AS765" s="55"/>
      <c r="AT765" s="55"/>
      <c r="AU765" s="55"/>
      <c r="AV765" s="55"/>
      <c r="AW765" s="55"/>
      <c r="AX765" s="55"/>
      <c r="AY765" s="55"/>
    </row>
    <row r="766" spans="1:51" ht="12.75" x14ac:dyDescent="0.2">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c r="AA766" s="55"/>
      <c r="AB766" s="55"/>
      <c r="AC766" s="55"/>
      <c r="AD766" s="55"/>
      <c r="AE766" s="55"/>
      <c r="AF766" s="55"/>
      <c r="AG766" s="55"/>
      <c r="AH766" s="55"/>
      <c r="AI766" s="55"/>
      <c r="AJ766" s="55"/>
      <c r="AK766" s="55"/>
      <c r="AL766" s="55"/>
      <c r="AM766" s="55"/>
      <c r="AN766" s="55"/>
      <c r="AO766" s="55"/>
      <c r="AP766" s="55"/>
      <c r="AQ766" s="55"/>
      <c r="AR766" s="55"/>
      <c r="AS766" s="55"/>
      <c r="AT766" s="55"/>
      <c r="AU766" s="55"/>
      <c r="AV766" s="55"/>
      <c r="AW766" s="55"/>
      <c r="AX766" s="55"/>
      <c r="AY766" s="55"/>
    </row>
    <row r="767" spans="1:51" ht="12.75" x14ac:dyDescent="0.2">
      <c r="A767" s="55"/>
      <c r="B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c r="AA767" s="55"/>
      <c r="AB767" s="55"/>
      <c r="AC767" s="55"/>
      <c r="AD767" s="55"/>
      <c r="AE767" s="55"/>
      <c r="AF767" s="55"/>
      <c r="AG767" s="55"/>
      <c r="AH767" s="55"/>
      <c r="AI767" s="55"/>
      <c r="AJ767" s="55"/>
      <c r="AK767" s="55"/>
      <c r="AL767" s="55"/>
      <c r="AM767" s="55"/>
      <c r="AN767" s="55"/>
      <c r="AO767" s="55"/>
      <c r="AP767" s="55"/>
      <c r="AQ767" s="55"/>
      <c r="AR767" s="55"/>
      <c r="AS767" s="55"/>
      <c r="AT767" s="55"/>
      <c r="AU767" s="55"/>
      <c r="AV767" s="55"/>
      <c r="AW767" s="55"/>
      <c r="AX767" s="55"/>
      <c r="AY767" s="55"/>
    </row>
    <row r="768" spans="1:51" ht="12.75" x14ac:dyDescent="0.2">
      <c r="A768" s="55"/>
      <c r="B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c r="AA768" s="55"/>
      <c r="AB768" s="55"/>
      <c r="AC768" s="55"/>
      <c r="AD768" s="55"/>
      <c r="AE768" s="55"/>
      <c r="AF768" s="55"/>
      <c r="AG768" s="55"/>
      <c r="AH768" s="55"/>
      <c r="AI768" s="55"/>
      <c r="AJ768" s="55"/>
      <c r="AK768" s="55"/>
      <c r="AL768" s="55"/>
      <c r="AM768" s="55"/>
      <c r="AN768" s="55"/>
      <c r="AO768" s="55"/>
      <c r="AP768" s="55"/>
      <c r="AQ768" s="55"/>
      <c r="AR768" s="55"/>
      <c r="AS768" s="55"/>
      <c r="AT768" s="55"/>
      <c r="AU768" s="55"/>
      <c r="AV768" s="55"/>
      <c r="AW768" s="55"/>
      <c r="AX768" s="55"/>
      <c r="AY768" s="55"/>
    </row>
    <row r="769" spans="1:51" ht="12.75" x14ac:dyDescent="0.2">
      <c r="A769" s="55"/>
      <c r="B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c r="AA769" s="55"/>
      <c r="AB769" s="55"/>
      <c r="AC769" s="55"/>
      <c r="AD769" s="55"/>
      <c r="AE769" s="55"/>
      <c r="AF769" s="55"/>
      <c r="AG769" s="55"/>
      <c r="AH769" s="55"/>
      <c r="AI769" s="55"/>
      <c r="AJ769" s="55"/>
      <c r="AK769" s="55"/>
      <c r="AL769" s="55"/>
      <c r="AM769" s="55"/>
      <c r="AN769" s="55"/>
      <c r="AO769" s="55"/>
      <c r="AP769" s="55"/>
      <c r="AQ769" s="55"/>
      <c r="AR769" s="55"/>
      <c r="AS769" s="55"/>
      <c r="AT769" s="55"/>
      <c r="AU769" s="55"/>
      <c r="AV769" s="55"/>
      <c r="AW769" s="55"/>
      <c r="AX769" s="55"/>
      <c r="AY769" s="55"/>
    </row>
    <row r="770" spans="1:51" ht="12.75" x14ac:dyDescent="0.2">
      <c r="A770" s="55"/>
      <c r="B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c r="AA770" s="55"/>
      <c r="AB770" s="55"/>
      <c r="AC770" s="55"/>
      <c r="AD770" s="55"/>
      <c r="AE770" s="55"/>
      <c r="AF770" s="55"/>
      <c r="AG770" s="55"/>
      <c r="AH770" s="55"/>
      <c r="AI770" s="55"/>
      <c r="AJ770" s="55"/>
      <c r="AK770" s="55"/>
      <c r="AL770" s="55"/>
      <c r="AM770" s="55"/>
      <c r="AN770" s="55"/>
      <c r="AO770" s="55"/>
      <c r="AP770" s="55"/>
      <c r="AQ770" s="55"/>
      <c r="AR770" s="55"/>
      <c r="AS770" s="55"/>
      <c r="AT770" s="55"/>
      <c r="AU770" s="55"/>
      <c r="AV770" s="55"/>
      <c r="AW770" s="55"/>
      <c r="AX770" s="55"/>
      <c r="AY770" s="55"/>
    </row>
    <row r="771" spans="1:51" ht="12.75" x14ac:dyDescent="0.2">
      <c r="A771" s="55"/>
      <c r="B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c r="AA771" s="55"/>
      <c r="AB771" s="55"/>
      <c r="AC771" s="55"/>
      <c r="AD771" s="55"/>
      <c r="AE771" s="55"/>
      <c r="AF771" s="55"/>
      <c r="AG771" s="55"/>
      <c r="AH771" s="55"/>
      <c r="AI771" s="55"/>
      <c r="AJ771" s="55"/>
      <c r="AK771" s="55"/>
      <c r="AL771" s="55"/>
      <c r="AM771" s="55"/>
      <c r="AN771" s="55"/>
      <c r="AO771" s="55"/>
      <c r="AP771" s="55"/>
      <c r="AQ771" s="55"/>
      <c r="AR771" s="55"/>
      <c r="AS771" s="55"/>
      <c r="AT771" s="55"/>
      <c r="AU771" s="55"/>
      <c r="AV771" s="55"/>
      <c r="AW771" s="55"/>
      <c r="AX771" s="55"/>
      <c r="AY771" s="55"/>
    </row>
    <row r="772" spans="1:51" ht="12.75" x14ac:dyDescent="0.2">
      <c r="A772" s="55"/>
      <c r="B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c r="AA772" s="55"/>
      <c r="AB772" s="55"/>
      <c r="AC772" s="55"/>
      <c r="AD772" s="55"/>
      <c r="AE772" s="55"/>
      <c r="AF772" s="55"/>
      <c r="AG772" s="55"/>
      <c r="AH772" s="55"/>
      <c r="AI772" s="55"/>
      <c r="AJ772" s="55"/>
      <c r="AK772" s="55"/>
      <c r="AL772" s="55"/>
      <c r="AM772" s="55"/>
      <c r="AN772" s="55"/>
      <c r="AO772" s="55"/>
      <c r="AP772" s="55"/>
      <c r="AQ772" s="55"/>
      <c r="AR772" s="55"/>
      <c r="AS772" s="55"/>
      <c r="AT772" s="55"/>
      <c r="AU772" s="55"/>
      <c r="AV772" s="55"/>
      <c r="AW772" s="55"/>
      <c r="AX772" s="55"/>
      <c r="AY772" s="55"/>
    </row>
    <row r="773" spans="1:51" ht="12.75" x14ac:dyDescent="0.2">
      <c r="A773" s="55"/>
      <c r="B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c r="AA773" s="55"/>
      <c r="AB773" s="55"/>
      <c r="AC773" s="55"/>
      <c r="AD773" s="55"/>
      <c r="AE773" s="55"/>
      <c r="AF773" s="55"/>
      <c r="AG773" s="55"/>
      <c r="AH773" s="55"/>
      <c r="AI773" s="55"/>
      <c r="AJ773" s="55"/>
      <c r="AK773" s="55"/>
      <c r="AL773" s="55"/>
      <c r="AM773" s="55"/>
      <c r="AN773" s="55"/>
      <c r="AO773" s="55"/>
      <c r="AP773" s="55"/>
      <c r="AQ773" s="55"/>
      <c r="AR773" s="55"/>
      <c r="AS773" s="55"/>
      <c r="AT773" s="55"/>
      <c r="AU773" s="55"/>
      <c r="AV773" s="55"/>
      <c r="AW773" s="55"/>
      <c r="AX773" s="55"/>
      <c r="AY773" s="55"/>
    </row>
    <row r="774" spans="1:51" ht="12.75" x14ac:dyDescent="0.2">
      <c r="A774" s="55"/>
      <c r="B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c r="AA774" s="55"/>
      <c r="AB774" s="55"/>
      <c r="AC774" s="55"/>
      <c r="AD774" s="55"/>
      <c r="AE774" s="55"/>
      <c r="AF774" s="55"/>
      <c r="AG774" s="55"/>
      <c r="AH774" s="55"/>
      <c r="AI774" s="55"/>
      <c r="AJ774" s="55"/>
      <c r="AK774" s="55"/>
      <c r="AL774" s="55"/>
      <c r="AM774" s="55"/>
      <c r="AN774" s="55"/>
      <c r="AO774" s="55"/>
      <c r="AP774" s="55"/>
      <c r="AQ774" s="55"/>
      <c r="AR774" s="55"/>
      <c r="AS774" s="55"/>
      <c r="AT774" s="55"/>
      <c r="AU774" s="55"/>
      <c r="AV774" s="55"/>
      <c r="AW774" s="55"/>
      <c r="AX774" s="55"/>
      <c r="AY774" s="55"/>
    </row>
    <row r="775" spans="1:51" ht="12.75" x14ac:dyDescent="0.2">
      <c r="A775" s="55"/>
      <c r="B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c r="AA775" s="55"/>
      <c r="AB775" s="55"/>
      <c r="AC775" s="55"/>
      <c r="AD775" s="55"/>
      <c r="AE775" s="55"/>
      <c r="AF775" s="55"/>
      <c r="AG775" s="55"/>
      <c r="AH775" s="55"/>
      <c r="AI775" s="55"/>
      <c r="AJ775" s="55"/>
      <c r="AK775" s="55"/>
      <c r="AL775" s="55"/>
      <c r="AM775" s="55"/>
      <c r="AN775" s="55"/>
      <c r="AO775" s="55"/>
      <c r="AP775" s="55"/>
      <c r="AQ775" s="55"/>
      <c r="AR775" s="55"/>
      <c r="AS775" s="55"/>
      <c r="AT775" s="55"/>
      <c r="AU775" s="55"/>
      <c r="AV775" s="55"/>
      <c r="AW775" s="55"/>
      <c r="AX775" s="55"/>
      <c r="AY775" s="55"/>
    </row>
    <row r="776" spans="1:51" ht="12.75" x14ac:dyDescent="0.2">
      <c r="A776" s="55"/>
      <c r="B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c r="AA776" s="55"/>
      <c r="AB776" s="55"/>
      <c r="AC776" s="55"/>
      <c r="AD776" s="55"/>
      <c r="AE776" s="55"/>
      <c r="AF776" s="55"/>
      <c r="AG776" s="55"/>
      <c r="AH776" s="55"/>
      <c r="AI776" s="55"/>
      <c r="AJ776" s="55"/>
      <c r="AK776" s="55"/>
      <c r="AL776" s="55"/>
      <c r="AM776" s="55"/>
      <c r="AN776" s="55"/>
      <c r="AO776" s="55"/>
      <c r="AP776" s="55"/>
      <c r="AQ776" s="55"/>
      <c r="AR776" s="55"/>
      <c r="AS776" s="55"/>
      <c r="AT776" s="55"/>
      <c r="AU776" s="55"/>
      <c r="AV776" s="55"/>
      <c r="AW776" s="55"/>
      <c r="AX776" s="55"/>
      <c r="AY776" s="55"/>
    </row>
    <row r="777" spans="1:51" ht="12.75" x14ac:dyDescent="0.2">
      <c r="A777" s="55"/>
      <c r="B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c r="AA777" s="55"/>
      <c r="AB777" s="55"/>
      <c r="AC777" s="55"/>
      <c r="AD777" s="55"/>
      <c r="AE777" s="55"/>
      <c r="AF777" s="55"/>
      <c r="AG777" s="55"/>
      <c r="AH777" s="55"/>
      <c r="AI777" s="55"/>
      <c r="AJ777" s="55"/>
      <c r="AK777" s="55"/>
      <c r="AL777" s="55"/>
      <c r="AM777" s="55"/>
      <c r="AN777" s="55"/>
      <c r="AO777" s="55"/>
      <c r="AP777" s="55"/>
      <c r="AQ777" s="55"/>
      <c r="AR777" s="55"/>
      <c r="AS777" s="55"/>
      <c r="AT777" s="55"/>
      <c r="AU777" s="55"/>
      <c r="AV777" s="55"/>
      <c r="AW777" s="55"/>
      <c r="AX777" s="55"/>
      <c r="AY777" s="55"/>
    </row>
    <row r="778" spans="1:51" ht="12.75" x14ac:dyDescent="0.2">
      <c r="A778" s="55"/>
      <c r="B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c r="AA778" s="55"/>
      <c r="AB778" s="55"/>
      <c r="AC778" s="55"/>
      <c r="AD778" s="55"/>
      <c r="AE778" s="55"/>
      <c r="AF778" s="55"/>
      <c r="AG778" s="55"/>
      <c r="AH778" s="55"/>
      <c r="AI778" s="55"/>
      <c r="AJ778" s="55"/>
      <c r="AK778" s="55"/>
      <c r="AL778" s="55"/>
      <c r="AM778" s="55"/>
      <c r="AN778" s="55"/>
      <c r="AO778" s="55"/>
      <c r="AP778" s="55"/>
      <c r="AQ778" s="55"/>
      <c r="AR778" s="55"/>
      <c r="AS778" s="55"/>
      <c r="AT778" s="55"/>
      <c r="AU778" s="55"/>
      <c r="AV778" s="55"/>
      <c r="AW778" s="55"/>
      <c r="AX778" s="55"/>
      <c r="AY778" s="55"/>
    </row>
    <row r="779" spans="1:51" ht="12.75" x14ac:dyDescent="0.2">
      <c r="A779" s="55"/>
      <c r="B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c r="AA779" s="55"/>
      <c r="AB779" s="55"/>
      <c r="AC779" s="55"/>
      <c r="AD779" s="55"/>
      <c r="AE779" s="55"/>
      <c r="AF779" s="55"/>
      <c r="AG779" s="55"/>
      <c r="AH779" s="55"/>
      <c r="AI779" s="55"/>
      <c r="AJ779" s="55"/>
      <c r="AK779" s="55"/>
      <c r="AL779" s="55"/>
      <c r="AM779" s="55"/>
      <c r="AN779" s="55"/>
      <c r="AO779" s="55"/>
      <c r="AP779" s="55"/>
      <c r="AQ779" s="55"/>
      <c r="AR779" s="55"/>
      <c r="AS779" s="55"/>
      <c r="AT779" s="55"/>
      <c r="AU779" s="55"/>
      <c r="AV779" s="55"/>
      <c r="AW779" s="55"/>
      <c r="AX779" s="55"/>
      <c r="AY779" s="55"/>
    </row>
    <row r="780" spans="1:51" ht="12.75" x14ac:dyDescent="0.2">
      <c r="A780" s="55"/>
      <c r="B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c r="AA780" s="55"/>
      <c r="AB780" s="55"/>
      <c r="AC780" s="55"/>
      <c r="AD780" s="55"/>
      <c r="AE780" s="55"/>
      <c r="AF780" s="55"/>
      <c r="AG780" s="55"/>
      <c r="AH780" s="55"/>
      <c r="AI780" s="55"/>
      <c r="AJ780" s="55"/>
      <c r="AK780" s="55"/>
      <c r="AL780" s="55"/>
      <c r="AM780" s="55"/>
      <c r="AN780" s="55"/>
      <c r="AO780" s="55"/>
      <c r="AP780" s="55"/>
      <c r="AQ780" s="55"/>
      <c r="AR780" s="55"/>
      <c r="AS780" s="55"/>
      <c r="AT780" s="55"/>
      <c r="AU780" s="55"/>
      <c r="AV780" s="55"/>
      <c r="AW780" s="55"/>
      <c r="AX780" s="55"/>
      <c r="AY780" s="55"/>
    </row>
    <row r="781" spans="1:51" ht="12.75" x14ac:dyDescent="0.2">
      <c r="A781" s="55"/>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c r="AA781" s="55"/>
      <c r="AB781" s="55"/>
      <c r="AC781" s="55"/>
      <c r="AD781" s="55"/>
      <c r="AE781" s="55"/>
      <c r="AF781" s="55"/>
      <c r="AG781" s="55"/>
      <c r="AH781" s="55"/>
      <c r="AI781" s="55"/>
      <c r="AJ781" s="55"/>
      <c r="AK781" s="55"/>
      <c r="AL781" s="55"/>
      <c r="AM781" s="55"/>
      <c r="AN781" s="55"/>
      <c r="AO781" s="55"/>
      <c r="AP781" s="55"/>
      <c r="AQ781" s="55"/>
      <c r="AR781" s="55"/>
      <c r="AS781" s="55"/>
      <c r="AT781" s="55"/>
      <c r="AU781" s="55"/>
      <c r="AV781" s="55"/>
      <c r="AW781" s="55"/>
      <c r="AX781" s="55"/>
      <c r="AY781" s="55"/>
    </row>
    <row r="782" spans="1:51" ht="12.75" x14ac:dyDescent="0.2">
      <c r="A782" s="55"/>
      <c r="B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c r="AA782" s="55"/>
      <c r="AB782" s="55"/>
      <c r="AC782" s="55"/>
      <c r="AD782" s="55"/>
      <c r="AE782" s="55"/>
      <c r="AF782" s="55"/>
      <c r="AG782" s="55"/>
      <c r="AH782" s="55"/>
      <c r="AI782" s="55"/>
      <c r="AJ782" s="55"/>
      <c r="AK782" s="55"/>
      <c r="AL782" s="55"/>
      <c r="AM782" s="55"/>
      <c r="AN782" s="55"/>
      <c r="AO782" s="55"/>
      <c r="AP782" s="55"/>
      <c r="AQ782" s="55"/>
      <c r="AR782" s="55"/>
      <c r="AS782" s="55"/>
      <c r="AT782" s="55"/>
      <c r="AU782" s="55"/>
      <c r="AV782" s="55"/>
      <c r="AW782" s="55"/>
      <c r="AX782" s="55"/>
      <c r="AY782" s="55"/>
    </row>
    <row r="783" spans="1:51" ht="12.75" x14ac:dyDescent="0.2">
      <c r="A783" s="55"/>
      <c r="B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c r="AA783" s="55"/>
      <c r="AB783" s="55"/>
      <c r="AC783" s="55"/>
      <c r="AD783" s="55"/>
      <c r="AE783" s="55"/>
      <c r="AF783" s="55"/>
      <c r="AG783" s="55"/>
      <c r="AH783" s="55"/>
      <c r="AI783" s="55"/>
      <c r="AJ783" s="55"/>
      <c r="AK783" s="55"/>
      <c r="AL783" s="55"/>
      <c r="AM783" s="55"/>
      <c r="AN783" s="55"/>
      <c r="AO783" s="55"/>
      <c r="AP783" s="55"/>
      <c r="AQ783" s="55"/>
      <c r="AR783" s="55"/>
      <c r="AS783" s="55"/>
      <c r="AT783" s="55"/>
      <c r="AU783" s="55"/>
      <c r="AV783" s="55"/>
      <c r="AW783" s="55"/>
      <c r="AX783" s="55"/>
      <c r="AY783" s="55"/>
    </row>
    <row r="784" spans="1:51" ht="12.75" x14ac:dyDescent="0.2">
      <c r="A784" s="55"/>
      <c r="B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c r="AA784" s="55"/>
      <c r="AB784" s="55"/>
      <c r="AC784" s="55"/>
      <c r="AD784" s="55"/>
      <c r="AE784" s="55"/>
      <c r="AF784" s="55"/>
      <c r="AG784" s="55"/>
      <c r="AH784" s="55"/>
      <c r="AI784" s="55"/>
      <c r="AJ784" s="55"/>
      <c r="AK784" s="55"/>
      <c r="AL784" s="55"/>
      <c r="AM784" s="55"/>
      <c r="AN784" s="55"/>
      <c r="AO784" s="55"/>
      <c r="AP784" s="55"/>
      <c r="AQ784" s="55"/>
      <c r="AR784" s="55"/>
      <c r="AS784" s="55"/>
      <c r="AT784" s="55"/>
      <c r="AU784" s="55"/>
      <c r="AV784" s="55"/>
      <c r="AW784" s="55"/>
      <c r="AX784" s="55"/>
      <c r="AY784" s="55"/>
    </row>
    <row r="785" spans="1:51" ht="12.75" x14ac:dyDescent="0.2">
      <c r="A785" s="55"/>
      <c r="B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c r="AA785" s="55"/>
      <c r="AB785" s="55"/>
      <c r="AC785" s="55"/>
      <c r="AD785" s="55"/>
      <c r="AE785" s="55"/>
      <c r="AF785" s="55"/>
      <c r="AG785" s="55"/>
      <c r="AH785" s="55"/>
      <c r="AI785" s="55"/>
      <c r="AJ785" s="55"/>
      <c r="AK785" s="55"/>
      <c r="AL785" s="55"/>
      <c r="AM785" s="55"/>
      <c r="AN785" s="55"/>
      <c r="AO785" s="55"/>
      <c r="AP785" s="55"/>
      <c r="AQ785" s="55"/>
      <c r="AR785" s="55"/>
      <c r="AS785" s="55"/>
      <c r="AT785" s="55"/>
      <c r="AU785" s="55"/>
      <c r="AV785" s="55"/>
      <c r="AW785" s="55"/>
      <c r="AX785" s="55"/>
      <c r="AY785" s="55"/>
    </row>
    <row r="786" spans="1:51" ht="12.75" x14ac:dyDescent="0.2">
      <c r="A786" s="55"/>
      <c r="B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c r="AA786" s="55"/>
      <c r="AB786" s="55"/>
      <c r="AC786" s="55"/>
      <c r="AD786" s="55"/>
      <c r="AE786" s="55"/>
      <c r="AF786" s="55"/>
      <c r="AG786" s="55"/>
      <c r="AH786" s="55"/>
      <c r="AI786" s="55"/>
      <c r="AJ786" s="55"/>
      <c r="AK786" s="55"/>
      <c r="AL786" s="55"/>
      <c r="AM786" s="55"/>
      <c r="AN786" s="55"/>
      <c r="AO786" s="55"/>
      <c r="AP786" s="55"/>
      <c r="AQ786" s="55"/>
      <c r="AR786" s="55"/>
      <c r="AS786" s="55"/>
      <c r="AT786" s="55"/>
      <c r="AU786" s="55"/>
      <c r="AV786" s="55"/>
      <c r="AW786" s="55"/>
      <c r="AX786" s="55"/>
      <c r="AY786" s="55"/>
    </row>
    <row r="787" spans="1:51" ht="12.75" x14ac:dyDescent="0.2">
      <c r="A787" s="55"/>
      <c r="B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c r="AA787" s="55"/>
      <c r="AB787" s="55"/>
      <c r="AC787" s="55"/>
      <c r="AD787" s="55"/>
      <c r="AE787" s="55"/>
      <c r="AF787" s="55"/>
      <c r="AG787" s="55"/>
      <c r="AH787" s="55"/>
      <c r="AI787" s="55"/>
      <c r="AJ787" s="55"/>
      <c r="AK787" s="55"/>
      <c r="AL787" s="55"/>
      <c r="AM787" s="55"/>
      <c r="AN787" s="55"/>
      <c r="AO787" s="55"/>
      <c r="AP787" s="55"/>
      <c r="AQ787" s="55"/>
      <c r="AR787" s="55"/>
      <c r="AS787" s="55"/>
      <c r="AT787" s="55"/>
      <c r="AU787" s="55"/>
      <c r="AV787" s="55"/>
      <c r="AW787" s="55"/>
      <c r="AX787" s="55"/>
      <c r="AY787" s="55"/>
    </row>
    <row r="788" spans="1:51" ht="12.75" x14ac:dyDescent="0.2">
      <c r="A788" s="55"/>
      <c r="B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c r="AA788" s="55"/>
      <c r="AB788" s="55"/>
      <c r="AC788" s="55"/>
      <c r="AD788" s="55"/>
      <c r="AE788" s="55"/>
      <c r="AF788" s="55"/>
      <c r="AG788" s="55"/>
      <c r="AH788" s="55"/>
      <c r="AI788" s="55"/>
      <c r="AJ788" s="55"/>
      <c r="AK788" s="55"/>
      <c r="AL788" s="55"/>
      <c r="AM788" s="55"/>
      <c r="AN788" s="55"/>
      <c r="AO788" s="55"/>
      <c r="AP788" s="55"/>
      <c r="AQ788" s="55"/>
      <c r="AR788" s="55"/>
      <c r="AS788" s="55"/>
      <c r="AT788" s="55"/>
      <c r="AU788" s="55"/>
      <c r="AV788" s="55"/>
      <c r="AW788" s="55"/>
      <c r="AX788" s="55"/>
      <c r="AY788" s="55"/>
    </row>
    <row r="789" spans="1:51" ht="12.75" x14ac:dyDescent="0.2">
      <c r="A789" s="55"/>
      <c r="B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c r="AA789" s="55"/>
      <c r="AB789" s="55"/>
      <c r="AC789" s="55"/>
      <c r="AD789" s="55"/>
      <c r="AE789" s="55"/>
      <c r="AF789" s="55"/>
      <c r="AG789" s="55"/>
      <c r="AH789" s="55"/>
      <c r="AI789" s="55"/>
      <c r="AJ789" s="55"/>
      <c r="AK789" s="55"/>
      <c r="AL789" s="55"/>
      <c r="AM789" s="55"/>
      <c r="AN789" s="55"/>
      <c r="AO789" s="55"/>
      <c r="AP789" s="55"/>
      <c r="AQ789" s="55"/>
      <c r="AR789" s="55"/>
      <c r="AS789" s="55"/>
      <c r="AT789" s="55"/>
      <c r="AU789" s="55"/>
      <c r="AV789" s="55"/>
      <c r="AW789" s="55"/>
      <c r="AX789" s="55"/>
      <c r="AY789" s="55"/>
    </row>
    <row r="790" spans="1:51" ht="12.75" x14ac:dyDescent="0.2">
      <c r="A790" s="55"/>
      <c r="B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c r="AA790" s="55"/>
      <c r="AB790" s="55"/>
      <c r="AC790" s="55"/>
      <c r="AD790" s="55"/>
      <c r="AE790" s="55"/>
      <c r="AF790" s="55"/>
      <c r="AG790" s="55"/>
      <c r="AH790" s="55"/>
      <c r="AI790" s="55"/>
      <c r="AJ790" s="55"/>
      <c r="AK790" s="55"/>
      <c r="AL790" s="55"/>
      <c r="AM790" s="55"/>
      <c r="AN790" s="55"/>
      <c r="AO790" s="55"/>
      <c r="AP790" s="55"/>
      <c r="AQ790" s="55"/>
      <c r="AR790" s="55"/>
      <c r="AS790" s="55"/>
      <c r="AT790" s="55"/>
      <c r="AU790" s="55"/>
      <c r="AV790" s="55"/>
      <c r="AW790" s="55"/>
      <c r="AX790" s="55"/>
      <c r="AY790" s="55"/>
    </row>
    <row r="791" spans="1:51" ht="12.75" x14ac:dyDescent="0.2">
      <c r="A791" s="55"/>
      <c r="B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c r="AA791" s="55"/>
      <c r="AB791" s="55"/>
      <c r="AC791" s="55"/>
      <c r="AD791" s="55"/>
      <c r="AE791" s="55"/>
      <c r="AF791" s="55"/>
      <c r="AG791" s="55"/>
      <c r="AH791" s="55"/>
      <c r="AI791" s="55"/>
      <c r="AJ791" s="55"/>
      <c r="AK791" s="55"/>
      <c r="AL791" s="55"/>
      <c r="AM791" s="55"/>
      <c r="AN791" s="55"/>
      <c r="AO791" s="55"/>
      <c r="AP791" s="55"/>
      <c r="AQ791" s="55"/>
      <c r="AR791" s="55"/>
      <c r="AS791" s="55"/>
      <c r="AT791" s="55"/>
      <c r="AU791" s="55"/>
      <c r="AV791" s="55"/>
      <c r="AW791" s="55"/>
      <c r="AX791" s="55"/>
      <c r="AY791" s="55"/>
    </row>
    <row r="792" spans="1:51" ht="12.75" x14ac:dyDescent="0.2">
      <c r="A792" s="55"/>
      <c r="B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c r="AA792" s="55"/>
      <c r="AB792" s="55"/>
      <c r="AC792" s="55"/>
      <c r="AD792" s="55"/>
      <c r="AE792" s="55"/>
      <c r="AF792" s="55"/>
      <c r="AG792" s="55"/>
      <c r="AH792" s="55"/>
      <c r="AI792" s="55"/>
      <c r="AJ792" s="55"/>
      <c r="AK792" s="55"/>
      <c r="AL792" s="55"/>
      <c r="AM792" s="55"/>
      <c r="AN792" s="55"/>
      <c r="AO792" s="55"/>
      <c r="AP792" s="55"/>
      <c r="AQ792" s="55"/>
      <c r="AR792" s="55"/>
      <c r="AS792" s="55"/>
      <c r="AT792" s="55"/>
      <c r="AU792" s="55"/>
      <c r="AV792" s="55"/>
      <c r="AW792" s="55"/>
      <c r="AX792" s="55"/>
      <c r="AY792" s="55"/>
    </row>
    <row r="793" spans="1:51" ht="12.75" x14ac:dyDescent="0.2">
      <c r="A793" s="55"/>
      <c r="B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c r="AA793" s="55"/>
      <c r="AB793" s="55"/>
      <c r="AC793" s="55"/>
      <c r="AD793" s="55"/>
      <c r="AE793" s="55"/>
      <c r="AF793" s="55"/>
      <c r="AG793" s="55"/>
      <c r="AH793" s="55"/>
      <c r="AI793" s="55"/>
      <c r="AJ793" s="55"/>
      <c r="AK793" s="55"/>
      <c r="AL793" s="55"/>
      <c r="AM793" s="55"/>
      <c r="AN793" s="55"/>
      <c r="AO793" s="55"/>
      <c r="AP793" s="55"/>
      <c r="AQ793" s="55"/>
      <c r="AR793" s="55"/>
      <c r="AS793" s="55"/>
      <c r="AT793" s="55"/>
      <c r="AU793" s="55"/>
      <c r="AV793" s="55"/>
      <c r="AW793" s="55"/>
      <c r="AX793" s="55"/>
      <c r="AY793" s="55"/>
    </row>
    <row r="794" spans="1:51" ht="12.75" x14ac:dyDescent="0.2">
      <c r="A794" s="55"/>
      <c r="B794" s="55"/>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c r="AA794" s="55"/>
      <c r="AB794" s="55"/>
      <c r="AC794" s="55"/>
      <c r="AD794" s="55"/>
      <c r="AE794" s="55"/>
      <c r="AF794" s="55"/>
      <c r="AG794" s="55"/>
      <c r="AH794" s="55"/>
      <c r="AI794" s="55"/>
      <c r="AJ794" s="55"/>
      <c r="AK794" s="55"/>
      <c r="AL794" s="55"/>
      <c r="AM794" s="55"/>
      <c r="AN794" s="55"/>
      <c r="AO794" s="55"/>
      <c r="AP794" s="55"/>
      <c r="AQ794" s="55"/>
      <c r="AR794" s="55"/>
      <c r="AS794" s="55"/>
      <c r="AT794" s="55"/>
      <c r="AU794" s="55"/>
      <c r="AV794" s="55"/>
      <c r="AW794" s="55"/>
      <c r="AX794" s="55"/>
      <c r="AY794" s="55"/>
    </row>
    <row r="795" spans="1:51" ht="12.75" x14ac:dyDescent="0.2">
      <c r="A795" s="55"/>
      <c r="B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c r="AA795" s="55"/>
      <c r="AB795" s="55"/>
      <c r="AC795" s="55"/>
      <c r="AD795" s="55"/>
      <c r="AE795" s="55"/>
      <c r="AF795" s="55"/>
      <c r="AG795" s="55"/>
      <c r="AH795" s="55"/>
      <c r="AI795" s="55"/>
      <c r="AJ795" s="55"/>
      <c r="AK795" s="55"/>
      <c r="AL795" s="55"/>
      <c r="AM795" s="55"/>
      <c r="AN795" s="55"/>
      <c r="AO795" s="55"/>
      <c r="AP795" s="55"/>
      <c r="AQ795" s="55"/>
      <c r="AR795" s="55"/>
      <c r="AS795" s="55"/>
      <c r="AT795" s="55"/>
      <c r="AU795" s="55"/>
      <c r="AV795" s="55"/>
      <c r="AW795" s="55"/>
      <c r="AX795" s="55"/>
      <c r="AY795" s="55"/>
    </row>
    <row r="796" spans="1:51" ht="12.75" x14ac:dyDescent="0.2">
      <c r="A796" s="55"/>
      <c r="B796" s="55"/>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c r="AA796" s="55"/>
      <c r="AB796" s="55"/>
      <c r="AC796" s="55"/>
      <c r="AD796" s="55"/>
      <c r="AE796" s="55"/>
      <c r="AF796" s="55"/>
      <c r="AG796" s="55"/>
      <c r="AH796" s="55"/>
      <c r="AI796" s="55"/>
      <c r="AJ796" s="55"/>
      <c r="AK796" s="55"/>
      <c r="AL796" s="55"/>
      <c r="AM796" s="55"/>
      <c r="AN796" s="55"/>
      <c r="AO796" s="55"/>
      <c r="AP796" s="55"/>
      <c r="AQ796" s="55"/>
      <c r="AR796" s="55"/>
      <c r="AS796" s="55"/>
      <c r="AT796" s="55"/>
      <c r="AU796" s="55"/>
      <c r="AV796" s="55"/>
      <c r="AW796" s="55"/>
      <c r="AX796" s="55"/>
      <c r="AY796" s="55"/>
    </row>
    <row r="797" spans="1:51" ht="12.75" x14ac:dyDescent="0.2">
      <c r="A797" s="55"/>
      <c r="B797" s="55"/>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c r="AA797" s="55"/>
      <c r="AB797" s="55"/>
      <c r="AC797" s="55"/>
      <c r="AD797" s="55"/>
      <c r="AE797" s="55"/>
      <c r="AF797" s="55"/>
      <c r="AG797" s="55"/>
      <c r="AH797" s="55"/>
      <c r="AI797" s="55"/>
      <c r="AJ797" s="55"/>
      <c r="AK797" s="55"/>
      <c r="AL797" s="55"/>
      <c r="AM797" s="55"/>
      <c r="AN797" s="55"/>
      <c r="AO797" s="55"/>
      <c r="AP797" s="55"/>
      <c r="AQ797" s="55"/>
      <c r="AR797" s="55"/>
      <c r="AS797" s="55"/>
      <c r="AT797" s="55"/>
      <c r="AU797" s="55"/>
      <c r="AV797" s="55"/>
      <c r="AW797" s="55"/>
      <c r="AX797" s="55"/>
      <c r="AY797" s="55"/>
    </row>
    <row r="798" spans="1:51" ht="12.75" x14ac:dyDescent="0.2">
      <c r="A798" s="55"/>
      <c r="B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c r="AA798" s="55"/>
      <c r="AB798" s="55"/>
      <c r="AC798" s="55"/>
      <c r="AD798" s="55"/>
      <c r="AE798" s="55"/>
      <c r="AF798" s="55"/>
      <c r="AG798" s="55"/>
      <c r="AH798" s="55"/>
      <c r="AI798" s="55"/>
      <c r="AJ798" s="55"/>
      <c r="AK798" s="55"/>
      <c r="AL798" s="55"/>
      <c r="AM798" s="55"/>
      <c r="AN798" s="55"/>
      <c r="AO798" s="55"/>
      <c r="AP798" s="55"/>
      <c r="AQ798" s="55"/>
      <c r="AR798" s="55"/>
      <c r="AS798" s="55"/>
      <c r="AT798" s="55"/>
      <c r="AU798" s="55"/>
      <c r="AV798" s="55"/>
      <c r="AW798" s="55"/>
      <c r="AX798" s="55"/>
      <c r="AY798" s="55"/>
    </row>
    <row r="799" spans="1:51" ht="12.75" x14ac:dyDescent="0.2">
      <c r="A799" s="55"/>
      <c r="B799" s="55"/>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c r="AA799" s="55"/>
      <c r="AB799" s="55"/>
      <c r="AC799" s="55"/>
      <c r="AD799" s="55"/>
      <c r="AE799" s="55"/>
      <c r="AF799" s="55"/>
      <c r="AG799" s="55"/>
      <c r="AH799" s="55"/>
      <c r="AI799" s="55"/>
      <c r="AJ799" s="55"/>
      <c r="AK799" s="55"/>
      <c r="AL799" s="55"/>
      <c r="AM799" s="55"/>
      <c r="AN799" s="55"/>
      <c r="AO799" s="55"/>
      <c r="AP799" s="55"/>
      <c r="AQ799" s="55"/>
      <c r="AR799" s="55"/>
      <c r="AS799" s="55"/>
      <c r="AT799" s="55"/>
      <c r="AU799" s="55"/>
      <c r="AV799" s="55"/>
      <c r="AW799" s="55"/>
      <c r="AX799" s="55"/>
      <c r="AY799" s="55"/>
    </row>
    <row r="800" spans="1:51" ht="12.75" x14ac:dyDescent="0.2">
      <c r="A800" s="55"/>
      <c r="B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c r="AA800" s="55"/>
      <c r="AB800" s="55"/>
      <c r="AC800" s="55"/>
      <c r="AD800" s="55"/>
      <c r="AE800" s="55"/>
      <c r="AF800" s="55"/>
      <c r="AG800" s="55"/>
      <c r="AH800" s="55"/>
      <c r="AI800" s="55"/>
      <c r="AJ800" s="55"/>
      <c r="AK800" s="55"/>
      <c r="AL800" s="55"/>
      <c r="AM800" s="55"/>
      <c r="AN800" s="55"/>
      <c r="AO800" s="55"/>
      <c r="AP800" s="55"/>
      <c r="AQ800" s="55"/>
      <c r="AR800" s="55"/>
      <c r="AS800" s="55"/>
      <c r="AT800" s="55"/>
      <c r="AU800" s="55"/>
      <c r="AV800" s="55"/>
      <c r="AW800" s="55"/>
      <c r="AX800" s="55"/>
      <c r="AY800" s="55"/>
    </row>
    <row r="801" spans="1:51" ht="12.75" x14ac:dyDescent="0.2">
      <c r="A801" s="55"/>
      <c r="B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c r="AA801" s="55"/>
      <c r="AB801" s="55"/>
      <c r="AC801" s="55"/>
      <c r="AD801" s="55"/>
      <c r="AE801" s="55"/>
      <c r="AF801" s="55"/>
      <c r="AG801" s="55"/>
      <c r="AH801" s="55"/>
      <c r="AI801" s="55"/>
      <c r="AJ801" s="55"/>
      <c r="AK801" s="55"/>
      <c r="AL801" s="55"/>
      <c r="AM801" s="55"/>
      <c r="AN801" s="55"/>
      <c r="AO801" s="55"/>
      <c r="AP801" s="55"/>
      <c r="AQ801" s="55"/>
      <c r="AR801" s="55"/>
      <c r="AS801" s="55"/>
      <c r="AT801" s="55"/>
      <c r="AU801" s="55"/>
      <c r="AV801" s="55"/>
      <c r="AW801" s="55"/>
      <c r="AX801" s="55"/>
      <c r="AY801" s="55"/>
    </row>
    <row r="802" spans="1:51" ht="12.75" x14ac:dyDescent="0.2">
      <c r="A802" s="55"/>
      <c r="B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c r="AA802" s="55"/>
      <c r="AB802" s="55"/>
      <c r="AC802" s="55"/>
      <c r="AD802" s="55"/>
      <c r="AE802" s="55"/>
      <c r="AF802" s="55"/>
      <c r="AG802" s="55"/>
      <c r="AH802" s="55"/>
      <c r="AI802" s="55"/>
      <c r="AJ802" s="55"/>
      <c r="AK802" s="55"/>
      <c r="AL802" s="55"/>
      <c r="AM802" s="55"/>
      <c r="AN802" s="55"/>
      <c r="AO802" s="55"/>
      <c r="AP802" s="55"/>
      <c r="AQ802" s="55"/>
      <c r="AR802" s="55"/>
      <c r="AS802" s="55"/>
      <c r="AT802" s="55"/>
      <c r="AU802" s="55"/>
      <c r="AV802" s="55"/>
      <c r="AW802" s="55"/>
      <c r="AX802" s="55"/>
      <c r="AY802" s="55"/>
    </row>
    <row r="803" spans="1:51" ht="12.75" x14ac:dyDescent="0.2">
      <c r="A803" s="55"/>
      <c r="B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c r="AA803" s="55"/>
      <c r="AB803" s="55"/>
      <c r="AC803" s="55"/>
      <c r="AD803" s="55"/>
      <c r="AE803" s="55"/>
      <c r="AF803" s="55"/>
      <c r="AG803" s="55"/>
      <c r="AH803" s="55"/>
      <c r="AI803" s="55"/>
      <c r="AJ803" s="55"/>
      <c r="AK803" s="55"/>
      <c r="AL803" s="55"/>
      <c r="AM803" s="55"/>
      <c r="AN803" s="55"/>
      <c r="AO803" s="55"/>
      <c r="AP803" s="55"/>
      <c r="AQ803" s="55"/>
      <c r="AR803" s="55"/>
      <c r="AS803" s="55"/>
      <c r="AT803" s="55"/>
      <c r="AU803" s="55"/>
      <c r="AV803" s="55"/>
      <c r="AW803" s="55"/>
      <c r="AX803" s="55"/>
      <c r="AY803" s="55"/>
    </row>
    <row r="804" spans="1:51" ht="12.75" x14ac:dyDescent="0.2">
      <c r="A804" s="55"/>
      <c r="B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c r="AA804" s="55"/>
      <c r="AB804" s="55"/>
      <c r="AC804" s="55"/>
      <c r="AD804" s="55"/>
      <c r="AE804" s="55"/>
      <c r="AF804" s="55"/>
      <c r="AG804" s="55"/>
      <c r="AH804" s="55"/>
      <c r="AI804" s="55"/>
      <c r="AJ804" s="55"/>
      <c r="AK804" s="55"/>
      <c r="AL804" s="55"/>
      <c r="AM804" s="55"/>
      <c r="AN804" s="55"/>
      <c r="AO804" s="55"/>
      <c r="AP804" s="55"/>
      <c r="AQ804" s="55"/>
      <c r="AR804" s="55"/>
      <c r="AS804" s="55"/>
      <c r="AT804" s="55"/>
      <c r="AU804" s="55"/>
      <c r="AV804" s="55"/>
      <c r="AW804" s="55"/>
      <c r="AX804" s="55"/>
      <c r="AY804" s="55"/>
    </row>
    <row r="805" spans="1:51" ht="12.75" x14ac:dyDescent="0.2">
      <c r="A805" s="55"/>
      <c r="B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c r="AA805" s="55"/>
      <c r="AB805" s="55"/>
      <c r="AC805" s="55"/>
      <c r="AD805" s="55"/>
      <c r="AE805" s="55"/>
      <c r="AF805" s="55"/>
      <c r="AG805" s="55"/>
      <c r="AH805" s="55"/>
      <c r="AI805" s="55"/>
      <c r="AJ805" s="55"/>
      <c r="AK805" s="55"/>
      <c r="AL805" s="55"/>
      <c r="AM805" s="55"/>
      <c r="AN805" s="55"/>
      <c r="AO805" s="55"/>
      <c r="AP805" s="55"/>
      <c r="AQ805" s="55"/>
      <c r="AR805" s="55"/>
      <c r="AS805" s="55"/>
      <c r="AT805" s="55"/>
      <c r="AU805" s="55"/>
      <c r="AV805" s="55"/>
      <c r="AW805" s="55"/>
      <c r="AX805" s="55"/>
      <c r="AY805" s="55"/>
    </row>
    <row r="806" spans="1:51" ht="12.75" x14ac:dyDescent="0.2">
      <c r="A806" s="55"/>
      <c r="B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c r="AA806" s="55"/>
      <c r="AB806" s="55"/>
      <c r="AC806" s="55"/>
      <c r="AD806" s="55"/>
      <c r="AE806" s="55"/>
      <c r="AF806" s="55"/>
      <c r="AG806" s="55"/>
      <c r="AH806" s="55"/>
      <c r="AI806" s="55"/>
      <c r="AJ806" s="55"/>
      <c r="AK806" s="55"/>
      <c r="AL806" s="55"/>
      <c r="AM806" s="55"/>
      <c r="AN806" s="55"/>
      <c r="AO806" s="55"/>
      <c r="AP806" s="55"/>
      <c r="AQ806" s="55"/>
      <c r="AR806" s="55"/>
      <c r="AS806" s="55"/>
      <c r="AT806" s="55"/>
      <c r="AU806" s="55"/>
      <c r="AV806" s="55"/>
      <c r="AW806" s="55"/>
      <c r="AX806" s="55"/>
      <c r="AY806" s="55"/>
    </row>
    <row r="807" spans="1:51" ht="12.75" x14ac:dyDescent="0.2">
      <c r="A807" s="55"/>
      <c r="B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c r="AA807" s="55"/>
      <c r="AB807" s="55"/>
      <c r="AC807" s="55"/>
      <c r="AD807" s="55"/>
      <c r="AE807" s="55"/>
      <c r="AF807" s="55"/>
      <c r="AG807" s="55"/>
      <c r="AH807" s="55"/>
      <c r="AI807" s="55"/>
      <c r="AJ807" s="55"/>
      <c r="AK807" s="55"/>
      <c r="AL807" s="55"/>
      <c r="AM807" s="55"/>
      <c r="AN807" s="55"/>
      <c r="AO807" s="55"/>
      <c r="AP807" s="55"/>
      <c r="AQ807" s="55"/>
      <c r="AR807" s="55"/>
      <c r="AS807" s="55"/>
      <c r="AT807" s="55"/>
      <c r="AU807" s="55"/>
      <c r="AV807" s="55"/>
      <c r="AW807" s="55"/>
      <c r="AX807" s="55"/>
      <c r="AY807" s="55"/>
    </row>
    <row r="808" spans="1:51" ht="12.75" x14ac:dyDescent="0.2">
      <c r="A808" s="55"/>
      <c r="B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c r="AA808" s="55"/>
      <c r="AB808" s="55"/>
      <c r="AC808" s="55"/>
      <c r="AD808" s="55"/>
      <c r="AE808" s="55"/>
      <c r="AF808" s="55"/>
      <c r="AG808" s="55"/>
      <c r="AH808" s="55"/>
      <c r="AI808" s="55"/>
      <c r="AJ808" s="55"/>
      <c r="AK808" s="55"/>
      <c r="AL808" s="55"/>
      <c r="AM808" s="55"/>
      <c r="AN808" s="55"/>
      <c r="AO808" s="55"/>
      <c r="AP808" s="55"/>
      <c r="AQ808" s="55"/>
      <c r="AR808" s="55"/>
      <c r="AS808" s="55"/>
      <c r="AT808" s="55"/>
      <c r="AU808" s="55"/>
      <c r="AV808" s="55"/>
      <c r="AW808" s="55"/>
      <c r="AX808" s="55"/>
      <c r="AY808" s="55"/>
    </row>
    <row r="809" spans="1:51" ht="12.75" x14ac:dyDescent="0.2">
      <c r="A809" s="55"/>
      <c r="B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c r="AA809" s="55"/>
      <c r="AB809" s="55"/>
      <c r="AC809" s="55"/>
      <c r="AD809" s="55"/>
      <c r="AE809" s="55"/>
      <c r="AF809" s="55"/>
      <c r="AG809" s="55"/>
      <c r="AH809" s="55"/>
      <c r="AI809" s="55"/>
      <c r="AJ809" s="55"/>
      <c r="AK809" s="55"/>
      <c r="AL809" s="55"/>
      <c r="AM809" s="55"/>
      <c r="AN809" s="55"/>
      <c r="AO809" s="55"/>
      <c r="AP809" s="55"/>
      <c r="AQ809" s="55"/>
      <c r="AR809" s="55"/>
      <c r="AS809" s="55"/>
      <c r="AT809" s="55"/>
      <c r="AU809" s="55"/>
      <c r="AV809" s="55"/>
      <c r="AW809" s="55"/>
      <c r="AX809" s="55"/>
      <c r="AY809" s="55"/>
    </row>
    <row r="810" spans="1:51" ht="12.75" x14ac:dyDescent="0.2">
      <c r="A810" s="55"/>
      <c r="B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c r="AA810" s="55"/>
      <c r="AB810" s="55"/>
      <c r="AC810" s="55"/>
      <c r="AD810" s="55"/>
      <c r="AE810" s="55"/>
      <c r="AF810" s="55"/>
      <c r="AG810" s="55"/>
      <c r="AH810" s="55"/>
      <c r="AI810" s="55"/>
      <c r="AJ810" s="55"/>
      <c r="AK810" s="55"/>
      <c r="AL810" s="55"/>
      <c r="AM810" s="55"/>
      <c r="AN810" s="55"/>
      <c r="AO810" s="55"/>
      <c r="AP810" s="55"/>
      <c r="AQ810" s="55"/>
      <c r="AR810" s="55"/>
      <c r="AS810" s="55"/>
      <c r="AT810" s="55"/>
      <c r="AU810" s="55"/>
      <c r="AV810" s="55"/>
      <c r="AW810" s="55"/>
      <c r="AX810" s="55"/>
      <c r="AY810" s="55"/>
    </row>
    <row r="811" spans="1:51" ht="12.75" x14ac:dyDescent="0.2">
      <c r="A811" s="55"/>
      <c r="B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c r="AA811" s="55"/>
      <c r="AB811" s="55"/>
      <c r="AC811" s="55"/>
      <c r="AD811" s="55"/>
      <c r="AE811" s="55"/>
      <c r="AF811" s="55"/>
      <c r="AG811" s="55"/>
      <c r="AH811" s="55"/>
      <c r="AI811" s="55"/>
      <c r="AJ811" s="55"/>
      <c r="AK811" s="55"/>
      <c r="AL811" s="55"/>
      <c r="AM811" s="55"/>
      <c r="AN811" s="55"/>
      <c r="AO811" s="55"/>
      <c r="AP811" s="55"/>
      <c r="AQ811" s="55"/>
      <c r="AR811" s="55"/>
      <c r="AS811" s="55"/>
      <c r="AT811" s="55"/>
      <c r="AU811" s="55"/>
      <c r="AV811" s="55"/>
      <c r="AW811" s="55"/>
      <c r="AX811" s="55"/>
      <c r="AY811" s="55"/>
    </row>
    <row r="812" spans="1:51" ht="12.75" x14ac:dyDescent="0.2">
      <c r="A812" s="55"/>
      <c r="B812" s="55"/>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c r="AA812" s="55"/>
      <c r="AB812" s="55"/>
      <c r="AC812" s="55"/>
      <c r="AD812" s="55"/>
      <c r="AE812" s="55"/>
      <c r="AF812" s="55"/>
      <c r="AG812" s="55"/>
      <c r="AH812" s="55"/>
      <c r="AI812" s="55"/>
      <c r="AJ812" s="55"/>
      <c r="AK812" s="55"/>
      <c r="AL812" s="55"/>
      <c r="AM812" s="55"/>
      <c r="AN812" s="55"/>
      <c r="AO812" s="55"/>
      <c r="AP812" s="55"/>
      <c r="AQ812" s="55"/>
      <c r="AR812" s="55"/>
      <c r="AS812" s="55"/>
      <c r="AT812" s="55"/>
      <c r="AU812" s="55"/>
      <c r="AV812" s="55"/>
      <c r="AW812" s="55"/>
      <c r="AX812" s="55"/>
      <c r="AY812" s="55"/>
    </row>
    <row r="813" spans="1:51" ht="12.75" x14ac:dyDescent="0.2">
      <c r="A813" s="55"/>
      <c r="B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c r="AA813" s="55"/>
      <c r="AB813" s="55"/>
      <c r="AC813" s="55"/>
      <c r="AD813" s="55"/>
      <c r="AE813" s="55"/>
      <c r="AF813" s="55"/>
      <c r="AG813" s="55"/>
      <c r="AH813" s="55"/>
      <c r="AI813" s="55"/>
      <c r="AJ813" s="55"/>
      <c r="AK813" s="55"/>
      <c r="AL813" s="55"/>
      <c r="AM813" s="55"/>
      <c r="AN813" s="55"/>
      <c r="AO813" s="55"/>
      <c r="AP813" s="55"/>
      <c r="AQ813" s="55"/>
      <c r="AR813" s="55"/>
      <c r="AS813" s="55"/>
      <c r="AT813" s="55"/>
      <c r="AU813" s="55"/>
      <c r="AV813" s="55"/>
      <c r="AW813" s="55"/>
      <c r="AX813" s="55"/>
      <c r="AY813" s="55"/>
    </row>
    <row r="814" spans="1:51" ht="12.75" x14ac:dyDescent="0.2">
      <c r="A814" s="55"/>
      <c r="B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c r="AA814" s="55"/>
      <c r="AB814" s="55"/>
      <c r="AC814" s="55"/>
      <c r="AD814" s="55"/>
      <c r="AE814" s="55"/>
      <c r="AF814" s="55"/>
      <c r="AG814" s="55"/>
      <c r="AH814" s="55"/>
      <c r="AI814" s="55"/>
      <c r="AJ814" s="55"/>
      <c r="AK814" s="55"/>
      <c r="AL814" s="55"/>
      <c r="AM814" s="55"/>
      <c r="AN814" s="55"/>
      <c r="AO814" s="55"/>
      <c r="AP814" s="55"/>
      <c r="AQ814" s="55"/>
      <c r="AR814" s="55"/>
      <c r="AS814" s="55"/>
      <c r="AT814" s="55"/>
      <c r="AU814" s="55"/>
      <c r="AV814" s="55"/>
      <c r="AW814" s="55"/>
      <c r="AX814" s="55"/>
      <c r="AY814" s="55"/>
    </row>
    <row r="815" spans="1:51" ht="12.75" x14ac:dyDescent="0.2">
      <c r="A815" s="55"/>
      <c r="B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c r="AA815" s="55"/>
      <c r="AB815" s="55"/>
      <c r="AC815" s="55"/>
      <c r="AD815" s="55"/>
      <c r="AE815" s="55"/>
      <c r="AF815" s="55"/>
      <c r="AG815" s="55"/>
      <c r="AH815" s="55"/>
      <c r="AI815" s="55"/>
      <c r="AJ815" s="55"/>
      <c r="AK815" s="55"/>
      <c r="AL815" s="55"/>
      <c r="AM815" s="55"/>
      <c r="AN815" s="55"/>
      <c r="AO815" s="55"/>
      <c r="AP815" s="55"/>
      <c r="AQ815" s="55"/>
      <c r="AR815" s="55"/>
      <c r="AS815" s="55"/>
      <c r="AT815" s="55"/>
      <c r="AU815" s="55"/>
      <c r="AV815" s="55"/>
      <c r="AW815" s="55"/>
      <c r="AX815" s="55"/>
      <c r="AY815" s="55"/>
    </row>
    <row r="816" spans="1:51" ht="12.75" x14ac:dyDescent="0.2">
      <c r="A816" s="55"/>
      <c r="B816" s="55"/>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c r="AA816" s="55"/>
      <c r="AB816" s="55"/>
      <c r="AC816" s="55"/>
      <c r="AD816" s="55"/>
      <c r="AE816" s="55"/>
      <c r="AF816" s="55"/>
      <c r="AG816" s="55"/>
      <c r="AH816" s="55"/>
      <c r="AI816" s="55"/>
      <c r="AJ816" s="55"/>
      <c r="AK816" s="55"/>
      <c r="AL816" s="55"/>
      <c r="AM816" s="55"/>
      <c r="AN816" s="55"/>
      <c r="AO816" s="55"/>
      <c r="AP816" s="55"/>
      <c r="AQ816" s="55"/>
      <c r="AR816" s="55"/>
      <c r="AS816" s="55"/>
      <c r="AT816" s="55"/>
      <c r="AU816" s="55"/>
      <c r="AV816" s="55"/>
      <c r="AW816" s="55"/>
      <c r="AX816" s="55"/>
      <c r="AY816" s="55"/>
    </row>
    <row r="817" spans="1:51" ht="12.75" x14ac:dyDescent="0.2">
      <c r="A817" s="55"/>
      <c r="B817" s="55"/>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c r="AA817" s="55"/>
      <c r="AB817" s="55"/>
      <c r="AC817" s="55"/>
      <c r="AD817" s="55"/>
      <c r="AE817" s="55"/>
      <c r="AF817" s="55"/>
      <c r="AG817" s="55"/>
      <c r="AH817" s="55"/>
      <c r="AI817" s="55"/>
      <c r="AJ817" s="55"/>
      <c r="AK817" s="55"/>
      <c r="AL817" s="55"/>
      <c r="AM817" s="55"/>
      <c r="AN817" s="55"/>
      <c r="AO817" s="55"/>
      <c r="AP817" s="55"/>
      <c r="AQ817" s="55"/>
      <c r="AR817" s="55"/>
      <c r="AS817" s="55"/>
      <c r="AT817" s="55"/>
      <c r="AU817" s="55"/>
      <c r="AV817" s="55"/>
      <c r="AW817" s="55"/>
      <c r="AX817" s="55"/>
      <c r="AY817" s="55"/>
    </row>
    <row r="818" spans="1:51" ht="12.75" x14ac:dyDescent="0.2">
      <c r="A818" s="55"/>
      <c r="B818" s="55"/>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5"/>
      <c r="AA818" s="55"/>
      <c r="AB818" s="55"/>
      <c r="AC818" s="55"/>
      <c r="AD818" s="55"/>
      <c r="AE818" s="55"/>
      <c r="AF818" s="55"/>
      <c r="AG818" s="55"/>
      <c r="AH818" s="55"/>
      <c r="AI818" s="55"/>
      <c r="AJ818" s="55"/>
      <c r="AK818" s="55"/>
      <c r="AL818" s="55"/>
      <c r="AM818" s="55"/>
      <c r="AN818" s="55"/>
      <c r="AO818" s="55"/>
      <c r="AP818" s="55"/>
      <c r="AQ818" s="55"/>
      <c r="AR818" s="55"/>
      <c r="AS818" s="55"/>
      <c r="AT818" s="55"/>
      <c r="AU818" s="55"/>
      <c r="AV818" s="55"/>
      <c r="AW818" s="55"/>
      <c r="AX818" s="55"/>
      <c r="AY818" s="55"/>
    </row>
    <row r="819" spans="1:51" ht="12.75" x14ac:dyDescent="0.2">
      <c r="A819" s="55"/>
      <c r="B819" s="55"/>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5"/>
      <c r="AA819" s="55"/>
      <c r="AB819" s="55"/>
      <c r="AC819" s="55"/>
      <c r="AD819" s="55"/>
      <c r="AE819" s="55"/>
      <c r="AF819" s="55"/>
      <c r="AG819" s="55"/>
      <c r="AH819" s="55"/>
      <c r="AI819" s="55"/>
      <c r="AJ819" s="55"/>
      <c r="AK819" s="55"/>
      <c r="AL819" s="55"/>
      <c r="AM819" s="55"/>
      <c r="AN819" s="55"/>
      <c r="AO819" s="55"/>
      <c r="AP819" s="55"/>
      <c r="AQ819" s="55"/>
      <c r="AR819" s="55"/>
      <c r="AS819" s="55"/>
      <c r="AT819" s="55"/>
      <c r="AU819" s="55"/>
      <c r="AV819" s="55"/>
      <c r="AW819" s="55"/>
      <c r="AX819" s="55"/>
      <c r="AY819" s="55"/>
    </row>
    <row r="820" spans="1:51" ht="12.75" x14ac:dyDescent="0.2">
      <c r="A820" s="55"/>
      <c r="B820" s="55"/>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5"/>
      <c r="AA820" s="55"/>
      <c r="AB820" s="55"/>
      <c r="AC820" s="55"/>
      <c r="AD820" s="55"/>
      <c r="AE820" s="55"/>
      <c r="AF820" s="55"/>
      <c r="AG820" s="55"/>
      <c r="AH820" s="55"/>
      <c r="AI820" s="55"/>
      <c r="AJ820" s="55"/>
      <c r="AK820" s="55"/>
      <c r="AL820" s="55"/>
      <c r="AM820" s="55"/>
      <c r="AN820" s="55"/>
      <c r="AO820" s="55"/>
      <c r="AP820" s="55"/>
      <c r="AQ820" s="55"/>
      <c r="AR820" s="55"/>
      <c r="AS820" s="55"/>
      <c r="AT820" s="55"/>
      <c r="AU820" s="55"/>
      <c r="AV820" s="55"/>
      <c r="AW820" s="55"/>
      <c r="AX820" s="55"/>
      <c r="AY820" s="55"/>
    </row>
    <row r="821" spans="1:51" ht="12.75" x14ac:dyDescent="0.2">
      <c r="A821" s="55"/>
      <c r="B821" s="55"/>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c r="AA821" s="55"/>
      <c r="AB821" s="55"/>
      <c r="AC821" s="55"/>
      <c r="AD821" s="55"/>
      <c r="AE821" s="55"/>
      <c r="AF821" s="55"/>
      <c r="AG821" s="55"/>
      <c r="AH821" s="55"/>
      <c r="AI821" s="55"/>
      <c r="AJ821" s="55"/>
      <c r="AK821" s="55"/>
      <c r="AL821" s="55"/>
      <c r="AM821" s="55"/>
      <c r="AN821" s="55"/>
      <c r="AO821" s="55"/>
      <c r="AP821" s="55"/>
      <c r="AQ821" s="55"/>
      <c r="AR821" s="55"/>
      <c r="AS821" s="55"/>
      <c r="AT821" s="55"/>
      <c r="AU821" s="55"/>
      <c r="AV821" s="55"/>
      <c r="AW821" s="55"/>
      <c r="AX821" s="55"/>
      <c r="AY821" s="55"/>
    </row>
    <row r="822" spans="1:51" ht="12.75" x14ac:dyDescent="0.2">
      <c r="A822" s="55"/>
      <c r="B822" s="55"/>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c r="AA822" s="55"/>
      <c r="AB822" s="55"/>
      <c r="AC822" s="55"/>
      <c r="AD822" s="55"/>
      <c r="AE822" s="55"/>
      <c r="AF822" s="55"/>
      <c r="AG822" s="55"/>
      <c r="AH822" s="55"/>
      <c r="AI822" s="55"/>
      <c r="AJ822" s="55"/>
      <c r="AK822" s="55"/>
      <c r="AL822" s="55"/>
      <c r="AM822" s="55"/>
      <c r="AN822" s="55"/>
      <c r="AO822" s="55"/>
      <c r="AP822" s="55"/>
      <c r="AQ822" s="55"/>
      <c r="AR822" s="55"/>
      <c r="AS822" s="55"/>
      <c r="AT822" s="55"/>
      <c r="AU822" s="55"/>
      <c r="AV822" s="55"/>
      <c r="AW822" s="55"/>
      <c r="AX822" s="55"/>
      <c r="AY822" s="55"/>
    </row>
    <row r="823" spans="1:51" ht="12.75" x14ac:dyDescent="0.2">
      <c r="A823" s="55"/>
      <c r="B823" s="55"/>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c r="AA823" s="55"/>
      <c r="AB823" s="55"/>
      <c r="AC823" s="55"/>
      <c r="AD823" s="55"/>
      <c r="AE823" s="55"/>
      <c r="AF823" s="55"/>
      <c r="AG823" s="55"/>
      <c r="AH823" s="55"/>
      <c r="AI823" s="55"/>
      <c r="AJ823" s="55"/>
      <c r="AK823" s="55"/>
      <c r="AL823" s="55"/>
      <c r="AM823" s="55"/>
      <c r="AN823" s="55"/>
      <c r="AO823" s="55"/>
      <c r="AP823" s="55"/>
      <c r="AQ823" s="55"/>
      <c r="AR823" s="55"/>
      <c r="AS823" s="55"/>
      <c r="AT823" s="55"/>
      <c r="AU823" s="55"/>
      <c r="AV823" s="55"/>
      <c r="AW823" s="55"/>
      <c r="AX823" s="55"/>
      <c r="AY823" s="55"/>
    </row>
    <row r="824" spans="1:51" ht="12.75" x14ac:dyDescent="0.2">
      <c r="A824" s="55"/>
      <c r="B824" s="55"/>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c r="AA824" s="55"/>
      <c r="AB824" s="55"/>
      <c r="AC824" s="55"/>
      <c r="AD824" s="55"/>
      <c r="AE824" s="55"/>
      <c r="AF824" s="55"/>
      <c r="AG824" s="55"/>
      <c r="AH824" s="55"/>
      <c r="AI824" s="55"/>
      <c r="AJ824" s="55"/>
      <c r="AK824" s="55"/>
      <c r="AL824" s="55"/>
      <c r="AM824" s="55"/>
      <c r="AN824" s="55"/>
      <c r="AO824" s="55"/>
      <c r="AP824" s="55"/>
      <c r="AQ824" s="55"/>
      <c r="AR824" s="55"/>
      <c r="AS824" s="55"/>
      <c r="AT824" s="55"/>
      <c r="AU824" s="55"/>
      <c r="AV824" s="55"/>
      <c r="AW824" s="55"/>
      <c r="AX824" s="55"/>
      <c r="AY824" s="55"/>
    </row>
    <row r="825" spans="1:51" ht="12.75" x14ac:dyDescent="0.2">
      <c r="A825" s="55"/>
      <c r="B825" s="55"/>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c r="AB825" s="55"/>
      <c r="AC825" s="55"/>
      <c r="AD825" s="55"/>
      <c r="AE825" s="55"/>
      <c r="AF825" s="55"/>
      <c r="AG825" s="55"/>
      <c r="AH825" s="55"/>
      <c r="AI825" s="55"/>
      <c r="AJ825" s="55"/>
      <c r="AK825" s="55"/>
      <c r="AL825" s="55"/>
      <c r="AM825" s="55"/>
      <c r="AN825" s="55"/>
      <c r="AO825" s="55"/>
      <c r="AP825" s="55"/>
      <c r="AQ825" s="55"/>
      <c r="AR825" s="55"/>
      <c r="AS825" s="55"/>
      <c r="AT825" s="55"/>
      <c r="AU825" s="55"/>
      <c r="AV825" s="55"/>
      <c r="AW825" s="55"/>
      <c r="AX825" s="55"/>
      <c r="AY825" s="55"/>
    </row>
    <row r="826" spans="1:51" ht="12.75" x14ac:dyDescent="0.2">
      <c r="A826" s="55"/>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c r="AL826" s="55"/>
      <c r="AM826" s="55"/>
      <c r="AN826" s="55"/>
      <c r="AO826" s="55"/>
      <c r="AP826" s="55"/>
      <c r="AQ826" s="55"/>
      <c r="AR826" s="55"/>
      <c r="AS826" s="55"/>
      <c r="AT826" s="55"/>
      <c r="AU826" s="55"/>
      <c r="AV826" s="55"/>
      <c r="AW826" s="55"/>
      <c r="AX826" s="55"/>
      <c r="AY826" s="55"/>
    </row>
    <row r="827" spans="1:51" ht="12.75" x14ac:dyDescent="0.2">
      <c r="A827" s="55"/>
      <c r="B827" s="55"/>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c r="AA827" s="55"/>
      <c r="AB827" s="55"/>
      <c r="AC827" s="55"/>
      <c r="AD827" s="55"/>
      <c r="AE827" s="55"/>
      <c r="AF827" s="55"/>
      <c r="AG827" s="55"/>
      <c r="AH827" s="55"/>
      <c r="AI827" s="55"/>
      <c r="AJ827" s="55"/>
      <c r="AK827" s="55"/>
      <c r="AL827" s="55"/>
      <c r="AM827" s="55"/>
      <c r="AN827" s="55"/>
      <c r="AO827" s="55"/>
      <c r="AP827" s="55"/>
      <c r="AQ827" s="55"/>
      <c r="AR827" s="55"/>
      <c r="AS827" s="55"/>
      <c r="AT827" s="55"/>
      <c r="AU827" s="55"/>
      <c r="AV827" s="55"/>
      <c r="AW827" s="55"/>
      <c r="AX827" s="55"/>
      <c r="AY827" s="55"/>
    </row>
    <row r="828" spans="1:51" ht="12.75" x14ac:dyDescent="0.2">
      <c r="A828" s="55"/>
      <c r="B828" s="55"/>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c r="AA828" s="55"/>
      <c r="AB828" s="55"/>
      <c r="AC828" s="55"/>
      <c r="AD828" s="55"/>
      <c r="AE828" s="55"/>
      <c r="AF828" s="55"/>
      <c r="AG828" s="55"/>
      <c r="AH828" s="55"/>
      <c r="AI828" s="55"/>
      <c r="AJ828" s="55"/>
      <c r="AK828" s="55"/>
      <c r="AL828" s="55"/>
      <c r="AM828" s="55"/>
      <c r="AN828" s="55"/>
      <c r="AO828" s="55"/>
      <c r="AP828" s="55"/>
      <c r="AQ828" s="55"/>
      <c r="AR828" s="55"/>
      <c r="AS828" s="55"/>
      <c r="AT828" s="55"/>
      <c r="AU828" s="55"/>
      <c r="AV828" s="55"/>
      <c r="AW828" s="55"/>
      <c r="AX828" s="55"/>
      <c r="AY828" s="55"/>
    </row>
    <row r="829" spans="1:51" ht="12.75" x14ac:dyDescent="0.2">
      <c r="A829" s="55"/>
      <c r="B829" s="55"/>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c r="AA829" s="55"/>
      <c r="AB829" s="55"/>
      <c r="AC829" s="55"/>
      <c r="AD829" s="55"/>
      <c r="AE829" s="55"/>
      <c r="AF829" s="55"/>
      <c r="AG829" s="55"/>
      <c r="AH829" s="55"/>
      <c r="AI829" s="55"/>
      <c r="AJ829" s="55"/>
      <c r="AK829" s="55"/>
      <c r="AL829" s="55"/>
      <c r="AM829" s="55"/>
      <c r="AN829" s="55"/>
      <c r="AO829" s="55"/>
      <c r="AP829" s="55"/>
      <c r="AQ829" s="55"/>
      <c r="AR829" s="55"/>
      <c r="AS829" s="55"/>
      <c r="AT829" s="55"/>
      <c r="AU829" s="55"/>
      <c r="AV829" s="55"/>
      <c r="AW829" s="55"/>
      <c r="AX829" s="55"/>
      <c r="AY829" s="55"/>
    </row>
    <row r="830" spans="1:51" ht="12.75" x14ac:dyDescent="0.2">
      <c r="A830" s="55"/>
      <c r="B830" s="55"/>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c r="AA830" s="55"/>
      <c r="AB830" s="55"/>
      <c r="AC830" s="55"/>
      <c r="AD830" s="55"/>
      <c r="AE830" s="55"/>
      <c r="AF830" s="55"/>
      <c r="AG830" s="55"/>
      <c r="AH830" s="55"/>
      <c r="AI830" s="55"/>
      <c r="AJ830" s="55"/>
      <c r="AK830" s="55"/>
      <c r="AL830" s="55"/>
      <c r="AM830" s="55"/>
      <c r="AN830" s="55"/>
      <c r="AO830" s="55"/>
      <c r="AP830" s="55"/>
      <c r="AQ830" s="55"/>
      <c r="AR830" s="55"/>
      <c r="AS830" s="55"/>
      <c r="AT830" s="55"/>
      <c r="AU830" s="55"/>
      <c r="AV830" s="55"/>
      <c r="AW830" s="55"/>
      <c r="AX830" s="55"/>
      <c r="AY830" s="55"/>
    </row>
    <row r="831" spans="1:51" ht="12.75" x14ac:dyDescent="0.2">
      <c r="A831" s="55"/>
      <c r="B831" s="55"/>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5"/>
      <c r="AA831" s="55"/>
      <c r="AB831" s="55"/>
      <c r="AC831" s="55"/>
      <c r="AD831" s="55"/>
      <c r="AE831" s="55"/>
      <c r="AF831" s="55"/>
      <c r="AG831" s="55"/>
      <c r="AH831" s="55"/>
      <c r="AI831" s="55"/>
      <c r="AJ831" s="55"/>
      <c r="AK831" s="55"/>
      <c r="AL831" s="55"/>
      <c r="AM831" s="55"/>
      <c r="AN831" s="55"/>
      <c r="AO831" s="55"/>
      <c r="AP831" s="55"/>
      <c r="AQ831" s="55"/>
      <c r="AR831" s="55"/>
      <c r="AS831" s="55"/>
      <c r="AT831" s="55"/>
      <c r="AU831" s="55"/>
      <c r="AV831" s="55"/>
      <c r="AW831" s="55"/>
      <c r="AX831" s="55"/>
      <c r="AY831" s="55"/>
    </row>
    <row r="832" spans="1:51" ht="12.75" x14ac:dyDescent="0.2">
      <c r="A832" s="55"/>
      <c r="B832" s="55"/>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c r="AA832" s="55"/>
      <c r="AB832" s="55"/>
      <c r="AC832" s="55"/>
      <c r="AD832" s="55"/>
      <c r="AE832" s="55"/>
      <c r="AF832" s="55"/>
      <c r="AG832" s="55"/>
      <c r="AH832" s="55"/>
      <c r="AI832" s="55"/>
      <c r="AJ832" s="55"/>
      <c r="AK832" s="55"/>
      <c r="AL832" s="55"/>
      <c r="AM832" s="55"/>
      <c r="AN832" s="55"/>
      <c r="AO832" s="55"/>
      <c r="AP832" s="55"/>
      <c r="AQ832" s="55"/>
      <c r="AR832" s="55"/>
      <c r="AS832" s="55"/>
      <c r="AT832" s="55"/>
      <c r="AU832" s="55"/>
      <c r="AV832" s="55"/>
      <c r="AW832" s="55"/>
      <c r="AX832" s="55"/>
      <c r="AY832" s="55"/>
    </row>
    <row r="833" spans="1:51" ht="12.75" x14ac:dyDescent="0.2">
      <c r="A833" s="55"/>
      <c r="B833" s="55"/>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c r="AA833" s="55"/>
      <c r="AB833" s="55"/>
      <c r="AC833" s="55"/>
      <c r="AD833" s="55"/>
      <c r="AE833" s="55"/>
      <c r="AF833" s="55"/>
      <c r="AG833" s="55"/>
      <c r="AH833" s="55"/>
      <c r="AI833" s="55"/>
      <c r="AJ833" s="55"/>
      <c r="AK833" s="55"/>
      <c r="AL833" s="55"/>
      <c r="AM833" s="55"/>
      <c r="AN833" s="55"/>
      <c r="AO833" s="55"/>
      <c r="AP833" s="55"/>
      <c r="AQ833" s="55"/>
      <c r="AR833" s="55"/>
      <c r="AS833" s="55"/>
      <c r="AT833" s="55"/>
      <c r="AU833" s="55"/>
      <c r="AV833" s="55"/>
      <c r="AW833" s="55"/>
      <c r="AX833" s="55"/>
      <c r="AY833" s="55"/>
    </row>
    <row r="834" spans="1:51" ht="12.75" x14ac:dyDescent="0.2">
      <c r="A834" s="55"/>
      <c r="B834" s="55"/>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c r="AA834" s="55"/>
      <c r="AB834" s="55"/>
      <c r="AC834" s="55"/>
      <c r="AD834" s="55"/>
      <c r="AE834" s="55"/>
      <c r="AF834" s="55"/>
      <c r="AG834" s="55"/>
      <c r="AH834" s="55"/>
      <c r="AI834" s="55"/>
      <c r="AJ834" s="55"/>
      <c r="AK834" s="55"/>
      <c r="AL834" s="55"/>
      <c r="AM834" s="55"/>
      <c r="AN834" s="55"/>
      <c r="AO834" s="55"/>
      <c r="AP834" s="55"/>
      <c r="AQ834" s="55"/>
      <c r="AR834" s="55"/>
      <c r="AS834" s="55"/>
      <c r="AT834" s="55"/>
      <c r="AU834" s="55"/>
      <c r="AV834" s="55"/>
      <c r="AW834" s="55"/>
      <c r="AX834" s="55"/>
      <c r="AY834" s="55"/>
    </row>
    <row r="835" spans="1:51" ht="12.75" x14ac:dyDescent="0.2">
      <c r="A835" s="55"/>
      <c r="B835" s="55"/>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c r="AA835" s="55"/>
      <c r="AB835" s="55"/>
      <c r="AC835" s="55"/>
      <c r="AD835" s="55"/>
      <c r="AE835" s="55"/>
      <c r="AF835" s="55"/>
      <c r="AG835" s="55"/>
      <c r="AH835" s="55"/>
      <c r="AI835" s="55"/>
      <c r="AJ835" s="55"/>
      <c r="AK835" s="55"/>
      <c r="AL835" s="55"/>
      <c r="AM835" s="55"/>
      <c r="AN835" s="55"/>
      <c r="AO835" s="55"/>
      <c r="AP835" s="55"/>
      <c r="AQ835" s="55"/>
      <c r="AR835" s="55"/>
      <c r="AS835" s="55"/>
      <c r="AT835" s="55"/>
      <c r="AU835" s="55"/>
      <c r="AV835" s="55"/>
      <c r="AW835" s="55"/>
      <c r="AX835" s="55"/>
      <c r="AY835" s="55"/>
    </row>
    <row r="836" spans="1:51" ht="12.75" x14ac:dyDescent="0.2">
      <c r="A836" s="55"/>
      <c r="B836" s="55"/>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c r="AB836" s="55"/>
      <c r="AC836" s="55"/>
      <c r="AD836" s="55"/>
      <c r="AE836" s="55"/>
      <c r="AF836" s="55"/>
      <c r="AG836" s="55"/>
      <c r="AH836" s="55"/>
      <c r="AI836" s="55"/>
      <c r="AJ836" s="55"/>
      <c r="AK836" s="55"/>
      <c r="AL836" s="55"/>
      <c r="AM836" s="55"/>
      <c r="AN836" s="55"/>
      <c r="AO836" s="55"/>
      <c r="AP836" s="55"/>
      <c r="AQ836" s="55"/>
      <c r="AR836" s="55"/>
      <c r="AS836" s="55"/>
      <c r="AT836" s="55"/>
      <c r="AU836" s="55"/>
      <c r="AV836" s="55"/>
      <c r="AW836" s="55"/>
      <c r="AX836" s="55"/>
      <c r="AY836" s="55"/>
    </row>
    <row r="837" spans="1:51" ht="12.75" x14ac:dyDescent="0.2">
      <c r="A837" s="55"/>
      <c r="B837" s="55"/>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c r="AA837" s="55"/>
      <c r="AB837" s="55"/>
      <c r="AC837" s="55"/>
      <c r="AD837" s="55"/>
      <c r="AE837" s="55"/>
      <c r="AF837" s="55"/>
      <c r="AG837" s="55"/>
      <c r="AH837" s="55"/>
      <c r="AI837" s="55"/>
      <c r="AJ837" s="55"/>
      <c r="AK837" s="55"/>
      <c r="AL837" s="55"/>
      <c r="AM837" s="55"/>
      <c r="AN837" s="55"/>
      <c r="AO837" s="55"/>
      <c r="AP837" s="55"/>
      <c r="AQ837" s="55"/>
      <c r="AR837" s="55"/>
      <c r="AS837" s="55"/>
      <c r="AT837" s="55"/>
      <c r="AU837" s="55"/>
      <c r="AV837" s="55"/>
      <c r="AW837" s="55"/>
      <c r="AX837" s="55"/>
      <c r="AY837" s="55"/>
    </row>
    <row r="838" spans="1:51" ht="12.75" x14ac:dyDescent="0.2">
      <c r="A838" s="55"/>
      <c r="B838" s="55"/>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5"/>
      <c r="AA838" s="55"/>
      <c r="AB838" s="55"/>
      <c r="AC838" s="55"/>
      <c r="AD838" s="55"/>
      <c r="AE838" s="55"/>
      <c r="AF838" s="55"/>
      <c r="AG838" s="55"/>
      <c r="AH838" s="55"/>
      <c r="AI838" s="55"/>
      <c r="AJ838" s="55"/>
      <c r="AK838" s="55"/>
      <c r="AL838" s="55"/>
      <c r="AM838" s="55"/>
      <c r="AN838" s="55"/>
      <c r="AO838" s="55"/>
      <c r="AP838" s="55"/>
      <c r="AQ838" s="55"/>
      <c r="AR838" s="55"/>
      <c r="AS838" s="55"/>
      <c r="AT838" s="55"/>
      <c r="AU838" s="55"/>
      <c r="AV838" s="55"/>
      <c r="AW838" s="55"/>
      <c r="AX838" s="55"/>
      <c r="AY838" s="55"/>
    </row>
    <row r="839" spans="1:51" ht="12.75" x14ac:dyDescent="0.2">
      <c r="A839" s="55"/>
      <c r="B839" s="55"/>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5"/>
      <c r="AA839" s="55"/>
      <c r="AB839" s="55"/>
      <c r="AC839" s="55"/>
      <c r="AD839" s="55"/>
      <c r="AE839" s="55"/>
      <c r="AF839" s="55"/>
      <c r="AG839" s="55"/>
      <c r="AH839" s="55"/>
      <c r="AI839" s="55"/>
      <c r="AJ839" s="55"/>
      <c r="AK839" s="55"/>
      <c r="AL839" s="55"/>
      <c r="AM839" s="55"/>
      <c r="AN839" s="55"/>
      <c r="AO839" s="55"/>
      <c r="AP839" s="55"/>
      <c r="AQ839" s="55"/>
      <c r="AR839" s="55"/>
      <c r="AS839" s="55"/>
      <c r="AT839" s="55"/>
      <c r="AU839" s="55"/>
      <c r="AV839" s="55"/>
      <c r="AW839" s="55"/>
      <c r="AX839" s="55"/>
      <c r="AY839" s="55"/>
    </row>
    <row r="840" spans="1:51" ht="12.75" x14ac:dyDescent="0.2">
      <c r="A840" s="55"/>
      <c r="B840" s="55"/>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5"/>
      <c r="AA840" s="55"/>
      <c r="AB840" s="55"/>
      <c r="AC840" s="55"/>
      <c r="AD840" s="55"/>
      <c r="AE840" s="55"/>
      <c r="AF840" s="55"/>
      <c r="AG840" s="55"/>
      <c r="AH840" s="55"/>
      <c r="AI840" s="55"/>
      <c r="AJ840" s="55"/>
      <c r="AK840" s="55"/>
      <c r="AL840" s="55"/>
      <c r="AM840" s="55"/>
      <c r="AN840" s="55"/>
      <c r="AO840" s="55"/>
      <c r="AP840" s="55"/>
      <c r="AQ840" s="55"/>
      <c r="AR840" s="55"/>
      <c r="AS840" s="55"/>
      <c r="AT840" s="55"/>
      <c r="AU840" s="55"/>
      <c r="AV840" s="55"/>
      <c r="AW840" s="55"/>
      <c r="AX840" s="55"/>
      <c r="AY840" s="55"/>
    </row>
    <row r="841" spans="1:51" ht="12.75" x14ac:dyDescent="0.2">
      <c r="A841" s="55"/>
      <c r="B841" s="55"/>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5"/>
      <c r="AA841" s="55"/>
      <c r="AB841" s="55"/>
      <c r="AC841" s="55"/>
      <c r="AD841" s="55"/>
      <c r="AE841" s="55"/>
      <c r="AF841" s="55"/>
      <c r="AG841" s="55"/>
      <c r="AH841" s="55"/>
      <c r="AI841" s="55"/>
      <c r="AJ841" s="55"/>
      <c r="AK841" s="55"/>
      <c r="AL841" s="55"/>
      <c r="AM841" s="55"/>
      <c r="AN841" s="55"/>
      <c r="AO841" s="55"/>
      <c r="AP841" s="55"/>
      <c r="AQ841" s="55"/>
      <c r="AR841" s="55"/>
      <c r="AS841" s="55"/>
      <c r="AT841" s="55"/>
      <c r="AU841" s="55"/>
      <c r="AV841" s="55"/>
      <c r="AW841" s="55"/>
      <c r="AX841" s="55"/>
      <c r="AY841" s="55"/>
    </row>
    <row r="842" spans="1:51" ht="12.75" x14ac:dyDescent="0.2">
      <c r="A842" s="55"/>
      <c r="B842" s="55"/>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5"/>
      <c r="AA842" s="55"/>
      <c r="AB842" s="55"/>
      <c r="AC842" s="55"/>
      <c r="AD842" s="55"/>
      <c r="AE842" s="55"/>
      <c r="AF842" s="55"/>
      <c r="AG842" s="55"/>
      <c r="AH842" s="55"/>
      <c r="AI842" s="55"/>
      <c r="AJ842" s="55"/>
      <c r="AK842" s="55"/>
      <c r="AL842" s="55"/>
      <c r="AM842" s="55"/>
      <c r="AN842" s="55"/>
      <c r="AO842" s="55"/>
      <c r="AP842" s="55"/>
      <c r="AQ842" s="55"/>
      <c r="AR842" s="55"/>
      <c r="AS842" s="55"/>
      <c r="AT842" s="55"/>
      <c r="AU842" s="55"/>
      <c r="AV842" s="55"/>
      <c r="AW842" s="55"/>
      <c r="AX842" s="55"/>
      <c r="AY842" s="55"/>
    </row>
    <row r="843" spans="1:51" ht="12.75" x14ac:dyDescent="0.2">
      <c r="A843" s="55"/>
      <c r="B843" s="55"/>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5"/>
      <c r="AA843" s="55"/>
      <c r="AB843" s="55"/>
      <c r="AC843" s="55"/>
      <c r="AD843" s="55"/>
      <c r="AE843" s="55"/>
      <c r="AF843" s="55"/>
      <c r="AG843" s="55"/>
      <c r="AH843" s="55"/>
      <c r="AI843" s="55"/>
      <c r="AJ843" s="55"/>
      <c r="AK843" s="55"/>
      <c r="AL843" s="55"/>
      <c r="AM843" s="55"/>
      <c r="AN843" s="55"/>
      <c r="AO843" s="55"/>
      <c r="AP843" s="55"/>
      <c r="AQ843" s="55"/>
      <c r="AR843" s="55"/>
      <c r="AS843" s="55"/>
      <c r="AT843" s="55"/>
      <c r="AU843" s="55"/>
      <c r="AV843" s="55"/>
      <c r="AW843" s="55"/>
      <c r="AX843" s="55"/>
      <c r="AY843" s="55"/>
    </row>
    <row r="844" spans="1:51" ht="12.75" x14ac:dyDescent="0.2">
      <c r="A844" s="55"/>
      <c r="B844" s="55"/>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c r="AA844" s="55"/>
      <c r="AB844" s="55"/>
      <c r="AC844" s="55"/>
      <c r="AD844" s="55"/>
      <c r="AE844" s="55"/>
      <c r="AF844" s="55"/>
      <c r="AG844" s="55"/>
      <c r="AH844" s="55"/>
      <c r="AI844" s="55"/>
      <c r="AJ844" s="55"/>
      <c r="AK844" s="55"/>
      <c r="AL844" s="55"/>
      <c r="AM844" s="55"/>
      <c r="AN844" s="55"/>
      <c r="AO844" s="55"/>
      <c r="AP844" s="55"/>
      <c r="AQ844" s="55"/>
      <c r="AR844" s="55"/>
      <c r="AS844" s="55"/>
      <c r="AT844" s="55"/>
      <c r="AU844" s="55"/>
      <c r="AV844" s="55"/>
      <c r="AW844" s="55"/>
      <c r="AX844" s="55"/>
      <c r="AY844" s="55"/>
    </row>
    <row r="845" spans="1:51" ht="12.75" x14ac:dyDescent="0.2">
      <c r="A845" s="55"/>
      <c r="B845" s="55"/>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c r="AB845" s="55"/>
      <c r="AC845" s="55"/>
      <c r="AD845" s="55"/>
      <c r="AE845" s="55"/>
      <c r="AF845" s="55"/>
      <c r="AG845" s="55"/>
      <c r="AH845" s="55"/>
      <c r="AI845" s="55"/>
      <c r="AJ845" s="55"/>
      <c r="AK845" s="55"/>
      <c r="AL845" s="55"/>
      <c r="AM845" s="55"/>
      <c r="AN845" s="55"/>
      <c r="AO845" s="55"/>
      <c r="AP845" s="55"/>
      <c r="AQ845" s="55"/>
      <c r="AR845" s="55"/>
      <c r="AS845" s="55"/>
      <c r="AT845" s="55"/>
      <c r="AU845" s="55"/>
      <c r="AV845" s="55"/>
      <c r="AW845" s="55"/>
      <c r="AX845" s="55"/>
      <c r="AY845" s="55"/>
    </row>
    <row r="846" spans="1:51" ht="12.75" x14ac:dyDescent="0.2">
      <c r="A846" s="55"/>
      <c r="B846" s="55"/>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c r="AB846" s="55"/>
      <c r="AC846" s="55"/>
      <c r="AD846" s="55"/>
      <c r="AE846" s="55"/>
      <c r="AF846" s="55"/>
      <c r="AG846" s="55"/>
      <c r="AH846" s="55"/>
      <c r="AI846" s="55"/>
      <c r="AJ846" s="55"/>
      <c r="AK846" s="55"/>
      <c r="AL846" s="55"/>
      <c r="AM846" s="55"/>
      <c r="AN846" s="55"/>
      <c r="AO846" s="55"/>
      <c r="AP846" s="55"/>
      <c r="AQ846" s="55"/>
      <c r="AR846" s="55"/>
      <c r="AS846" s="55"/>
      <c r="AT846" s="55"/>
      <c r="AU846" s="55"/>
      <c r="AV846" s="55"/>
      <c r="AW846" s="55"/>
      <c r="AX846" s="55"/>
      <c r="AY846" s="55"/>
    </row>
    <row r="847" spans="1:51" ht="12.75" x14ac:dyDescent="0.2">
      <c r="A847" s="55"/>
      <c r="B847" s="55"/>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5"/>
      <c r="AA847" s="55"/>
      <c r="AB847" s="55"/>
      <c r="AC847" s="55"/>
      <c r="AD847" s="55"/>
      <c r="AE847" s="55"/>
      <c r="AF847" s="55"/>
      <c r="AG847" s="55"/>
      <c r="AH847" s="55"/>
      <c r="AI847" s="55"/>
      <c r="AJ847" s="55"/>
      <c r="AK847" s="55"/>
      <c r="AL847" s="55"/>
      <c r="AM847" s="55"/>
      <c r="AN847" s="55"/>
      <c r="AO847" s="55"/>
      <c r="AP847" s="55"/>
      <c r="AQ847" s="55"/>
      <c r="AR847" s="55"/>
      <c r="AS847" s="55"/>
      <c r="AT847" s="55"/>
      <c r="AU847" s="55"/>
      <c r="AV847" s="55"/>
      <c r="AW847" s="55"/>
      <c r="AX847" s="55"/>
      <c r="AY847" s="55"/>
    </row>
    <row r="848" spans="1:51" ht="12.75" x14ac:dyDescent="0.2">
      <c r="A848" s="55"/>
      <c r="B848" s="55"/>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5"/>
      <c r="AA848" s="55"/>
      <c r="AB848" s="55"/>
      <c r="AC848" s="55"/>
      <c r="AD848" s="55"/>
      <c r="AE848" s="55"/>
      <c r="AF848" s="55"/>
      <c r="AG848" s="55"/>
      <c r="AH848" s="55"/>
      <c r="AI848" s="55"/>
      <c r="AJ848" s="55"/>
      <c r="AK848" s="55"/>
      <c r="AL848" s="55"/>
      <c r="AM848" s="55"/>
      <c r="AN848" s="55"/>
      <c r="AO848" s="55"/>
      <c r="AP848" s="55"/>
      <c r="AQ848" s="55"/>
      <c r="AR848" s="55"/>
      <c r="AS848" s="55"/>
      <c r="AT848" s="55"/>
      <c r="AU848" s="55"/>
      <c r="AV848" s="55"/>
      <c r="AW848" s="55"/>
      <c r="AX848" s="55"/>
      <c r="AY848" s="55"/>
    </row>
    <row r="849" spans="1:51" ht="12.75" x14ac:dyDescent="0.2">
      <c r="A849" s="55"/>
      <c r="B849" s="55"/>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5"/>
      <c r="AA849" s="55"/>
      <c r="AB849" s="55"/>
      <c r="AC849" s="55"/>
      <c r="AD849" s="55"/>
      <c r="AE849" s="55"/>
      <c r="AF849" s="55"/>
      <c r="AG849" s="55"/>
      <c r="AH849" s="55"/>
      <c r="AI849" s="55"/>
      <c r="AJ849" s="55"/>
      <c r="AK849" s="55"/>
      <c r="AL849" s="55"/>
      <c r="AM849" s="55"/>
      <c r="AN849" s="55"/>
      <c r="AO849" s="55"/>
      <c r="AP849" s="55"/>
      <c r="AQ849" s="55"/>
      <c r="AR849" s="55"/>
      <c r="AS849" s="55"/>
      <c r="AT849" s="55"/>
      <c r="AU849" s="55"/>
      <c r="AV849" s="55"/>
      <c r="AW849" s="55"/>
      <c r="AX849" s="55"/>
      <c r="AY849" s="55"/>
    </row>
    <row r="850" spans="1:51" ht="12.75" x14ac:dyDescent="0.2">
      <c r="A850" s="55"/>
      <c r="B850" s="55"/>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5"/>
      <c r="AA850" s="55"/>
      <c r="AB850" s="55"/>
      <c r="AC850" s="55"/>
      <c r="AD850" s="55"/>
      <c r="AE850" s="55"/>
      <c r="AF850" s="55"/>
      <c r="AG850" s="55"/>
      <c r="AH850" s="55"/>
      <c r="AI850" s="55"/>
      <c r="AJ850" s="55"/>
      <c r="AK850" s="55"/>
      <c r="AL850" s="55"/>
      <c r="AM850" s="55"/>
      <c r="AN850" s="55"/>
      <c r="AO850" s="55"/>
      <c r="AP850" s="55"/>
      <c r="AQ850" s="55"/>
      <c r="AR850" s="55"/>
      <c r="AS850" s="55"/>
      <c r="AT850" s="55"/>
      <c r="AU850" s="55"/>
      <c r="AV850" s="55"/>
      <c r="AW850" s="55"/>
      <c r="AX850" s="55"/>
      <c r="AY850" s="55"/>
    </row>
    <row r="851" spans="1:51" ht="12.75" x14ac:dyDescent="0.2">
      <c r="A851" s="55"/>
      <c r="B851" s="55"/>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5"/>
      <c r="AA851" s="55"/>
      <c r="AB851" s="55"/>
      <c r="AC851" s="55"/>
      <c r="AD851" s="55"/>
      <c r="AE851" s="55"/>
      <c r="AF851" s="55"/>
      <c r="AG851" s="55"/>
      <c r="AH851" s="55"/>
      <c r="AI851" s="55"/>
      <c r="AJ851" s="55"/>
      <c r="AK851" s="55"/>
      <c r="AL851" s="55"/>
      <c r="AM851" s="55"/>
      <c r="AN851" s="55"/>
      <c r="AO851" s="55"/>
      <c r="AP851" s="55"/>
      <c r="AQ851" s="55"/>
      <c r="AR851" s="55"/>
      <c r="AS851" s="55"/>
      <c r="AT851" s="55"/>
      <c r="AU851" s="55"/>
      <c r="AV851" s="55"/>
      <c r="AW851" s="55"/>
      <c r="AX851" s="55"/>
      <c r="AY851" s="55"/>
    </row>
    <row r="852" spans="1:51" ht="12.75" x14ac:dyDescent="0.2">
      <c r="A852" s="55"/>
      <c r="B852" s="55"/>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5"/>
      <c r="AA852" s="55"/>
      <c r="AB852" s="55"/>
      <c r="AC852" s="55"/>
      <c r="AD852" s="55"/>
      <c r="AE852" s="55"/>
      <c r="AF852" s="55"/>
      <c r="AG852" s="55"/>
      <c r="AH852" s="55"/>
      <c r="AI852" s="55"/>
      <c r="AJ852" s="55"/>
      <c r="AK852" s="55"/>
      <c r="AL852" s="55"/>
      <c r="AM852" s="55"/>
      <c r="AN852" s="55"/>
      <c r="AO852" s="55"/>
      <c r="AP852" s="55"/>
      <c r="AQ852" s="55"/>
      <c r="AR852" s="55"/>
      <c r="AS852" s="55"/>
      <c r="AT852" s="55"/>
      <c r="AU852" s="55"/>
      <c r="AV852" s="55"/>
      <c r="AW852" s="55"/>
      <c r="AX852" s="55"/>
      <c r="AY852" s="55"/>
    </row>
    <row r="853" spans="1:51" ht="12.75" x14ac:dyDescent="0.2">
      <c r="A853" s="55"/>
      <c r="B853" s="55"/>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5"/>
      <c r="AA853" s="55"/>
      <c r="AB853" s="55"/>
      <c r="AC853" s="55"/>
      <c r="AD853" s="55"/>
      <c r="AE853" s="55"/>
      <c r="AF853" s="55"/>
      <c r="AG853" s="55"/>
      <c r="AH853" s="55"/>
      <c r="AI853" s="55"/>
      <c r="AJ853" s="55"/>
      <c r="AK853" s="55"/>
      <c r="AL853" s="55"/>
      <c r="AM853" s="55"/>
      <c r="AN853" s="55"/>
      <c r="AO853" s="55"/>
      <c r="AP853" s="55"/>
      <c r="AQ853" s="55"/>
      <c r="AR853" s="55"/>
      <c r="AS853" s="55"/>
      <c r="AT853" s="55"/>
      <c r="AU853" s="55"/>
      <c r="AV853" s="55"/>
      <c r="AW853" s="55"/>
      <c r="AX853" s="55"/>
      <c r="AY853" s="55"/>
    </row>
    <row r="854" spans="1:51" ht="12.75" x14ac:dyDescent="0.2">
      <c r="A854" s="55"/>
      <c r="B854" s="55"/>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5"/>
      <c r="AA854" s="55"/>
      <c r="AB854" s="55"/>
      <c r="AC854" s="55"/>
      <c r="AD854" s="55"/>
      <c r="AE854" s="55"/>
      <c r="AF854" s="55"/>
      <c r="AG854" s="55"/>
      <c r="AH854" s="55"/>
      <c r="AI854" s="55"/>
      <c r="AJ854" s="55"/>
      <c r="AK854" s="55"/>
      <c r="AL854" s="55"/>
      <c r="AM854" s="55"/>
      <c r="AN854" s="55"/>
      <c r="AO854" s="55"/>
      <c r="AP854" s="55"/>
      <c r="AQ854" s="55"/>
      <c r="AR854" s="55"/>
      <c r="AS854" s="55"/>
      <c r="AT854" s="55"/>
      <c r="AU854" s="55"/>
      <c r="AV854" s="55"/>
      <c r="AW854" s="55"/>
      <c r="AX854" s="55"/>
      <c r="AY854" s="55"/>
    </row>
    <row r="855" spans="1:51" ht="12.75" x14ac:dyDescent="0.2">
      <c r="A855" s="55"/>
      <c r="B855" s="55"/>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c r="AA855" s="55"/>
      <c r="AB855" s="55"/>
      <c r="AC855" s="55"/>
      <c r="AD855" s="55"/>
      <c r="AE855" s="55"/>
      <c r="AF855" s="55"/>
      <c r="AG855" s="55"/>
      <c r="AH855" s="55"/>
      <c r="AI855" s="55"/>
      <c r="AJ855" s="55"/>
      <c r="AK855" s="55"/>
      <c r="AL855" s="55"/>
      <c r="AM855" s="55"/>
      <c r="AN855" s="55"/>
      <c r="AO855" s="55"/>
      <c r="AP855" s="55"/>
      <c r="AQ855" s="55"/>
      <c r="AR855" s="55"/>
      <c r="AS855" s="55"/>
      <c r="AT855" s="55"/>
      <c r="AU855" s="55"/>
      <c r="AV855" s="55"/>
      <c r="AW855" s="55"/>
      <c r="AX855" s="55"/>
      <c r="AY855" s="55"/>
    </row>
    <row r="856" spans="1:51" ht="12.75" x14ac:dyDescent="0.2">
      <c r="A856" s="55"/>
      <c r="B856" s="55"/>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c r="AB856" s="55"/>
      <c r="AC856" s="55"/>
      <c r="AD856" s="55"/>
      <c r="AE856" s="55"/>
      <c r="AF856" s="55"/>
      <c r="AG856" s="55"/>
      <c r="AH856" s="55"/>
      <c r="AI856" s="55"/>
      <c r="AJ856" s="55"/>
      <c r="AK856" s="55"/>
      <c r="AL856" s="55"/>
      <c r="AM856" s="55"/>
      <c r="AN856" s="55"/>
      <c r="AO856" s="55"/>
      <c r="AP856" s="55"/>
      <c r="AQ856" s="55"/>
      <c r="AR856" s="55"/>
      <c r="AS856" s="55"/>
      <c r="AT856" s="55"/>
      <c r="AU856" s="55"/>
      <c r="AV856" s="55"/>
      <c r="AW856" s="55"/>
      <c r="AX856" s="55"/>
      <c r="AY856" s="55"/>
    </row>
    <row r="857" spans="1:51" ht="12.75" x14ac:dyDescent="0.2">
      <c r="A857" s="55"/>
      <c r="B857" s="55"/>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5"/>
      <c r="AA857" s="55"/>
      <c r="AB857" s="55"/>
      <c r="AC857" s="55"/>
      <c r="AD857" s="55"/>
      <c r="AE857" s="55"/>
      <c r="AF857" s="55"/>
      <c r="AG857" s="55"/>
      <c r="AH857" s="55"/>
      <c r="AI857" s="55"/>
      <c r="AJ857" s="55"/>
      <c r="AK857" s="55"/>
      <c r="AL857" s="55"/>
      <c r="AM857" s="55"/>
      <c r="AN857" s="55"/>
      <c r="AO857" s="55"/>
      <c r="AP857" s="55"/>
      <c r="AQ857" s="55"/>
      <c r="AR857" s="55"/>
      <c r="AS857" s="55"/>
      <c r="AT857" s="55"/>
      <c r="AU857" s="55"/>
      <c r="AV857" s="55"/>
      <c r="AW857" s="55"/>
      <c r="AX857" s="55"/>
      <c r="AY857" s="55"/>
    </row>
    <row r="858" spans="1:51" ht="12.75" x14ac:dyDescent="0.2">
      <c r="A858" s="55"/>
      <c r="B858" s="55"/>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c r="AA858" s="55"/>
      <c r="AB858" s="55"/>
      <c r="AC858" s="55"/>
      <c r="AD858" s="55"/>
      <c r="AE858" s="55"/>
      <c r="AF858" s="55"/>
      <c r="AG858" s="55"/>
      <c r="AH858" s="55"/>
      <c r="AI858" s="55"/>
      <c r="AJ858" s="55"/>
      <c r="AK858" s="55"/>
      <c r="AL858" s="55"/>
      <c r="AM858" s="55"/>
      <c r="AN858" s="55"/>
      <c r="AO858" s="55"/>
      <c r="AP858" s="55"/>
      <c r="AQ858" s="55"/>
      <c r="AR858" s="55"/>
      <c r="AS858" s="55"/>
      <c r="AT858" s="55"/>
      <c r="AU858" s="55"/>
      <c r="AV858" s="55"/>
      <c r="AW858" s="55"/>
      <c r="AX858" s="55"/>
      <c r="AY858" s="55"/>
    </row>
    <row r="859" spans="1:51" ht="12.75" x14ac:dyDescent="0.2">
      <c r="A859" s="55"/>
      <c r="B859" s="55"/>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5"/>
      <c r="AA859" s="55"/>
      <c r="AB859" s="55"/>
      <c r="AC859" s="55"/>
      <c r="AD859" s="55"/>
      <c r="AE859" s="55"/>
      <c r="AF859" s="55"/>
      <c r="AG859" s="55"/>
      <c r="AH859" s="55"/>
      <c r="AI859" s="55"/>
      <c r="AJ859" s="55"/>
      <c r="AK859" s="55"/>
      <c r="AL859" s="55"/>
      <c r="AM859" s="55"/>
      <c r="AN859" s="55"/>
      <c r="AO859" s="55"/>
      <c r="AP859" s="55"/>
      <c r="AQ859" s="55"/>
      <c r="AR859" s="55"/>
      <c r="AS859" s="55"/>
      <c r="AT859" s="55"/>
      <c r="AU859" s="55"/>
      <c r="AV859" s="55"/>
      <c r="AW859" s="55"/>
      <c r="AX859" s="55"/>
      <c r="AY859" s="55"/>
    </row>
    <row r="860" spans="1:51" ht="12.75" x14ac:dyDescent="0.2">
      <c r="A860" s="55"/>
      <c r="B860" s="55"/>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5"/>
      <c r="AA860" s="55"/>
      <c r="AB860" s="55"/>
      <c r="AC860" s="55"/>
      <c r="AD860" s="55"/>
      <c r="AE860" s="55"/>
      <c r="AF860" s="55"/>
      <c r="AG860" s="55"/>
      <c r="AH860" s="55"/>
      <c r="AI860" s="55"/>
      <c r="AJ860" s="55"/>
      <c r="AK860" s="55"/>
      <c r="AL860" s="55"/>
      <c r="AM860" s="55"/>
      <c r="AN860" s="55"/>
      <c r="AO860" s="55"/>
      <c r="AP860" s="55"/>
      <c r="AQ860" s="55"/>
      <c r="AR860" s="55"/>
      <c r="AS860" s="55"/>
      <c r="AT860" s="55"/>
      <c r="AU860" s="55"/>
      <c r="AV860" s="55"/>
      <c r="AW860" s="55"/>
      <c r="AX860" s="55"/>
      <c r="AY860" s="55"/>
    </row>
    <row r="861" spans="1:51" ht="12.75" x14ac:dyDescent="0.2">
      <c r="A861" s="55"/>
      <c r="B861" s="55"/>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5"/>
      <c r="AA861" s="55"/>
      <c r="AB861" s="55"/>
      <c r="AC861" s="55"/>
      <c r="AD861" s="55"/>
      <c r="AE861" s="55"/>
      <c r="AF861" s="55"/>
      <c r="AG861" s="55"/>
      <c r="AH861" s="55"/>
      <c r="AI861" s="55"/>
      <c r="AJ861" s="55"/>
      <c r="AK861" s="55"/>
      <c r="AL861" s="55"/>
      <c r="AM861" s="55"/>
      <c r="AN861" s="55"/>
      <c r="AO861" s="55"/>
      <c r="AP861" s="55"/>
      <c r="AQ861" s="55"/>
      <c r="AR861" s="55"/>
      <c r="AS861" s="55"/>
      <c r="AT861" s="55"/>
      <c r="AU861" s="55"/>
      <c r="AV861" s="55"/>
      <c r="AW861" s="55"/>
      <c r="AX861" s="55"/>
      <c r="AY861" s="55"/>
    </row>
    <row r="862" spans="1:51" ht="12.75" x14ac:dyDescent="0.2">
      <c r="A862" s="55"/>
      <c r="B862" s="55"/>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5"/>
      <c r="AA862" s="55"/>
      <c r="AB862" s="55"/>
      <c r="AC862" s="55"/>
      <c r="AD862" s="55"/>
      <c r="AE862" s="55"/>
      <c r="AF862" s="55"/>
      <c r="AG862" s="55"/>
      <c r="AH862" s="55"/>
      <c r="AI862" s="55"/>
      <c r="AJ862" s="55"/>
      <c r="AK862" s="55"/>
      <c r="AL862" s="55"/>
      <c r="AM862" s="55"/>
      <c r="AN862" s="55"/>
      <c r="AO862" s="55"/>
      <c r="AP862" s="55"/>
      <c r="AQ862" s="55"/>
      <c r="AR862" s="55"/>
      <c r="AS862" s="55"/>
      <c r="AT862" s="55"/>
      <c r="AU862" s="55"/>
      <c r="AV862" s="55"/>
      <c r="AW862" s="55"/>
      <c r="AX862" s="55"/>
      <c r="AY862" s="55"/>
    </row>
    <row r="863" spans="1:51" ht="12.75" x14ac:dyDescent="0.2">
      <c r="A863" s="55"/>
      <c r="B863" s="55"/>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5"/>
      <c r="AA863" s="55"/>
      <c r="AB863" s="55"/>
      <c r="AC863" s="55"/>
      <c r="AD863" s="55"/>
      <c r="AE863" s="55"/>
      <c r="AF863" s="55"/>
      <c r="AG863" s="55"/>
      <c r="AH863" s="55"/>
      <c r="AI863" s="55"/>
      <c r="AJ863" s="55"/>
      <c r="AK863" s="55"/>
      <c r="AL863" s="55"/>
      <c r="AM863" s="55"/>
      <c r="AN863" s="55"/>
      <c r="AO863" s="55"/>
      <c r="AP863" s="55"/>
      <c r="AQ863" s="55"/>
      <c r="AR863" s="55"/>
      <c r="AS863" s="55"/>
      <c r="AT863" s="55"/>
      <c r="AU863" s="55"/>
      <c r="AV863" s="55"/>
      <c r="AW863" s="55"/>
      <c r="AX863" s="55"/>
      <c r="AY863" s="55"/>
    </row>
    <row r="864" spans="1:51" ht="12.75" x14ac:dyDescent="0.2">
      <c r="A864" s="55"/>
      <c r="B864" s="55"/>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5"/>
      <c r="AA864" s="55"/>
      <c r="AB864" s="55"/>
      <c r="AC864" s="55"/>
      <c r="AD864" s="55"/>
      <c r="AE864" s="55"/>
      <c r="AF864" s="55"/>
      <c r="AG864" s="55"/>
      <c r="AH864" s="55"/>
      <c r="AI864" s="55"/>
      <c r="AJ864" s="55"/>
      <c r="AK864" s="55"/>
      <c r="AL864" s="55"/>
      <c r="AM864" s="55"/>
      <c r="AN864" s="55"/>
      <c r="AO864" s="55"/>
      <c r="AP864" s="55"/>
      <c r="AQ864" s="55"/>
      <c r="AR864" s="55"/>
      <c r="AS864" s="55"/>
      <c r="AT864" s="55"/>
      <c r="AU864" s="55"/>
      <c r="AV864" s="55"/>
      <c r="AW864" s="55"/>
      <c r="AX864" s="55"/>
      <c r="AY864" s="55"/>
    </row>
    <row r="865" spans="1:51" ht="12.75" x14ac:dyDescent="0.2">
      <c r="A865" s="55"/>
      <c r="B865" s="55"/>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5"/>
      <c r="AA865" s="55"/>
      <c r="AB865" s="55"/>
      <c r="AC865" s="55"/>
      <c r="AD865" s="55"/>
      <c r="AE865" s="55"/>
      <c r="AF865" s="55"/>
      <c r="AG865" s="55"/>
      <c r="AH865" s="55"/>
      <c r="AI865" s="55"/>
      <c r="AJ865" s="55"/>
      <c r="AK865" s="55"/>
      <c r="AL865" s="55"/>
      <c r="AM865" s="55"/>
      <c r="AN865" s="55"/>
      <c r="AO865" s="55"/>
      <c r="AP865" s="55"/>
      <c r="AQ865" s="55"/>
      <c r="AR865" s="55"/>
      <c r="AS865" s="55"/>
      <c r="AT865" s="55"/>
      <c r="AU865" s="55"/>
      <c r="AV865" s="55"/>
      <c r="AW865" s="55"/>
      <c r="AX865" s="55"/>
      <c r="AY865" s="55"/>
    </row>
    <row r="866" spans="1:51" ht="12.75" x14ac:dyDescent="0.2">
      <c r="A866" s="55"/>
      <c r="B866" s="55"/>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5"/>
      <c r="AA866" s="55"/>
      <c r="AB866" s="55"/>
      <c r="AC866" s="55"/>
      <c r="AD866" s="55"/>
      <c r="AE866" s="55"/>
      <c r="AF866" s="55"/>
      <c r="AG866" s="55"/>
      <c r="AH866" s="55"/>
      <c r="AI866" s="55"/>
      <c r="AJ866" s="55"/>
      <c r="AK866" s="55"/>
      <c r="AL866" s="55"/>
      <c r="AM866" s="55"/>
      <c r="AN866" s="55"/>
      <c r="AO866" s="55"/>
      <c r="AP866" s="55"/>
      <c r="AQ866" s="55"/>
      <c r="AR866" s="55"/>
      <c r="AS866" s="55"/>
      <c r="AT866" s="55"/>
      <c r="AU866" s="55"/>
      <c r="AV866" s="55"/>
      <c r="AW866" s="55"/>
      <c r="AX866" s="55"/>
      <c r="AY866" s="55"/>
    </row>
    <row r="867" spans="1:51" ht="12.75" x14ac:dyDescent="0.2">
      <c r="A867" s="55"/>
      <c r="B867" s="55"/>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5"/>
      <c r="AA867" s="55"/>
      <c r="AB867" s="55"/>
      <c r="AC867" s="55"/>
      <c r="AD867" s="55"/>
      <c r="AE867" s="55"/>
      <c r="AF867" s="55"/>
      <c r="AG867" s="55"/>
      <c r="AH867" s="55"/>
      <c r="AI867" s="55"/>
      <c r="AJ867" s="55"/>
      <c r="AK867" s="55"/>
      <c r="AL867" s="55"/>
      <c r="AM867" s="55"/>
      <c r="AN867" s="55"/>
      <c r="AO867" s="55"/>
      <c r="AP867" s="55"/>
      <c r="AQ867" s="55"/>
      <c r="AR867" s="55"/>
      <c r="AS867" s="55"/>
      <c r="AT867" s="55"/>
      <c r="AU867" s="55"/>
      <c r="AV867" s="55"/>
      <c r="AW867" s="55"/>
      <c r="AX867" s="55"/>
      <c r="AY867" s="55"/>
    </row>
    <row r="868" spans="1:51" ht="12.75" x14ac:dyDescent="0.2">
      <c r="A868" s="55"/>
      <c r="B868" s="55"/>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5"/>
      <c r="AA868" s="55"/>
      <c r="AB868" s="55"/>
      <c r="AC868" s="55"/>
      <c r="AD868" s="55"/>
      <c r="AE868" s="55"/>
      <c r="AF868" s="55"/>
      <c r="AG868" s="55"/>
      <c r="AH868" s="55"/>
      <c r="AI868" s="55"/>
      <c r="AJ868" s="55"/>
      <c r="AK868" s="55"/>
      <c r="AL868" s="55"/>
      <c r="AM868" s="55"/>
      <c r="AN868" s="55"/>
      <c r="AO868" s="55"/>
      <c r="AP868" s="55"/>
      <c r="AQ868" s="55"/>
      <c r="AR868" s="55"/>
      <c r="AS868" s="55"/>
      <c r="AT868" s="55"/>
      <c r="AU868" s="55"/>
      <c r="AV868" s="55"/>
      <c r="AW868" s="55"/>
      <c r="AX868" s="55"/>
      <c r="AY868" s="55"/>
    </row>
    <row r="869" spans="1:51" ht="12.75" x14ac:dyDescent="0.2">
      <c r="A869" s="55"/>
      <c r="B869" s="55"/>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5"/>
      <c r="AA869" s="55"/>
      <c r="AB869" s="55"/>
      <c r="AC869" s="55"/>
      <c r="AD869" s="55"/>
      <c r="AE869" s="55"/>
      <c r="AF869" s="55"/>
      <c r="AG869" s="55"/>
      <c r="AH869" s="55"/>
      <c r="AI869" s="55"/>
      <c r="AJ869" s="55"/>
      <c r="AK869" s="55"/>
      <c r="AL869" s="55"/>
      <c r="AM869" s="55"/>
      <c r="AN869" s="55"/>
      <c r="AO869" s="55"/>
      <c r="AP869" s="55"/>
      <c r="AQ869" s="55"/>
      <c r="AR869" s="55"/>
      <c r="AS869" s="55"/>
      <c r="AT869" s="55"/>
      <c r="AU869" s="55"/>
      <c r="AV869" s="55"/>
      <c r="AW869" s="55"/>
      <c r="AX869" s="55"/>
      <c r="AY869" s="55"/>
    </row>
    <row r="870" spans="1:51" ht="12.75" x14ac:dyDescent="0.2">
      <c r="A870" s="55"/>
      <c r="B870" s="55"/>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5"/>
      <c r="AA870" s="55"/>
      <c r="AB870" s="55"/>
      <c r="AC870" s="55"/>
      <c r="AD870" s="55"/>
      <c r="AE870" s="55"/>
      <c r="AF870" s="55"/>
      <c r="AG870" s="55"/>
      <c r="AH870" s="55"/>
      <c r="AI870" s="55"/>
      <c r="AJ870" s="55"/>
      <c r="AK870" s="55"/>
      <c r="AL870" s="55"/>
      <c r="AM870" s="55"/>
      <c r="AN870" s="55"/>
      <c r="AO870" s="55"/>
      <c r="AP870" s="55"/>
      <c r="AQ870" s="55"/>
      <c r="AR870" s="55"/>
      <c r="AS870" s="55"/>
      <c r="AT870" s="55"/>
      <c r="AU870" s="55"/>
      <c r="AV870" s="55"/>
      <c r="AW870" s="55"/>
      <c r="AX870" s="55"/>
      <c r="AY870" s="55"/>
    </row>
    <row r="871" spans="1:51" ht="12.75" x14ac:dyDescent="0.2">
      <c r="A871" s="55"/>
      <c r="B871" s="55"/>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5"/>
      <c r="AA871" s="55"/>
      <c r="AB871" s="55"/>
      <c r="AC871" s="55"/>
      <c r="AD871" s="55"/>
      <c r="AE871" s="55"/>
      <c r="AF871" s="55"/>
      <c r="AG871" s="55"/>
      <c r="AH871" s="55"/>
      <c r="AI871" s="55"/>
      <c r="AJ871" s="55"/>
      <c r="AK871" s="55"/>
      <c r="AL871" s="55"/>
      <c r="AM871" s="55"/>
      <c r="AN871" s="55"/>
      <c r="AO871" s="55"/>
      <c r="AP871" s="55"/>
      <c r="AQ871" s="55"/>
      <c r="AR871" s="55"/>
      <c r="AS871" s="55"/>
      <c r="AT871" s="55"/>
      <c r="AU871" s="55"/>
      <c r="AV871" s="55"/>
      <c r="AW871" s="55"/>
      <c r="AX871" s="55"/>
      <c r="AY871" s="55"/>
    </row>
    <row r="872" spans="1:51" ht="12.75" x14ac:dyDescent="0.2">
      <c r="A872" s="55"/>
      <c r="B872" s="55"/>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5"/>
      <c r="AA872" s="55"/>
      <c r="AB872" s="55"/>
      <c r="AC872" s="55"/>
      <c r="AD872" s="55"/>
      <c r="AE872" s="55"/>
      <c r="AF872" s="55"/>
      <c r="AG872" s="55"/>
      <c r="AH872" s="55"/>
      <c r="AI872" s="55"/>
      <c r="AJ872" s="55"/>
      <c r="AK872" s="55"/>
      <c r="AL872" s="55"/>
      <c r="AM872" s="55"/>
      <c r="AN872" s="55"/>
      <c r="AO872" s="55"/>
      <c r="AP872" s="55"/>
      <c r="AQ872" s="55"/>
      <c r="AR872" s="55"/>
      <c r="AS872" s="55"/>
      <c r="AT872" s="55"/>
      <c r="AU872" s="55"/>
      <c r="AV872" s="55"/>
      <c r="AW872" s="55"/>
      <c r="AX872" s="55"/>
      <c r="AY872" s="55"/>
    </row>
    <row r="873" spans="1:51" ht="12.75" x14ac:dyDescent="0.2">
      <c r="A873" s="55"/>
      <c r="B873" s="55"/>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5"/>
      <c r="AA873" s="55"/>
      <c r="AB873" s="55"/>
      <c r="AC873" s="55"/>
      <c r="AD873" s="55"/>
      <c r="AE873" s="55"/>
      <c r="AF873" s="55"/>
      <c r="AG873" s="55"/>
      <c r="AH873" s="55"/>
      <c r="AI873" s="55"/>
      <c r="AJ873" s="55"/>
      <c r="AK873" s="55"/>
      <c r="AL873" s="55"/>
      <c r="AM873" s="55"/>
      <c r="AN873" s="55"/>
      <c r="AO873" s="55"/>
      <c r="AP873" s="55"/>
      <c r="AQ873" s="55"/>
      <c r="AR873" s="55"/>
      <c r="AS873" s="55"/>
      <c r="AT873" s="55"/>
      <c r="AU873" s="55"/>
      <c r="AV873" s="55"/>
      <c r="AW873" s="55"/>
      <c r="AX873" s="55"/>
      <c r="AY873" s="55"/>
    </row>
    <row r="874" spans="1:51" ht="12.75" x14ac:dyDescent="0.2">
      <c r="A874" s="55"/>
      <c r="B874" s="55"/>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5"/>
      <c r="AA874" s="55"/>
      <c r="AB874" s="55"/>
      <c r="AC874" s="55"/>
      <c r="AD874" s="55"/>
      <c r="AE874" s="55"/>
      <c r="AF874" s="55"/>
      <c r="AG874" s="55"/>
      <c r="AH874" s="55"/>
      <c r="AI874" s="55"/>
      <c r="AJ874" s="55"/>
      <c r="AK874" s="55"/>
      <c r="AL874" s="55"/>
      <c r="AM874" s="55"/>
      <c r="AN874" s="55"/>
      <c r="AO874" s="55"/>
      <c r="AP874" s="55"/>
      <c r="AQ874" s="55"/>
      <c r="AR874" s="55"/>
      <c r="AS874" s="55"/>
      <c r="AT874" s="55"/>
      <c r="AU874" s="55"/>
      <c r="AV874" s="55"/>
      <c r="AW874" s="55"/>
      <c r="AX874" s="55"/>
      <c r="AY874" s="55"/>
    </row>
    <row r="875" spans="1:51" ht="12.75" x14ac:dyDescent="0.2">
      <c r="A875" s="55"/>
      <c r="B875" s="55"/>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5"/>
      <c r="AA875" s="55"/>
      <c r="AB875" s="55"/>
      <c r="AC875" s="55"/>
      <c r="AD875" s="55"/>
      <c r="AE875" s="55"/>
      <c r="AF875" s="55"/>
      <c r="AG875" s="55"/>
      <c r="AH875" s="55"/>
      <c r="AI875" s="55"/>
      <c r="AJ875" s="55"/>
      <c r="AK875" s="55"/>
      <c r="AL875" s="55"/>
      <c r="AM875" s="55"/>
      <c r="AN875" s="55"/>
      <c r="AO875" s="55"/>
      <c r="AP875" s="55"/>
      <c r="AQ875" s="55"/>
      <c r="AR875" s="55"/>
      <c r="AS875" s="55"/>
      <c r="AT875" s="55"/>
      <c r="AU875" s="55"/>
      <c r="AV875" s="55"/>
      <c r="AW875" s="55"/>
      <c r="AX875" s="55"/>
      <c r="AY875" s="55"/>
    </row>
    <row r="876" spans="1:51" ht="12.75" x14ac:dyDescent="0.2">
      <c r="A876" s="55"/>
      <c r="B876" s="55"/>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5"/>
      <c r="AA876" s="55"/>
      <c r="AB876" s="55"/>
      <c r="AC876" s="55"/>
      <c r="AD876" s="55"/>
      <c r="AE876" s="55"/>
      <c r="AF876" s="55"/>
      <c r="AG876" s="55"/>
      <c r="AH876" s="55"/>
      <c r="AI876" s="55"/>
      <c r="AJ876" s="55"/>
      <c r="AK876" s="55"/>
      <c r="AL876" s="55"/>
      <c r="AM876" s="55"/>
      <c r="AN876" s="55"/>
      <c r="AO876" s="55"/>
      <c r="AP876" s="55"/>
      <c r="AQ876" s="55"/>
      <c r="AR876" s="55"/>
      <c r="AS876" s="55"/>
      <c r="AT876" s="55"/>
      <c r="AU876" s="55"/>
      <c r="AV876" s="55"/>
      <c r="AW876" s="55"/>
      <c r="AX876" s="55"/>
      <c r="AY876" s="55"/>
    </row>
    <row r="877" spans="1:51" ht="12.75" x14ac:dyDescent="0.2">
      <c r="A877" s="55"/>
      <c r="B877" s="55"/>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5"/>
      <c r="AA877" s="55"/>
      <c r="AB877" s="55"/>
      <c r="AC877" s="55"/>
      <c r="AD877" s="55"/>
      <c r="AE877" s="55"/>
      <c r="AF877" s="55"/>
      <c r="AG877" s="55"/>
      <c r="AH877" s="55"/>
      <c r="AI877" s="55"/>
      <c r="AJ877" s="55"/>
      <c r="AK877" s="55"/>
      <c r="AL877" s="55"/>
      <c r="AM877" s="55"/>
      <c r="AN877" s="55"/>
      <c r="AO877" s="55"/>
      <c r="AP877" s="55"/>
      <c r="AQ877" s="55"/>
      <c r="AR877" s="55"/>
      <c r="AS877" s="55"/>
      <c r="AT877" s="55"/>
      <c r="AU877" s="55"/>
      <c r="AV877" s="55"/>
      <c r="AW877" s="55"/>
      <c r="AX877" s="55"/>
      <c r="AY877" s="55"/>
    </row>
    <row r="878" spans="1:51" ht="12.75" x14ac:dyDescent="0.2">
      <c r="A878" s="55"/>
      <c r="B878" s="55"/>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5"/>
      <c r="AA878" s="55"/>
      <c r="AB878" s="55"/>
      <c r="AC878" s="55"/>
      <c r="AD878" s="55"/>
      <c r="AE878" s="55"/>
      <c r="AF878" s="55"/>
      <c r="AG878" s="55"/>
      <c r="AH878" s="55"/>
      <c r="AI878" s="55"/>
      <c r="AJ878" s="55"/>
      <c r="AK878" s="55"/>
      <c r="AL878" s="55"/>
      <c r="AM878" s="55"/>
      <c r="AN878" s="55"/>
      <c r="AO878" s="55"/>
      <c r="AP878" s="55"/>
      <c r="AQ878" s="55"/>
      <c r="AR878" s="55"/>
      <c r="AS878" s="55"/>
      <c r="AT878" s="55"/>
      <c r="AU878" s="55"/>
      <c r="AV878" s="55"/>
      <c r="AW878" s="55"/>
      <c r="AX878" s="55"/>
      <c r="AY878" s="55"/>
    </row>
    <row r="879" spans="1:51" ht="12.75" x14ac:dyDescent="0.2">
      <c r="A879" s="55"/>
      <c r="B879" s="55"/>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5"/>
      <c r="AA879" s="55"/>
      <c r="AB879" s="55"/>
      <c r="AC879" s="55"/>
      <c r="AD879" s="55"/>
      <c r="AE879" s="55"/>
      <c r="AF879" s="55"/>
      <c r="AG879" s="55"/>
      <c r="AH879" s="55"/>
      <c r="AI879" s="55"/>
      <c r="AJ879" s="55"/>
      <c r="AK879" s="55"/>
      <c r="AL879" s="55"/>
      <c r="AM879" s="55"/>
      <c r="AN879" s="55"/>
      <c r="AO879" s="55"/>
      <c r="AP879" s="55"/>
      <c r="AQ879" s="55"/>
      <c r="AR879" s="55"/>
      <c r="AS879" s="55"/>
      <c r="AT879" s="55"/>
      <c r="AU879" s="55"/>
      <c r="AV879" s="55"/>
      <c r="AW879" s="55"/>
      <c r="AX879" s="55"/>
      <c r="AY879" s="55"/>
    </row>
    <row r="880" spans="1:51" ht="12.75" x14ac:dyDescent="0.2">
      <c r="A880" s="55"/>
      <c r="B880" s="55"/>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5"/>
      <c r="AA880" s="55"/>
      <c r="AB880" s="55"/>
      <c r="AC880" s="55"/>
      <c r="AD880" s="55"/>
      <c r="AE880" s="55"/>
      <c r="AF880" s="55"/>
      <c r="AG880" s="55"/>
      <c r="AH880" s="55"/>
      <c r="AI880" s="55"/>
      <c r="AJ880" s="55"/>
      <c r="AK880" s="55"/>
      <c r="AL880" s="55"/>
      <c r="AM880" s="55"/>
      <c r="AN880" s="55"/>
      <c r="AO880" s="55"/>
      <c r="AP880" s="55"/>
      <c r="AQ880" s="55"/>
      <c r="AR880" s="55"/>
      <c r="AS880" s="55"/>
      <c r="AT880" s="55"/>
      <c r="AU880" s="55"/>
      <c r="AV880" s="55"/>
      <c r="AW880" s="55"/>
      <c r="AX880" s="55"/>
      <c r="AY880" s="55"/>
    </row>
    <row r="881" spans="1:51" ht="12.75" x14ac:dyDescent="0.2">
      <c r="A881" s="55"/>
      <c r="B881" s="55"/>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5"/>
      <c r="AA881" s="55"/>
      <c r="AB881" s="55"/>
      <c r="AC881" s="55"/>
      <c r="AD881" s="55"/>
      <c r="AE881" s="55"/>
      <c r="AF881" s="55"/>
      <c r="AG881" s="55"/>
      <c r="AH881" s="55"/>
      <c r="AI881" s="55"/>
      <c r="AJ881" s="55"/>
      <c r="AK881" s="55"/>
      <c r="AL881" s="55"/>
      <c r="AM881" s="55"/>
      <c r="AN881" s="55"/>
      <c r="AO881" s="55"/>
      <c r="AP881" s="55"/>
      <c r="AQ881" s="55"/>
      <c r="AR881" s="55"/>
      <c r="AS881" s="55"/>
      <c r="AT881" s="55"/>
      <c r="AU881" s="55"/>
      <c r="AV881" s="55"/>
      <c r="AW881" s="55"/>
      <c r="AX881" s="55"/>
      <c r="AY881" s="55"/>
    </row>
    <row r="882" spans="1:51" ht="12.75" x14ac:dyDescent="0.2">
      <c r="A882" s="55"/>
      <c r="B882" s="55"/>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5"/>
      <c r="AA882" s="55"/>
      <c r="AB882" s="55"/>
      <c r="AC882" s="55"/>
      <c r="AD882" s="55"/>
      <c r="AE882" s="55"/>
      <c r="AF882" s="55"/>
      <c r="AG882" s="55"/>
      <c r="AH882" s="55"/>
      <c r="AI882" s="55"/>
      <c r="AJ882" s="55"/>
      <c r="AK882" s="55"/>
      <c r="AL882" s="55"/>
      <c r="AM882" s="55"/>
      <c r="AN882" s="55"/>
      <c r="AO882" s="55"/>
      <c r="AP882" s="55"/>
      <c r="AQ882" s="55"/>
      <c r="AR882" s="55"/>
      <c r="AS882" s="55"/>
      <c r="AT882" s="55"/>
      <c r="AU882" s="55"/>
      <c r="AV882" s="55"/>
      <c r="AW882" s="55"/>
      <c r="AX882" s="55"/>
      <c r="AY882" s="55"/>
    </row>
    <row r="883" spans="1:51" ht="12.75" x14ac:dyDescent="0.2">
      <c r="A883" s="55"/>
      <c r="B883" s="55"/>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5"/>
      <c r="AA883" s="55"/>
      <c r="AB883" s="55"/>
      <c r="AC883" s="55"/>
      <c r="AD883" s="55"/>
      <c r="AE883" s="55"/>
      <c r="AF883" s="55"/>
      <c r="AG883" s="55"/>
      <c r="AH883" s="55"/>
      <c r="AI883" s="55"/>
      <c r="AJ883" s="55"/>
      <c r="AK883" s="55"/>
      <c r="AL883" s="55"/>
      <c r="AM883" s="55"/>
      <c r="AN883" s="55"/>
      <c r="AO883" s="55"/>
      <c r="AP883" s="55"/>
      <c r="AQ883" s="55"/>
      <c r="AR883" s="55"/>
      <c r="AS883" s="55"/>
      <c r="AT883" s="55"/>
      <c r="AU883" s="55"/>
      <c r="AV883" s="55"/>
      <c r="AW883" s="55"/>
      <c r="AX883" s="55"/>
      <c r="AY883" s="55"/>
    </row>
    <row r="884" spans="1:51" ht="12.75" x14ac:dyDescent="0.2">
      <c r="A884" s="55"/>
      <c r="B884" s="55"/>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5"/>
      <c r="AA884" s="55"/>
      <c r="AB884" s="55"/>
      <c r="AC884" s="55"/>
      <c r="AD884" s="55"/>
      <c r="AE884" s="55"/>
      <c r="AF884" s="55"/>
      <c r="AG884" s="55"/>
      <c r="AH884" s="55"/>
      <c r="AI884" s="55"/>
      <c r="AJ884" s="55"/>
      <c r="AK884" s="55"/>
      <c r="AL884" s="55"/>
      <c r="AM884" s="55"/>
      <c r="AN884" s="55"/>
      <c r="AO884" s="55"/>
      <c r="AP884" s="55"/>
      <c r="AQ884" s="55"/>
      <c r="AR884" s="55"/>
      <c r="AS884" s="55"/>
      <c r="AT884" s="55"/>
      <c r="AU884" s="55"/>
      <c r="AV884" s="55"/>
      <c r="AW884" s="55"/>
      <c r="AX884" s="55"/>
      <c r="AY884" s="55"/>
    </row>
    <row r="885" spans="1:51" ht="12.75" x14ac:dyDescent="0.2">
      <c r="A885" s="55"/>
      <c r="B885" s="55"/>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5"/>
      <c r="AA885" s="55"/>
      <c r="AB885" s="55"/>
      <c r="AC885" s="55"/>
      <c r="AD885" s="55"/>
      <c r="AE885" s="55"/>
      <c r="AF885" s="55"/>
      <c r="AG885" s="55"/>
      <c r="AH885" s="55"/>
      <c r="AI885" s="55"/>
      <c r="AJ885" s="55"/>
      <c r="AK885" s="55"/>
      <c r="AL885" s="55"/>
      <c r="AM885" s="55"/>
      <c r="AN885" s="55"/>
      <c r="AO885" s="55"/>
      <c r="AP885" s="55"/>
      <c r="AQ885" s="55"/>
      <c r="AR885" s="55"/>
      <c r="AS885" s="55"/>
      <c r="AT885" s="55"/>
      <c r="AU885" s="55"/>
      <c r="AV885" s="55"/>
      <c r="AW885" s="55"/>
      <c r="AX885" s="55"/>
      <c r="AY885" s="55"/>
    </row>
    <row r="886" spans="1:51" ht="12.75" x14ac:dyDescent="0.2">
      <c r="A886" s="55"/>
      <c r="B886" s="55"/>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5"/>
      <c r="AA886" s="55"/>
      <c r="AB886" s="55"/>
      <c r="AC886" s="55"/>
      <c r="AD886" s="55"/>
      <c r="AE886" s="55"/>
      <c r="AF886" s="55"/>
      <c r="AG886" s="55"/>
      <c r="AH886" s="55"/>
      <c r="AI886" s="55"/>
      <c r="AJ886" s="55"/>
      <c r="AK886" s="55"/>
      <c r="AL886" s="55"/>
      <c r="AM886" s="55"/>
      <c r="AN886" s="55"/>
      <c r="AO886" s="55"/>
      <c r="AP886" s="55"/>
      <c r="AQ886" s="55"/>
      <c r="AR886" s="55"/>
      <c r="AS886" s="55"/>
      <c r="AT886" s="55"/>
      <c r="AU886" s="55"/>
      <c r="AV886" s="55"/>
      <c r="AW886" s="55"/>
      <c r="AX886" s="55"/>
      <c r="AY886" s="55"/>
    </row>
    <row r="887" spans="1:51" ht="12.75" x14ac:dyDescent="0.2">
      <c r="A887" s="55"/>
      <c r="B887" s="55"/>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5"/>
      <c r="AA887" s="55"/>
      <c r="AB887" s="55"/>
      <c r="AC887" s="55"/>
      <c r="AD887" s="55"/>
      <c r="AE887" s="55"/>
      <c r="AF887" s="55"/>
      <c r="AG887" s="55"/>
      <c r="AH887" s="55"/>
      <c r="AI887" s="55"/>
      <c r="AJ887" s="55"/>
      <c r="AK887" s="55"/>
      <c r="AL887" s="55"/>
      <c r="AM887" s="55"/>
      <c r="AN887" s="55"/>
      <c r="AO887" s="55"/>
      <c r="AP887" s="55"/>
      <c r="AQ887" s="55"/>
      <c r="AR887" s="55"/>
      <c r="AS887" s="55"/>
      <c r="AT887" s="55"/>
      <c r="AU887" s="55"/>
      <c r="AV887" s="55"/>
      <c r="AW887" s="55"/>
      <c r="AX887" s="55"/>
      <c r="AY887" s="55"/>
    </row>
    <row r="888" spans="1:51" ht="12.75" x14ac:dyDescent="0.2">
      <c r="A888" s="55"/>
      <c r="B888" s="55"/>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5"/>
      <c r="AA888" s="55"/>
      <c r="AB888" s="55"/>
      <c r="AC888" s="55"/>
      <c r="AD888" s="55"/>
      <c r="AE888" s="55"/>
      <c r="AF888" s="55"/>
      <c r="AG888" s="55"/>
      <c r="AH888" s="55"/>
      <c r="AI888" s="55"/>
      <c r="AJ888" s="55"/>
      <c r="AK888" s="55"/>
      <c r="AL888" s="55"/>
      <c r="AM888" s="55"/>
      <c r="AN888" s="55"/>
      <c r="AO888" s="55"/>
      <c r="AP888" s="55"/>
      <c r="AQ888" s="55"/>
      <c r="AR888" s="55"/>
      <c r="AS888" s="55"/>
      <c r="AT888" s="55"/>
      <c r="AU888" s="55"/>
      <c r="AV888" s="55"/>
      <c r="AW888" s="55"/>
      <c r="AX888" s="55"/>
      <c r="AY888" s="55"/>
    </row>
    <row r="889" spans="1:51" ht="12.75" x14ac:dyDescent="0.2">
      <c r="A889" s="55"/>
      <c r="B889" s="55"/>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5"/>
      <c r="AA889" s="55"/>
      <c r="AB889" s="55"/>
      <c r="AC889" s="55"/>
      <c r="AD889" s="55"/>
      <c r="AE889" s="55"/>
      <c r="AF889" s="55"/>
      <c r="AG889" s="55"/>
      <c r="AH889" s="55"/>
      <c r="AI889" s="55"/>
      <c r="AJ889" s="55"/>
      <c r="AK889" s="55"/>
      <c r="AL889" s="55"/>
      <c r="AM889" s="55"/>
      <c r="AN889" s="55"/>
      <c r="AO889" s="55"/>
      <c r="AP889" s="55"/>
      <c r="AQ889" s="55"/>
      <c r="AR889" s="55"/>
      <c r="AS889" s="55"/>
      <c r="AT889" s="55"/>
      <c r="AU889" s="55"/>
      <c r="AV889" s="55"/>
      <c r="AW889" s="55"/>
      <c r="AX889" s="55"/>
      <c r="AY889" s="55"/>
    </row>
    <row r="890" spans="1:51" ht="12.75" x14ac:dyDescent="0.2">
      <c r="A890" s="55"/>
      <c r="B890" s="55"/>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5"/>
      <c r="AA890" s="55"/>
      <c r="AB890" s="55"/>
      <c r="AC890" s="55"/>
      <c r="AD890" s="55"/>
      <c r="AE890" s="55"/>
      <c r="AF890" s="55"/>
      <c r="AG890" s="55"/>
      <c r="AH890" s="55"/>
      <c r="AI890" s="55"/>
      <c r="AJ890" s="55"/>
      <c r="AK890" s="55"/>
      <c r="AL890" s="55"/>
      <c r="AM890" s="55"/>
      <c r="AN890" s="55"/>
      <c r="AO890" s="55"/>
      <c r="AP890" s="55"/>
      <c r="AQ890" s="55"/>
      <c r="AR890" s="55"/>
      <c r="AS890" s="55"/>
      <c r="AT890" s="55"/>
      <c r="AU890" s="55"/>
      <c r="AV890" s="55"/>
      <c r="AW890" s="55"/>
      <c r="AX890" s="55"/>
      <c r="AY890" s="55"/>
    </row>
    <row r="891" spans="1:51" ht="12.75" x14ac:dyDescent="0.2">
      <c r="A891" s="55"/>
      <c r="B891" s="55"/>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5"/>
      <c r="AA891" s="55"/>
      <c r="AB891" s="55"/>
      <c r="AC891" s="55"/>
      <c r="AD891" s="55"/>
      <c r="AE891" s="55"/>
      <c r="AF891" s="55"/>
      <c r="AG891" s="55"/>
      <c r="AH891" s="55"/>
      <c r="AI891" s="55"/>
      <c r="AJ891" s="55"/>
      <c r="AK891" s="55"/>
      <c r="AL891" s="55"/>
      <c r="AM891" s="55"/>
      <c r="AN891" s="55"/>
      <c r="AO891" s="55"/>
      <c r="AP891" s="55"/>
      <c r="AQ891" s="55"/>
      <c r="AR891" s="55"/>
      <c r="AS891" s="55"/>
      <c r="AT891" s="55"/>
      <c r="AU891" s="55"/>
      <c r="AV891" s="55"/>
      <c r="AW891" s="55"/>
      <c r="AX891" s="55"/>
      <c r="AY891" s="55"/>
    </row>
    <row r="892" spans="1:51" ht="12.75" x14ac:dyDescent="0.2">
      <c r="A892" s="55"/>
      <c r="B892" s="55"/>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5"/>
      <c r="AA892" s="55"/>
      <c r="AB892" s="55"/>
      <c r="AC892" s="55"/>
      <c r="AD892" s="55"/>
      <c r="AE892" s="55"/>
      <c r="AF892" s="55"/>
      <c r="AG892" s="55"/>
      <c r="AH892" s="55"/>
      <c r="AI892" s="55"/>
      <c r="AJ892" s="55"/>
      <c r="AK892" s="55"/>
      <c r="AL892" s="55"/>
      <c r="AM892" s="55"/>
      <c r="AN892" s="55"/>
      <c r="AO892" s="55"/>
      <c r="AP892" s="55"/>
      <c r="AQ892" s="55"/>
      <c r="AR892" s="55"/>
      <c r="AS892" s="55"/>
      <c r="AT892" s="55"/>
      <c r="AU892" s="55"/>
      <c r="AV892" s="55"/>
      <c r="AW892" s="55"/>
      <c r="AX892" s="55"/>
      <c r="AY892" s="55"/>
    </row>
    <row r="893" spans="1:51" ht="12.75" x14ac:dyDescent="0.2">
      <c r="A893" s="55"/>
      <c r="B893" s="55"/>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5"/>
      <c r="AA893" s="55"/>
      <c r="AB893" s="55"/>
      <c r="AC893" s="55"/>
      <c r="AD893" s="55"/>
      <c r="AE893" s="55"/>
      <c r="AF893" s="55"/>
      <c r="AG893" s="55"/>
      <c r="AH893" s="55"/>
      <c r="AI893" s="55"/>
      <c r="AJ893" s="55"/>
      <c r="AK893" s="55"/>
      <c r="AL893" s="55"/>
      <c r="AM893" s="55"/>
      <c r="AN893" s="55"/>
      <c r="AO893" s="55"/>
      <c r="AP893" s="55"/>
      <c r="AQ893" s="55"/>
      <c r="AR893" s="55"/>
      <c r="AS893" s="55"/>
      <c r="AT893" s="55"/>
      <c r="AU893" s="55"/>
      <c r="AV893" s="55"/>
      <c r="AW893" s="55"/>
      <c r="AX893" s="55"/>
      <c r="AY893" s="55"/>
    </row>
    <row r="894" spans="1:51" ht="12.75" x14ac:dyDescent="0.2">
      <c r="A894" s="55"/>
      <c r="B894" s="55"/>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5"/>
      <c r="AA894" s="55"/>
      <c r="AB894" s="55"/>
      <c r="AC894" s="55"/>
      <c r="AD894" s="55"/>
      <c r="AE894" s="55"/>
      <c r="AF894" s="55"/>
      <c r="AG894" s="55"/>
      <c r="AH894" s="55"/>
      <c r="AI894" s="55"/>
      <c r="AJ894" s="55"/>
      <c r="AK894" s="55"/>
      <c r="AL894" s="55"/>
      <c r="AM894" s="55"/>
      <c r="AN894" s="55"/>
      <c r="AO894" s="55"/>
      <c r="AP894" s="55"/>
      <c r="AQ894" s="55"/>
      <c r="AR894" s="55"/>
      <c r="AS894" s="55"/>
      <c r="AT894" s="55"/>
      <c r="AU894" s="55"/>
      <c r="AV894" s="55"/>
      <c r="AW894" s="55"/>
      <c r="AX894" s="55"/>
      <c r="AY894" s="55"/>
    </row>
    <row r="895" spans="1:51" ht="12.75" x14ac:dyDescent="0.2">
      <c r="A895" s="55"/>
      <c r="B895" s="55"/>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5"/>
      <c r="AA895" s="55"/>
      <c r="AB895" s="55"/>
      <c r="AC895" s="55"/>
      <c r="AD895" s="55"/>
      <c r="AE895" s="55"/>
      <c r="AF895" s="55"/>
      <c r="AG895" s="55"/>
      <c r="AH895" s="55"/>
      <c r="AI895" s="55"/>
      <c r="AJ895" s="55"/>
      <c r="AK895" s="55"/>
      <c r="AL895" s="55"/>
      <c r="AM895" s="55"/>
      <c r="AN895" s="55"/>
      <c r="AO895" s="55"/>
      <c r="AP895" s="55"/>
      <c r="AQ895" s="55"/>
      <c r="AR895" s="55"/>
      <c r="AS895" s="55"/>
      <c r="AT895" s="55"/>
      <c r="AU895" s="55"/>
      <c r="AV895" s="55"/>
      <c r="AW895" s="55"/>
      <c r="AX895" s="55"/>
      <c r="AY895" s="55"/>
    </row>
    <row r="896" spans="1:51" ht="12.75" x14ac:dyDescent="0.2">
      <c r="A896" s="55"/>
      <c r="B896" s="55"/>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5"/>
      <c r="AA896" s="55"/>
      <c r="AB896" s="55"/>
      <c r="AC896" s="55"/>
      <c r="AD896" s="55"/>
      <c r="AE896" s="55"/>
      <c r="AF896" s="55"/>
      <c r="AG896" s="55"/>
      <c r="AH896" s="55"/>
      <c r="AI896" s="55"/>
      <c r="AJ896" s="55"/>
      <c r="AK896" s="55"/>
      <c r="AL896" s="55"/>
      <c r="AM896" s="55"/>
      <c r="AN896" s="55"/>
      <c r="AO896" s="55"/>
      <c r="AP896" s="55"/>
      <c r="AQ896" s="55"/>
      <c r="AR896" s="55"/>
      <c r="AS896" s="55"/>
      <c r="AT896" s="55"/>
      <c r="AU896" s="55"/>
      <c r="AV896" s="55"/>
      <c r="AW896" s="55"/>
      <c r="AX896" s="55"/>
      <c r="AY896" s="55"/>
    </row>
    <row r="897" spans="1:51" ht="12.75" x14ac:dyDescent="0.2">
      <c r="A897" s="55"/>
      <c r="B897" s="55"/>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5"/>
      <c r="AA897" s="55"/>
      <c r="AB897" s="55"/>
      <c r="AC897" s="55"/>
      <c r="AD897" s="55"/>
      <c r="AE897" s="55"/>
      <c r="AF897" s="55"/>
      <c r="AG897" s="55"/>
      <c r="AH897" s="55"/>
      <c r="AI897" s="55"/>
      <c r="AJ897" s="55"/>
      <c r="AK897" s="55"/>
      <c r="AL897" s="55"/>
      <c r="AM897" s="55"/>
      <c r="AN897" s="55"/>
      <c r="AO897" s="55"/>
      <c r="AP897" s="55"/>
      <c r="AQ897" s="55"/>
      <c r="AR897" s="55"/>
      <c r="AS897" s="55"/>
      <c r="AT897" s="55"/>
      <c r="AU897" s="55"/>
      <c r="AV897" s="55"/>
      <c r="AW897" s="55"/>
      <c r="AX897" s="55"/>
      <c r="AY897" s="55"/>
    </row>
    <row r="898" spans="1:51" ht="12.75" x14ac:dyDescent="0.2">
      <c r="A898" s="55"/>
      <c r="B898" s="55"/>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5"/>
      <c r="AA898" s="55"/>
      <c r="AB898" s="55"/>
      <c r="AC898" s="55"/>
      <c r="AD898" s="55"/>
      <c r="AE898" s="55"/>
      <c r="AF898" s="55"/>
      <c r="AG898" s="55"/>
      <c r="AH898" s="55"/>
      <c r="AI898" s="55"/>
      <c r="AJ898" s="55"/>
      <c r="AK898" s="55"/>
      <c r="AL898" s="55"/>
      <c r="AM898" s="55"/>
      <c r="AN898" s="55"/>
      <c r="AO898" s="55"/>
      <c r="AP898" s="55"/>
      <c r="AQ898" s="55"/>
      <c r="AR898" s="55"/>
      <c r="AS898" s="55"/>
      <c r="AT898" s="55"/>
      <c r="AU898" s="55"/>
      <c r="AV898" s="55"/>
      <c r="AW898" s="55"/>
      <c r="AX898" s="55"/>
      <c r="AY898" s="55"/>
    </row>
    <row r="899" spans="1:51" ht="12.75" x14ac:dyDescent="0.2">
      <c r="A899" s="55"/>
      <c r="B899" s="55"/>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5"/>
      <c r="AA899" s="55"/>
      <c r="AB899" s="55"/>
      <c r="AC899" s="55"/>
      <c r="AD899" s="55"/>
      <c r="AE899" s="55"/>
      <c r="AF899" s="55"/>
      <c r="AG899" s="55"/>
      <c r="AH899" s="55"/>
      <c r="AI899" s="55"/>
      <c r="AJ899" s="55"/>
      <c r="AK899" s="55"/>
      <c r="AL899" s="55"/>
      <c r="AM899" s="55"/>
      <c r="AN899" s="55"/>
      <c r="AO899" s="55"/>
      <c r="AP899" s="55"/>
      <c r="AQ899" s="55"/>
      <c r="AR899" s="55"/>
      <c r="AS899" s="55"/>
      <c r="AT899" s="55"/>
      <c r="AU899" s="55"/>
      <c r="AV899" s="55"/>
      <c r="AW899" s="55"/>
      <c r="AX899" s="55"/>
      <c r="AY899" s="55"/>
    </row>
    <row r="900" spans="1:51" ht="12.75" x14ac:dyDescent="0.2">
      <c r="A900" s="55"/>
      <c r="B900" s="55"/>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5"/>
      <c r="AA900" s="55"/>
      <c r="AB900" s="55"/>
      <c r="AC900" s="55"/>
      <c r="AD900" s="55"/>
      <c r="AE900" s="55"/>
      <c r="AF900" s="55"/>
      <c r="AG900" s="55"/>
      <c r="AH900" s="55"/>
      <c r="AI900" s="55"/>
      <c r="AJ900" s="55"/>
      <c r="AK900" s="55"/>
      <c r="AL900" s="55"/>
      <c r="AM900" s="55"/>
      <c r="AN900" s="55"/>
      <c r="AO900" s="55"/>
      <c r="AP900" s="55"/>
      <c r="AQ900" s="55"/>
      <c r="AR900" s="55"/>
      <c r="AS900" s="55"/>
      <c r="AT900" s="55"/>
      <c r="AU900" s="55"/>
      <c r="AV900" s="55"/>
      <c r="AW900" s="55"/>
      <c r="AX900" s="55"/>
      <c r="AY900" s="55"/>
    </row>
    <row r="901" spans="1:51" ht="12.75" x14ac:dyDescent="0.2">
      <c r="A901" s="55"/>
      <c r="B901" s="55"/>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5"/>
      <c r="AA901" s="55"/>
      <c r="AB901" s="55"/>
      <c r="AC901" s="55"/>
      <c r="AD901" s="55"/>
      <c r="AE901" s="55"/>
      <c r="AF901" s="55"/>
      <c r="AG901" s="55"/>
      <c r="AH901" s="55"/>
      <c r="AI901" s="55"/>
      <c r="AJ901" s="55"/>
      <c r="AK901" s="55"/>
      <c r="AL901" s="55"/>
      <c r="AM901" s="55"/>
      <c r="AN901" s="55"/>
      <c r="AO901" s="55"/>
      <c r="AP901" s="55"/>
      <c r="AQ901" s="55"/>
      <c r="AR901" s="55"/>
      <c r="AS901" s="55"/>
      <c r="AT901" s="55"/>
      <c r="AU901" s="55"/>
      <c r="AV901" s="55"/>
      <c r="AW901" s="55"/>
      <c r="AX901" s="55"/>
      <c r="AY901" s="55"/>
    </row>
    <row r="902" spans="1:51" ht="12.75" x14ac:dyDescent="0.2">
      <c r="A902" s="55"/>
      <c r="B902" s="55"/>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5"/>
      <c r="AA902" s="55"/>
      <c r="AB902" s="55"/>
      <c r="AC902" s="55"/>
      <c r="AD902" s="55"/>
      <c r="AE902" s="55"/>
      <c r="AF902" s="55"/>
      <c r="AG902" s="55"/>
      <c r="AH902" s="55"/>
      <c r="AI902" s="55"/>
      <c r="AJ902" s="55"/>
      <c r="AK902" s="55"/>
      <c r="AL902" s="55"/>
      <c r="AM902" s="55"/>
      <c r="AN902" s="55"/>
      <c r="AO902" s="55"/>
      <c r="AP902" s="55"/>
      <c r="AQ902" s="55"/>
      <c r="AR902" s="55"/>
      <c r="AS902" s="55"/>
      <c r="AT902" s="55"/>
      <c r="AU902" s="55"/>
      <c r="AV902" s="55"/>
      <c r="AW902" s="55"/>
      <c r="AX902" s="55"/>
      <c r="AY902" s="55"/>
    </row>
    <row r="903" spans="1:51" ht="12.75" x14ac:dyDescent="0.2">
      <c r="A903" s="55"/>
      <c r="B903" s="55"/>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5"/>
      <c r="AA903" s="55"/>
      <c r="AB903" s="55"/>
      <c r="AC903" s="55"/>
      <c r="AD903" s="55"/>
      <c r="AE903" s="55"/>
      <c r="AF903" s="55"/>
      <c r="AG903" s="55"/>
      <c r="AH903" s="55"/>
      <c r="AI903" s="55"/>
      <c r="AJ903" s="55"/>
      <c r="AK903" s="55"/>
      <c r="AL903" s="55"/>
      <c r="AM903" s="55"/>
      <c r="AN903" s="55"/>
      <c r="AO903" s="55"/>
      <c r="AP903" s="55"/>
      <c r="AQ903" s="55"/>
      <c r="AR903" s="55"/>
      <c r="AS903" s="55"/>
      <c r="AT903" s="55"/>
      <c r="AU903" s="55"/>
      <c r="AV903" s="55"/>
      <c r="AW903" s="55"/>
      <c r="AX903" s="55"/>
      <c r="AY903" s="55"/>
    </row>
    <row r="904" spans="1:51" ht="12.75" x14ac:dyDescent="0.2">
      <c r="A904" s="55"/>
      <c r="B904" s="55"/>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5"/>
      <c r="AA904" s="55"/>
      <c r="AB904" s="55"/>
      <c r="AC904" s="55"/>
      <c r="AD904" s="55"/>
      <c r="AE904" s="55"/>
      <c r="AF904" s="55"/>
      <c r="AG904" s="55"/>
      <c r="AH904" s="55"/>
      <c r="AI904" s="55"/>
      <c r="AJ904" s="55"/>
      <c r="AK904" s="55"/>
      <c r="AL904" s="55"/>
      <c r="AM904" s="55"/>
      <c r="AN904" s="55"/>
      <c r="AO904" s="55"/>
      <c r="AP904" s="55"/>
      <c r="AQ904" s="55"/>
      <c r="AR904" s="55"/>
      <c r="AS904" s="55"/>
      <c r="AT904" s="55"/>
      <c r="AU904" s="55"/>
      <c r="AV904" s="55"/>
      <c r="AW904" s="55"/>
      <c r="AX904" s="55"/>
      <c r="AY904" s="55"/>
    </row>
    <row r="905" spans="1:51" ht="12.75" x14ac:dyDescent="0.2">
      <c r="A905" s="55"/>
      <c r="B905" s="55"/>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5"/>
      <c r="AA905" s="55"/>
      <c r="AB905" s="55"/>
      <c r="AC905" s="55"/>
      <c r="AD905" s="55"/>
      <c r="AE905" s="55"/>
      <c r="AF905" s="55"/>
      <c r="AG905" s="55"/>
      <c r="AH905" s="55"/>
      <c r="AI905" s="55"/>
      <c r="AJ905" s="55"/>
      <c r="AK905" s="55"/>
      <c r="AL905" s="55"/>
      <c r="AM905" s="55"/>
      <c r="AN905" s="55"/>
      <c r="AO905" s="55"/>
      <c r="AP905" s="55"/>
      <c r="AQ905" s="55"/>
      <c r="AR905" s="55"/>
      <c r="AS905" s="55"/>
      <c r="AT905" s="55"/>
      <c r="AU905" s="55"/>
      <c r="AV905" s="55"/>
      <c r="AW905" s="55"/>
      <c r="AX905" s="55"/>
      <c r="AY905" s="55"/>
    </row>
    <row r="906" spans="1:51" ht="12.75" x14ac:dyDescent="0.2">
      <c r="A906" s="55"/>
      <c r="B906" s="55"/>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5"/>
      <c r="AA906" s="55"/>
      <c r="AB906" s="55"/>
      <c r="AC906" s="55"/>
      <c r="AD906" s="55"/>
      <c r="AE906" s="55"/>
      <c r="AF906" s="55"/>
      <c r="AG906" s="55"/>
      <c r="AH906" s="55"/>
      <c r="AI906" s="55"/>
      <c r="AJ906" s="55"/>
      <c r="AK906" s="55"/>
      <c r="AL906" s="55"/>
      <c r="AM906" s="55"/>
      <c r="AN906" s="55"/>
      <c r="AO906" s="55"/>
      <c r="AP906" s="55"/>
      <c r="AQ906" s="55"/>
      <c r="AR906" s="55"/>
      <c r="AS906" s="55"/>
      <c r="AT906" s="55"/>
      <c r="AU906" s="55"/>
      <c r="AV906" s="55"/>
      <c r="AW906" s="55"/>
      <c r="AX906" s="55"/>
      <c r="AY906" s="55"/>
    </row>
    <row r="907" spans="1:51" ht="12.75" x14ac:dyDescent="0.2">
      <c r="A907" s="55"/>
      <c r="B907" s="55"/>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5"/>
      <c r="AA907" s="55"/>
      <c r="AB907" s="55"/>
      <c r="AC907" s="55"/>
      <c r="AD907" s="55"/>
      <c r="AE907" s="55"/>
      <c r="AF907" s="55"/>
      <c r="AG907" s="55"/>
      <c r="AH907" s="55"/>
      <c r="AI907" s="55"/>
      <c r="AJ907" s="55"/>
      <c r="AK907" s="55"/>
      <c r="AL907" s="55"/>
      <c r="AM907" s="55"/>
      <c r="AN907" s="55"/>
      <c r="AO907" s="55"/>
      <c r="AP907" s="55"/>
      <c r="AQ907" s="55"/>
      <c r="AR907" s="55"/>
      <c r="AS907" s="55"/>
      <c r="AT907" s="55"/>
      <c r="AU907" s="55"/>
      <c r="AV907" s="55"/>
      <c r="AW907" s="55"/>
      <c r="AX907" s="55"/>
      <c r="AY907" s="55"/>
    </row>
    <row r="908" spans="1:51" ht="12.75" x14ac:dyDescent="0.2">
      <c r="A908" s="55"/>
      <c r="B908" s="55"/>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5"/>
      <c r="AA908" s="55"/>
      <c r="AB908" s="55"/>
      <c r="AC908" s="55"/>
      <c r="AD908" s="55"/>
      <c r="AE908" s="55"/>
      <c r="AF908" s="55"/>
      <c r="AG908" s="55"/>
      <c r="AH908" s="55"/>
      <c r="AI908" s="55"/>
      <c r="AJ908" s="55"/>
      <c r="AK908" s="55"/>
      <c r="AL908" s="55"/>
      <c r="AM908" s="55"/>
      <c r="AN908" s="55"/>
      <c r="AO908" s="55"/>
      <c r="AP908" s="55"/>
      <c r="AQ908" s="55"/>
      <c r="AR908" s="55"/>
      <c r="AS908" s="55"/>
      <c r="AT908" s="55"/>
      <c r="AU908" s="55"/>
      <c r="AV908" s="55"/>
      <c r="AW908" s="55"/>
      <c r="AX908" s="55"/>
      <c r="AY908" s="55"/>
    </row>
    <row r="909" spans="1:51" ht="12.75" x14ac:dyDescent="0.2">
      <c r="A909" s="55"/>
      <c r="B909" s="55"/>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5"/>
      <c r="AA909" s="55"/>
      <c r="AB909" s="55"/>
      <c r="AC909" s="55"/>
      <c r="AD909" s="55"/>
      <c r="AE909" s="55"/>
      <c r="AF909" s="55"/>
      <c r="AG909" s="55"/>
      <c r="AH909" s="55"/>
      <c r="AI909" s="55"/>
      <c r="AJ909" s="55"/>
      <c r="AK909" s="55"/>
      <c r="AL909" s="55"/>
      <c r="AM909" s="55"/>
      <c r="AN909" s="55"/>
      <c r="AO909" s="55"/>
      <c r="AP909" s="55"/>
      <c r="AQ909" s="55"/>
      <c r="AR909" s="55"/>
      <c r="AS909" s="55"/>
      <c r="AT909" s="55"/>
      <c r="AU909" s="55"/>
      <c r="AV909" s="55"/>
      <c r="AW909" s="55"/>
      <c r="AX909" s="55"/>
      <c r="AY909" s="55"/>
    </row>
    <row r="910" spans="1:51" ht="12.75" x14ac:dyDescent="0.2">
      <c r="A910" s="55"/>
      <c r="B910" s="55"/>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5"/>
      <c r="AA910" s="55"/>
      <c r="AB910" s="55"/>
      <c r="AC910" s="55"/>
      <c r="AD910" s="55"/>
      <c r="AE910" s="55"/>
      <c r="AF910" s="55"/>
      <c r="AG910" s="55"/>
      <c r="AH910" s="55"/>
      <c r="AI910" s="55"/>
      <c r="AJ910" s="55"/>
      <c r="AK910" s="55"/>
      <c r="AL910" s="55"/>
      <c r="AM910" s="55"/>
      <c r="AN910" s="55"/>
      <c r="AO910" s="55"/>
      <c r="AP910" s="55"/>
      <c r="AQ910" s="55"/>
      <c r="AR910" s="55"/>
      <c r="AS910" s="55"/>
      <c r="AT910" s="55"/>
      <c r="AU910" s="55"/>
      <c r="AV910" s="55"/>
      <c r="AW910" s="55"/>
      <c r="AX910" s="55"/>
      <c r="AY910" s="55"/>
    </row>
    <row r="911" spans="1:51" ht="12.75" x14ac:dyDescent="0.2">
      <c r="A911" s="55"/>
      <c r="B911" s="55"/>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5"/>
      <c r="AA911" s="55"/>
      <c r="AB911" s="55"/>
      <c r="AC911" s="55"/>
      <c r="AD911" s="55"/>
      <c r="AE911" s="55"/>
      <c r="AF911" s="55"/>
      <c r="AG911" s="55"/>
      <c r="AH911" s="55"/>
      <c r="AI911" s="55"/>
      <c r="AJ911" s="55"/>
      <c r="AK911" s="55"/>
      <c r="AL911" s="55"/>
      <c r="AM911" s="55"/>
      <c r="AN911" s="55"/>
      <c r="AO911" s="55"/>
      <c r="AP911" s="55"/>
      <c r="AQ911" s="55"/>
      <c r="AR911" s="55"/>
      <c r="AS911" s="55"/>
      <c r="AT911" s="55"/>
      <c r="AU911" s="55"/>
      <c r="AV911" s="55"/>
      <c r="AW911" s="55"/>
      <c r="AX911" s="55"/>
      <c r="AY911" s="55"/>
    </row>
    <row r="912" spans="1:51" ht="12.75" x14ac:dyDescent="0.2">
      <c r="A912" s="55"/>
      <c r="B912" s="55"/>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c r="AA912" s="55"/>
      <c r="AB912" s="55"/>
      <c r="AC912" s="55"/>
      <c r="AD912" s="55"/>
      <c r="AE912" s="55"/>
      <c r="AF912" s="55"/>
      <c r="AG912" s="55"/>
      <c r="AH912" s="55"/>
      <c r="AI912" s="55"/>
      <c r="AJ912" s="55"/>
      <c r="AK912" s="55"/>
      <c r="AL912" s="55"/>
      <c r="AM912" s="55"/>
      <c r="AN912" s="55"/>
      <c r="AO912" s="55"/>
      <c r="AP912" s="55"/>
      <c r="AQ912" s="55"/>
      <c r="AR912" s="55"/>
      <c r="AS912" s="55"/>
      <c r="AT912" s="55"/>
      <c r="AU912" s="55"/>
      <c r="AV912" s="55"/>
      <c r="AW912" s="55"/>
      <c r="AX912" s="55"/>
      <c r="AY912" s="55"/>
    </row>
    <row r="913" spans="1:51" ht="12.75" x14ac:dyDescent="0.2">
      <c r="A913" s="55"/>
      <c r="B913" s="55"/>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5"/>
      <c r="AA913" s="55"/>
      <c r="AB913" s="55"/>
      <c r="AC913" s="55"/>
      <c r="AD913" s="55"/>
      <c r="AE913" s="55"/>
      <c r="AF913" s="55"/>
      <c r="AG913" s="55"/>
      <c r="AH913" s="55"/>
      <c r="AI913" s="55"/>
      <c r="AJ913" s="55"/>
      <c r="AK913" s="55"/>
      <c r="AL913" s="55"/>
      <c r="AM913" s="55"/>
      <c r="AN913" s="55"/>
      <c r="AO913" s="55"/>
      <c r="AP913" s="55"/>
      <c r="AQ913" s="55"/>
      <c r="AR913" s="55"/>
      <c r="AS913" s="55"/>
      <c r="AT913" s="55"/>
      <c r="AU913" s="55"/>
      <c r="AV913" s="55"/>
      <c r="AW913" s="55"/>
      <c r="AX913" s="55"/>
      <c r="AY913" s="55"/>
    </row>
    <row r="914" spans="1:51" ht="12.75" x14ac:dyDescent="0.2">
      <c r="A914" s="55"/>
      <c r="B914" s="55"/>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5"/>
      <c r="AA914" s="55"/>
      <c r="AB914" s="55"/>
      <c r="AC914" s="55"/>
      <c r="AD914" s="55"/>
      <c r="AE914" s="55"/>
      <c r="AF914" s="55"/>
      <c r="AG914" s="55"/>
      <c r="AH914" s="55"/>
      <c r="AI914" s="55"/>
      <c r="AJ914" s="55"/>
      <c r="AK914" s="55"/>
      <c r="AL914" s="55"/>
      <c r="AM914" s="55"/>
      <c r="AN914" s="55"/>
      <c r="AO914" s="55"/>
      <c r="AP914" s="55"/>
      <c r="AQ914" s="55"/>
      <c r="AR914" s="55"/>
      <c r="AS914" s="55"/>
      <c r="AT914" s="55"/>
      <c r="AU914" s="55"/>
      <c r="AV914" s="55"/>
      <c r="AW914" s="55"/>
      <c r="AX914" s="55"/>
      <c r="AY914" s="55"/>
    </row>
    <row r="915" spans="1:51" ht="12.75" x14ac:dyDescent="0.2">
      <c r="A915" s="55"/>
      <c r="B915" s="55"/>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5"/>
      <c r="AA915" s="55"/>
      <c r="AB915" s="55"/>
      <c r="AC915" s="55"/>
      <c r="AD915" s="55"/>
      <c r="AE915" s="55"/>
      <c r="AF915" s="55"/>
      <c r="AG915" s="55"/>
      <c r="AH915" s="55"/>
      <c r="AI915" s="55"/>
      <c r="AJ915" s="55"/>
      <c r="AK915" s="55"/>
      <c r="AL915" s="55"/>
      <c r="AM915" s="55"/>
      <c r="AN915" s="55"/>
      <c r="AO915" s="55"/>
      <c r="AP915" s="55"/>
      <c r="AQ915" s="55"/>
      <c r="AR915" s="55"/>
      <c r="AS915" s="55"/>
      <c r="AT915" s="55"/>
      <c r="AU915" s="55"/>
      <c r="AV915" s="55"/>
      <c r="AW915" s="55"/>
      <c r="AX915" s="55"/>
      <c r="AY915" s="55"/>
    </row>
    <row r="916" spans="1:51" ht="12.75" x14ac:dyDescent="0.2">
      <c r="A916" s="55"/>
      <c r="B916" s="55"/>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5"/>
      <c r="AA916" s="55"/>
      <c r="AB916" s="55"/>
      <c r="AC916" s="55"/>
      <c r="AD916" s="55"/>
      <c r="AE916" s="55"/>
      <c r="AF916" s="55"/>
      <c r="AG916" s="55"/>
      <c r="AH916" s="55"/>
      <c r="AI916" s="55"/>
      <c r="AJ916" s="55"/>
      <c r="AK916" s="55"/>
      <c r="AL916" s="55"/>
      <c r="AM916" s="55"/>
      <c r="AN916" s="55"/>
      <c r="AO916" s="55"/>
      <c r="AP916" s="55"/>
      <c r="AQ916" s="55"/>
      <c r="AR916" s="55"/>
      <c r="AS916" s="55"/>
      <c r="AT916" s="55"/>
      <c r="AU916" s="55"/>
      <c r="AV916" s="55"/>
      <c r="AW916" s="55"/>
      <c r="AX916" s="55"/>
      <c r="AY916" s="55"/>
    </row>
    <row r="917" spans="1:51" ht="12.75" x14ac:dyDescent="0.2">
      <c r="A917" s="55"/>
      <c r="B917" s="55"/>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5"/>
      <c r="AA917" s="55"/>
      <c r="AB917" s="55"/>
      <c r="AC917" s="55"/>
      <c r="AD917" s="55"/>
      <c r="AE917" s="55"/>
      <c r="AF917" s="55"/>
      <c r="AG917" s="55"/>
      <c r="AH917" s="55"/>
      <c r="AI917" s="55"/>
      <c r="AJ917" s="55"/>
      <c r="AK917" s="55"/>
      <c r="AL917" s="55"/>
      <c r="AM917" s="55"/>
      <c r="AN917" s="55"/>
      <c r="AO917" s="55"/>
      <c r="AP917" s="55"/>
      <c r="AQ917" s="55"/>
      <c r="AR917" s="55"/>
      <c r="AS917" s="55"/>
      <c r="AT917" s="55"/>
      <c r="AU917" s="55"/>
      <c r="AV917" s="55"/>
      <c r="AW917" s="55"/>
      <c r="AX917" s="55"/>
      <c r="AY917" s="55"/>
    </row>
    <row r="918" spans="1:51" ht="12.75" x14ac:dyDescent="0.2">
      <c r="A918" s="55"/>
      <c r="B918" s="55"/>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5"/>
      <c r="AA918" s="55"/>
      <c r="AB918" s="55"/>
      <c r="AC918" s="55"/>
      <c r="AD918" s="55"/>
      <c r="AE918" s="55"/>
      <c r="AF918" s="55"/>
      <c r="AG918" s="55"/>
      <c r="AH918" s="55"/>
      <c r="AI918" s="55"/>
      <c r="AJ918" s="55"/>
      <c r="AK918" s="55"/>
      <c r="AL918" s="55"/>
      <c r="AM918" s="55"/>
      <c r="AN918" s="55"/>
      <c r="AO918" s="55"/>
      <c r="AP918" s="55"/>
      <c r="AQ918" s="55"/>
      <c r="AR918" s="55"/>
      <c r="AS918" s="55"/>
      <c r="AT918" s="55"/>
      <c r="AU918" s="55"/>
      <c r="AV918" s="55"/>
      <c r="AW918" s="55"/>
      <c r="AX918" s="55"/>
      <c r="AY918" s="55"/>
    </row>
    <row r="919" spans="1:51" ht="12.75" x14ac:dyDescent="0.2">
      <c r="A919" s="55"/>
      <c r="B919" s="55"/>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5"/>
      <c r="AA919" s="55"/>
      <c r="AB919" s="55"/>
      <c r="AC919" s="55"/>
      <c r="AD919" s="55"/>
      <c r="AE919" s="55"/>
      <c r="AF919" s="55"/>
      <c r="AG919" s="55"/>
      <c r="AH919" s="55"/>
      <c r="AI919" s="55"/>
      <c r="AJ919" s="55"/>
      <c r="AK919" s="55"/>
      <c r="AL919" s="55"/>
      <c r="AM919" s="55"/>
      <c r="AN919" s="55"/>
      <c r="AO919" s="55"/>
      <c r="AP919" s="55"/>
      <c r="AQ919" s="55"/>
      <c r="AR919" s="55"/>
      <c r="AS919" s="55"/>
      <c r="AT919" s="55"/>
      <c r="AU919" s="55"/>
      <c r="AV919" s="55"/>
      <c r="AW919" s="55"/>
      <c r="AX919" s="55"/>
      <c r="AY919" s="55"/>
    </row>
    <row r="920" spans="1:51" ht="12.75" x14ac:dyDescent="0.2">
      <c r="A920" s="55"/>
      <c r="B920" s="55"/>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5"/>
      <c r="AA920" s="55"/>
      <c r="AB920" s="55"/>
      <c r="AC920" s="55"/>
      <c r="AD920" s="55"/>
      <c r="AE920" s="55"/>
      <c r="AF920" s="55"/>
      <c r="AG920" s="55"/>
      <c r="AH920" s="55"/>
      <c r="AI920" s="55"/>
      <c r="AJ920" s="55"/>
      <c r="AK920" s="55"/>
      <c r="AL920" s="55"/>
      <c r="AM920" s="55"/>
      <c r="AN920" s="55"/>
      <c r="AO920" s="55"/>
      <c r="AP920" s="55"/>
      <c r="AQ920" s="55"/>
      <c r="AR920" s="55"/>
      <c r="AS920" s="55"/>
      <c r="AT920" s="55"/>
      <c r="AU920" s="55"/>
      <c r="AV920" s="55"/>
      <c r="AW920" s="55"/>
      <c r="AX920" s="55"/>
      <c r="AY920" s="55"/>
    </row>
    <row r="921" spans="1:51" ht="12.75" x14ac:dyDescent="0.2">
      <c r="A921" s="55"/>
      <c r="B921" s="55"/>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5"/>
      <c r="AA921" s="55"/>
      <c r="AB921" s="55"/>
      <c r="AC921" s="55"/>
      <c r="AD921" s="55"/>
      <c r="AE921" s="55"/>
      <c r="AF921" s="55"/>
      <c r="AG921" s="55"/>
      <c r="AH921" s="55"/>
      <c r="AI921" s="55"/>
      <c r="AJ921" s="55"/>
      <c r="AK921" s="55"/>
      <c r="AL921" s="55"/>
      <c r="AM921" s="55"/>
      <c r="AN921" s="55"/>
      <c r="AO921" s="55"/>
      <c r="AP921" s="55"/>
      <c r="AQ921" s="55"/>
      <c r="AR921" s="55"/>
      <c r="AS921" s="55"/>
      <c r="AT921" s="55"/>
      <c r="AU921" s="55"/>
      <c r="AV921" s="55"/>
      <c r="AW921" s="55"/>
      <c r="AX921" s="55"/>
      <c r="AY921" s="55"/>
    </row>
    <row r="922" spans="1:51" ht="12.75" x14ac:dyDescent="0.2">
      <c r="A922" s="55"/>
      <c r="B922" s="55"/>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5"/>
      <c r="AA922" s="55"/>
      <c r="AB922" s="55"/>
      <c r="AC922" s="55"/>
      <c r="AD922" s="55"/>
      <c r="AE922" s="55"/>
      <c r="AF922" s="55"/>
      <c r="AG922" s="55"/>
      <c r="AH922" s="55"/>
      <c r="AI922" s="55"/>
      <c r="AJ922" s="55"/>
      <c r="AK922" s="55"/>
      <c r="AL922" s="55"/>
      <c r="AM922" s="55"/>
      <c r="AN922" s="55"/>
      <c r="AO922" s="55"/>
      <c r="AP922" s="55"/>
      <c r="AQ922" s="55"/>
      <c r="AR922" s="55"/>
      <c r="AS922" s="55"/>
      <c r="AT922" s="55"/>
      <c r="AU922" s="55"/>
      <c r="AV922" s="55"/>
      <c r="AW922" s="55"/>
      <c r="AX922" s="55"/>
      <c r="AY922" s="55"/>
    </row>
    <row r="923" spans="1:51" ht="12.75" x14ac:dyDescent="0.2">
      <c r="A923" s="55"/>
      <c r="B923" s="55"/>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5"/>
      <c r="AA923" s="55"/>
      <c r="AB923" s="55"/>
      <c r="AC923" s="55"/>
      <c r="AD923" s="55"/>
      <c r="AE923" s="55"/>
      <c r="AF923" s="55"/>
      <c r="AG923" s="55"/>
      <c r="AH923" s="55"/>
      <c r="AI923" s="55"/>
      <c r="AJ923" s="55"/>
      <c r="AK923" s="55"/>
      <c r="AL923" s="55"/>
      <c r="AM923" s="55"/>
      <c r="AN923" s="55"/>
      <c r="AO923" s="55"/>
      <c r="AP923" s="55"/>
      <c r="AQ923" s="55"/>
      <c r="AR923" s="55"/>
      <c r="AS923" s="55"/>
      <c r="AT923" s="55"/>
      <c r="AU923" s="55"/>
      <c r="AV923" s="55"/>
      <c r="AW923" s="55"/>
      <c r="AX923" s="55"/>
      <c r="AY923" s="55"/>
    </row>
    <row r="924" spans="1:51" ht="12.75" x14ac:dyDescent="0.2">
      <c r="A924" s="55"/>
      <c r="B924" s="55"/>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5"/>
      <c r="AA924" s="55"/>
      <c r="AB924" s="55"/>
      <c r="AC924" s="55"/>
      <c r="AD924" s="55"/>
      <c r="AE924" s="55"/>
      <c r="AF924" s="55"/>
      <c r="AG924" s="55"/>
      <c r="AH924" s="55"/>
      <c r="AI924" s="55"/>
      <c r="AJ924" s="55"/>
      <c r="AK924" s="55"/>
      <c r="AL924" s="55"/>
      <c r="AM924" s="55"/>
      <c r="AN924" s="55"/>
      <c r="AO924" s="55"/>
      <c r="AP924" s="55"/>
      <c r="AQ924" s="55"/>
      <c r="AR924" s="55"/>
      <c r="AS924" s="55"/>
      <c r="AT924" s="55"/>
      <c r="AU924" s="55"/>
      <c r="AV924" s="55"/>
      <c r="AW924" s="55"/>
      <c r="AX924" s="55"/>
      <c r="AY924" s="55"/>
    </row>
    <row r="925" spans="1:51" ht="12.75" x14ac:dyDescent="0.2">
      <c r="A925" s="55"/>
      <c r="B925" s="55"/>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5"/>
      <c r="AA925" s="55"/>
      <c r="AB925" s="55"/>
      <c r="AC925" s="55"/>
      <c r="AD925" s="55"/>
      <c r="AE925" s="55"/>
      <c r="AF925" s="55"/>
      <c r="AG925" s="55"/>
      <c r="AH925" s="55"/>
      <c r="AI925" s="55"/>
      <c r="AJ925" s="55"/>
      <c r="AK925" s="55"/>
      <c r="AL925" s="55"/>
      <c r="AM925" s="55"/>
      <c r="AN925" s="55"/>
      <c r="AO925" s="55"/>
      <c r="AP925" s="55"/>
      <c r="AQ925" s="55"/>
      <c r="AR925" s="55"/>
      <c r="AS925" s="55"/>
      <c r="AT925" s="55"/>
      <c r="AU925" s="55"/>
      <c r="AV925" s="55"/>
      <c r="AW925" s="55"/>
      <c r="AX925" s="55"/>
      <c r="AY925" s="55"/>
    </row>
    <row r="926" spans="1:51" ht="12.75" x14ac:dyDescent="0.2">
      <c r="A926" s="55"/>
      <c r="B926" s="55"/>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5"/>
      <c r="AA926" s="55"/>
      <c r="AB926" s="55"/>
      <c r="AC926" s="55"/>
      <c r="AD926" s="55"/>
      <c r="AE926" s="55"/>
      <c r="AF926" s="55"/>
      <c r="AG926" s="55"/>
      <c r="AH926" s="55"/>
      <c r="AI926" s="55"/>
      <c r="AJ926" s="55"/>
      <c r="AK926" s="55"/>
      <c r="AL926" s="55"/>
      <c r="AM926" s="55"/>
      <c r="AN926" s="55"/>
      <c r="AO926" s="55"/>
      <c r="AP926" s="55"/>
      <c r="AQ926" s="55"/>
      <c r="AR926" s="55"/>
      <c r="AS926" s="55"/>
      <c r="AT926" s="55"/>
      <c r="AU926" s="55"/>
      <c r="AV926" s="55"/>
      <c r="AW926" s="55"/>
      <c r="AX926" s="55"/>
      <c r="AY926" s="55"/>
    </row>
    <row r="927" spans="1:51" ht="12.75" x14ac:dyDescent="0.2">
      <c r="A927" s="55"/>
      <c r="B927" s="55"/>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5"/>
      <c r="AA927" s="55"/>
      <c r="AB927" s="55"/>
      <c r="AC927" s="55"/>
      <c r="AD927" s="55"/>
      <c r="AE927" s="55"/>
      <c r="AF927" s="55"/>
      <c r="AG927" s="55"/>
      <c r="AH927" s="55"/>
      <c r="AI927" s="55"/>
      <c r="AJ927" s="55"/>
      <c r="AK927" s="55"/>
      <c r="AL927" s="55"/>
      <c r="AM927" s="55"/>
      <c r="AN927" s="55"/>
      <c r="AO927" s="55"/>
      <c r="AP927" s="55"/>
      <c r="AQ927" s="55"/>
      <c r="AR927" s="55"/>
      <c r="AS927" s="55"/>
      <c r="AT927" s="55"/>
      <c r="AU927" s="55"/>
      <c r="AV927" s="55"/>
      <c r="AW927" s="55"/>
      <c r="AX927" s="55"/>
      <c r="AY927" s="55"/>
    </row>
    <row r="928" spans="1:51" ht="12.75" x14ac:dyDescent="0.2">
      <c r="A928" s="55"/>
      <c r="B928" s="55"/>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5"/>
      <c r="AA928" s="55"/>
      <c r="AB928" s="55"/>
      <c r="AC928" s="55"/>
      <c r="AD928" s="55"/>
      <c r="AE928" s="55"/>
      <c r="AF928" s="55"/>
      <c r="AG928" s="55"/>
      <c r="AH928" s="55"/>
      <c r="AI928" s="55"/>
      <c r="AJ928" s="55"/>
      <c r="AK928" s="55"/>
      <c r="AL928" s="55"/>
      <c r="AM928" s="55"/>
      <c r="AN928" s="55"/>
      <c r="AO928" s="55"/>
      <c r="AP928" s="55"/>
      <c r="AQ928" s="55"/>
      <c r="AR928" s="55"/>
      <c r="AS928" s="55"/>
      <c r="AT928" s="55"/>
      <c r="AU928" s="55"/>
      <c r="AV928" s="55"/>
      <c r="AW928" s="55"/>
      <c r="AX928" s="55"/>
      <c r="AY928" s="55"/>
    </row>
    <row r="929" spans="1:51" ht="12.75" x14ac:dyDescent="0.2">
      <c r="A929" s="55"/>
      <c r="B929" s="55"/>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5"/>
      <c r="AA929" s="55"/>
      <c r="AB929" s="55"/>
      <c r="AC929" s="55"/>
      <c r="AD929" s="55"/>
      <c r="AE929" s="55"/>
      <c r="AF929" s="55"/>
      <c r="AG929" s="55"/>
      <c r="AH929" s="55"/>
      <c r="AI929" s="55"/>
      <c r="AJ929" s="55"/>
      <c r="AK929" s="55"/>
      <c r="AL929" s="55"/>
      <c r="AM929" s="55"/>
      <c r="AN929" s="55"/>
      <c r="AO929" s="55"/>
      <c r="AP929" s="55"/>
      <c r="AQ929" s="55"/>
      <c r="AR929" s="55"/>
      <c r="AS929" s="55"/>
      <c r="AT929" s="55"/>
      <c r="AU929" s="55"/>
      <c r="AV929" s="55"/>
      <c r="AW929" s="55"/>
      <c r="AX929" s="55"/>
      <c r="AY929" s="55"/>
    </row>
    <row r="930" spans="1:51" ht="12.75" x14ac:dyDescent="0.2">
      <c r="A930" s="55"/>
      <c r="B930" s="55"/>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5"/>
      <c r="AA930" s="55"/>
      <c r="AB930" s="55"/>
      <c r="AC930" s="55"/>
      <c r="AD930" s="55"/>
      <c r="AE930" s="55"/>
      <c r="AF930" s="55"/>
      <c r="AG930" s="55"/>
      <c r="AH930" s="55"/>
      <c r="AI930" s="55"/>
      <c r="AJ930" s="55"/>
      <c r="AK930" s="55"/>
      <c r="AL930" s="55"/>
      <c r="AM930" s="55"/>
      <c r="AN930" s="55"/>
      <c r="AO930" s="55"/>
      <c r="AP930" s="55"/>
      <c r="AQ930" s="55"/>
      <c r="AR930" s="55"/>
      <c r="AS930" s="55"/>
      <c r="AT930" s="55"/>
      <c r="AU930" s="55"/>
      <c r="AV930" s="55"/>
      <c r="AW930" s="55"/>
      <c r="AX930" s="55"/>
      <c r="AY930" s="55"/>
    </row>
    <row r="931" spans="1:51" ht="12.75" x14ac:dyDescent="0.2">
      <c r="A931" s="55"/>
      <c r="B931" s="55"/>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5"/>
      <c r="AA931" s="55"/>
      <c r="AB931" s="55"/>
      <c r="AC931" s="55"/>
      <c r="AD931" s="55"/>
      <c r="AE931" s="55"/>
      <c r="AF931" s="55"/>
      <c r="AG931" s="55"/>
      <c r="AH931" s="55"/>
      <c r="AI931" s="55"/>
      <c r="AJ931" s="55"/>
      <c r="AK931" s="55"/>
      <c r="AL931" s="55"/>
      <c r="AM931" s="55"/>
      <c r="AN931" s="55"/>
      <c r="AO931" s="55"/>
      <c r="AP931" s="55"/>
      <c r="AQ931" s="55"/>
      <c r="AR931" s="55"/>
      <c r="AS931" s="55"/>
      <c r="AT931" s="55"/>
      <c r="AU931" s="55"/>
      <c r="AV931" s="55"/>
      <c r="AW931" s="55"/>
      <c r="AX931" s="55"/>
      <c r="AY931" s="55"/>
    </row>
    <row r="932" spans="1:51" ht="12.75" x14ac:dyDescent="0.2">
      <c r="A932" s="55"/>
      <c r="B932" s="55"/>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5"/>
      <c r="AA932" s="55"/>
      <c r="AB932" s="55"/>
      <c r="AC932" s="55"/>
      <c r="AD932" s="55"/>
      <c r="AE932" s="55"/>
      <c r="AF932" s="55"/>
      <c r="AG932" s="55"/>
      <c r="AH932" s="55"/>
      <c r="AI932" s="55"/>
      <c r="AJ932" s="55"/>
      <c r="AK932" s="55"/>
      <c r="AL932" s="55"/>
      <c r="AM932" s="55"/>
      <c r="AN932" s="55"/>
      <c r="AO932" s="55"/>
      <c r="AP932" s="55"/>
      <c r="AQ932" s="55"/>
      <c r="AR932" s="55"/>
      <c r="AS932" s="55"/>
      <c r="AT932" s="55"/>
      <c r="AU932" s="55"/>
      <c r="AV932" s="55"/>
      <c r="AW932" s="55"/>
      <c r="AX932" s="55"/>
      <c r="AY932" s="55"/>
    </row>
    <row r="933" spans="1:51" ht="12.75" x14ac:dyDescent="0.2">
      <c r="A933" s="55"/>
      <c r="B933" s="55"/>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5"/>
      <c r="AA933" s="55"/>
      <c r="AB933" s="55"/>
      <c r="AC933" s="55"/>
      <c r="AD933" s="55"/>
      <c r="AE933" s="55"/>
      <c r="AF933" s="55"/>
      <c r="AG933" s="55"/>
      <c r="AH933" s="55"/>
      <c r="AI933" s="55"/>
      <c r="AJ933" s="55"/>
      <c r="AK933" s="55"/>
      <c r="AL933" s="55"/>
      <c r="AM933" s="55"/>
      <c r="AN933" s="55"/>
      <c r="AO933" s="55"/>
      <c r="AP933" s="55"/>
      <c r="AQ933" s="55"/>
      <c r="AR933" s="55"/>
      <c r="AS933" s="55"/>
      <c r="AT933" s="55"/>
      <c r="AU933" s="55"/>
      <c r="AV933" s="55"/>
      <c r="AW933" s="55"/>
      <c r="AX933" s="55"/>
      <c r="AY933" s="55"/>
    </row>
    <row r="934" spans="1:51" ht="12.75" x14ac:dyDescent="0.2">
      <c r="A934" s="55"/>
      <c r="B934" s="55"/>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5"/>
      <c r="AA934" s="55"/>
      <c r="AB934" s="55"/>
      <c r="AC934" s="55"/>
      <c r="AD934" s="55"/>
      <c r="AE934" s="55"/>
      <c r="AF934" s="55"/>
      <c r="AG934" s="55"/>
      <c r="AH934" s="55"/>
      <c r="AI934" s="55"/>
      <c r="AJ934" s="55"/>
      <c r="AK934" s="55"/>
      <c r="AL934" s="55"/>
      <c r="AM934" s="55"/>
      <c r="AN934" s="55"/>
      <c r="AO934" s="55"/>
      <c r="AP934" s="55"/>
      <c r="AQ934" s="55"/>
      <c r="AR934" s="55"/>
      <c r="AS934" s="55"/>
      <c r="AT934" s="55"/>
      <c r="AU934" s="55"/>
      <c r="AV934" s="55"/>
      <c r="AW934" s="55"/>
      <c r="AX934" s="55"/>
      <c r="AY934" s="55"/>
    </row>
    <row r="935" spans="1:51" ht="12.75" x14ac:dyDescent="0.2">
      <c r="A935" s="55"/>
      <c r="B935" s="55"/>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5"/>
      <c r="AA935" s="55"/>
      <c r="AB935" s="55"/>
      <c r="AC935" s="55"/>
      <c r="AD935" s="55"/>
      <c r="AE935" s="55"/>
      <c r="AF935" s="55"/>
      <c r="AG935" s="55"/>
      <c r="AH935" s="55"/>
      <c r="AI935" s="55"/>
      <c r="AJ935" s="55"/>
      <c r="AK935" s="55"/>
      <c r="AL935" s="55"/>
      <c r="AM935" s="55"/>
      <c r="AN935" s="55"/>
      <c r="AO935" s="55"/>
      <c r="AP935" s="55"/>
      <c r="AQ935" s="55"/>
      <c r="AR935" s="55"/>
      <c r="AS935" s="55"/>
      <c r="AT935" s="55"/>
      <c r="AU935" s="55"/>
      <c r="AV935" s="55"/>
      <c r="AW935" s="55"/>
      <c r="AX935" s="55"/>
      <c r="AY935" s="55"/>
    </row>
    <row r="936" spans="1:51" ht="12.75" x14ac:dyDescent="0.2">
      <c r="A936" s="55"/>
      <c r="B936" s="55"/>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c r="AA936" s="55"/>
      <c r="AB936" s="55"/>
      <c r="AC936" s="55"/>
      <c r="AD936" s="55"/>
      <c r="AE936" s="55"/>
      <c r="AF936" s="55"/>
      <c r="AG936" s="55"/>
      <c r="AH936" s="55"/>
      <c r="AI936" s="55"/>
      <c r="AJ936" s="55"/>
      <c r="AK936" s="55"/>
      <c r="AL936" s="55"/>
      <c r="AM936" s="55"/>
      <c r="AN936" s="55"/>
      <c r="AO936" s="55"/>
      <c r="AP936" s="55"/>
      <c r="AQ936" s="55"/>
      <c r="AR936" s="55"/>
      <c r="AS936" s="55"/>
      <c r="AT936" s="55"/>
      <c r="AU936" s="55"/>
      <c r="AV936" s="55"/>
      <c r="AW936" s="55"/>
      <c r="AX936" s="55"/>
      <c r="AY936" s="55"/>
    </row>
    <row r="937" spans="1:51" ht="12.75" x14ac:dyDescent="0.2">
      <c r="A937" s="55"/>
      <c r="B937" s="55"/>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5"/>
      <c r="AA937" s="55"/>
      <c r="AB937" s="55"/>
      <c r="AC937" s="55"/>
      <c r="AD937" s="55"/>
      <c r="AE937" s="55"/>
      <c r="AF937" s="55"/>
      <c r="AG937" s="55"/>
      <c r="AH937" s="55"/>
      <c r="AI937" s="55"/>
      <c r="AJ937" s="55"/>
      <c r="AK937" s="55"/>
      <c r="AL937" s="55"/>
      <c r="AM937" s="55"/>
      <c r="AN937" s="55"/>
      <c r="AO937" s="55"/>
      <c r="AP937" s="55"/>
      <c r="AQ937" s="55"/>
      <c r="AR937" s="55"/>
      <c r="AS937" s="55"/>
      <c r="AT937" s="55"/>
      <c r="AU937" s="55"/>
      <c r="AV937" s="55"/>
      <c r="AW937" s="55"/>
      <c r="AX937" s="55"/>
      <c r="AY937" s="55"/>
    </row>
    <row r="938" spans="1:51" ht="12.75" x14ac:dyDescent="0.2">
      <c r="A938" s="55"/>
      <c r="B938" s="55"/>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c r="AA938" s="55"/>
      <c r="AB938" s="55"/>
      <c r="AC938" s="55"/>
      <c r="AD938" s="55"/>
      <c r="AE938" s="55"/>
      <c r="AF938" s="55"/>
      <c r="AG938" s="55"/>
      <c r="AH938" s="55"/>
      <c r="AI938" s="55"/>
      <c r="AJ938" s="55"/>
      <c r="AK938" s="55"/>
      <c r="AL938" s="55"/>
      <c r="AM938" s="55"/>
      <c r="AN938" s="55"/>
      <c r="AO938" s="55"/>
      <c r="AP938" s="55"/>
      <c r="AQ938" s="55"/>
      <c r="AR938" s="55"/>
      <c r="AS938" s="55"/>
      <c r="AT938" s="55"/>
      <c r="AU938" s="55"/>
      <c r="AV938" s="55"/>
      <c r="AW938" s="55"/>
      <c r="AX938" s="55"/>
      <c r="AY938" s="55"/>
    </row>
    <row r="939" spans="1:51" ht="12.75" x14ac:dyDescent="0.2">
      <c r="A939" s="55"/>
      <c r="B939" s="55"/>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c r="AA939" s="55"/>
      <c r="AB939" s="55"/>
      <c r="AC939" s="55"/>
      <c r="AD939" s="55"/>
      <c r="AE939" s="55"/>
      <c r="AF939" s="55"/>
      <c r="AG939" s="55"/>
      <c r="AH939" s="55"/>
      <c r="AI939" s="55"/>
      <c r="AJ939" s="55"/>
      <c r="AK939" s="55"/>
      <c r="AL939" s="55"/>
      <c r="AM939" s="55"/>
      <c r="AN939" s="55"/>
      <c r="AO939" s="55"/>
      <c r="AP939" s="55"/>
      <c r="AQ939" s="55"/>
      <c r="AR939" s="55"/>
      <c r="AS939" s="55"/>
      <c r="AT939" s="55"/>
      <c r="AU939" s="55"/>
      <c r="AV939" s="55"/>
      <c r="AW939" s="55"/>
      <c r="AX939" s="55"/>
      <c r="AY939" s="55"/>
    </row>
    <row r="940" spans="1:51" ht="12.75" x14ac:dyDescent="0.2">
      <c r="A940" s="55"/>
      <c r="B940" s="55"/>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c r="AA940" s="55"/>
      <c r="AB940" s="55"/>
      <c r="AC940" s="55"/>
      <c r="AD940" s="55"/>
      <c r="AE940" s="55"/>
      <c r="AF940" s="55"/>
      <c r="AG940" s="55"/>
      <c r="AH940" s="55"/>
      <c r="AI940" s="55"/>
      <c r="AJ940" s="55"/>
      <c r="AK940" s="55"/>
      <c r="AL940" s="55"/>
      <c r="AM940" s="55"/>
      <c r="AN940" s="55"/>
      <c r="AO940" s="55"/>
      <c r="AP940" s="55"/>
      <c r="AQ940" s="55"/>
      <c r="AR940" s="55"/>
      <c r="AS940" s="55"/>
      <c r="AT940" s="55"/>
      <c r="AU940" s="55"/>
      <c r="AV940" s="55"/>
      <c r="AW940" s="55"/>
      <c r="AX940" s="55"/>
      <c r="AY940" s="55"/>
    </row>
    <row r="941" spans="1:51" ht="12.75" x14ac:dyDescent="0.2">
      <c r="A941" s="55"/>
      <c r="B941" s="55"/>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c r="AA941" s="55"/>
      <c r="AB941" s="55"/>
      <c r="AC941" s="55"/>
      <c r="AD941" s="55"/>
      <c r="AE941" s="55"/>
      <c r="AF941" s="55"/>
      <c r="AG941" s="55"/>
      <c r="AH941" s="55"/>
      <c r="AI941" s="55"/>
      <c r="AJ941" s="55"/>
      <c r="AK941" s="55"/>
      <c r="AL941" s="55"/>
      <c r="AM941" s="55"/>
      <c r="AN941" s="55"/>
      <c r="AO941" s="55"/>
      <c r="AP941" s="55"/>
      <c r="AQ941" s="55"/>
      <c r="AR941" s="55"/>
      <c r="AS941" s="55"/>
      <c r="AT941" s="55"/>
      <c r="AU941" s="55"/>
      <c r="AV941" s="55"/>
      <c r="AW941" s="55"/>
      <c r="AX941" s="55"/>
      <c r="AY941" s="55"/>
    </row>
    <row r="942" spans="1:51" ht="12.75" x14ac:dyDescent="0.2">
      <c r="A942" s="55"/>
      <c r="B942" s="55"/>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c r="AA942" s="55"/>
      <c r="AB942" s="55"/>
      <c r="AC942" s="55"/>
      <c r="AD942" s="55"/>
      <c r="AE942" s="55"/>
      <c r="AF942" s="55"/>
      <c r="AG942" s="55"/>
      <c r="AH942" s="55"/>
      <c r="AI942" s="55"/>
      <c r="AJ942" s="55"/>
      <c r="AK942" s="55"/>
      <c r="AL942" s="55"/>
      <c r="AM942" s="55"/>
      <c r="AN942" s="55"/>
      <c r="AO942" s="55"/>
      <c r="AP942" s="55"/>
      <c r="AQ942" s="55"/>
      <c r="AR942" s="55"/>
      <c r="AS942" s="55"/>
      <c r="AT942" s="55"/>
      <c r="AU942" s="55"/>
      <c r="AV942" s="55"/>
      <c r="AW942" s="55"/>
      <c r="AX942" s="55"/>
      <c r="AY942" s="55"/>
    </row>
    <row r="943" spans="1:51" ht="12.75" x14ac:dyDescent="0.2">
      <c r="A943" s="55"/>
      <c r="B943" s="55"/>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c r="AA943" s="55"/>
      <c r="AB943" s="55"/>
      <c r="AC943" s="55"/>
      <c r="AD943" s="55"/>
      <c r="AE943" s="55"/>
      <c r="AF943" s="55"/>
      <c r="AG943" s="55"/>
      <c r="AH943" s="55"/>
      <c r="AI943" s="55"/>
      <c r="AJ943" s="55"/>
      <c r="AK943" s="55"/>
      <c r="AL943" s="55"/>
      <c r="AM943" s="55"/>
      <c r="AN943" s="55"/>
      <c r="AO943" s="55"/>
      <c r="AP943" s="55"/>
      <c r="AQ943" s="55"/>
      <c r="AR943" s="55"/>
      <c r="AS943" s="55"/>
      <c r="AT943" s="55"/>
      <c r="AU943" s="55"/>
      <c r="AV943" s="55"/>
      <c r="AW943" s="55"/>
      <c r="AX943" s="55"/>
      <c r="AY943" s="55"/>
    </row>
    <row r="944" spans="1:51" ht="12.75" x14ac:dyDescent="0.2">
      <c r="A944" s="55"/>
      <c r="B944" s="55"/>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c r="AA944" s="55"/>
      <c r="AB944" s="55"/>
      <c r="AC944" s="55"/>
      <c r="AD944" s="55"/>
      <c r="AE944" s="55"/>
      <c r="AF944" s="55"/>
      <c r="AG944" s="55"/>
      <c r="AH944" s="55"/>
      <c r="AI944" s="55"/>
      <c r="AJ944" s="55"/>
      <c r="AK944" s="55"/>
      <c r="AL944" s="55"/>
      <c r="AM944" s="55"/>
      <c r="AN944" s="55"/>
      <c r="AO944" s="55"/>
      <c r="AP944" s="55"/>
      <c r="AQ944" s="55"/>
      <c r="AR944" s="55"/>
      <c r="AS944" s="55"/>
      <c r="AT944" s="55"/>
      <c r="AU944" s="55"/>
      <c r="AV944" s="55"/>
      <c r="AW944" s="55"/>
      <c r="AX944" s="55"/>
      <c r="AY944" s="55"/>
    </row>
    <row r="945" spans="1:51" ht="12.75" x14ac:dyDescent="0.2">
      <c r="A945" s="55"/>
      <c r="B945" s="55"/>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c r="AA945" s="55"/>
      <c r="AB945" s="55"/>
      <c r="AC945" s="55"/>
      <c r="AD945" s="55"/>
      <c r="AE945" s="55"/>
      <c r="AF945" s="55"/>
      <c r="AG945" s="55"/>
      <c r="AH945" s="55"/>
      <c r="AI945" s="55"/>
      <c r="AJ945" s="55"/>
      <c r="AK945" s="55"/>
      <c r="AL945" s="55"/>
      <c r="AM945" s="55"/>
      <c r="AN945" s="55"/>
      <c r="AO945" s="55"/>
      <c r="AP945" s="55"/>
      <c r="AQ945" s="55"/>
      <c r="AR945" s="55"/>
      <c r="AS945" s="55"/>
      <c r="AT945" s="55"/>
      <c r="AU945" s="55"/>
      <c r="AV945" s="55"/>
      <c r="AW945" s="55"/>
      <c r="AX945" s="55"/>
      <c r="AY945" s="55"/>
    </row>
    <row r="946" spans="1:51" ht="12.75" x14ac:dyDescent="0.2">
      <c r="A946" s="55"/>
      <c r="B946" s="55"/>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c r="AA946" s="55"/>
      <c r="AB946" s="55"/>
      <c r="AC946" s="55"/>
      <c r="AD946" s="55"/>
      <c r="AE946" s="55"/>
      <c r="AF946" s="55"/>
      <c r="AG946" s="55"/>
      <c r="AH946" s="55"/>
      <c r="AI946" s="55"/>
      <c r="AJ946" s="55"/>
      <c r="AK946" s="55"/>
      <c r="AL946" s="55"/>
      <c r="AM946" s="55"/>
      <c r="AN946" s="55"/>
      <c r="AO946" s="55"/>
      <c r="AP946" s="55"/>
      <c r="AQ946" s="55"/>
      <c r="AR946" s="55"/>
      <c r="AS946" s="55"/>
      <c r="AT946" s="55"/>
      <c r="AU946" s="55"/>
      <c r="AV946" s="55"/>
      <c r="AW946" s="55"/>
      <c r="AX946" s="55"/>
      <c r="AY946" s="55"/>
    </row>
    <row r="947" spans="1:51" ht="12.75" x14ac:dyDescent="0.2">
      <c r="A947" s="55"/>
      <c r="B947" s="55"/>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c r="AA947" s="55"/>
      <c r="AB947" s="55"/>
      <c r="AC947" s="55"/>
      <c r="AD947" s="55"/>
      <c r="AE947" s="55"/>
      <c r="AF947" s="55"/>
      <c r="AG947" s="55"/>
      <c r="AH947" s="55"/>
      <c r="AI947" s="55"/>
      <c r="AJ947" s="55"/>
      <c r="AK947" s="55"/>
      <c r="AL947" s="55"/>
      <c r="AM947" s="55"/>
      <c r="AN947" s="55"/>
      <c r="AO947" s="55"/>
      <c r="AP947" s="55"/>
      <c r="AQ947" s="55"/>
      <c r="AR947" s="55"/>
      <c r="AS947" s="55"/>
      <c r="AT947" s="55"/>
      <c r="AU947" s="55"/>
      <c r="AV947" s="55"/>
      <c r="AW947" s="55"/>
      <c r="AX947" s="55"/>
      <c r="AY947" s="55"/>
    </row>
    <row r="948" spans="1:51" ht="12.75" x14ac:dyDescent="0.2">
      <c r="A948" s="55"/>
      <c r="B948" s="55"/>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c r="AA948" s="55"/>
      <c r="AB948" s="55"/>
      <c r="AC948" s="55"/>
      <c r="AD948" s="55"/>
      <c r="AE948" s="55"/>
      <c r="AF948" s="55"/>
      <c r="AG948" s="55"/>
      <c r="AH948" s="55"/>
      <c r="AI948" s="55"/>
      <c r="AJ948" s="55"/>
      <c r="AK948" s="55"/>
      <c r="AL948" s="55"/>
      <c r="AM948" s="55"/>
      <c r="AN948" s="55"/>
      <c r="AO948" s="55"/>
      <c r="AP948" s="55"/>
      <c r="AQ948" s="55"/>
      <c r="AR948" s="55"/>
      <c r="AS948" s="55"/>
      <c r="AT948" s="55"/>
      <c r="AU948" s="55"/>
      <c r="AV948" s="55"/>
      <c r="AW948" s="55"/>
      <c r="AX948" s="55"/>
      <c r="AY948" s="55"/>
    </row>
    <row r="949" spans="1:51" ht="12.75" x14ac:dyDescent="0.2">
      <c r="A949" s="55"/>
      <c r="B949" s="55"/>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c r="AA949" s="55"/>
      <c r="AB949" s="55"/>
      <c r="AC949" s="55"/>
      <c r="AD949" s="55"/>
      <c r="AE949" s="55"/>
      <c r="AF949" s="55"/>
      <c r="AG949" s="55"/>
      <c r="AH949" s="55"/>
      <c r="AI949" s="55"/>
      <c r="AJ949" s="55"/>
      <c r="AK949" s="55"/>
      <c r="AL949" s="55"/>
      <c r="AM949" s="55"/>
      <c r="AN949" s="55"/>
      <c r="AO949" s="55"/>
      <c r="AP949" s="55"/>
      <c r="AQ949" s="55"/>
      <c r="AR949" s="55"/>
      <c r="AS949" s="55"/>
      <c r="AT949" s="55"/>
      <c r="AU949" s="55"/>
      <c r="AV949" s="55"/>
      <c r="AW949" s="55"/>
      <c r="AX949" s="55"/>
      <c r="AY949" s="55"/>
    </row>
    <row r="950" spans="1:51" ht="12.75" x14ac:dyDescent="0.2">
      <c r="A950" s="55"/>
      <c r="B950" s="55"/>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c r="AA950" s="55"/>
      <c r="AB950" s="55"/>
      <c r="AC950" s="55"/>
      <c r="AD950" s="55"/>
      <c r="AE950" s="55"/>
      <c r="AF950" s="55"/>
      <c r="AG950" s="55"/>
      <c r="AH950" s="55"/>
      <c r="AI950" s="55"/>
      <c r="AJ950" s="55"/>
      <c r="AK950" s="55"/>
      <c r="AL950" s="55"/>
      <c r="AM950" s="55"/>
      <c r="AN950" s="55"/>
      <c r="AO950" s="55"/>
      <c r="AP950" s="55"/>
      <c r="AQ950" s="55"/>
      <c r="AR950" s="55"/>
      <c r="AS950" s="55"/>
      <c r="AT950" s="55"/>
      <c r="AU950" s="55"/>
      <c r="AV950" s="55"/>
      <c r="AW950" s="55"/>
      <c r="AX950" s="55"/>
      <c r="AY950" s="55"/>
    </row>
    <row r="951" spans="1:51" ht="12.75" x14ac:dyDescent="0.2">
      <c r="A951" s="55"/>
      <c r="B951" s="55"/>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c r="AA951" s="55"/>
      <c r="AB951" s="55"/>
      <c r="AC951" s="55"/>
      <c r="AD951" s="55"/>
      <c r="AE951" s="55"/>
      <c r="AF951" s="55"/>
      <c r="AG951" s="55"/>
      <c r="AH951" s="55"/>
      <c r="AI951" s="55"/>
      <c r="AJ951" s="55"/>
      <c r="AK951" s="55"/>
      <c r="AL951" s="55"/>
      <c r="AM951" s="55"/>
      <c r="AN951" s="55"/>
      <c r="AO951" s="55"/>
      <c r="AP951" s="55"/>
      <c r="AQ951" s="55"/>
      <c r="AR951" s="55"/>
      <c r="AS951" s="55"/>
      <c r="AT951" s="55"/>
      <c r="AU951" s="55"/>
      <c r="AV951" s="55"/>
      <c r="AW951" s="55"/>
      <c r="AX951" s="55"/>
      <c r="AY951" s="55"/>
    </row>
    <row r="952" spans="1:51" ht="12.75" x14ac:dyDescent="0.2">
      <c r="A952" s="55"/>
      <c r="B952" s="55"/>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c r="AA952" s="55"/>
      <c r="AB952" s="55"/>
      <c r="AC952" s="55"/>
      <c r="AD952" s="55"/>
      <c r="AE952" s="55"/>
      <c r="AF952" s="55"/>
      <c r="AG952" s="55"/>
      <c r="AH952" s="55"/>
      <c r="AI952" s="55"/>
      <c r="AJ952" s="55"/>
      <c r="AK952" s="55"/>
      <c r="AL952" s="55"/>
      <c r="AM952" s="55"/>
      <c r="AN952" s="55"/>
      <c r="AO952" s="55"/>
      <c r="AP952" s="55"/>
      <c r="AQ952" s="55"/>
      <c r="AR952" s="55"/>
      <c r="AS952" s="55"/>
      <c r="AT952" s="55"/>
      <c r="AU952" s="55"/>
      <c r="AV952" s="55"/>
      <c r="AW952" s="55"/>
      <c r="AX952" s="55"/>
      <c r="AY952" s="55"/>
    </row>
    <row r="953" spans="1:51" ht="12.75" x14ac:dyDescent="0.2">
      <c r="A953" s="55"/>
      <c r="B953" s="55"/>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c r="AA953" s="55"/>
      <c r="AB953" s="55"/>
      <c r="AC953" s="55"/>
      <c r="AD953" s="55"/>
      <c r="AE953" s="55"/>
      <c r="AF953" s="55"/>
      <c r="AG953" s="55"/>
      <c r="AH953" s="55"/>
      <c r="AI953" s="55"/>
      <c r="AJ953" s="55"/>
      <c r="AK953" s="55"/>
      <c r="AL953" s="55"/>
      <c r="AM953" s="55"/>
      <c r="AN953" s="55"/>
      <c r="AO953" s="55"/>
      <c r="AP953" s="55"/>
      <c r="AQ953" s="55"/>
      <c r="AR953" s="55"/>
      <c r="AS953" s="55"/>
      <c r="AT953" s="55"/>
      <c r="AU953" s="55"/>
      <c r="AV953" s="55"/>
      <c r="AW953" s="55"/>
      <c r="AX953" s="55"/>
      <c r="AY953" s="55"/>
    </row>
    <row r="954" spans="1:51" ht="12.75" x14ac:dyDescent="0.2">
      <c r="A954" s="55"/>
      <c r="B954" s="55"/>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c r="AA954" s="55"/>
      <c r="AB954" s="55"/>
      <c r="AC954" s="55"/>
      <c r="AD954" s="55"/>
      <c r="AE954" s="55"/>
      <c r="AF954" s="55"/>
      <c r="AG954" s="55"/>
      <c r="AH954" s="55"/>
      <c r="AI954" s="55"/>
      <c r="AJ954" s="55"/>
      <c r="AK954" s="55"/>
      <c r="AL954" s="55"/>
      <c r="AM954" s="55"/>
      <c r="AN954" s="55"/>
      <c r="AO954" s="55"/>
      <c r="AP954" s="55"/>
      <c r="AQ954" s="55"/>
      <c r="AR954" s="55"/>
      <c r="AS954" s="55"/>
      <c r="AT954" s="55"/>
      <c r="AU954" s="55"/>
      <c r="AV954" s="55"/>
      <c r="AW954" s="55"/>
      <c r="AX954" s="55"/>
      <c r="AY954" s="55"/>
    </row>
    <row r="955" spans="1:51" ht="12.75" x14ac:dyDescent="0.2">
      <c r="A955" s="55"/>
      <c r="B955" s="55"/>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c r="AA955" s="55"/>
      <c r="AB955" s="55"/>
      <c r="AC955" s="55"/>
      <c r="AD955" s="55"/>
      <c r="AE955" s="55"/>
      <c r="AF955" s="55"/>
      <c r="AG955" s="55"/>
      <c r="AH955" s="55"/>
      <c r="AI955" s="55"/>
      <c r="AJ955" s="55"/>
      <c r="AK955" s="55"/>
      <c r="AL955" s="55"/>
      <c r="AM955" s="55"/>
      <c r="AN955" s="55"/>
      <c r="AO955" s="55"/>
      <c r="AP955" s="55"/>
      <c r="AQ955" s="55"/>
      <c r="AR955" s="55"/>
      <c r="AS955" s="55"/>
      <c r="AT955" s="55"/>
      <c r="AU955" s="55"/>
      <c r="AV955" s="55"/>
      <c r="AW955" s="55"/>
      <c r="AX955" s="55"/>
      <c r="AY955" s="55"/>
    </row>
    <row r="956" spans="1:51" ht="12.75" x14ac:dyDescent="0.2">
      <c r="A956" s="55"/>
      <c r="B956" s="55"/>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c r="AA956" s="55"/>
      <c r="AB956" s="55"/>
      <c r="AC956" s="55"/>
      <c r="AD956" s="55"/>
      <c r="AE956" s="55"/>
      <c r="AF956" s="55"/>
      <c r="AG956" s="55"/>
      <c r="AH956" s="55"/>
      <c r="AI956" s="55"/>
      <c r="AJ956" s="55"/>
      <c r="AK956" s="55"/>
      <c r="AL956" s="55"/>
      <c r="AM956" s="55"/>
      <c r="AN956" s="55"/>
      <c r="AO956" s="55"/>
      <c r="AP956" s="55"/>
      <c r="AQ956" s="55"/>
      <c r="AR956" s="55"/>
      <c r="AS956" s="55"/>
      <c r="AT956" s="55"/>
      <c r="AU956" s="55"/>
      <c r="AV956" s="55"/>
      <c r="AW956" s="55"/>
      <c r="AX956" s="55"/>
      <c r="AY956" s="55"/>
    </row>
    <row r="957" spans="1:51" ht="12.75" x14ac:dyDescent="0.2">
      <c r="A957" s="55"/>
      <c r="B957" s="55"/>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c r="AA957" s="55"/>
      <c r="AB957" s="55"/>
      <c r="AC957" s="55"/>
      <c r="AD957" s="55"/>
      <c r="AE957" s="55"/>
      <c r="AF957" s="55"/>
      <c r="AG957" s="55"/>
      <c r="AH957" s="55"/>
      <c r="AI957" s="55"/>
      <c r="AJ957" s="55"/>
      <c r="AK957" s="55"/>
      <c r="AL957" s="55"/>
      <c r="AM957" s="55"/>
      <c r="AN957" s="55"/>
      <c r="AO957" s="55"/>
      <c r="AP957" s="55"/>
      <c r="AQ957" s="55"/>
      <c r="AR957" s="55"/>
      <c r="AS957" s="55"/>
      <c r="AT957" s="55"/>
      <c r="AU957" s="55"/>
      <c r="AV957" s="55"/>
      <c r="AW957" s="55"/>
      <c r="AX957" s="55"/>
      <c r="AY957" s="55"/>
    </row>
    <row r="958" spans="1:51" ht="12.75" x14ac:dyDescent="0.2">
      <c r="A958" s="55"/>
      <c r="B958" s="55"/>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c r="AA958" s="55"/>
      <c r="AB958" s="55"/>
      <c r="AC958" s="55"/>
      <c r="AD958" s="55"/>
      <c r="AE958" s="55"/>
      <c r="AF958" s="55"/>
      <c r="AG958" s="55"/>
      <c r="AH958" s="55"/>
      <c r="AI958" s="55"/>
      <c r="AJ958" s="55"/>
      <c r="AK958" s="55"/>
      <c r="AL958" s="55"/>
      <c r="AM958" s="55"/>
      <c r="AN958" s="55"/>
      <c r="AO958" s="55"/>
      <c r="AP958" s="55"/>
      <c r="AQ958" s="55"/>
      <c r="AR958" s="55"/>
      <c r="AS958" s="55"/>
      <c r="AT958" s="55"/>
      <c r="AU958" s="55"/>
      <c r="AV958" s="55"/>
      <c r="AW958" s="55"/>
      <c r="AX958" s="55"/>
      <c r="AY958" s="55"/>
    </row>
    <row r="959" spans="1:51" ht="12.75" x14ac:dyDescent="0.2">
      <c r="A959" s="55"/>
      <c r="B959" s="55"/>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c r="AA959" s="55"/>
      <c r="AB959" s="55"/>
      <c r="AC959" s="55"/>
      <c r="AD959" s="55"/>
      <c r="AE959" s="55"/>
      <c r="AF959" s="55"/>
      <c r="AG959" s="55"/>
      <c r="AH959" s="55"/>
      <c r="AI959" s="55"/>
      <c r="AJ959" s="55"/>
      <c r="AK959" s="55"/>
      <c r="AL959" s="55"/>
      <c r="AM959" s="55"/>
      <c r="AN959" s="55"/>
      <c r="AO959" s="55"/>
      <c r="AP959" s="55"/>
      <c r="AQ959" s="55"/>
      <c r="AR959" s="55"/>
      <c r="AS959" s="55"/>
      <c r="AT959" s="55"/>
      <c r="AU959" s="55"/>
      <c r="AV959" s="55"/>
      <c r="AW959" s="55"/>
      <c r="AX959" s="55"/>
      <c r="AY959" s="55"/>
    </row>
    <row r="960" spans="1:51" ht="12.75" x14ac:dyDescent="0.2">
      <c r="A960" s="55"/>
      <c r="B960" s="55"/>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c r="AA960" s="55"/>
      <c r="AB960" s="55"/>
      <c r="AC960" s="55"/>
      <c r="AD960" s="55"/>
      <c r="AE960" s="55"/>
      <c r="AF960" s="55"/>
      <c r="AG960" s="55"/>
      <c r="AH960" s="55"/>
      <c r="AI960" s="55"/>
      <c r="AJ960" s="55"/>
      <c r="AK960" s="55"/>
      <c r="AL960" s="55"/>
      <c r="AM960" s="55"/>
      <c r="AN960" s="55"/>
      <c r="AO960" s="55"/>
      <c r="AP960" s="55"/>
      <c r="AQ960" s="55"/>
      <c r="AR960" s="55"/>
      <c r="AS960" s="55"/>
      <c r="AT960" s="55"/>
      <c r="AU960" s="55"/>
      <c r="AV960" s="55"/>
      <c r="AW960" s="55"/>
      <c r="AX960" s="55"/>
      <c r="AY960" s="55"/>
    </row>
    <row r="961" spans="1:51" ht="12.75" x14ac:dyDescent="0.2">
      <c r="A961" s="55"/>
      <c r="B961" s="55"/>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c r="AA961" s="55"/>
      <c r="AB961" s="55"/>
      <c r="AC961" s="55"/>
      <c r="AD961" s="55"/>
      <c r="AE961" s="55"/>
      <c r="AF961" s="55"/>
      <c r="AG961" s="55"/>
      <c r="AH961" s="55"/>
      <c r="AI961" s="55"/>
      <c r="AJ961" s="55"/>
      <c r="AK961" s="55"/>
      <c r="AL961" s="55"/>
      <c r="AM961" s="55"/>
      <c r="AN961" s="55"/>
      <c r="AO961" s="55"/>
      <c r="AP961" s="55"/>
      <c r="AQ961" s="55"/>
      <c r="AR961" s="55"/>
      <c r="AS961" s="55"/>
      <c r="AT961" s="55"/>
      <c r="AU961" s="55"/>
      <c r="AV961" s="55"/>
      <c r="AW961" s="55"/>
      <c r="AX961" s="55"/>
      <c r="AY961" s="55"/>
    </row>
    <row r="962" spans="1:51" ht="12.75" x14ac:dyDescent="0.2">
      <c r="A962" s="55"/>
      <c r="B962" s="55"/>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c r="AA962" s="55"/>
      <c r="AB962" s="55"/>
      <c r="AC962" s="55"/>
      <c r="AD962" s="55"/>
      <c r="AE962" s="55"/>
      <c r="AF962" s="55"/>
      <c r="AG962" s="55"/>
      <c r="AH962" s="55"/>
      <c r="AI962" s="55"/>
      <c r="AJ962" s="55"/>
      <c r="AK962" s="55"/>
      <c r="AL962" s="55"/>
      <c r="AM962" s="55"/>
      <c r="AN962" s="55"/>
      <c r="AO962" s="55"/>
      <c r="AP962" s="55"/>
      <c r="AQ962" s="55"/>
      <c r="AR962" s="55"/>
      <c r="AS962" s="55"/>
      <c r="AT962" s="55"/>
      <c r="AU962" s="55"/>
      <c r="AV962" s="55"/>
      <c r="AW962" s="55"/>
      <c r="AX962" s="55"/>
      <c r="AY962" s="55"/>
    </row>
    <row r="963" spans="1:51" ht="12.75" x14ac:dyDescent="0.2">
      <c r="A963" s="55"/>
      <c r="B963" s="55"/>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c r="AA963" s="55"/>
      <c r="AB963" s="55"/>
      <c r="AC963" s="55"/>
      <c r="AD963" s="55"/>
      <c r="AE963" s="55"/>
      <c r="AF963" s="55"/>
      <c r="AG963" s="55"/>
      <c r="AH963" s="55"/>
      <c r="AI963" s="55"/>
      <c r="AJ963" s="55"/>
      <c r="AK963" s="55"/>
      <c r="AL963" s="55"/>
      <c r="AM963" s="55"/>
      <c r="AN963" s="55"/>
      <c r="AO963" s="55"/>
      <c r="AP963" s="55"/>
      <c r="AQ963" s="55"/>
      <c r="AR963" s="55"/>
      <c r="AS963" s="55"/>
      <c r="AT963" s="55"/>
      <c r="AU963" s="55"/>
      <c r="AV963" s="55"/>
      <c r="AW963" s="55"/>
      <c r="AX963" s="55"/>
      <c r="AY963" s="55"/>
    </row>
    <row r="964" spans="1:51" ht="12.75" x14ac:dyDescent="0.2">
      <c r="A964" s="55"/>
      <c r="B964" s="55"/>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c r="AA964" s="55"/>
      <c r="AB964" s="55"/>
      <c r="AC964" s="55"/>
      <c r="AD964" s="55"/>
      <c r="AE964" s="55"/>
      <c r="AF964" s="55"/>
      <c r="AG964" s="55"/>
      <c r="AH964" s="55"/>
      <c r="AI964" s="55"/>
      <c r="AJ964" s="55"/>
      <c r="AK964" s="55"/>
      <c r="AL964" s="55"/>
      <c r="AM964" s="55"/>
      <c r="AN964" s="55"/>
      <c r="AO964" s="55"/>
      <c r="AP964" s="55"/>
      <c r="AQ964" s="55"/>
      <c r="AR964" s="55"/>
      <c r="AS964" s="55"/>
      <c r="AT964" s="55"/>
      <c r="AU964" s="55"/>
      <c r="AV964" s="55"/>
      <c r="AW964" s="55"/>
      <c r="AX964" s="55"/>
      <c r="AY964" s="55"/>
    </row>
    <row r="965" spans="1:51" ht="12.75" x14ac:dyDescent="0.2">
      <c r="A965" s="55"/>
      <c r="B965" s="55"/>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c r="AA965" s="55"/>
      <c r="AB965" s="55"/>
      <c r="AC965" s="55"/>
      <c r="AD965" s="55"/>
      <c r="AE965" s="55"/>
      <c r="AF965" s="55"/>
      <c r="AG965" s="55"/>
      <c r="AH965" s="55"/>
      <c r="AI965" s="55"/>
      <c r="AJ965" s="55"/>
      <c r="AK965" s="55"/>
      <c r="AL965" s="55"/>
      <c r="AM965" s="55"/>
      <c r="AN965" s="55"/>
      <c r="AO965" s="55"/>
      <c r="AP965" s="55"/>
      <c r="AQ965" s="55"/>
      <c r="AR965" s="55"/>
      <c r="AS965" s="55"/>
      <c r="AT965" s="55"/>
      <c r="AU965" s="55"/>
      <c r="AV965" s="55"/>
      <c r="AW965" s="55"/>
      <c r="AX965" s="55"/>
      <c r="AY965" s="55"/>
    </row>
    <row r="966" spans="1:51" ht="12.75" x14ac:dyDescent="0.2">
      <c r="A966" s="55"/>
      <c r="B966" s="55"/>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c r="AA966" s="55"/>
      <c r="AB966" s="55"/>
      <c r="AC966" s="55"/>
      <c r="AD966" s="55"/>
      <c r="AE966" s="55"/>
      <c r="AF966" s="55"/>
      <c r="AG966" s="55"/>
      <c r="AH966" s="55"/>
      <c r="AI966" s="55"/>
      <c r="AJ966" s="55"/>
      <c r="AK966" s="55"/>
      <c r="AL966" s="55"/>
      <c r="AM966" s="55"/>
      <c r="AN966" s="55"/>
      <c r="AO966" s="55"/>
      <c r="AP966" s="55"/>
      <c r="AQ966" s="55"/>
      <c r="AR966" s="55"/>
      <c r="AS966" s="55"/>
      <c r="AT966" s="55"/>
      <c r="AU966" s="55"/>
      <c r="AV966" s="55"/>
      <c r="AW966" s="55"/>
      <c r="AX966" s="55"/>
      <c r="AY966" s="55"/>
    </row>
    <row r="967" spans="1:51" ht="12.75" x14ac:dyDescent="0.2">
      <c r="A967" s="55"/>
      <c r="B967" s="55"/>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c r="AA967" s="55"/>
      <c r="AB967" s="55"/>
      <c r="AC967" s="55"/>
      <c r="AD967" s="55"/>
      <c r="AE967" s="55"/>
      <c r="AF967" s="55"/>
      <c r="AG967" s="55"/>
      <c r="AH967" s="55"/>
      <c r="AI967" s="55"/>
      <c r="AJ967" s="55"/>
      <c r="AK967" s="55"/>
      <c r="AL967" s="55"/>
      <c r="AM967" s="55"/>
      <c r="AN967" s="55"/>
      <c r="AO967" s="55"/>
      <c r="AP967" s="55"/>
      <c r="AQ967" s="55"/>
      <c r="AR967" s="55"/>
      <c r="AS967" s="55"/>
      <c r="AT967" s="55"/>
      <c r="AU967" s="55"/>
      <c r="AV967" s="55"/>
      <c r="AW967" s="55"/>
      <c r="AX967" s="55"/>
      <c r="AY967" s="55"/>
    </row>
    <row r="968" spans="1:51" ht="12.75" x14ac:dyDescent="0.2">
      <c r="A968" s="55"/>
      <c r="B968" s="55"/>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c r="AA968" s="55"/>
      <c r="AB968" s="55"/>
      <c r="AC968" s="55"/>
      <c r="AD968" s="55"/>
      <c r="AE968" s="55"/>
      <c r="AF968" s="55"/>
      <c r="AG968" s="55"/>
      <c r="AH968" s="55"/>
      <c r="AI968" s="55"/>
      <c r="AJ968" s="55"/>
      <c r="AK968" s="55"/>
      <c r="AL968" s="55"/>
      <c r="AM968" s="55"/>
      <c r="AN968" s="55"/>
      <c r="AO968" s="55"/>
      <c r="AP968" s="55"/>
      <c r="AQ968" s="55"/>
      <c r="AR968" s="55"/>
      <c r="AS968" s="55"/>
      <c r="AT968" s="55"/>
      <c r="AU968" s="55"/>
      <c r="AV968" s="55"/>
      <c r="AW968" s="55"/>
      <c r="AX968" s="55"/>
      <c r="AY968" s="55"/>
    </row>
    <row r="969" spans="1:51" ht="12.75" x14ac:dyDescent="0.2">
      <c r="A969" s="55"/>
      <c r="B969" s="55"/>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c r="AA969" s="55"/>
      <c r="AB969" s="55"/>
      <c r="AC969" s="55"/>
      <c r="AD969" s="55"/>
      <c r="AE969" s="55"/>
      <c r="AF969" s="55"/>
      <c r="AG969" s="55"/>
      <c r="AH969" s="55"/>
      <c r="AI969" s="55"/>
      <c r="AJ969" s="55"/>
      <c r="AK969" s="55"/>
      <c r="AL969" s="55"/>
      <c r="AM969" s="55"/>
      <c r="AN969" s="55"/>
      <c r="AO969" s="55"/>
      <c r="AP969" s="55"/>
      <c r="AQ969" s="55"/>
      <c r="AR969" s="55"/>
      <c r="AS969" s="55"/>
      <c r="AT969" s="55"/>
      <c r="AU969" s="55"/>
      <c r="AV969" s="55"/>
      <c r="AW969" s="55"/>
      <c r="AX969" s="55"/>
      <c r="AY969" s="55"/>
    </row>
    <row r="970" spans="1:51" ht="12.75" x14ac:dyDescent="0.2">
      <c r="A970" s="55"/>
      <c r="B970" s="55"/>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c r="AA970" s="55"/>
      <c r="AB970" s="55"/>
      <c r="AC970" s="55"/>
      <c r="AD970" s="55"/>
      <c r="AE970" s="55"/>
      <c r="AF970" s="55"/>
      <c r="AG970" s="55"/>
      <c r="AH970" s="55"/>
      <c r="AI970" s="55"/>
      <c r="AJ970" s="55"/>
      <c r="AK970" s="55"/>
      <c r="AL970" s="55"/>
      <c r="AM970" s="55"/>
      <c r="AN970" s="55"/>
      <c r="AO970" s="55"/>
      <c r="AP970" s="55"/>
      <c r="AQ970" s="55"/>
      <c r="AR970" s="55"/>
      <c r="AS970" s="55"/>
      <c r="AT970" s="55"/>
      <c r="AU970" s="55"/>
      <c r="AV970" s="55"/>
      <c r="AW970" s="55"/>
      <c r="AX970" s="55"/>
      <c r="AY970" s="55"/>
    </row>
    <row r="971" spans="1:51" ht="12.75" x14ac:dyDescent="0.2">
      <c r="A971" s="55"/>
      <c r="B971" s="55"/>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c r="AA971" s="55"/>
      <c r="AB971" s="55"/>
      <c r="AC971" s="55"/>
      <c r="AD971" s="55"/>
      <c r="AE971" s="55"/>
      <c r="AF971" s="55"/>
      <c r="AG971" s="55"/>
      <c r="AH971" s="55"/>
      <c r="AI971" s="55"/>
      <c r="AJ971" s="55"/>
      <c r="AK971" s="55"/>
      <c r="AL971" s="55"/>
      <c r="AM971" s="55"/>
      <c r="AN971" s="55"/>
      <c r="AO971" s="55"/>
      <c r="AP971" s="55"/>
      <c r="AQ971" s="55"/>
      <c r="AR971" s="55"/>
      <c r="AS971" s="55"/>
      <c r="AT971" s="55"/>
      <c r="AU971" s="55"/>
      <c r="AV971" s="55"/>
      <c r="AW971" s="55"/>
      <c r="AX971" s="55"/>
      <c r="AY971" s="55"/>
    </row>
    <row r="972" spans="1:51" ht="12.75" x14ac:dyDescent="0.2">
      <c r="A972" s="55"/>
      <c r="B972" s="55"/>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c r="AA972" s="55"/>
      <c r="AB972" s="55"/>
      <c r="AC972" s="55"/>
      <c r="AD972" s="55"/>
      <c r="AE972" s="55"/>
      <c r="AF972" s="55"/>
      <c r="AG972" s="55"/>
      <c r="AH972" s="55"/>
      <c r="AI972" s="55"/>
      <c r="AJ972" s="55"/>
      <c r="AK972" s="55"/>
      <c r="AL972" s="55"/>
      <c r="AM972" s="55"/>
      <c r="AN972" s="55"/>
      <c r="AO972" s="55"/>
      <c r="AP972" s="55"/>
      <c r="AQ972" s="55"/>
      <c r="AR972" s="55"/>
      <c r="AS972" s="55"/>
      <c r="AT972" s="55"/>
      <c r="AU972" s="55"/>
      <c r="AV972" s="55"/>
      <c r="AW972" s="55"/>
      <c r="AX972" s="55"/>
      <c r="AY972" s="55"/>
    </row>
    <row r="973" spans="1:51" ht="12.75" x14ac:dyDescent="0.2">
      <c r="A973" s="55"/>
      <c r="B973" s="55"/>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c r="AA973" s="55"/>
      <c r="AB973" s="55"/>
      <c r="AC973" s="55"/>
      <c r="AD973" s="55"/>
      <c r="AE973" s="55"/>
      <c r="AF973" s="55"/>
      <c r="AG973" s="55"/>
      <c r="AH973" s="55"/>
      <c r="AI973" s="55"/>
      <c r="AJ973" s="55"/>
      <c r="AK973" s="55"/>
      <c r="AL973" s="55"/>
      <c r="AM973" s="55"/>
      <c r="AN973" s="55"/>
      <c r="AO973" s="55"/>
      <c r="AP973" s="55"/>
      <c r="AQ973" s="55"/>
      <c r="AR973" s="55"/>
      <c r="AS973" s="55"/>
      <c r="AT973" s="55"/>
      <c r="AU973" s="55"/>
      <c r="AV973" s="55"/>
      <c r="AW973" s="55"/>
      <c r="AX973" s="55"/>
      <c r="AY973" s="55"/>
    </row>
    <row r="974" spans="1:51" ht="12.75" x14ac:dyDescent="0.2">
      <c r="A974" s="55"/>
      <c r="B974" s="55"/>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c r="AA974" s="55"/>
      <c r="AB974" s="55"/>
      <c r="AC974" s="55"/>
      <c r="AD974" s="55"/>
      <c r="AE974" s="55"/>
      <c r="AF974" s="55"/>
      <c r="AG974" s="55"/>
      <c r="AH974" s="55"/>
      <c r="AI974" s="55"/>
      <c r="AJ974" s="55"/>
      <c r="AK974" s="55"/>
      <c r="AL974" s="55"/>
      <c r="AM974" s="55"/>
      <c r="AN974" s="55"/>
      <c r="AO974" s="55"/>
      <c r="AP974" s="55"/>
      <c r="AQ974" s="55"/>
      <c r="AR974" s="55"/>
      <c r="AS974" s="55"/>
      <c r="AT974" s="55"/>
      <c r="AU974" s="55"/>
      <c r="AV974" s="55"/>
      <c r="AW974" s="55"/>
      <c r="AX974" s="55"/>
      <c r="AY974" s="55"/>
    </row>
    <row r="975" spans="1:51" ht="12.75" x14ac:dyDescent="0.2">
      <c r="A975" s="55"/>
      <c r="B975" s="55"/>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c r="AA975" s="55"/>
      <c r="AB975" s="55"/>
      <c r="AC975" s="55"/>
      <c r="AD975" s="55"/>
      <c r="AE975" s="55"/>
      <c r="AF975" s="55"/>
      <c r="AG975" s="55"/>
      <c r="AH975" s="55"/>
      <c r="AI975" s="55"/>
      <c r="AJ975" s="55"/>
      <c r="AK975" s="55"/>
      <c r="AL975" s="55"/>
      <c r="AM975" s="55"/>
      <c r="AN975" s="55"/>
      <c r="AO975" s="55"/>
      <c r="AP975" s="55"/>
      <c r="AQ975" s="55"/>
      <c r="AR975" s="55"/>
      <c r="AS975" s="55"/>
      <c r="AT975" s="55"/>
      <c r="AU975" s="55"/>
      <c r="AV975" s="55"/>
      <c r="AW975" s="55"/>
      <c r="AX975" s="55"/>
      <c r="AY975" s="55"/>
    </row>
    <row r="976" spans="1:51" ht="12.75" x14ac:dyDescent="0.2">
      <c r="A976" s="55"/>
      <c r="B976" s="55"/>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c r="AA976" s="55"/>
      <c r="AB976" s="55"/>
      <c r="AC976" s="55"/>
      <c r="AD976" s="55"/>
      <c r="AE976" s="55"/>
      <c r="AF976" s="55"/>
      <c r="AG976" s="55"/>
      <c r="AH976" s="55"/>
      <c r="AI976" s="55"/>
      <c r="AJ976" s="55"/>
      <c r="AK976" s="55"/>
      <c r="AL976" s="55"/>
      <c r="AM976" s="55"/>
      <c r="AN976" s="55"/>
      <c r="AO976" s="55"/>
      <c r="AP976" s="55"/>
      <c r="AQ976" s="55"/>
      <c r="AR976" s="55"/>
      <c r="AS976" s="55"/>
      <c r="AT976" s="55"/>
      <c r="AU976" s="55"/>
      <c r="AV976" s="55"/>
      <c r="AW976" s="55"/>
      <c r="AX976" s="55"/>
      <c r="AY976" s="55"/>
    </row>
    <row r="977" spans="1:51" ht="12.75" x14ac:dyDescent="0.2">
      <c r="A977" s="55"/>
      <c r="B977" s="55"/>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c r="AA977" s="55"/>
      <c r="AB977" s="55"/>
      <c r="AC977" s="55"/>
      <c r="AD977" s="55"/>
      <c r="AE977" s="55"/>
      <c r="AF977" s="55"/>
      <c r="AG977" s="55"/>
      <c r="AH977" s="55"/>
      <c r="AI977" s="55"/>
      <c r="AJ977" s="55"/>
      <c r="AK977" s="55"/>
      <c r="AL977" s="55"/>
      <c r="AM977" s="55"/>
      <c r="AN977" s="55"/>
      <c r="AO977" s="55"/>
      <c r="AP977" s="55"/>
      <c r="AQ977" s="55"/>
      <c r="AR977" s="55"/>
      <c r="AS977" s="55"/>
      <c r="AT977" s="55"/>
      <c r="AU977" s="55"/>
      <c r="AV977" s="55"/>
      <c r="AW977" s="55"/>
      <c r="AX977" s="55"/>
      <c r="AY977" s="55"/>
    </row>
    <row r="978" spans="1:51" ht="12.75" x14ac:dyDescent="0.2">
      <c r="A978" s="55"/>
      <c r="B978" s="55"/>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c r="AA978" s="55"/>
      <c r="AB978" s="55"/>
      <c r="AC978" s="55"/>
      <c r="AD978" s="55"/>
      <c r="AE978" s="55"/>
      <c r="AF978" s="55"/>
      <c r="AG978" s="55"/>
      <c r="AH978" s="55"/>
      <c r="AI978" s="55"/>
      <c r="AJ978" s="55"/>
      <c r="AK978" s="55"/>
      <c r="AL978" s="55"/>
      <c r="AM978" s="55"/>
      <c r="AN978" s="55"/>
      <c r="AO978" s="55"/>
      <c r="AP978" s="55"/>
      <c r="AQ978" s="55"/>
      <c r="AR978" s="55"/>
      <c r="AS978" s="55"/>
      <c r="AT978" s="55"/>
      <c r="AU978" s="55"/>
      <c r="AV978" s="55"/>
      <c r="AW978" s="55"/>
      <c r="AX978" s="55"/>
      <c r="AY978" s="55"/>
    </row>
    <row r="979" spans="1:51" ht="12.75" x14ac:dyDescent="0.2">
      <c r="A979" s="55"/>
      <c r="B979" s="55"/>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c r="AA979" s="55"/>
      <c r="AB979" s="55"/>
      <c r="AC979" s="55"/>
      <c r="AD979" s="55"/>
      <c r="AE979" s="55"/>
      <c r="AF979" s="55"/>
      <c r="AG979" s="55"/>
      <c r="AH979" s="55"/>
      <c r="AI979" s="55"/>
      <c r="AJ979" s="55"/>
      <c r="AK979" s="55"/>
      <c r="AL979" s="55"/>
      <c r="AM979" s="55"/>
      <c r="AN979" s="55"/>
      <c r="AO979" s="55"/>
      <c r="AP979" s="55"/>
      <c r="AQ979" s="55"/>
      <c r="AR979" s="55"/>
      <c r="AS979" s="55"/>
      <c r="AT979" s="55"/>
      <c r="AU979" s="55"/>
      <c r="AV979" s="55"/>
      <c r="AW979" s="55"/>
      <c r="AX979" s="55"/>
      <c r="AY979" s="55"/>
    </row>
    <row r="980" spans="1:51" ht="12.75" x14ac:dyDescent="0.2">
      <c r="A980" s="55"/>
      <c r="B980" s="55"/>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c r="AA980" s="55"/>
      <c r="AB980" s="55"/>
      <c r="AC980" s="55"/>
      <c r="AD980" s="55"/>
      <c r="AE980" s="55"/>
      <c r="AF980" s="55"/>
      <c r="AG980" s="55"/>
      <c r="AH980" s="55"/>
      <c r="AI980" s="55"/>
      <c r="AJ980" s="55"/>
      <c r="AK980" s="55"/>
      <c r="AL980" s="55"/>
      <c r="AM980" s="55"/>
      <c r="AN980" s="55"/>
      <c r="AO980" s="55"/>
      <c r="AP980" s="55"/>
      <c r="AQ980" s="55"/>
      <c r="AR980" s="55"/>
      <c r="AS980" s="55"/>
      <c r="AT980" s="55"/>
      <c r="AU980" s="55"/>
      <c r="AV980" s="55"/>
      <c r="AW980" s="55"/>
      <c r="AX980" s="55"/>
      <c r="AY980" s="55"/>
    </row>
    <row r="981" spans="1:51" ht="12.75" x14ac:dyDescent="0.2">
      <c r="A981" s="55"/>
      <c r="B981" s="55"/>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5"/>
      <c r="AA981" s="55"/>
      <c r="AB981" s="55"/>
      <c r="AC981" s="55"/>
      <c r="AD981" s="55"/>
      <c r="AE981" s="55"/>
      <c r="AF981" s="55"/>
      <c r="AG981" s="55"/>
      <c r="AH981" s="55"/>
      <c r="AI981" s="55"/>
      <c r="AJ981" s="55"/>
      <c r="AK981" s="55"/>
      <c r="AL981" s="55"/>
      <c r="AM981" s="55"/>
      <c r="AN981" s="55"/>
      <c r="AO981" s="55"/>
      <c r="AP981" s="55"/>
      <c r="AQ981" s="55"/>
      <c r="AR981" s="55"/>
      <c r="AS981" s="55"/>
      <c r="AT981" s="55"/>
      <c r="AU981" s="55"/>
      <c r="AV981" s="55"/>
      <c r="AW981" s="55"/>
      <c r="AX981" s="55"/>
      <c r="AY981" s="55"/>
    </row>
    <row r="982" spans="1:51" ht="12.75" x14ac:dyDescent="0.2">
      <c r="A982" s="55"/>
      <c r="B982" s="55"/>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c r="AA982" s="55"/>
      <c r="AB982" s="55"/>
      <c r="AC982" s="55"/>
      <c r="AD982" s="55"/>
      <c r="AE982" s="55"/>
      <c r="AF982" s="55"/>
      <c r="AG982" s="55"/>
      <c r="AH982" s="55"/>
      <c r="AI982" s="55"/>
      <c r="AJ982" s="55"/>
      <c r="AK982" s="55"/>
      <c r="AL982" s="55"/>
      <c r="AM982" s="55"/>
      <c r="AN982" s="55"/>
      <c r="AO982" s="55"/>
      <c r="AP982" s="55"/>
      <c r="AQ982" s="55"/>
      <c r="AR982" s="55"/>
      <c r="AS982" s="55"/>
      <c r="AT982" s="55"/>
      <c r="AU982" s="55"/>
      <c r="AV982" s="55"/>
      <c r="AW982" s="55"/>
      <c r="AX982" s="55"/>
      <c r="AY982" s="55"/>
    </row>
    <row r="983" spans="1:51" ht="12.75" x14ac:dyDescent="0.2">
      <c r="A983" s="55"/>
      <c r="B983" s="55"/>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c r="AA983" s="55"/>
      <c r="AB983" s="55"/>
      <c r="AC983" s="55"/>
      <c r="AD983" s="55"/>
      <c r="AE983" s="55"/>
      <c r="AF983" s="55"/>
      <c r="AG983" s="55"/>
      <c r="AH983" s="55"/>
      <c r="AI983" s="55"/>
      <c r="AJ983" s="55"/>
      <c r="AK983" s="55"/>
      <c r="AL983" s="55"/>
      <c r="AM983" s="55"/>
      <c r="AN983" s="55"/>
      <c r="AO983" s="55"/>
      <c r="AP983" s="55"/>
      <c r="AQ983" s="55"/>
      <c r="AR983" s="55"/>
      <c r="AS983" s="55"/>
      <c r="AT983" s="55"/>
      <c r="AU983" s="55"/>
      <c r="AV983" s="55"/>
      <c r="AW983" s="55"/>
      <c r="AX983" s="55"/>
      <c r="AY983" s="55"/>
    </row>
    <row r="984" spans="1:51" ht="12.75" x14ac:dyDescent="0.2">
      <c r="A984" s="55"/>
      <c r="B984" s="55"/>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c r="AA984" s="55"/>
      <c r="AB984" s="55"/>
      <c r="AC984" s="55"/>
      <c r="AD984" s="55"/>
      <c r="AE984" s="55"/>
      <c r="AF984" s="55"/>
      <c r="AG984" s="55"/>
      <c r="AH984" s="55"/>
      <c r="AI984" s="55"/>
      <c r="AJ984" s="55"/>
      <c r="AK984" s="55"/>
      <c r="AL984" s="55"/>
      <c r="AM984" s="55"/>
      <c r="AN984" s="55"/>
      <c r="AO984" s="55"/>
      <c r="AP984" s="55"/>
      <c r="AQ984" s="55"/>
      <c r="AR984" s="55"/>
      <c r="AS984" s="55"/>
      <c r="AT984" s="55"/>
      <c r="AU984" s="55"/>
      <c r="AV984" s="55"/>
      <c r="AW984" s="55"/>
      <c r="AX984" s="55"/>
      <c r="AY984" s="55"/>
    </row>
    <row r="985" spans="1:51" ht="12.75" x14ac:dyDescent="0.2">
      <c r="A985" s="55"/>
      <c r="B985" s="55"/>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5"/>
      <c r="AA985" s="55"/>
      <c r="AB985" s="55"/>
      <c r="AC985" s="55"/>
      <c r="AD985" s="55"/>
      <c r="AE985" s="55"/>
      <c r="AF985" s="55"/>
      <c r="AG985" s="55"/>
      <c r="AH985" s="55"/>
      <c r="AI985" s="55"/>
      <c r="AJ985" s="55"/>
      <c r="AK985" s="55"/>
      <c r="AL985" s="55"/>
      <c r="AM985" s="55"/>
      <c r="AN985" s="55"/>
      <c r="AO985" s="55"/>
      <c r="AP985" s="55"/>
      <c r="AQ985" s="55"/>
      <c r="AR985" s="55"/>
      <c r="AS985" s="55"/>
      <c r="AT985" s="55"/>
      <c r="AU985" s="55"/>
      <c r="AV985" s="55"/>
      <c r="AW985" s="55"/>
      <c r="AX985" s="55"/>
      <c r="AY985" s="55"/>
    </row>
    <row r="986" spans="1:51" ht="12.75" x14ac:dyDescent="0.2">
      <c r="A986" s="55"/>
      <c r="B986" s="55"/>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5"/>
      <c r="AA986" s="55"/>
      <c r="AB986" s="55"/>
      <c r="AC986" s="55"/>
      <c r="AD986" s="55"/>
      <c r="AE986" s="55"/>
      <c r="AF986" s="55"/>
      <c r="AG986" s="55"/>
      <c r="AH986" s="55"/>
      <c r="AI986" s="55"/>
      <c r="AJ986" s="55"/>
      <c r="AK986" s="55"/>
      <c r="AL986" s="55"/>
      <c r="AM986" s="55"/>
      <c r="AN986" s="55"/>
      <c r="AO986" s="55"/>
      <c r="AP986" s="55"/>
      <c r="AQ986" s="55"/>
      <c r="AR986" s="55"/>
      <c r="AS986" s="55"/>
      <c r="AT986" s="55"/>
      <c r="AU986" s="55"/>
      <c r="AV986" s="55"/>
      <c r="AW986" s="55"/>
      <c r="AX986" s="55"/>
      <c r="AY986" s="55"/>
    </row>
    <row r="987" spans="1:51" ht="12.75" x14ac:dyDescent="0.2">
      <c r="A987" s="55"/>
      <c r="B987" s="55"/>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5"/>
      <c r="AA987" s="55"/>
      <c r="AB987" s="55"/>
      <c r="AC987" s="55"/>
      <c r="AD987" s="55"/>
      <c r="AE987" s="55"/>
      <c r="AF987" s="55"/>
      <c r="AG987" s="55"/>
      <c r="AH987" s="55"/>
      <c r="AI987" s="55"/>
      <c r="AJ987" s="55"/>
      <c r="AK987" s="55"/>
      <c r="AL987" s="55"/>
      <c r="AM987" s="55"/>
      <c r="AN987" s="55"/>
      <c r="AO987" s="55"/>
      <c r="AP987" s="55"/>
      <c r="AQ987" s="55"/>
      <c r="AR987" s="55"/>
      <c r="AS987" s="55"/>
      <c r="AT987" s="55"/>
      <c r="AU987" s="55"/>
      <c r="AV987" s="55"/>
      <c r="AW987" s="55"/>
      <c r="AX987" s="55"/>
      <c r="AY987" s="55"/>
    </row>
    <row r="988" spans="1:51" ht="12.75" x14ac:dyDescent="0.2">
      <c r="A988" s="55"/>
      <c r="B988" s="55"/>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5"/>
      <c r="AA988" s="55"/>
      <c r="AB988" s="55"/>
      <c r="AC988" s="55"/>
      <c r="AD988" s="55"/>
      <c r="AE988" s="55"/>
      <c r="AF988" s="55"/>
      <c r="AG988" s="55"/>
      <c r="AH988" s="55"/>
      <c r="AI988" s="55"/>
      <c r="AJ988" s="55"/>
      <c r="AK988" s="55"/>
      <c r="AL988" s="55"/>
      <c r="AM988" s="55"/>
      <c r="AN988" s="55"/>
      <c r="AO988" s="55"/>
      <c r="AP988" s="55"/>
      <c r="AQ988" s="55"/>
      <c r="AR988" s="55"/>
      <c r="AS988" s="55"/>
      <c r="AT988" s="55"/>
      <c r="AU988" s="55"/>
      <c r="AV988" s="55"/>
      <c r="AW988" s="55"/>
      <c r="AX988" s="55"/>
      <c r="AY988" s="55"/>
    </row>
    <row r="989" spans="1:51" ht="12.75" x14ac:dyDescent="0.2">
      <c r="A989" s="55"/>
      <c r="B989" s="55"/>
      <c r="C989" s="55"/>
      <c r="D989" s="55"/>
      <c r="E989" s="55"/>
      <c r="F989" s="55"/>
      <c r="G989" s="55"/>
      <c r="H989" s="55"/>
      <c r="I989" s="55"/>
      <c r="J989" s="55"/>
      <c r="K989" s="55"/>
      <c r="L989" s="55"/>
      <c r="M989" s="55"/>
      <c r="N989" s="55"/>
      <c r="O989" s="55"/>
      <c r="P989" s="55"/>
      <c r="Q989" s="55"/>
      <c r="R989" s="55"/>
      <c r="S989" s="55"/>
      <c r="T989" s="55"/>
      <c r="U989" s="55"/>
      <c r="V989" s="55"/>
      <c r="W989" s="55"/>
      <c r="X989" s="55"/>
      <c r="Y989" s="55"/>
      <c r="Z989" s="55"/>
      <c r="AA989" s="55"/>
      <c r="AB989" s="55"/>
      <c r="AC989" s="55"/>
      <c r="AD989" s="55"/>
      <c r="AE989" s="55"/>
      <c r="AF989" s="55"/>
      <c r="AG989" s="55"/>
      <c r="AH989" s="55"/>
      <c r="AI989" s="55"/>
      <c r="AJ989" s="55"/>
      <c r="AK989" s="55"/>
      <c r="AL989" s="55"/>
      <c r="AM989" s="55"/>
      <c r="AN989" s="55"/>
      <c r="AO989" s="55"/>
      <c r="AP989" s="55"/>
      <c r="AQ989" s="55"/>
      <c r="AR989" s="55"/>
      <c r="AS989" s="55"/>
      <c r="AT989" s="55"/>
      <c r="AU989" s="55"/>
      <c r="AV989" s="55"/>
      <c r="AW989" s="55"/>
      <c r="AX989" s="55"/>
      <c r="AY989" s="55"/>
    </row>
    <row r="990" spans="1:51" ht="12.75" x14ac:dyDescent="0.2">
      <c r="A990" s="55"/>
      <c r="B990" s="55"/>
      <c r="C990" s="55"/>
      <c r="D990" s="55"/>
      <c r="E990" s="55"/>
      <c r="F990" s="55"/>
      <c r="G990" s="55"/>
      <c r="H990" s="55"/>
      <c r="I990" s="55"/>
      <c r="J990" s="55"/>
      <c r="K990" s="55"/>
      <c r="L990" s="55"/>
      <c r="M990" s="55"/>
      <c r="N990" s="55"/>
      <c r="O990" s="55"/>
      <c r="P990" s="55"/>
      <c r="Q990" s="55"/>
      <c r="R990" s="55"/>
      <c r="S990" s="55"/>
      <c r="T990" s="55"/>
      <c r="U990" s="55"/>
      <c r="V990" s="55"/>
      <c r="W990" s="55"/>
      <c r="X990" s="55"/>
      <c r="Y990" s="55"/>
      <c r="Z990" s="55"/>
      <c r="AA990" s="55"/>
      <c r="AB990" s="55"/>
      <c r="AC990" s="55"/>
      <c r="AD990" s="55"/>
      <c r="AE990" s="55"/>
      <c r="AF990" s="55"/>
      <c r="AG990" s="55"/>
      <c r="AH990" s="55"/>
      <c r="AI990" s="55"/>
      <c r="AJ990" s="55"/>
      <c r="AK990" s="55"/>
      <c r="AL990" s="55"/>
      <c r="AM990" s="55"/>
      <c r="AN990" s="55"/>
      <c r="AO990" s="55"/>
      <c r="AP990" s="55"/>
      <c r="AQ990" s="55"/>
      <c r="AR990" s="55"/>
      <c r="AS990" s="55"/>
      <c r="AT990" s="55"/>
      <c r="AU990" s="55"/>
      <c r="AV990" s="55"/>
      <c r="AW990" s="55"/>
      <c r="AX990" s="55"/>
      <c r="AY990" s="55"/>
    </row>
    <row r="991" spans="1:51" ht="12.75" x14ac:dyDescent="0.2">
      <c r="A991" s="55"/>
      <c r="B991" s="55"/>
      <c r="C991" s="55"/>
      <c r="D991" s="55"/>
      <c r="E991" s="55"/>
      <c r="F991" s="55"/>
      <c r="G991" s="55"/>
      <c r="H991" s="55"/>
      <c r="I991" s="55"/>
      <c r="J991" s="55"/>
      <c r="K991" s="55"/>
      <c r="L991" s="55"/>
      <c r="M991" s="55"/>
      <c r="N991" s="55"/>
      <c r="O991" s="55"/>
      <c r="P991" s="55"/>
      <c r="Q991" s="55"/>
      <c r="R991" s="55"/>
      <c r="S991" s="55"/>
      <c r="T991" s="55"/>
      <c r="U991" s="55"/>
      <c r="V991" s="55"/>
      <c r="W991" s="55"/>
      <c r="X991" s="55"/>
      <c r="Y991" s="55"/>
      <c r="Z991" s="55"/>
      <c r="AA991" s="55"/>
      <c r="AB991" s="55"/>
      <c r="AC991" s="55"/>
      <c r="AD991" s="55"/>
      <c r="AE991" s="55"/>
      <c r="AF991" s="55"/>
      <c r="AG991" s="55"/>
      <c r="AH991" s="55"/>
      <c r="AI991" s="55"/>
      <c r="AJ991" s="55"/>
      <c r="AK991" s="55"/>
      <c r="AL991" s="55"/>
      <c r="AM991" s="55"/>
      <c r="AN991" s="55"/>
      <c r="AO991" s="55"/>
      <c r="AP991" s="55"/>
      <c r="AQ991" s="55"/>
      <c r="AR991" s="55"/>
      <c r="AS991" s="55"/>
      <c r="AT991" s="55"/>
      <c r="AU991" s="55"/>
      <c r="AV991" s="55"/>
      <c r="AW991" s="55"/>
      <c r="AX991" s="55"/>
      <c r="AY991" s="55"/>
    </row>
    <row r="992" spans="1:51" ht="12.75" x14ac:dyDescent="0.2">
      <c r="A992" s="55"/>
      <c r="B992" s="55"/>
      <c r="C992" s="55"/>
      <c r="D992" s="55"/>
      <c r="E992" s="55"/>
      <c r="F992" s="55"/>
      <c r="G992" s="55"/>
      <c r="H992" s="55"/>
      <c r="I992" s="55"/>
      <c r="J992" s="55"/>
      <c r="K992" s="55"/>
      <c r="L992" s="55"/>
      <c r="M992" s="55"/>
      <c r="N992" s="55"/>
      <c r="O992" s="55"/>
      <c r="P992" s="55"/>
      <c r="Q992" s="55"/>
      <c r="R992" s="55"/>
      <c r="S992" s="55"/>
      <c r="T992" s="55"/>
      <c r="U992" s="55"/>
      <c r="V992" s="55"/>
      <c r="W992" s="55"/>
      <c r="X992" s="55"/>
      <c r="Y992" s="55"/>
      <c r="Z992" s="55"/>
      <c r="AA992" s="55"/>
      <c r="AB992" s="55"/>
      <c r="AC992" s="55"/>
      <c r="AD992" s="55"/>
      <c r="AE992" s="55"/>
      <c r="AF992" s="55"/>
      <c r="AG992" s="55"/>
      <c r="AH992" s="55"/>
      <c r="AI992" s="55"/>
      <c r="AJ992" s="55"/>
      <c r="AK992" s="55"/>
      <c r="AL992" s="55"/>
      <c r="AM992" s="55"/>
      <c r="AN992" s="55"/>
      <c r="AO992" s="55"/>
      <c r="AP992" s="55"/>
      <c r="AQ992" s="55"/>
      <c r="AR992" s="55"/>
      <c r="AS992" s="55"/>
      <c r="AT992" s="55"/>
      <c r="AU992" s="55"/>
      <c r="AV992" s="55"/>
      <c r="AW992" s="55"/>
      <c r="AX992" s="55"/>
      <c r="AY992" s="55"/>
    </row>
    <row r="993" spans="1:51" ht="12.75" x14ac:dyDescent="0.2">
      <c r="A993" s="55"/>
      <c r="B993" s="55"/>
      <c r="C993" s="55"/>
      <c r="D993" s="55"/>
      <c r="E993" s="55"/>
      <c r="F993" s="55"/>
      <c r="G993" s="55"/>
      <c r="H993" s="55"/>
      <c r="I993" s="55"/>
      <c r="J993" s="55"/>
      <c r="K993" s="55"/>
      <c r="L993" s="55"/>
      <c r="M993" s="55"/>
      <c r="N993" s="55"/>
      <c r="O993" s="55"/>
      <c r="P993" s="55"/>
      <c r="Q993" s="55"/>
      <c r="R993" s="55"/>
      <c r="S993" s="55"/>
      <c r="T993" s="55"/>
      <c r="U993" s="55"/>
      <c r="V993" s="55"/>
      <c r="W993" s="55"/>
      <c r="X993" s="55"/>
      <c r="Y993" s="55"/>
      <c r="Z993" s="55"/>
      <c r="AA993" s="55"/>
      <c r="AB993" s="55"/>
      <c r="AC993" s="55"/>
      <c r="AD993" s="55"/>
      <c r="AE993" s="55"/>
      <c r="AF993" s="55"/>
      <c r="AG993" s="55"/>
      <c r="AH993" s="55"/>
      <c r="AI993" s="55"/>
      <c r="AJ993" s="55"/>
      <c r="AK993" s="55"/>
      <c r="AL993" s="55"/>
      <c r="AM993" s="55"/>
      <c r="AN993" s="55"/>
      <c r="AO993" s="55"/>
      <c r="AP993" s="55"/>
      <c r="AQ993" s="55"/>
      <c r="AR993" s="55"/>
      <c r="AS993" s="55"/>
      <c r="AT993" s="55"/>
      <c r="AU993" s="55"/>
      <c r="AV993" s="55"/>
      <c r="AW993" s="55"/>
      <c r="AX993" s="55"/>
      <c r="AY993" s="55"/>
    </row>
    <row r="994" spans="1:51" ht="12.75" x14ac:dyDescent="0.2">
      <c r="A994" s="55"/>
      <c r="B994" s="55"/>
      <c r="C994" s="55"/>
      <c r="D994" s="55"/>
      <c r="E994" s="55"/>
      <c r="F994" s="55"/>
      <c r="G994" s="55"/>
      <c r="H994" s="55"/>
      <c r="I994" s="55"/>
      <c r="J994" s="55"/>
      <c r="K994" s="55"/>
      <c r="L994" s="55"/>
      <c r="M994" s="55"/>
      <c r="N994" s="55"/>
      <c r="O994" s="55"/>
      <c r="P994" s="55"/>
      <c r="Q994" s="55"/>
      <c r="R994" s="55"/>
      <c r="S994" s="55"/>
      <c r="T994" s="55"/>
      <c r="U994" s="55"/>
      <c r="V994" s="55"/>
      <c r="W994" s="55"/>
      <c r="X994" s="55"/>
      <c r="Y994" s="55"/>
      <c r="Z994" s="55"/>
      <c r="AA994" s="55"/>
      <c r="AB994" s="55"/>
      <c r="AC994" s="55"/>
      <c r="AD994" s="55"/>
      <c r="AE994" s="55"/>
      <c r="AF994" s="55"/>
      <c r="AG994" s="55"/>
      <c r="AH994" s="55"/>
      <c r="AI994" s="55"/>
      <c r="AJ994" s="55"/>
      <c r="AK994" s="55"/>
      <c r="AL994" s="55"/>
      <c r="AM994" s="55"/>
      <c r="AN994" s="55"/>
      <c r="AO994" s="55"/>
      <c r="AP994" s="55"/>
      <c r="AQ994" s="55"/>
      <c r="AR994" s="55"/>
      <c r="AS994" s="55"/>
      <c r="AT994" s="55"/>
      <c r="AU994" s="55"/>
      <c r="AV994" s="55"/>
      <c r="AW994" s="55"/>
      <c r="AX994" s="55"/>
      <c r="AY994" s="55"/>
    </row>
    <row r="995" spans="1:51" ht="12.75" x14ac:dyDescent="0.2">
      <c r="A995" s="55"/>
      <c r="B995" s="55"/>
      <c r="C995" s="55"/>
      <c r="D995" s="55"/>
      <c r="E995" s="55"/>
      <c r="F995" s="55"/>
      <c r="G995" s="55"/>
      <c r="H995" s="55"/>
      <c r="I995" s="55"/>
      <c r="J995" s="55"/>
      <c r="K995" s="55"/>
      <c r="L995" s="55"/>
      <c r="M995" s="55"/>
      <c r="N995" s="55"/>
      <c r="O995" s="55"/>
      <c r="P995" s="55"/>
      <c r="Q995" s="55"/>
      <c r="R995" s="55"/>
      <c r="S995" s="55"/>
      <c r="T995" s="55"/>
      <c r="U995" s="55"/>
      <c r="V995" s="55"/>
      <c r="W995" s="55"/>
      <c r="X995" s="55"/>
      <c r="Y995" s="55"/>
      <c r="Z995" s="55"/>
      <c r="AA995" s="55"/>
      <c r="AB995" s="55"/>
      <c r="AC995" s="55"/>
      <c r="AD995" s="55"/>
      <c r="AE995" s="55"/>
      <c r="AF995" s="55"/>
      <c r="AG995" s="55"/>
      <c r="AH995" s="55"/>
      <c r="AI995" s="55"/>
      <c r="AJ995" s="55"/>
      <c r="AK995" s="55"/>
      <c r="AL995" s="55"/>
      <c r="AM995" s="55"/>
      <c r="AN995" s="55"/>
      <c r="AO995" s="55"/>
      <c r="AP995" s="55"/>
      <c r="AQ995" s="55"/>
      <c r="AR995" s="55"/>
      <c r="AS995" s="55"/>
      <c r="AT995" s="55"/>
      <c r="AU995" s="55"/>
      <c r="AV995" s="55"/>
      <c r="AW995" s="55"/>
      <c r="AX995" s="55"/>
      <c r="AY995" s="55"/>
    </row>
    <row r="996" spans="1:51" ht="12.75" x14ac:dyDescent="0.2">
      <c r="A996" s="55"/>
      <c r="B996" s="55"/>
      <c r="C996" s="55"/>
      <c r="D996" s="55"/>
      <c r="E996" s="55"/>
      <c r="F996" s="55"/>
      <c r="G996" s="55"/>
      <c r="H996" s="55"/>
      <c r="I996" s="55"/>
      <c r="J996" s="55"/>
      <c r="K996" s="55"/>
      <c r="L996" s="55"/>
      <c r="M996" s="55"/>
      <c r="N996" s="55"/>
      <c r="O996" s="55"/>
      <c r="P996" s="55"/>
      <c r="Q996" s="55"/>
      <c r="R996" s="55"/>
      <c r="S996" s="55"/>
      <c r="T996" s="55"/>
      <c r="U996" s="55"/>
      <c r="V996" s="55"/>
      <c r="W996" s="55"/>
      <c r="X996" s="55"/>
      <c r="Y996" s="55"/>
      <c r="Z996" s="55"/>
      <c r="AA996" s="55"/>
      <c r="AB996" s="55"/>
      <c r="AC996" s="55"/>
      <c r="AD996" s="55"/>
      <c r="AE996" s="55"/>
      <c r="AF996" s="55"/>
      <c r="AG996" s="55"/>
      <c r="AH996" s="55"/>
      <c r="AI996" s="55"/>
      <c r="AJ996" s="55"/>
      <c r="AK996" s="55"/>
      <c r="AL996" s="55"/>
      <c r="AM996" s="55"/>
      <c r="AN996" s="55"/>
      <c r="AO996" s="55"/>
      <c r="AP996" s="55"/>
      <c r="AQ996" s="55"/>
      <c r="AR996" s="55"/>
      <c r="AS996" s="55"/>
      <c r="AT996" s="55"/>
      <c r="AU996" s="55"/>
      <c r="AV996" s="55"/>
      <c r="AW996" s="55"/>
      <c r="AX996" s="55"/>
      <c r="AY996" s="55"/>
    </row>
    <row r="997" spans="1:51" ht="12.75" x14ac:dyDescent="0.2">
      <c r="A997" s="55"/>
      <c r="B997" s="55"/>
      <c r="C997" s="55"/>
      <c r="D997" s="55"/>
      <c r="E997" s="55"/>
      <c r="F997" s="55"/>
      <c r="G997" s="55"/>
      <c r="H997" s="55"/>
      <c r="I997" s="55"/>
      <c r="J997" s="55"/>
      <c r="K997" s="55"/>
      <c r="L997" s="55"/>
      <c r="M997" s="55"/>
      <c r="N997" s="55"/>
      <c r="O997" s="55"/>
      <c r="P997" s="55"/>
      <c r="Q997" s="55"/>
      <c r="R997" s="55"/>
      <c r="S997" s="55"/>
      <c r="T997" s="55"/>
      <c r="U997" s="55"/>
      <c r="V997" s="55"/>
      <c r="W997" s="55"/>
      <c r="X997" s="55"/>
      <c r="Y997" s="55"/>
      <c r="Z997" s="55"/>
      <c r="AA997" s="55"/>
      <c r="AB997" s="55"/>
      <c r="AC997" s="55"/>
      <c r="AD997" s="55"/>
      <c r="AE997" s="55"/>
      <c r="AF997" s="55"/>
      <c r="AG997" s="55"/>
      <c r="AH997" s="55"/>
      <c r="AI997" s="55"/>
      <c r="AJ997" s="55"/>
      <c r="AK997" s="55"/>
      <c r="AL997" s="55"/>
      <c r="AM997" s="55"/>
      <c r="AN997" s="55"/>
      <c r="AO997" s="55"/>
      <c r="AP997" s="55"/>
      <c r="AQ997" s="55"/>
      <c r="AR997" s="55"/>
      <c r="AS997" s="55"/>
      <c r="AT997" s="55"/>
      <c r="AU997" s="55"/>
      <c r="AV997" s="55"/>
      <c r="AW997" s="55"/>
      <c r="AX997" s="55"/>
      <c r="AY997" s="55"/>
    </row>
    <row r="998" spans="1:51" ht="12.75" x14ac:dyDescent="0.2">
      <c r="A998" s="55"/>
      <c r="B998" s="55"/>
      <c r="C998" s="55"/>
      <c r="D998" s="55"/>
      <c r="E998" s="55"/>
      <c r="F998" s="55"/>
      <c r="G998" s="55"/>
      <c r="H998" s="55"/>
      <c r="I998" s="55"/>
      <c r="J998" s="55"/>
      <c r="K998" s="55"/>
      <c r="L998" s="55"/>
      <c r="M998" s="55"/>
      <c r="N998" s="55"/>
      <c r="O998" s="55"/>
      <c r="P998" s="55"/>
      <c r="Q998" s="55"/>
      <c r="R998" s="55"/>
      <c r="S998" s="55"/>
      <c r="T998" s="55"/>
      <c r="U998" s="55"/>
      <c r="V998" s="55"/>
      <c r="W998" s="55"/>
      <c r="X998" s="55"/>
      <c r="Y998" s="55"/>
      <c r="Z998" s="55"/>
      <c r="AA998" s="55"/>
      <c r="AB998" s="55"/>
      <c r="AC998" s="55"/>
      <c r="AD998" s="55"/>
      <c r="AE998" s="55"/>
      <c r="AF998" s="55"/>
      <c r="AG998" s="55"/>
      <c r="AH998" s="55"/>
      <c r="AI998" s="55"/>
      <c r="AJ998" s="55"/>
      <c r="AK998" s="55"/>
      <c r="AL998" s="55"/>
      <c r="AM998" s="55"/>
      <c r="AN998" s="55"/>
      <c r="AO998" s="55"/>
      <c r="AP998" s="55"/>
      <c r="AQ998" s="55"/>
      <c r="AR998" s="55"/>
      <c r="AS998" s="55"/>
      <c r="AT998" s="55"/>
      <c r="AU998" s="55"/>
      <c r="AV998" s="55"/>
      <c r="AW998" s="55"/>
      <c r="AX998" s="55"/>
      <c r="AY998" s="55"/>
    </row>
    <row r="999" spans="1:51" ht="12.75" x14ac:dyDescent="0.2">
      <c r="A999" s="55"/>
      <c r="B999" s="55"/>
      <c r="C999" s="55"/>
      <c r="D999" s="55"/>
      <c r="E999" s="55"/>
      <c r="F999" s="55"/>
      <c r="G999" s="55"/>
      <c r="H999" s="55"/>
      <c r="I999" s="55"/>
      <c r="J999" s="55"/>
      <c r="K999" s="55"/>
      <c r="L999" s="55"/>
      <c r="M999" s="55"/>
      <c r="N999" s="55"/>
      <c r="O999" s="55"/>
      <c r="P999" s="55"/>
      <c r="Q999" s="55"/>
      <c r="R999" s="55"/>
      <c r="S999" s="55"/>
      <c r="T999" s="55"/>
      <c r="U999" s="55"/>
      <c r="V999" s="55"/>
      <c r="W999" s="55"/>
      <c r="X999" s="55"/>
      <c r="Y999" s="55"/>
      <c r="Z999" s="55"/>
      <c r="AA999" s="55"/>
      <c r="AB999" s="55"/>
      <c r="AC999" s="55"/>
      <c r="AD999" s="55"/>
      <c r="AE999" s="55"/>
      <c r="AF999" s="55"/>
      <c r="AG999" s="55"/>
      <c r="AH999" s="55"/>
      <c r="AI999" s="55"/>
      <c r="AJ999" s="55"/>
      <c r="AK999" s="55"/>
      <c r="AL999" s="55"/>
      <c r="AM999" s="55"/>
      <c r="AN999" s="55"/>
      <c r="AO999" s="55"/>
      <c r="AP999" s="55"/>
      <c r="AQ999" s="55"/>
      <c r="AR999" s="55"/>
      <c r="AS999" s="55"/>
      <c r="AT999" s="55"/>
      <c r="AU999" s="55"/>
      <c r="AV999" s="55"/>
      <c r="AW999" s="55"/>
      <c r="AX999" s="55"/>
      <c r="AY999" s="55"/>
    </row>
    <row r="1000" spans="1:51" ht="12.75" x14ac:dyDescent="0.2">
      <c r="A1000" s="55"/>
      <c r="B1000" s="55"/>
      <c r="C1000" s="55"/>
      <c r="D1000" s="55"/>
      <c r="E1000" s="55"/>
      <c r="F1000" s="55"/>
      <c r="G1000" s="55"/>
      <c r="H1000" s="55"/>
      <c r="I1000" s="55"/>
      <c r="J1000" s="55"/>
      <c r="K1000" s="55"/>
      <c r="L1000" s="55"/>
      <c r="M1000" s="55"/>
      <c r="N1000" s="55"/>
      <c r="O1000" s="55"/>
      <c r="P1000" s="55"/>
      <c r="Q1000" s="55"/>
      <c r="R1000" s="55"/>
      <c r="S1000" s="55"/>
      <c r="T1000" s="55"/>
      <c r="U1000" s="55"/>
      <c r="V1000" s="55"/>
      <c r="W1000" s="55"/>
      <c r="X1000" s="55"/>
      <c r="Y1000" s="55"/>
      <c r="Z1000" s="55"/>
      <c r="AA1000" s="55"/>
      <c r="AB1000" s="55"/>
      <c r="AC1000" s="55"/>
      <c r="AD1000" s="55"/>
      <c r="AE1000" s="55"/>
      <c r="AF1000" s="55"/>
      <c r="AG1000" s="55"/>
      <c r="AH1000" s="55"/>
      <c r="AI1000" s="55"/>
      <c r="AJ1000" s="55"/>
      <c r="AK1000" s="55"/>
      <c r="AL1000" s="55"/>
      <c r="AM1000" s="55"/>
      <c r="AN1000" s="55"/>
      <c r="AO1000" s="55"/>
      <c r="AP1000" s="55"/>
      <c r="AQ1000" s="55"/>
      <c r="AR1000" s="55"/>
      <c r="AS1000" s="55"/>
      <c r="AT1000" s="55"/>
      <c r="AU1000" s="55"/>
      <c r="AV1000" s="55"/>
      <c r="AW1000" s="55"/>
      <c r="AX1000" s="55"/>
      <c r="AY1000" s="55"/>
    </row>
  </sheetData>
  <hyperlinks>
    <hyperlink ref="B2" r:id="rId1"/>
    <hyperlink ref="B3" r:id="rId2"/>
    <hyperlink ref="B4" r:id="rId3"/>
    <hyperlink ref="B5" r:id="rId4"/>
    <hyperlink ref="B6" r:id="rId5"/>
    <hyperlink ref="B8" r:id="rId6"/>
    <hyperlink ref="B10" r:id="rId7"/>
    <hyperlink ref="B11" r:id="rId8"/>
  </hyperlinks>
  <pageMargins left="0.7" right="0.7" top="0.75" bottom="0.75" header="0.3" footer="0.3"/>
  <pageSetup paperSize="9" orientation="portrait" r:id="rId9"/>
  <drawing r:id="rId10"/>
  <legacy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workbookViewId="0"/>
  </sheetViews>
  <sheetFormatPr defaultColWidth="14.42578125" defaultRowHeight="15.75" customHeight="1" x14ac:dyDescent="0.2"/>
  <cols>
    <col min="1" max="1" width="16.42578125" customWidth="1"/>
  </cols>
  <sheetData>
    <row r="1" spans="1:13" ht="15.75" customHeight="1" x14ac:dyDescent="0.2">
      <c r="A1" s="2" t="s">
        <v>2</v>
      </c>
      <c r="B1" s="3" t="s">
        <v>4</v>
      </c>
      <c r="C1" s="3" t="s">
        <v>5</v>
      </c>
      <c r="D1" s="3" t="s">
        <v>6</v>
      </c>
      <c r="E1" s="3" t="s">
        <v>7</v>
      </c>
      <c r="F1" s="3" t="s">
        <v>8</v>
      </c>
      <c r="G1" s="3"/>
      <c r="H1" s="3"/>
      <c r="I1" s="3"/>
      <c r="J1" s="3"/>
      <c r="K1" s="3"/>
      <c r="L1" s="3"/>
      <c r="M1" s="3"/>
    </row>
    <row r="2" spans="1:13" ht="15.75" customHeight="1" x14ac:dyDescent="0.2">
      <c r="A2" s="3" t="s">
        <v>9</v>
      </c>
      <c r="B2" s="5">
        <v>1</v>
      </c>
      <c r="C2" s="5">
        <v>0.99</v>
      </c>
      <c r="D2" s="5">
        <v>0.98</v>
      </c>
      <c r="E2" s="5">
        <v>0.84</v>
      </c>
      <c r="F2" s="5">
        <v>0.82</v>
      </c>
    </row>
    <row r="3" spans="1:13" ht="15.75" customHeight="1" x14ac:dyDescent="0.2">
      <c r="A3" s="3" t="s">
        <v>21</v>
      </c>
      <c r="B3" s="5">
        <v>1</v>
      </c>
      <c r="C3" s="5">
        <v>0.99</v>
      </c>
      <c r="D3" s="5">
        <v>0.97</v>
      </c>
      <c r="E3" s="5">
        <v>0.87</v>
      </c>
      <c r="F3" s="5">
        <v>0.86</v>
      </c>
    </row>
    <row r="4" spans="1:13" ht="15.75" customHeight="1" x14ac:dyDescent="0.2">
      <c r="A4" s="3" t="s">
        <v>29</v>
      </c>
      <c r="B4" s="8">
        <f t="shared" ref="B4:F4" si="0">B3-B2</f>
        <v>0</v>
      </c>
      <c r="C4" s="8">
        <f t="shared" si="0"/>
        <v>0</v>
      </c>
      <c r="D4" s="8">
        <f t="shared" si="0"/>
        <v>-1.0000000000000009E-2</v>
      </c>
      <c r="E4" s="8">
        <f t="shared" si="0"/>
        <v>3.0000000000000027E-2</v>
      </c>
      <c r="F4" s="5">
        <f t="shared" si="0"/>
        <v>4.0000000000000036E-2</v>
      </c>
    </row>
    <row r="5" spans="1:13" ht="15.75" customHeight="1" x14ac:dyDescent="0.2">
      <c r="A5" s="3" t="s">
        <v>44</v>
      </c>
      <c r="B5" s="3">
        <v>0.99</v>
      </c>
      <c r="C5" s="3">
        <v>0.77</v>
      </c>
      <c r="D5" s="3">
        <v>0.2</v>
      </c>
      <c r="E5" s="3">
        <v>0.28000000000000003</v>
      </c>
      <c r="F5" s="3">
        <v>0.28999999999999998</v>
      </c>
    </row>
    <row r="7" spans="1:13" ht="15.75" customHeight="1" x14ac:dyDescent="0.2">
      <c r="A7" s="2" t="s">
        <v>45</v>
      </c>
      <c r="B7" s="3" t="s">
        <v>46</v>
      </c>
      <c r="C7" s="3" t="s">
        <v>5</v>
      </c>
      <c r="D7" s="3" t="s">
        <v>6</v>
      </c>
      <c r="E7" s="3" t="s">
        <v>47</v>
      </c>
    </row>
    <row r="8" spans="1:13" ht="15.75" customHeight="1" x14ac:dyDescent="0.2">
      <c r="A8" s="3" t="s">
        <v>9</v>
      </c>
      <c r="B8" s="5"/>
      <c r="C8" s="5">
        <v>0.91</v>
      </c>
      <c r="D8" s="5">
        <v>0.83</v>
      </c>
      <c r="E8" s="5"/>
      <c r="F8" s="5"/>
    </row>
    <row r="9" spans="1:13" ht="15.75" customHeight="1" x14ac:dyDescent="0.2">
      <c r="A9" s="3" t="s">
        <v>21</v>
      </c>
      <c r="B9" s="5"/>
      <c r="C9" s="5">
        <v>0.98</v>
      </c>
      <c r="D9" s="5">
        <v>0.96</v>
      </c>
      <c r="E9" s="5"/>
      <c r="F9" s="5"/>
    </row>
    <row r="10" spans="1:13" ht="15.75" customHeight="1" x14ac:dyDescent="0.2">
      <c r="A10" s="3" t="s">
        <v>29</v>
      </c>
      <c r="B10" s="11"/>
      <c r="C10" s="11">
        <f t="shared" ref="C10:D10" si="1">C9-C8</f>
        <v>6.9999999999999951E-2</v>
      </c>
      <c r="D10" s="11">
        <f t="shared" si="1"/>
        <v>0.13</v>
      </c>
      <c r="E10" s="5"/>
      <c r="F10" s="5"/>
    </row>
    <row r="11" spans="1:13" ht="15.75" customHeight="1" x14ac:dyDescent="0.2">
      <c r="A11" s="3" t="s">
        <v>50</v>
      </c>
      <c r="C11" s="3" t="s">
        <v>51</v>
      </c>
      <c r="D11" s="3" t="s">
        <v>52</v>
      </c>
    </row>
    <row r="13" spans="1:13" ht="15.75" customHeight="1" x14ac:dyDescent="0.2">
      <c r="A13" s="2" t="s">
        <v>53</v>
      </c>
      <c r="B13" s="3" t="s">
        <v>4</v>
      </c>
      <c r="C13" s="3" t="s">
        <v>5</v>
      </c>
      <c r="D13" s="3" t="s">
        <v>6</v>
      </c>
    </row>
    <row r="14" spans="1:13" ht="15.75" customHeight="1" x14ac:dyDescent="0.2">
      <c r="A14" s="3" t="s">
        <v>9</v>
      </c>
      <c r="B14" s="5">
        <v>0.82</v>
      </c>
      <c r="C14" s="5">
        <v>0.8</v>
      </c>
      <c r="D14" s="5">
        <v>0.75</v>
      </c>
    </row>
    <row r="15" spans="1:13" ht="15.75" customHeight="1" x14ac:dyDescent="0.2">
      <c r="A15" s="3" t="s">
        <v>21</v>
      </c>
      <c r="B15" s="5">
        <v>0.97</v>
      </c>
      <c r="C15" s="5">
        <v>0.96</v>
      </c>
      <c r="D15" s="5">
        <v>0.95</v>
      </c>
    </row>
    <row r="16" spans="1:13" ht="15.75" customHeight="1" x14ac:dyDescent="0.2">
      <c r="A16" s="3" t="s">
        <v>29</v>
      </c>
      <c r="B16" s="12">
        <f t="shared" ref="B16:D16" si="2">B15-B14</f>
        <v>0.15000000000000002</v>
      </c>
      <c r="C16" s="12">
        <f t="shared" si="2"/>
        <v>0.15999999999999992</v>
      </c>
      <c r="D16" s="12">
        <f t="shared" si="2"/>
        <v>0.19999999999999996</v>
      </c>
    </row>
    <row r="17" spans="1:5" ht="15.75" customHeight="1" x14ac:dyDescent="0.2">
      <c r="A17" s="3" t="s">
        <v>44</v>
      </c>
      <c r="B17" s="3" t="s">
        <v>54</v>
      </c>
      <c r="C17" s="3" t="s">
        <v>54</v>
      </c>
      <c r="D17" s="3" t="s">
        <v>54</v>
      </c>
    </row>
    <row r="18" spans="1:5" ht="15.75" customHeight="1" x14ac:dyDescent="0.2">
      <c r="A18" s="3" t="s">
        <v>50</v>
      </c>
      <c r="B18" s="3" t="s">
        <v>55</v>
      </c>
      <c r="C18" s="3" t="s">
        <v>56</v>
      </c>
      <c r="D18" s="3" t="s">
        <v>57</v>
      </c>
      <c r="E18" s="3" t="s">
        <v>58</v>
      </c>
    </row>
    <row r="20" spans="1:5" ht="15.75" customHeight="1" x14ac:dyDescent="0.2">
      <c r="A20" s="2" t="s">
        <v>59</v>
      </c>
      <c r="B20" s="3" t="s">
        <v>46</v>
      </c>
      <c r="C20" s="3" t="s">
        <v>46</v>
      </c>
      <c r="D20" s="3" t="s">
        <v>6</v>
      </c>
    </row>
    <row r="21" spans="1:5" ht="15.75" customHeight="1" x14ac:dyDescent="0.2">
      <c r="A21" s="3" t="s">
        <v>16</v>
      </c>
      <c r="D21" s="13">
        <v>0.57899999999999996</v>
      </c>
    </row>
    <row r="22" spans="1:5" ht="15.75" customHeight="1" x14ac:dyDescent="0.2">
      <c r="A22" s="3" t="s">
        <v>9</v>
      </c>
      <c r="D22" s="13">
        <v>0.60299999999999998</v>
      </c>
    </row>
    <row r="23" spans="1:5" ht="15.75" customHeight="1" x14ac:dyDescent="0.2">
      <c r="A23" s="3" t="s">
        <v>21</v>
      </c>
      <c r="D23" s="13">
        <v>0.69</v>
      </c>
    </row>
    <row r="24" spans="1:5" ht="15.75" customHeight="1" x14ac:dyDescent="0.2">
      <c r="A24" s="3" t="s">
        <v>29</v>
      </c>
      <c r="D24" s="14">
        <f>D23-D22</f>
        <v>8.6999999999999966E-2</v>
      </c>
    </row>
    <row r="25" spans="1:5" ht="15.75" customHeight="1" x14ac:dyDescent="0.2">
      <c r="A25" s="3" t="s">
        <v>44</v>
      </c>
      <c r="D25" s="3" t="s">
        <v>60</v>
      </c>
      <c r="E25" s="3" t="s">
        <v>61</v>
      </c>
    </row>
    <row r="27" spans="1:5" ht="15.75" customHeight="1" x14ac:dyDescent="0.2">
      <c r="A27" s="2" t="s">
        <v>62</v>
      </c>
      <c r="B27" s="3" t="s">
        <v>4</v>
      </c>
      <c r="C27" s="3" t="s">
        <v>5</v>
      </c>
      <c r="D27" s="3" t="s">
        <v>6</v>
      </c>
    </row>
    <row r="28" spans="1:5" ht="15.75" customHeight="1" x14ac:dyDescent="0.2">
      <c r="A28" s="3" t="s">
        <v>9</v>
      </c>
      <c r="B28" s="15">
        <v>0.55700000000000005</v>
      </c>
      <c r="C28" s="15">
        <v>0.53600000000000003</v>
      </c>
      <c r="D28" s="15">
        <v>0.42299999999999999</v>
      </c>
    </row>
    <row r="29" spans="1:5" ht="15.75" customHeight="1" x14ac:dyDescent="0.2">
      <c r="A29" s="3" t="s">
        <v>21</v>
      </c>
      <c r="B29" s="15">
        <v>0.73299999999999998</v>
      </c>
      <c r="C29" s="15">
        <v>0.71299999999999997</v>
      </c>
      <c r="D29" s="15">
        <v>0.60299999999999998</v>
      </c>
    </row>
    <row r="30" spans="1:5" ht="12.75" x14ac:dyDescent="0.2">
      <c r="A30" s="3" t="s">
        <v>29</v>
      </c>
      <c r="B30" s="16">
        <f t="shared" ref="B30:D30" si="3">B29-B28</f>
        <v>0.17599999999999993</v>
      </c>
      <c r="C30" s="16">
        <f t="shared" si="3"/>
        <v>0.17699999999999994</v>
      </c>
      <c r="D30" s="16">
        <f t="shared" si="3"/>
        <v>0.18</v>
      </c>
    </row>
    <row r="31" spans="1:5" ht="12.75" x14ac:dyDescent="0.2">
      <c r="A31" s="3" t="s">
        <v>44</v>
      </c>
      <c r="B31" s="3" t="s">
        <v>54</v>
      </c>
      <c r="C31" s="3" t="s">
        <v>54</v>
      </c>
      <c r="D31" s="3" t="s">
        <v>54</v>
      </c>
    </row>
    <row r="32" spans="1:5" ht="12.75" x14ac:dyDescent="0.2">
      <c r="A32" s="3"/>
    </row>
    <row r="33" spans="1:26" ht="12.75" x14ac:dyDescent="0.2">
      <c r="A33" s="2" t="s">
        <v>63</v>
      </c>
      <c r="B33" s="3" t="s">
        <v>46</v>
      </c>
      <c r="C33" s="3" t="s">
        <v>5</v>
      </c>
      <c r="D33" s="3" t="s">
        <v>6</v>
      </c>
    </row>
    <row r="34" spans="1:26" ht="12.75" x14ac:dyDescent="0.2">
      <c r="A34" s="3" t="s">
        <v>9</v>
      </c>
      <c r="C34" s="13">
        <v>0.90100000000000002</v>
      </c>
      <c r="D34" s="13">
        <v>0.80700000000000005</v>
      </c>
    </row>
    <row r="35" spans="1:26" ht="12.75" x14ac:dyDescent="0.2">
      <c r="A35" s="3" t="s">
        <v>21</v>
      </c>
      <c r="C35" s="5">
        <v>0.95</v>
      </c>
      <c r="D35" s="13">
        <v>0.84399999999999997</v>
      </c>
    </row>
    <row r="36" spans="1:26" ht="12.75" x14ac:dyDescent="0.2">
      <c r="A36" s="3" t="s">
        <v>29</v>
      </c>
      <c r="C36" s="17">
        <f t="shared" ref="C36:D36" si="4">C35-C34</f>
        <v>4.8999999999999932E-2</v>
      </c>
      <c r="D36" s="18">
        <f t="shared" si="4"/>
        <v>3.6999999999999922E-2</v>
      </c>
    </row>
    <row r="37" spans="1:26" ht="12.75" x14ac:dyDescent="0.2">
      <c r="A37" s="3" t="s">
        <v>44</v>
      </c>
      <c r="C37" s="3">
        <v>0.12</v>
      </c>
      <c r="D37" s="3">
        <v>0.69</v>
      </c>
      <c r="E37" s="3" t="s">
        <v>65</v>
      </c>
    </row>
    <row r="39" spans="1:26" ht="12.75" x14ac:dyDescent="0.2">
      <c r="A39" s="2" t="s">
        <v>66</v>
      </c>
      <c r="B39" s="3" t="s">
        <v>67</v>
      </c>
      <c r="C39" s="3" t="s">
        <v>68</v>
      </c>
      <c r="D39" s="3" t="s">
        <v>69</v>
      </c>
      <c r="E39" s="3" t="s">
        <v>70</v>
      </c>
      <c r="F39" s="3" t="s">
        <v>71</v>
      </c>
    </row>
    <row r="40" spans="1:26" ht="12.75" x14ac:dyDescent="0.2">
      <c r="A40" s="3" t="s">
        <v>72</v>
      </c>
      <c r="F40" s="13">
        <v>0.65900000000000003</v>
      </c>
      <c r="G40" s="3" t="s">
        <v>73</v>
      </c>
      <c r="H40" s="18">
        <f>AVERAGE(F40,F43)</f>
        <v>0.624</v>
      </c>
    </row>
    <row r="41" spans="1:26" ht="12.75" x14ac:dyDescent="0.2">
      <c r="A41" s="3" t="s">
        <v>77</v>
      </c>
      <c r="F41" s="13">
        <v>0.55200000000000005</v>
      </c>
    </row>
    <row r="42" spans="1:26" ht="12.75" x14ac:dyDescent="0.2">
      <c r="A42" s="3" t="s">
        <v>78</v>
      </c>
      <c r="F42" s="18">
        <f>F41-F40</f>
        <v>-0.10699999999999998</v>
      </c>
    </row>
    <row r="43" spans="1:26" ht="12.75" x14ac:dyDescent="0.2">
      <c r="A43" s="3" t="s">
        <v>82</v>
      </c>
      <c r="F43" s="13">
        <v>0.58899999999999997</v>
      </c>
      <c r="G43" s="3" t="s">
        <v>73</v>
      </c>
    </row>
    <row r="44" spans="1:26" ht="12.75" x14ac:dyDescent="0.2">
      <c r="A44" s="3" t="s">
        <v>83</v>
      </c>
      <c r="F44" s="13">
        <v>0.76800000000000002</v>
      </c>
    </row>
    <row r="45" spans="1:26" ht="12.75" x14ac:dyDescent="0.2">
      <c r="A45" s="3" t="s">
        <v>84</v>
      </c>
      <c r="F45" s="3" t="s">
        <v>85</v>
      </c>
    </row>
    <row r="46" spans="1:26" ht="12.75" x14ac:dyDescent="0.2">
      <c r="A46" s="2" t="s">
        <v>86</v>
      </c>
      <c r="B46" s="23">
        <v>0.13100000000000001</v>
      </c>
      <c r="C46" s="23">
        <v>0.14599999999999999</v>
      </c>
      <c r="D46" s="23">
        <v>0.24199999999999999</v>
      </c>
      <c r="E46" s="23">
        <v>0.29499999999999998</v>
      </c>
      <c r="F46" s="23">
        <v>0.29499999999999998</v>
      </c>
      <c r="G46" s="24"/>
      <c r="H46" s="24"/>
      <c r="I46" s="24"/>
      <c r="J46" s="24"/>
      <c r="K46" s="24"/>
      <c r="L46" s="24"/>
      <c r="M46" s="24"/>
      <c r="N46" s="24"/>
      <c r="O46" s="24"/>
      <c r="P46" s="24"/>
      <c r="Q46" s="24"/>
      <c r="R46" s="24"/>
      <c r="S46" s="24"/>
      <c r="T46" s="24"/>
      <c r="U46" s="24"/>
      <c r="V46" s="24"/>
      <c r="W46" s="24"/>
      <c r="X46" s="24"/>
      <c r="Y46" s="24"/>
      <c r="Z46" s="24"/>
    </row>
    <row r="47" spans="1:26" ht="12.75" x14ac:dyDescent="0.2">
      <c r="A47" s="3" t="s">
        <v>87</v>
      </c>
      <c r="F47" s="3" t="s">
        <v>88</v>
      </c>
    </row>
    <row r="48" spans="1:26" ht="12.75" x14ac:dyDescent="0.2">
      <c r="A48" s="2"/>
    </row>
    <row r="49" spans="1:26" ht="12.75" x14ac:dyDescent="0.2">
      <c r="A49" s="2" t="s">
        <v>66</v>
      </c>
      <c r="B49" s="3" t="s">
        <v>67</v>
      </c>
      <c r="C49" s="3" t="s">
        <v>67</v>
      </c>
      <c r="D49" s="3" t="s">
        <v>67</v>
      </c>
      <c r="E49" s="3" t="s">
        <v>67</v>
      </c>
      <c r="F49" s="3" t="s">
        <v>71</v>
      </c>
      <c r="H49" s="18">
        <f>AVERAGE(F50,F53)</f>
        <v>0.42599999999999999</v>
      </c>
    </row>
    <row r="50" spans="1:26" ht="12.75" x14ac:dyDescent="0.2">
      <c r="A50" s="3" t="s">
        <v>92</v>
      </c>
      <c r="F50" s="13">
        <v>0.44500000000000001</v>
      </c>
      <c r="G50" s="3" t="s">
        <v>73</v>
      </c>
    </row>
    <row r="51" spans="1:26" ht="12.75" x14ac:dyDescent="0.2">
      <c r="A51" s="3" t="s">
        <v>94</v>
      </c>
      <c r="F51" s="13">
        <v>0.33900000000000002</v>
      </c>
    </row>
    <row r="52" spans="1:26" ht="12.75" x14ac:dyDescent="0.2">
      <c r="A52" s="3" t="s">
        <v>96</v>
      </c>
      <c r="F52" s="18">
        <f>F51-F50</f>
        <v>-0.10599999999999998</v>
      </c>
    </row>
    <row r="53" spans="1:26" ht="12.75" x14ac:dyDescent="0.2">
      <c r="A53" s="3" t="s">
        <v>102</v>
      </c>
      <c r="F53" s="13">
        <v>0.40699999999999997</v>
      </c>
      <c r="G53" s="3" t="s">
        <v>73</v>
      </c>
    </row>
    <row r="54" spans="1:26" ht="12.75" x14ac:dyDescent="0.2">
      <c r="A54" s="3" t="s">
        <v>104</v>
      </c>
      <c r="F54" s="13">
        <v>0.57099999999999995</v>
      </c>
    </row>
    <row r="55" spans="1:26" ht="12.75" x14ac:dyDescent="0.2">
      <c r="A55" s="3" t="s">
        <v>105</v>
      </c>
      <c r="F55" s="3" t="s">
        <v>106</v>
      </c>
    </row>
    <row r="56" spans="1:26" ht="12.75" x14ac:dyDescent="0.2">
      <c r="A56" s="2" t="s">
        <v>86</v>
      </c>
      <c r="B56" s="23">
        <v>0.14099999999999999</v>
      </c>
      <c r="C56" s="23">
        <v>0.21099999999999999</v>
      </c>
      <c r="D56" s="23">
        <v>0.20799999999999999</v>
      </c>
      <c r="E56" s="23">
        <v>0.27100000000000002</v>
      </c>
      <c r="F56" s="23">
        <v>0.27100000000000002</v>
      </c>
      <c r="G56" s="24"/>
      <c r="H56" s="24"/>
      <c r="I56" s="24"/>
      <c r="J56" s="24"/>
      <c r="K56" s="24"/>
      <c r="L56" s="24"/>
      <c r="M56" s="24"/>
      <c r="N56" s="24"/>
      <c r="O56" s="24"/>
      <c r="P56" s="24"/>
      <c r="Q56" s="24"/>
      <c r="R56" s="24"/>
      <c r="S56" s="24"/>
      <c r="T56" s="24"/>
      <c r="U56" s="24"/>
      <c r="V56" s="24"/>
      <c r="W56" s="24"/>
      <c r="X56" s="24"/>
      <c r="Y56" s="24"/>
      <c r="Z56" s="24"/>
    </row>
    <row r="57" spans="1:26" ht="12.75" x14ac:dyDescent="0.2">
      <c r="A57" s="3" t="s">
        <v>87</v>
      </c>
      <c r="F57" s="3" t="s">
        <v>107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
  <sheetViews>
    <sheetView workbookViewId="0"/>
  </sheetViews>
  <sheetFormatPr defaultColWidth="14.42578125" defaultRowHeight="15.75" customHeight="1" x14ac:dyDescent="0.2"/>
  <sheetData>
    <row r="1" spans="1:35" x14ac:dyDescent="0.25">
      <c r="A1" s="19" t="s">
        <v>64</v>
      </c>
      <c r="B1" s="19" t="s">
        <v>19</v>
      </c>
      <c r="C1" s="19" t="s">
        <v>74</v>
      </c>
      <c r="D1" s="19" t="s">
        <v>10</v>
      </c>
      <c r="E1" s="19" t="s">
        <v>25</v>
      </c>
      <c r="F1" s="19" t="s">
        <v>75</v>
      </c>
      <c r="G1" s="19" t="s">
        <v>17</v>
      </c>
      <c r="H1" s="20" t="s">
        <v>76</v>
      </c>
      <c r="I1" s="19" t="s">
        <v>42</v>
      </c>
      <c r="J1" s="19" t="s">
        <v>43</v>
      </c>
      <c r="K1" s="19" t="s">
        <v>34</v>
      </c>
      <c r="L1" s="19" t="s">
        <v>35</v>
      </c>
      <c r="M1" s="19" t="s">
        <v>37</v>
      </c>
      <c r="N1" s="19" t="s">
        <v>79</v>
      </c>
      <c r="O1" s="19" t="s">
        <v>39</v>
      </c>
      <c r="P1" s="19" t="s">
        <v>80</v>
      </c>
      <c r="Q1" s="21" t="s">
        <v>81</v>
      </c>
      <c r="R1" s="22"/>
      <c r="S1" s="22"/>
      <c r="T1" s="22"/>
      <c r="U1" s="22"/>
      <c r="V1" s="22"/>
      <c r="W1" s="22"/>
      <c r="X1" s="22"/>
      <c r="Y1" s="22"/>
      <c r="Z1" s="22"/>
      <c r="AA1" s="22"/>
      <c r="AB1" s="22"/>
      <c r="AC1" s="22"/>
      <c r="AD1" s="22"/>
      <c r="AE1" s="22"/>
      <c r="AF1" s="22"/>
      <c r="AG1" s="22"/>
      <c r="AH1" s="22"/>
      <c r="AI1" s="22"/>
    </row>
    <row r="2" spans="1:35" ht="15.75" customHeight="1" x14ac:dyDescent="0.2">
      <c r="A2" s="25" t="str">
        <f>HYPERLINK("http://www.sciencedirect.com/science/article/pii/S0167629615000880","Busso et al 2015 (CHW reminders)")</f>
        <v>Busso et al 2015 (CHW reminders)</v>
      </c>
      <c r="B2" s="26" t="s">
        <v>89</v>
      </c>
      <c r="C2" s="26" t="s">
        <v>90</v>
      </c>
      <c r="D2" s="26" t="s">
        <v>91</v>
      </c>
      <c r="E2" s="27">
        <v>13000</v>
      </c>
      <c r="F2" s="26" t="s">
        <v>93</v>
      </c>
      <c r="G2" s="26" t="s">
        <v>95</v>
      </c>
      <c r="H2" s="28">
        <v>0.68</v>
      </c>
      <c r="I2" s="26" t="s">
        <v>46</v>
      </c>
      <c r="J2" s="26" t="s">
        <v>97</v>
      </c>
      <c r="K2" s="26" t="s">
        <v>98</v>
      </c>
      <c r="L2" s="26" t="s">
        <v>99</v>
      </c>
      <c r="M2" s="26" t="s">
        <v>100</v>
      </c>
      <c r="N2" s="27">
        <v>1</v>
      </c>
      <c r="O2" s="26" t="s">
        <v>46</v>
      </c>
      <c r="P2" s="26"/>
      <c r="Q2" s="26" t="s">
        <v>101</v>
      </c>
      <c r="R2" s="26"/>
      <c r="S2" s="26"/>
      <c r="T2" s="26"/>
      <c r="U2" s="26"/>
      <c r="V2" s="26"/>
      <c r="W2" s="26"/>
      <c r="X2" s="26"/>
      <c r="Y2" s="26"/>
      <c r="Z2" s="26"/>
      <c r="AA2" s="26"/>
      <c r="AB2" s="26"/>
      <c r="AC2" s="26"/>
      <c r="AD2" s="26"/>
      <c r="AE2" s="26"/>
      <c r="AF2" s="26"/>
      <c r="AG2" s="26"/>
      <c r="AH2" s="26"/>
      <c r="AI2" s="26"/>
    </row>
    <row r="3" spans="1:35" ht="15.75" customHeight="1" x14ac:dyDescent="0.2">
      <c r="A3" s="25" t="s">
        <v>103</v>
      </c>
      <c r="B3" s="26" t="s">
        <v>108</v>
      </c>
      <c r="C3" s="26" t="s">
        <v>109</v>
      </c>
      <c r="D3" s="26" t="s">
        <v>110</v>
      </c>
      <c r="E3" s="27">
        <v>3774</v>
      </c>
      <c r="F3" s="26" t="s">
        <v>111</v>
      </c>
      <c r="G3" s="26" t="s">
        <v>112</v>
      </c>
      <c r="H3" s="30"/>
      <c r="I3" s="26" t="s">
        <v>46</v>
      </c>
      <c r="J3" s="26" t="s">
        <v>46</v>
      </c>
      <c r="K3" s="26" t="s">
        <v>46</v>
      </c>
      <c r="L3" s="26" t="s">
        <v>99</v>
      </c>
      <c r="M3" s="26" t="s">
        <v>114</v>
      </c>
      <c r="N3" s="27">
        <v>1</v>
      </c>
      <c r="O3" s="26" t="s">
        <v>46</v>
      </c>
      <c r="P3" s="26"/>
      <c r="Q3" s="26" t="s">
        <v>116</v>
      </c>
      <c r="R3" s="26"/>
      <c r="S3" s="26"/>
      <c r="T3" s="26"/>
      <c r="U3" s="26"/>
      <c r="V3" s="26"/>
      <c r="W3" s="26"/>
      <c r="X3" s="26"/>
      <c r="Y3" s="26"/>
      <c r="Z3" s="26"/>
      <c r="AA3" s="26"/>
      <c r="AB3" s="26"/>
      <c r="AC3" s="26"/>
      <c r="AD3" s="26"/>
      <c r="AE3" s="26"/>
      <c r="AF3" s="26"/>
      <c r="AG3" s="26"/>
      <c r="AH3" s="26"/>
      <c r="AI3" s="26"/>
    </row>
    <row r="4" spans="1:35" ht="15.75" customHeight="1" x14ac:dyDescent="0.2">
      <c r="A4" s="36" t="str">
        <f>HYPERLINK("http://onlinelibrary.wiley.com/doi/10.1002/14651858.CD003941.pub2/abstract","Vann et al 2005")</f>
        <v>Vann et al 2005</v>
      </c>
      <c r="B4" s="37"/>
      <c r="C4" s="37" t="s">
        <v>126</v>
      </c>
      <c r="D4" s="37"/>
      <c r="E4" s="37"/>
      <c r="F4" s="37"/>
      <c r="G4" s="37"/>
      <c r="H4" s="38"/>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1:35" ht="15.75" customHeight="1" x14ac:dyDescent="0.2">
      <c r="A5" s="36" t="str">
        <f>HYPERLINK("http://www.cochrane.org/CD007458/COMMUN_mobile-phone-messaging-reminders-for-attendance-at-healthcare-appointments","Gurol-Urganci et al. 2013 ")</f>
        <v xml:space="preserve">Gurol-Urganci et al. 2013 </v>
      </c>
      <c r="B5" s="37"/>
      <c r="C5" s="37" t="s">
        <v>126</v>
      </c>
      <c r="D5" s="37"/>
      <c r="E5" s="37"/>
      <c r="F5" s="37"/>
      <c r="G5" s="37"/>
      <c r="H5" s="38"/>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row>
    <row r="6" spans="1:35" ht="15.75" customHeight="1" x14ac:dyDescent="0.2">
      <c r="A6" s="36" t="str">
        <f>HYPERLINK("http://onlinelibrary.wiley.com/doi/10.1002/14651858.CD008145.pub3/full","Oyo-Ita et al. 2016")</f>
        <v>Oyo-Ita et al. 2016</v>
      </c>
      <c r="B6" s="37"/>
      <c r="C6" s="37" t="s">
        <v>126</v>
      </c>
      <c r="D6" s="37"/>
      <c r="E6" s="37"/>
      <c r="F6" s="37"/>
      <c r="G6" s="37"/>
      <c r="H6" s="38"/>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row>
    <row r="7" spans="1:35" ht="15.75" customHeight="1" x14ac:dyDescent="0.2">
      <c r="A7" s="36" t="str">
        <f>HYPERLINK("http://www.ncbi.nlm.nih.gov/pubmed/26395786","Brown et al 2015")</f>
        <v>Brown et al 2015</v>
      </c>
      <c r="B7" s="37"/>
      <c r="C7" s="37"/>
      <c r="D7" s="37"/>
      <c r="E7" s="37"/>
      <c r="F7" s="37"/>
      <c r="G7" s="37"/>
      <c r="H7" s="38"/>
      <c r="I7" s="37"/>
      <c r="J7" s="37"/>
      <c r="K7" s="37"/>
      <c r="L7" s="37"/>
      <c r="M7" s="37"/>
      <c r="N7" s="37"/>
      <c r="O7" s="37"/>
      <c r="P7" s="36" t="str">
        <f>HYPERLINK("http://link.springer.com.ez.library.latrobe.edu.au/article/10.1007/s10900-015-0092-3","link")</f>
        <v>link</v>
      </c>
      <c r="Q7" s="37"/>
      <c r="R7" s="37"/>
      <c r="S7" s="37"/>
      <c r="T7" s="37"/>
      <c r="U7" s="37"/>
      <c r="V7" s="37"/>
      <c r="W7" s="37"/>
      <c r="X7" s="37"/>
      <c r="Y7" s="37"/>
      <c r="Z7" s="37"/>
      <c r="AA7" s="37"/>
      <c r="AB7" s="37"/>
      <c r="AC7" s="37"/>
      <c r="AD7" s="37"/>
      <c r="AE7" s="37"/>
      <c r="AF7" s="37"/>
      <c r="AG7" s="37"/>
      <c r="AH7" s="37"/>
      <c r="AI7" s="37"/>
    </row>
    <row r="8" spans="1:35" ht="15.75" customHeight="1" x14ac:dyDescent="0.2">
      <c r="A8" s="9" t="str">
        <f>HYPERLINK("http://onlinelibrary.wiley.com/doi/10.1002/14651858.CD009921.pub2/full","Posadzki et al. 2016")</f>
        <v>Posadzki et al. 2016</v>
      </c>
      <c r="C8" s="3" t="s">
        <v>130</v>
      </c>
    </row>
    <row r="10" spans="1:35" ht="15.75" customHeight="1" x14ac:dyDescent="0.2">
      <c r="A10" s="3" t="s">
        <v>131</v>
      </c>
    </row>
    <row r="11" spans="1:35" ht="15.75" customHeight="1" x14ac:dyDescent="0.2">
      <c r="A11" s="3" t="s">
        <v>132</v>
      </c>
    </row>
    <row r="12" spans="1:35" ht="15.75" customHeight="1" x14ac:dyDescent="0.2">
      <c r="A12" s="3" t="s">
        <v>134</v>
      </c>
    </row>
    <row r="13" spans="1:35" ht="15.75" customHeight="1" x14ac:dyDescent="0.2">
      <c r="A13" s="3" t="s">
        <v>136</v>
      </c>
    </row>
    <row r="14" spans="1:35" ht="15.75" customHeight="1" x14ac:dyDescent="0.2">
      <c r="A14" s="3" t="s">
        <v>137</v>
      </c>
    </row>
    <row r="15" spans="1:35" ht="15.75" customHeight="1" x14ac:dyDescent="0.2">
      <c r="A15" s="3" t="s">
        <v>138</v>
      </c>
    </row>
    <row r="16" spans="1:35" ht="15.75" customHeight="1" x14ac:dyDescent="0.2">
      <c r="A16" s="3"/>
    </row>
  </sheetData>
  <hyperlinks>
    <hyperlink ref="A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SMS for immunization</vt:lpstr>
      <vt:lpstr>Results</vt:lpstr>
      <vt:lpstr>Related Studies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2017-05-30T13:17:36Z</dcterms:created>
  <dcterms:modified xsi:type="dcterms:W3CDTF">2017-05-30T13:18:54Z</dcterms:modified>
</cp:coreProperties>
</file>