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4526"/>
  <workbookPr autoCompressPictures="0"/>
  <bookViews>
    <workbookView xWindow="0" yWindow="0" windowWidth="28800" windowHeight="12360" tabRatio="936" activeTab="4"/>
  </bookViews>
  <sheets>
    <sheet name="Explanation" sheetId="13" r:id="rId1"/>
    <sheet name="10. PBO Scenarios" sheetId="12" r:id="rId2"/>
    <sheet name="9. All Regions" sheetId="11" r:id="rId3"/>
    <sheet name="8. Central Region" sheetId="8" r:id="rId4"/>
    <sheet name="7. Eastern Region" sheetId="6" r:id="rId5"/>
    <sheet name="6. Northern Region" sheetId="7" r:id="rId6"/>
    <sheet name="5. Western Region" sheetId="9" r:id="rId7"/>
    <sheet name="4. IRS districts 2016" sheetId="16" r:id="rId8"/>
    <sheet name="3. Malaria Incidence" sheetId="15" r:id="rId9"/>
    <sheet name="2. Insecticide Resistance" sheetId="14" r:id="rId10"/>
    <sheet name="1. RawData-UBOS2014" sheetId="1" r:id="rId11"/>
  </sheets>
  <calcPr calcId="140001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95" i="6" l="1"/>
  <c r="L495" i="6"/>
  <c r="N495" i="6"/>
  <c r="P495" i="6"/>
  <c r="J496" i="6"/>
  <c r="L496" i="6"/>
  <c r="N496" i="6"/>
  <c r="P496" i="6"/>
  <c r="J497" i="6"/>
  <c r="L497" i="6"/>
  <c r="N497" i="6"/>
  <c r="P497" i="6"/>
  <c r="J498" i="6"/>
  <c r="L498" i="6"/>
  <c r="N498" i="6"/>
  <c r="P498" i="6"/>
  <c r="J499" i="6"/>
  <c r="L499" i="6"/>
  <c r="N499" i="6"/>
  <c r="P499" i="6"/>
  <c r="J500" i="6"/>
  <c r="L500" i="6"/>
  <c r="N500" i="6"/>
  <c r="P500" i="6"/>
  <c r="J501" i="6"/>
  <c r="L501" i="6"/>
  <c r="N501" i="6"/>
  <c r="P501" i="6"/>
  <c r="J502" i="6"/>
  <c r="L502" i="6"/>
  <c r="N502" i="6"/>
  <c r="P502" i="6"/>
  <c r="J503" i="6"/>
  <c r="L503" i="6"/>
  <c r="N503" i="6"/>
  <c r="P503" i="6"/>
  <c r="P504" i="6"/>
  <c r="P60" i="6"/>
  <c r="AL60" i="6"/>
  <c r="AL17" i="6"/>
  <c r="AN17" i="6"/>
  <c r="AP17" i="6"/>
  <c r="AR17" i="6"/>
  <c r="AX17" i="6"/>
  <c r="J266" i="6"/>
  <c r="L266" i="6"/>
  <c r="N266" i="6"/>
  <c r="P266" i="6"/>
  <c r="J267" i="6"/>
  <c r="L267" i="6"/>
  <c r="N267" i="6"/>
  <c r="P267" i="6"/>
  <c r="J268" i="6"/>
  <c r="L268" i="6"/>
  <c r="N268" i="6"/>
  <c r="P268" i="6"/>
  <c r="J269" i="6"/>
  <c r="L269" i="6"/>
  <c r="N269" i="6"/>
  <c r="P269" i="6"/>
  <c r="J270" i="6"/>
  <c r="L270" i="6"/>
  <c r="N270" i="6"/>
  <c r="P270" i="6"/>
  <c r="J271" i="6"/>
  <c r="L271" i="6"/>
  <c r="N271" i="6"/>
  <c r="P271" i="6"/>
  <c r="P272" i="6"/>
  <c r="P71" i="6"/>
  <c r="AL71" i="6"/>
  <c r="AL23" i="6"/>
  <c r="AN23" i="6"/>
  <c r="AP23" i="6"/>
  <c r="AR23" i="6"/>
  <c r="AX23" i="6"/>
  <c r="J515" i="6"/>
  <c r="L515" i="6"/>
  <c r="N515" i="6"/>
  <c r="P515" i="6"/>
  <c r="J516" i="6"/>
  <c r="L516" i="6"/>
  <c r="N516" i="6"/>
  <c r="P516" i="6"/>
  <c r="J517" i="6"/>
  <c r="L517" i="6"/>
  <c r="N517" i="6"/>
  <c r="P517" i="6"/>
  <c r="J518" i="6"/>
  <c r="L518" i="6"/>
  <c r="N518" i="6"/>
  <c r="P518" i="6"/>
  <c r="J519" i="6"/>
  <c r="L519" i="6"/>
  <c r="N519" i="6"/>
  <c r="P519" i="6"/>
  <c r="P520" i="6"/>
  <c r="P77" i="6"/>
  <c r="AL77" i="6"/>
  <c r="AL27" i="6"/>
  <c r="AN27" i="6"/>
  <c r="AP27" i="6"/>
  <c r="AR27" i="6"/>
  <c r="AX27" i="6"/>
  <c r="AL38" i="6"/>
  <c r="AN38" i="6"/>
  <c r="J320" i="6"/>
  <c r="L320" i="6"/>
  <c r="N320" i="6"/>
  <c r="P320" i="6"/>
  <c r="L321" i="6"/>
  <c r="N321" i="6"/>
  <c r="P321" i="6"/>
  <c r="L322" i="6"/>
  <c r="N322" i="6"/>
  <c r="P322" i="6"/>
  <c r="L323" i="6"/>
  <c r="N323" i="6"/>
  <c r="P323" i="6"/>
  <c r="L324" i="6"/>
  <c r="N324" i="6"/>
  <c r="P324" i="6"/>
  <c r="L325" i="6"/>
  <c r="N325" i="6"/>
  <c r="P325" i="6"/>
  <c r="P326" i="6"/>
  <c r="P95" i="6"/>
  <c r="AP95" i="6"/>
  <c r="AP38" i="6"/>
  <c r="AR38" i="6"/>
  <c r="AX38" i="6"/>
  <c r="AL42" i="6"/>
  <c r="AN42" i="6"/>
  <c r="J181" i="6"/>
  <c r="L181" i="6"/>
  <c r="N181" i="6"/>
  <c r="P181" i="6"/>
  <c r="J182" i="6"/>
  <c r="L182" i="6"/>
  <c r="N182" i="6"/>
  <c r="P182" i="6"/>
  <c r="J183" i="6"/>
  <c r="L183" i="6"/>
  <c r="N183" i="6"/>
  <c r="P183" i="6"/>
  <c r="J184" i="6"/>
  <c r="L184" i="6"/>
  <c r="N184" i="6"/>
  <c r="P184" i="6"/>
  <c r="J185" i="6"/>
  <c r="L185" i="6"/>
  <c r="N185" i="6"/>
  <c r="P185" i="6"/>
  <c r="J186" i="6"/>
  <c r="L186" i="6"/>
  <c r="N186" i="6"/>
  <c r="P186" i="6"/>
  <c r="P187" i="6"/>
  <c r="P100" i="6"/>
  <c r="AP100" i="6"/>
  <c r="AP42" i="6"/>
  <c r="AR42" i="6"/>
  <c r="AX42" i="6"/>
  <c r="J129" i="9"/>
  <c r="L129" i="9"/>
  <c r="N129" i="9"/>
  <c r="P129" i="9"/>
  <c r="J130" i="9"/>
  <c r="L130" i="9"/>
  <c r="N130" i="9"/>
  <c r="P130" i="9"/>
  <c r="J131" i="9"/>
  <c r="L131" i="9"/>
  <c r="N131" i="9"/>
  <c r="P131" i="9"/>
  <c r="J132" i="9"/>
  <c r="L132" i="9"/>
  <c r="N132" i="9"/>
  <c r="P132" i="9"/>
  <c r="J133" i="9"/>
  <c r="L133" i="9"/>
  <c r="N133" i="9"/>
  <c r="P133" i="9"/>
  <c r="J134" i="9"/>
  <c r="L134" i="9"/>
  <c r="N134" i="9"/>
  <c r="P134" i="9"/>
  <c r="P135" i="9"/>
  <c r="P51" i="9"/>
  <c r="AL51" i="9"/>
  <c r="AL16" i="9"/>
  <c r="AN16" i="9"/>
  <c r="AP16" i="9"/>
  <c r="AR16" i="9"/>
  <c r="AX16" i="9"/>
  <c r="AL21" i="9"/>
  <c r="J397" i="9"/>
  <c r="L397" i="9"/>
  <c r="N397" i="9"/>
  <c r="P397" i="9"/>
  <c r="J398" i="9"/>
  <c r="L398" i="9"/>
  <c r="N398" i="9"/>
  <c r="P398" i="9"/>
  <c r="J399" i="9"/>
  <c r="L399" i="9"/>
  <c r="N399" i="9"/>
  <c r="P399" i="9"/>
  <c r="J400" i="9"/>
  <c r="L400" i="9"/>
  <c r="N400" i="9"/>
  <c r="P400" i="9"/>
  <c r="J401" i="9"/>
  <c r="L401" i="9"/>
  <c r="N401" i="9"/>
  <c r="P401" i="9"/>
  <c r="J402" i="9"/>
  <c r="L402" i="9"/>
  <c r="N402" i="9"/>
  <c r="P402" i="9"/>
  <c r="J403" i="9"/>
  <c r="L403" i="9"/>
  <c r="N403" i="9"/>
  <c r="P403" i="9"/>
  <c r="J404" i="9"/>
  <c r="L404" i="9"/>
  <c r="N404" i="9"/>
  <c r="P404" i="9"/>
  <c r="P405" i="9"/>
  <c r="P58" i="9"/>
  <c r="AN58" i="9"/>
  <c r="AN21" i="9"/>
  <c r="AP21" i="9"/>
  <c r="AR21" i="9"/>
  <c r="AX21" i="9"/>
  <c r="AL23" i="9"/>
  <c r="J563" i="9"/>
  <c r="L563" i="9"/>
  <c r="N563" i="9"/>
  <c r="P563" i="9"/>
  <c r="J564" i="9"/>
  <c r="L564" i="9"/>
  <c r="N564" i="9"/>
  <c r="P564" i="9"/>
  <c r="J565" i="9"/>
  <c r="L565" i="9"/>
  <c r="N565" i="9"/>
  <c r="P565" i="9"/>
  <c r="J566" i="9"/>
  <c r="L566" i="9"/>
  <c r="N566" i="9"/>
  <c r="P566" i="9"/>
  <c r="J567" i="9"/>
  <c r="L567" i="9"/>
  <c r="N567" i="9"/>
  <c r="P567" i="9"/>
  <c r="J568" i="9"/>
  <c r="L568" i="9"/>
  <c r="N568" i="9"/>
  <c r="P568" i="9"/>
  <c r="P569" i="9"/>
  <c r="P61" i="9"/>
  <c r="AN61" i="9"/>
  <c r="AN23" i="9"/>
  <c r="AP23" i="9"/>
  <c r="AR23" i="9"/>
  <c r="AX23" i="9"/>
  <c r="AL26" i="9"/>
  <c r="J474" i="9"/>
  <c r="L474" i="9"/>
  <c r="N474" i="9"/>
  <c r="P474" i="9"/>
  <c r="J475" i="9"/>
  <c r="L475" i="9"/>
  <c r="N475" i="9"/>
  <c r="P475" i="9"/>
  <c r="P476" i="9"/>
  <c r="P69" i="9"/>
  <c r="AN69" i="9"/>
  <c r="AN26" i="9"/>
  <c r="AP26" i="9"/>
  <c r="AR26" i="9"/>
  <c r="AX26" i="9"/>
  <c r="AL29" i="9"/>
  <c r="J152" i="9"/>
  <c r="L152" i="9"/>
  <c r="N152" i="9"/>
  <c r="P152" i="9"/>
  <c r="J153" i="9"/>
  <c r="L153" i="9"/>
  <c r="N153" i="9"/>
  <c r="P153" i="9"/>
  <c r="J154" i="9"/>
  <c r="L154" i="9"/>
  <c r="N154" i="9"/>
  <c r="P154" i="9"/>
  <c r="J155" i="9"/>
  <c r="L155" i="9"/>
  <c r="N155" i="9"/>
  <c r="P155" i="9"/>
  <c r="J156" i="9"/>
  <c r="L156" i="9"/>
  <c r="N156" i="9"/>
  <c r="P156" i="9"/>
  <c r="J157" i="9"/>
  <c r="L157" i="9"/>
  <c r="N157" i="9"/>
  <c r="P157" i="9"/>
  <c r="J158" i="9"/>
  <c r="L158" i="9"/>
  <c r="N158" i="9"/>
  <c r="P158" i="9"/>
  <c r="J159" i="9"/>
  <c r="L159" i="9"/>
  <c r="N159" i="9"/>
  <c r="P159" i="9"/>
  <c r="J160" i="9"/>
  <c r="L160" i="9"/>
  <c r="N160" i="9"/>
  <c r="P160" i="9"/>
  <c r="P161" i="9"/>
  <c r="P79" i="9"/>
  <c r="AN79" i="9"/>
  <c r="AN29" i="9"/>
  <c r="AP29" i="9"/>
  <c r="AR29" i="9"/>
  <c r="AX29" i="9"/>
  <c r="AL32" i="9"/>
  <c r="J578" i="9"/>
  <c r="L578" i="9"/>
  <c r="N578" i="9"/>
  <c r="P578" i="9"/>
  <c r="J579" i="9"/>
  <c r="L579" i="9"/>
  <c r="N579" i="9"/>
  <c r="P579" i="9"/>
  <c r="J580" i="9"/>
  <c r="L580" i="9"/>
  <c r="N580" i="9"/>
  <c r="P580" i="9"/>
  <c r="J581" i="9"/>
  <c r="L581" i="9"/>
  <c r="N581" i="9"/>
  <c r="P581" i="9"/>
  <c r="P582" i="9"/>
  <c r="P84" i="9"/>
  <c r="AN84" i="9"/>
  <c r="AN32" i="9"/>
  <c r="AP32" i="9"/>
  <c r="AR32" i="9"/>
  <c r="AX32" i="9"/>
  <c r="J367" i="6"/>
  <c r="L367" i="6"/>
  <c r="N367" i="6"/>
  <c r="P367" i="6"/>
  <c r="J368" i="6"/>
  <c r="L368" i="6"/>
  <c r="N368" i="6"/>
  <c r="P368" i="6"/>
  <c r="J369" i="6"/>
  <c r="L369" i="6"/>
  <c r="N369" i="6"/>
  <c r="P369" i="6"/>
  <c r="J370" i="6"/>
  <c r="L370" i="6"/>
  <c r="N370" i="6"/>
  <c r="P370" i="6"/>
  <c r="J371" i="6"/>
  <c r="L371" i="6"/>
  <c r="N371" i="6"/>
  <c r="P371" i="6"/>
  <c r="J372" i="6"/>
  <c r="L372" i="6"/>
  <c r="N372" i="6"/>
  <c r="P372" i="6"/>
  <c r="P373" i="6"/>
  <c r="P57" i="6"/>
  <c r="AL57" i="6"/>
  <c r="AL15" i="6"/>
  <c r="AN15" i="6"/>
  <c r="AP15" i="6"/>
  <c r="AR15" i="6"/>
  <c r="AV15" i="6"/>
  <c r="J113" i="6"/>
  <c r="L113" i="6"/>
  <c r="N113" i="6"/>
  <c r="P113" i="6"/>
  <c r="J114" i="6"/>
  <c r="L114" i="6"/>
  <c r="N114" i="6"/>
  <c r="P114" i="6"/>
  <c r="J115" i="6"/>
  <c r="L115" i="6"/>
  <c r="N115" i="6"/>
  <c r="P115" i="6"/>
  <c r="J116" i="6"/>
  <c r="L116" i="6"/>
  <c r="N116" i="6"/>
  <c r="P116" i="6"/>
  <c r="J117" i="6"/>
  <c r="L117" i="6"/>
  <c r="N117" i="6"/>
  <c r="P117" i="6"/>
  <c r="J118" i="6"/>
  <c r="L118" i="6"/>
  <c r="N118" i="6"/>
  <c r="P118" i="6"/>
  <c r="J119" i="6"/>
  <c r="L119" i="6"/>
  <c r="N119" i="6"/>
  <c r="P119" i="6"/>
  <c r="J120" i="6"/>
  <c r="L120" i="6"/>
  <c r="N120" i="6"/>
  <c r="P120" i="6"/>
  <c r="J121" i="6"/>
  <c r="L121" i="6"/>
  <c r="N121" i="6"/>
  <c r="P121" i="6"/>
  <c r="J122" i="6"/>
  <c r="L122" i="6"/>
  <c r="N122" i="6"/>
  <c r="P122" i="6"/>
  <c r="J123" i="6"/>
  <c r="L123" i="6"/>
  <c r="N123" i="6"/>
  <c r="P123" i="6"/>
  <c r="P124" i="6"/>
  <c r="P58" i="6"/>
  <c r="AL58" i="6"/>
  <c r="AL16" i="6"/>
  <c r="AN16" i="6"/>
  <c r="AP16" i="6"/>
  <c r="AR16" i="6"/>
  <c r="AV16" i="6"/>
  <c r="J583" i="6"/>
  <c r="L583" i="6"/>
  <c r="N583" i="6"/>
  <c r="P583" i="6"/>
  <c r="J584" i="6"/>
  <c r="L584" i="6"/>
  <c r="N584" i="6"/>
  <c r="P584" i="6"/>
  <c r="J585" i="6"/>
  <c r="L585" i="6"/>
  <c r="N585" i="6"/>
  <c r="P585" i="6"/>
  <c r="J586" i="6"/>
  <c r="L586" i="6"/>
  <c r="N586" i="6"/>
  <c r="P586" i="6"/>
  <c r="J587" i="6"/>
  <c r="L587" i="6"/>
  <c r="N587" i="6"/>
  <c r="P587" i="6"/>
  <c r="J588" i="6"/>
  <c r="L588" i="6"/>
  <c r="N588" i="6"/>
  <c r="P588" i="6"/>
  <c r="J589" i="6"/>
  <c r="L589" i="6"/>
  <c r="N589" i="6"/>
  <c r="P589" i="6"/>
  <c r="P590" i="6"/>
  <c r="P61" i="6"/>
  <c r="AL61" i="6"/>
  <c r="AL18" i="6"/>
  <c r="AN18" i="6"/>
  <c r="AP18" i="6"/>
  <c r="AR18" i="6"/>
  <c r="AV18" i="6"/>
  <c r="AL19" i="6"/>
  <c r="J296" i="6"/>
  <c r="L296" i="6"/>
  <c r="N296" i="6"/>
  <c r="P296" i="6"/>
  <c r="J297" i="6"/>
  <c r="L297" i="6"/>
  <c r="N297" i="6"/>
  <c r="P297" i="6"/>
  <c r="J298" i="6"/>
  <c r="L298" i="6"/>
  <c r="N298" i="6"/>
  <c r="P298" i="6"/>
  <c r="J299" i="6"/>
  <c r="L299" i="6"/>
  <c r="N299" i="6"/>
  <c r="P299" i="6"/>
  <c r="J300" i="6"/>
  <c r="L300" i="6"/>
  <c r="N300" i="6"/>
  <c r="P300" i="6"/>
  <c r="P301" i="6"/>
  <c r="P65" i="6"/>
  <c r="AN65" i="6"/>
  <c r="AN19" i="6"/>
  <c r="AP19" i="6"/>
  <c r="AR19" i="6"/>
  <c r="AV19" i="6"/>
  <c r="J337" i="6"/>
  <c r="L337" i="6"/>
  <c r="N337" i="6"/>
  <c r="P337" i="6"/>
  <c r="J338" i="6"/>
  <c r="L338" i="6"/>
  <c r="N338" i="6"/>
  <c r="P338" i="6"/>
  <c r="J339" i="6"/>
  <c r="L339" i="6"/>
  <c r="N339" i="6"/>
  <c r="P339" i="6"/>
  <c r="J340" i="6"/>
  <c r="L340" i="6"/>
  <c r="N340" i="6"/>
  <c r="P340" i="6"/>
  <c r="J341" i="6"/>
  <c r="L341" i="6"/>
  <c r="N341" i="6"/>
  <c r="P341" i="6"/>
  <c r="P342" i="6"/>
  <c r="P68" i="6"/>
  <c r="AL68" i="6"/>
  <c r="AL21" i="6"/>
  <c r="AN21" i="6"/>
  <c r="AP21" i="6"/>
  <c r="AR21" i="6"/>
  <c r="AV21" i="6"/>
  <c r="J224" i="6"/>
  <c r="L224" i="6"/>
  <c r="N224" i="6"/>
  <c r="P224" i="6"/>
  <c r="J225" i="6"/>
  <c r="L225" i="6"/>
  <c r="N225" i="6"/>
  <c r="P225" i="6"/>
  <c r="P226" i="6"/>
  <c r="J227" i="6"/>
  <c r="L227" i="6"/>
  <c r="N227" i="6"/>
  <c r="P227" i="6"/>
  <c r="J228" i="6"/>
  <c r="L228" i="6"/>
  <c r="N228" i="6"/>
  <c r="P228" i="6"/>
  <c r="J229" i="6"/>
  <c r="L229" i="6"/>
  <c r="N229" i="6"/>
  <c r="P229" i="6"/>
  <c r="J230" i="6"/>
  <c r="L230" i="6"/>
  <c r="N230" i="6"/>
  <c r="P230" i="6"/>
  <c r="J231" i="6"/>
  <c r="L231" i="6"/>
  <c r="N231" i="6"/>
  <c r="P231" i="6"/>
  <c r="J232" i="6"/>
  <c r="L232" i="6"/>
  <c r="N232" i="6"/>
  <c r="P232" i="6"/>
  <c r="J233" i="6"/>
  <c r="L233" i="6"/>
  <c r="N233" i="6"/>
  <c r="P233" i="6"/>
  <c r="J234" i="6"/>
  <c r="L234" i="6"/>
  <c r="N234" i="6"/>
  <c r="P234" i="6"/>
  <c r="J235" i="6"/>
  <c r="L235" i="6"/>
  <c r="N235" i="6"/>
  <c r="P235" i="6"/>
  <c r="J236" i="6"/>
  <c r="L236" i="6"/>
  <c r="N236" i="6"/>
  <c r="P236" i="6"/>
  <c r="J237" i="6"/>
  <c r="L237" i="6"/>
  <c r="N237" i="6"/>
  <c r="P237" i="6"/>
  <c r="J238" i="6"/>
  <c r="L238" i="6"/>
  <c r="N238" i="6"/>
  <c r="P238" i="6"/>
  <c r="J239" i="6"/>
  <c r="L239" i="6"/>
  <c r="N239" i="6"/>
  <c r="P239" i="6"/>
  <c r="J240" i="6"/>
  <c r="L240" i="6"/>
  <c r="N240" i="6"/>
  <c r="P240" i="6"/>
  <c r="P241" i="6"/>
  <c r="P70" i="6"/>
  <c r="AL70" i="6"/>
  <c r="AL22" i="6"/>
  <c r="AN22" i="6"/>
  <c r="AP22" i="6"/>
  <c r="AR22" i="6"/>
  <c r="AV22" i="6"/>
  <c r="J411" i="6"/>
  <c r="L411" i="6"/>
  <c r="N411" i="6"/>
  <c r="P411" i="6"/>
  <c r="J412" i="6"/>
  <c r="L412" i="6"/>
  <c r="N412" i="6"/>
  <c r="P412" i="6"/>
  <c r="J413" i="6"/>
  <c r="L413" i="6"/>
  <c r="N413" i="6"/>
  <c r="P413" i="6"/>
  <c r="J414" i="6"/>
  <c r="L414" i="6"/>
  <c r="N414" i="6"/>
  <c r="P414" i="6"/>
  <c r="J415" i="6"/>
  <c r="L415" i="6"/>
  <c r="N415" i="6"/>
  <c r="P415" i="6"/>
  <c r="J416" i="6"/>
  <c r="L416" i="6"/>
  <c r="N416" i="6"/>
  <c r="P416" i="6"/>
  <c r="J417" i="6"/>
  <c r="L417" i="6"/>
  <c r="N417" i="6"/>
  <c r="P417" i="6"/>
  <c r="J418" i="6"/>
  <c r="L418" i="6"/>
  <c r="N418" i="6"/>
  <c r="P418" i="6"/>
  <c r="P419" i="6"/>
  <c r="P74" i="6"/>
  <c r="AL74" i="6"/>
  <c r="AL24" i="6"/>
  <c r="AN24" i="6"/>
  <c r="AP24" i="6"/>
  <c r="AR24" i="6"/>
  <c r="AV24" i="6"/>
  <c r="J388" i="6"/>
  <c r="L388" i="6"/>
  <c r="N388" i="6"/>
  <c r="P388" i="6"/>
  <c r="J389" i="6"/>
  <c r="L389" i="6"/>
  <c r="N389" i="6"/>
  <c r="P389" i="6"/>
  <c r="J390" i="6"/>
  <c r="L390" i="6"/>
  <c r="N390" i="6"/>
  <c r="P390" i="6"/>
  <c r="J391" i="6"/>
  <c r="L391" i="6"/>
  <c r="N391" i="6"/>
  <c r="P391" i="6"/>
  <c r="J392" i="6"/>
  <c r="L392" i="6"/>
  <c r="N392" i="6"/>
  <c r="P392" i="6"/>
  <c r="J393" i="6"/>
  <c r="L393" i="6"/>
  <c r="N393" i="6"/>
  <c r="P393" i="6"/>
  <c r="J394" i="6"/>
  <c r="L394" i="6"/>
  <c r="N394" i="6"/>
  <c r="P394" i="6"/>
  <c r="P395" i="6"/>
  <c r="P76" i="6"/>
  <c r="AL76" i="6"/>
  <c r="AL26" i="6"/>
  <c r="AN26" i="6"/>
  <c r="AP26" i="6"/>
  <c r="AR26" i="6"/>
  <c r="AV26" i="6"/>
  <c r="AL30" i="6"/>
  <c r="J345" i="6"/>
  <c r="L345" i="6"/>
  <c r="N345" i="6"/>
  <c r="P345" i="6"/>
  <c r="J346" i="6"/>
  <c r="L346" i="6"/>
  <c r="N346" i="6"/>
  <c r="P346" i="6"/>
  <c r="J347" i="6"/>
  <c r="L347" i="6"/>
  <c r="N347" i="6"/>
  <c r="P347" i="6"/>
  <c r="J348" i="6"/>
  <c r="L348" i="6"/>
  <c r="N348" i="6"/>
  <c r="P348" i="6"/>
  <c r="J349" i="6"/>
  <c r="L349" i="6"/>
  <c r="N349" i="6"/>
  <c r="P349" i="6"/>
  <c r="J350" i="6"/>
  <c r="L350" i="6"/>
  <c r="N350" i="6"/>
  <c r="P350" i="6"/>
  <c r="J351" i="6"/>
  <c r="L351" i="6"/>
  <c r="N351" i="6"/>
  <c r="P351" i="6"/>
  <c r="J352" i="6"/>
  <c r="L352" i="6"/>
  <c r="N352" i="6"/>
  <c r="P352" i="6"/>
  <c r="J353" i="6"/>
  <c r="L353" i="6"/>
  <c r="N353" i="6"/>
  <c r="P353" i="6"/>
  <c r="J354" i="6"/>
  <c r="L354" i="6"/>
  <c r="N354" i="6"/>
  <c r="P354" i="6"/>
  <c r="J355" i="6"/>
  <c r="L355" i="6"/>
  <c r="N355" i="6"/>
  <c r="P355" i="6"/>
  <c r="J356" i="6"/>
  <c r="L356" i="6"/>
  <c r="N356" i="6"/>
  <c r="P356" i="6"/>
  <c r="J357" i="6"/>
  <c r="L357" i="6"/>
  <c r="N357" i="6"/>
  <c r="P357" i="6"/>
  <c r="J358" i="6"/>
  <c r="L358" i="6"/>
  <c r="N358" i="6"/>
  <c r="P358" i="6"/>
  <c r="J359" i="6"/>
  <c r="L359" i="6"/>
  <c r="N359" i="6"/>
  <c r="P359" i="6"/>
  <c r="P360" i="6"/>
  <c r="P81" i="6"/>
  <c r="AN81" i="6"/>
  <c r="AN30" i="6"/>
  <c r="AP30" i="6"/>
  <c r="AR30" i="6"/>
  <c r="AV30" i="6"/>
  <c r="AL32" i="6"/>
  <c r="J397" i="6"/>
  <c r="L397" i="6"/>
  <c r="N397" i="6"/>
  <c r="P397" i="6"/>
  <c r="J398" i="6"/>
  <c r="L398" i="6"/>
  <c r="N398" i="6"/>
  <c r="P398" i="6"/>
  <c r="J399" i="6"/>
  <c r="L399" i="6"/>
  <c r="N399" i="6"/>
  <c r="P399" i="6"/>
  <c r="J400" i="6"/>
  <c r="L400" i="6"/>
  <c r="N400" i="6"/>
  <c r="P400" i="6"/>
  <c r="J401" i="6"/>
  <c r="L401" i="6"/>
  <c r="N401" i="6"/>
  <c r="P401" i="6"/>
  <c r="J402" i="6"/>
  <c r="L402" i="6"/>
  <c r="N402" i="6"/>
  <c r="P402" i="6"/>
  <c r="J403" i="6"/>
  <c r="L403" i="6"/>
  <c r="N403" i="6"/>
  <c r="P403" i="6"/>
  <c r="J404" i="6"/>
  <c r="L404" i="6"/>
  <c r="N404" i="6"/>
  <c r="P404" i="6"/>
  <c r="J405" i="6"/>
  <c r="L405" i="6"/>
  <c r="N405" i="6"/>
  <c r="P405" i="6"/>
  <c r="J406" i="6"/>
  <c r="L406" i="6"/>
  <c r="N406" i="6"/>
  <c r="P406" i="6"/>
  <c r="J407" i="6"/>
  <c r="L407" i="6"/>
  <c r="N407" i="6"/>
  <c r="P407" i="6"/>
  <c r="J408" i="6"/>
  <c r="L408" i="6"/>
  <c r="N408" i="6"/>
  <c r="P408" i="6"/>
  <c r="P409" i="6"/>
  <c r="P83" i="6"/>
  <c r="AN83" i="6"/>
  <c r="AN32" i="6"/>
  <c r="AP32" i="6"/>
  <c r="AR32" i="6"/>
  <c r="AV32" i="6"/>
  <c r="AL37" i="6"/>
  <c r="AN37" i="6"/>
  <c r="J453" i="6"/>
  <c r="L453" i="6"/>
  <c r="N453" i="6"/>
  <c r="P453" i="6"/>
  <c r="J454" i="6"/>
  <c r="L454" i="6"/>
  <c r="N454" i="6"/>
  <c r="P454" i="6"/>
  <c r="J455" i="6"/>
  <c r="L455" i="6"/>
  <c r="N455" i="6"/>
  <c r="P455" i="6"/>
  <c r="J456" i="6"/>
  <c r="L456" i="6"/>
  <c r="N456" i="6"/>
  <c r="P456" i="6"/>
  <c r="J457" i="6"/>
  <c r="L457" i="6"/>
  <c r="N457" i="6"/>
  <c r="P457" i="6"/>
  <c r="J458" i="6"/>
  <c r="L458" i="6"/>
  <c r="N458" i="6"/>
  <c r="P458" i="6"/>
  <c r="J459" i="6"/>
  <c r="L459" i="6"/>
  <c r="N459" i="6"/>
  <c r="P459" i="6"/>
  <c r="J460" i="6"/>
  <c r="L460" i="6"/>
  <c r="N460" i="6"/>
  <c r="P460" i="6"/>
  <c r="J461" i="6"/>
  <c r="L461" i="6"/>
  <c r="N461" i="6"/>
  <c r="P461" i="6"/>
  <c r="J462" i="6"/>
  <c r="L462" i="6"/>
  <c r="N462" i="6"/>
  <c r="P462" i="6"/>
  <c r="J463" i="6"/>
  <c r="L463" i="6"/>
  <c r="N463" i="6"/>
  <c r="P463" i="6"/>
  <c r="J464" i="6"/>
  <c r="L464" i="6"/>
  <c r="N464" i="6"/>
  <c r="P464" i="6"/>
  <c r="J465" i="6"/>
  <c r="L465" i="6"/>
  <c r="N465" i="6"/>
  <c r="P465" i="6"/>
  <c r="P466" i="6"/>
  <c r="P94" i="6"/>
  <c r="AP94" i="6"/>
  <c r="AP37" i="6"/>
  <c r="AR37" i="6"/>
  <c r="AV37" i="6"/>
  <c r="AL39" i="6"/>
  <c r="AN39" i="6"/>
  <c r="J203" i="6"/>
  <c r="L203" i="6"/>
  <c r="N203" i="6"/>
  <c r="P203" i="6"/>
  <c r="J204" i="6"/>
  <c r="L204" i="6"/>
  <c r="N204" i="6"/>
  <c r="P204" i="6"/>
  <c r="J205" i="6"/>
  <c r="L205" i="6"/>
  <c r="N205" i="6"/>
  <c r="P205" i="6"/>
  <c r="J206" i="6"/>
  <c r="L206" i="6"/>
  <c r="N206" i="6"/>
  <c r="P206" i="6"/>
  <c r="J207" i="6"/>
  <c r="L207" i="6"/>
  <c r="N207" i="6"/>
  <c r="P207" i="6"/>
  <c r="J208" i="6"/>
  <c r="L208" i="6"/>
  <c r="N208" i="6"/>
  <c r="P208" i="6"/>
  <c r="J209" i="6"/>
  <c r="L209" i="6"/>
  <c r="N209" i="6"/>
  <c r="P209" i="6"/>
  <c r="J210" i="6"/>
  <c r="L210" i="6"/>
  <c r="N210" i="6"/>
  <c r="P210" i="6"/>
  <c r="J211" i="6"/>
  <c r="L211" i="6"/>
  <c r="N211" i="6"/>
  <c r="P211" i="6"/>
  <c r="J212" i="6"/>
  <c r="L212" i="6"/>
  <c r="N212" i="6"/>
  <c r="P212" i="6"/>
  <c r="J213" i="6"/>
  <c r="L213" i="6"/>
  <c r="N213" i="6"/>
  <c r="P213" i="6"/>
  <c r="J214" i="6"/>
  <c r="L214" i="6"/>
  <c r="N214" i="6"/>
  <c r="P214" i="6"/>
  <c r="J215" i="6"/>
  <c r="L215" i="6"/>
  <c r="N215" i="6"/>
  <c r="P215" i="6"/>
  <c r="J216" i="6"/>
  <c r="L216" i="6"/>
  <c r="N216" i="6"/>
  <c r="P216" i="6"/>
  <c r="J217" i="6"/>
  <c r="L217" i="6"/>
  <c r="N217" i="6"/>
  <c r="P217" i="6"/>
  <c r="J218" i="6"/>
  <c r="L218" i="6"/>
  <c r="N218" i="6"/>
  <c r="P218" i="6"/>
  <c r="J219" i="6"/>
  <c r="L219" i="6"/>
  <c r="N219" i="6"/>
  <c r="P219" i="6"/>
  <c r="J220" i="6"/>
  <c r="L220" i="6"/>
  <c r="N220" i="6"/>
  <c r="P220" i="6"/>
  <c r="J221" i="6"/>
  <c r="L221" i="6"/>
  <c r="N221" i="6"/>
  <c r="P221" i="6"/>
  <c r="P222" i="6"/>
  <c r="P96" i="6"/>
  <c r="AP96" i="6"/>
  <c r="AP39" i="6"/>
  <c r="AR39" i="6"/>
  <c r="AV39" i="6"/>
  <c r="AL40" i="6"/>
  <c r="AN40" i="6"/>
  <c r="J189" i="6"/>
  <c r="L189" i="6"/>
  <c r="N189" i="6"/>
  <c r="P189" i="6"/>
  <c r="J190" i="6"/>
  <c r="L190" i="6"/>
  <c r="N190" i="6"/>
  <c r="P190" i="6"/>
  <c r="J191" i="6"/>
  <c r="L191" i="6"/>
  <c r="N191" i="6"/>
  <c r="P191" i="6"/>
  <c r="J192" i="6"/>
  <c r="L192" i="6"/>
  <c r="N192" i="6"/>
  <c r="P192" i="6"/>
  <c r="J193" i="6"/>
  <c r="L193" i="6"/>
  <c r="N193" i="6"/>
  <c r="P193" i="6"/>
  <c r="J194" i="6"/>
  <c r="L194" i="6"/>
  <c r="N194" i="6"/>
  <c r="P194" i="6"/>
  <c r="J195" i="6"/>
  <c r="L195" i="6"/>
  <c r="N195" i="6"/>
  <c r="P195" i="6"/>
  <c r="J196" i="6"/>
  <c r="L196" i="6"/>
  <c r="N196" i="6"/>
  <c r="P196" i="6"/>
  <c r="J197" i="6"/>
  <c r="L197" i="6"/>
  <c r="N197" i="6"/>
  <c r="P197" i="6"/>
  <c r="J198" i="6"/>
  <c r="L198" i="6"/>
  <c r="N198" i="6"/>
  <c r="P198" i="6"/>
  <c r="J199" i="6"/>
  <c r="L199" i="6"/>
  <c r="N199" i="6"/>
  <c r="P199" i="6"/>
  <c r="J200" i="6"/>
  <c r="L200" i="6"/>
  <c r="N200" i="6"/>
  <c r="P200" i="6"/>
  <c r="P201" i="6"/>
  <c r="P97" i="6"/>
  <c r="AP97" i="6"/>
  <c r="AP40" i="6"/>
  <c r="AR40" i="6"/>
  <c r="AV40" i="6"/>
  <c r="AL41" i="6"/>
  <c r="AN41" i="6"/>
  <c r="J468" i="6"/>
  <c r="L468" i="6"/>
  <c r="N468" i="6"/>
  <c r="P468" i="6"/>
  <c r="J469" i="6"/>
  <c r="L469" i="6"/>
  <c r="N469" i="6"/>
  <c r="P469" i="6"/>
  <c r="J470" i="6"/>
  <c r="L470" i="6"/>
  <c r="N470" i="6"/>
  <c r="P470" i="6"/>
  <c r="J471" i="6"/>
  <c r="L471" i="6"/>
  <c r="N471" i="6"/>
  <c r="P471" i="6"/>
  <c r="J472" i="6"/>
  <c r="L472" i="6"/>
  <c r="N472" i="6"/>
  <c r="P472" i="6"/>
  <c r="J473" i="6"/>
  <c r="L473" i="6"/>
  <c r="N473" i="6"/>
  <c r="P473" i="6"/>
  <c r="J474" i="6"/>
  <c r="L474" i="6"/>
  <c r="N474" i="6"/>
  <c r="P474" i="6"/>
  <c r="J475" i="6"/>
  <c r="L475" i="6"/>
  <c r="N475" i="6"/>
  <c r="P475" i="6"/>
  <c r="J476" i="6"/>
  <c r="L476" i="6"/>
  <c r="N476" i="6"/>
  <c r="P476" i="6"/>
  <c r="J477" i="6"/>
  <c r="L477" i="6"/>
  <c r="N477" i="6"/>
  <c r="P477" i="6"/>
  <c r="J478" i="6"/>
  <c r="L478" i="6"/>
  <c r="N478" i="6"/>
  <c r="P478" i="6"/>
  <c r="J479" i="6"/>
  <c r="L479" i="6"/>
  <c r="N479" i="6"/>
  <c r="P479" i="6"/>
  <c r="J480" i="6"/>
  <c r="L480" i="6"/>
  <c r="N480" i="6"/>
  <c r="P480" i="6"/>
  <c r="J481" i="6"/>
  <c r="L481" i="6"/>
  <c r="N481" i="6"/>
  <c r="P481" i="6"/>
  <c r="J482" i="6"/>
  <c r="L482" i="6"/>
  <c r="N482" i="6"/>
  <c r="P482" i="6"/>
  <c r="J483" i="6"/>
  <c r="L483" i="6"/>
  <c r="N483" i="6"/>
  <c r="P483" i="6"/>
  <c r="J484" i="6"/>
  <c r="L484" i="6"/>
  <c r="N484" i="6"/>
  <c r="P484" i="6"/>
  <c r="J485" i="6"/>
  <c r="L485" i="6"/>
  <c r="N485" i="6"/>
  <c r="P485" i="6"/>
  <c r="J486" i="6"/>
  <c r="L486" i="6"/>
  <c r="N486" i="6"/>
  <c r="P486" i="6"/>
  <c r="J487" i="6"/>
  <c r="L487" i="6"/>
  <c r="N487" i="6"/>
  <c r="P487" i="6"/>
  <c r="P488" i="6"/>
  <c r="P98" i="6"/>
  <c r="AP98" i="6"/>
  <c r="AP41" i="6"/>
  <c r="AR41" i="6"/>
  <c r="AV41" i="6"/>
  <c r="AL44" i="6"/>
  <c r="AN44" i="6"/>
  <c r="J421" i="6"/>
  <c r="L421" i="6"/>
  <c r="N421" i="6"/>
  <c r="P421" i="6"/>
  <c r="J422" i="6"/>
  <c r="L422" i="6"/>
  <c r="N422" i="6"/>
  <c r="P422" i="6"/>
  <c r="J423" i="6"/>
  <c r="L423" i="6"/>
  <c r="N423" i="6"/>
  <c r="P423" i="6"/>
  <c r="J424" i="6"/>
  <c r="L424" i="6"/>
  <c r="N424" i="6"/>
  <c r="P424" i="6"/>
  <c r="J425" i="6"/>
  <c r="L425" i="6"/>
  <c r="N425" i="6"/>
  <c r="P425" i="6"/>
  <c r="J426" i="6"/>
  <c r="L426" i="6"/>
  <c r="N426" i="6"/>
  <c r="P426" i="6"/>
  <c r="J427" i="6"/>
  <c r="L427" i="6"/>
  <c r="N427" i="6"/>
  <c r="P427" i="6"/>
  <c r="J428" i="6"/>
  <c r="L428" i="6"/>
  <c r="N428" i="6"/>
  <c r="P428" i="6"/>
  <c r="J429" i="6"/>
  <c r="L429" i="6"/>
  <c r="N429" i="6"/>
  <c r="P429" i="6"/>
  <c r="J430" i="6"/>
  <c r="L430" i="6"/>
  <c r="N430" i="6"/>
  <c r="P430" i="6"/>
  <c r="J431" i="6"/>
  <c r="L431" i="6"/>
  <c r="N431" i="6"/>
  <c r="P431" i="6"/>
  <c r="J432" i="6"/>
  <c r="L432" i="6"/>
  <c r="N432" i="6"/>
  <c r="P432" i="6"/>
  <c r="J433" i="6"/>
  <c r="L433" i="6"/>
  <c r="N433" i="6"/>
  <c r="P433" i="6"/>
  <c r="J434" i="6"/>
  <c r="L434" i="6"/>
  <c r="N434" i="6"/>
  <c r="P434" i="6"/>
  <c r="J435" i="6"/>
  <c r="L435" i="6"/>
  <c r="N435" i="6"/>
  <c r="P435" i="6"/>
  <c r="J436" i="6"/>
  <c r="L436" i="6"/>
  <c r="N436" i="6"/>
  <c r="P436" i="6"/>
  <c r="J437" i="6"/>
  <c r="L437" i="6"/>
  <c r="N437" i="6"/>
  <c r="P437" i="6"/>
  <c r="J438" i="6"/>
  <c r="L438" i="6"/>
  <c r="N438" i="6"/>
  <c r="P438" i="6"/>
  <c r="J439" i="6"/>
  <c r="L439" i="6"/>
  <c r="N439" i="6"/>
  <c r="P439" i="6"/>
  <c r="J440" i="6"/>
  <c r="L440" i="6"/>
  <c r="N440" i="6"/>
  <c r="P440" i="6"/>
  <c r="J441" i="6"/>
  <c r="L441" i="6"/>
  <c r="N441" i="6"/>
  <c r="P441" i="6"/>
  <c r="J442" i="6"/>
  <c r="L442" i="6"/>
  <c r="N442" i="6"/>
  <c r="P442" i="6"/>
  <c r="J443" i="6"/>
  <c r="L443" i="6"/>
  <c r="N443" i="6"/>
  <c r="P443" i="6"/>
  <c r="J444" i="6"/>
  <c r="L444" i="6"/>
  <c r="N444" i="6"/>
  <c r="P444" i="6"/>
  <c r="J445" i="6"/>
  <c r="L445" i="6"/>
  <c r="N445" i="6"/>
  <c r="P445" i="6"/>
  <c r="J446" i="6"/>
  <c r="L446" i="6"/>
  <c r="N446" i="6"/>
  <c r="P446" i="6"/>
  <c r="J447" i="6"/>
  <c r="L447" i="6"/>
  <c r="N447" i="6"/>
  <c r="P447" i="6"/>
  <c r="J448" i="6"/>
  <c r="L448" i="6"/>
  <c r="N448" i="6"/>
  <c r="P448" i="6"/>
  <c r="J449" i="6"/>
  <c r="L449" i="6"/>
  <c r="N449" i="6"/>
  <c r="P449" i="6"/>
  <c r="J450" i="6"/>
  <c r="L450" i="6"/>
  <c r="N450" i="6"/>
  <c r="P450" i="6"/>
  <c r="P451" i="6"/>
  <c r="P102" i="6"/>
  <c r="AP102" i="6"/>
  <c r="AP44" i="6"/>
  <c r="AR44" i="6"/>
  <c r="AV44" i="6"/>
  <c r="J184" i="9"/>
  <c r="L184" i="9"/>
  <c r="N184" i="9"/>
  <c r="P184" i="9"/>
  <c r="J185" i="9"/>
  <c r="L185" i="9"/>
  <c r="N185" i="9"/>
  <c r="P185" i="9"/>
  <c r="J186" i="9"/>
  <c r="L186" i="9"/>
  <c r="N186" i="9"/>
  <c r="P186" i="9"/>
  <c r="J187" i="9"/>
  <c r="L187" i="9"/>
  <c r="N187" i="9"/>
  <c r="P187" i="9"/>
  <c r="J188" i="9"/>
  <c r="L188" i="9"/>
  <c r="N188" i="9"/>
  <c r="P188" i="9"/>
  <c r="J189" i="9"/>
  <c r="L189" i="9"/>
  <c r="N189" i="9"/>
  <c r="P189" i="9"/>
  <c r="J190" i="9"/>
  <c r="L190" i="9"/>
  <c r="N190" i="9"/>
  <c r="P190" i="9"/>
  <c r="J191" i="9"/>
  <c r="L191" i="9"/>
  <c r="N191" i="9"/>
  <c r="P191" i="9"/>
  <c r="J192" i="9"/>
  <c r="L192" i="9"/>
  <c r="N192" i="9"/>
  <c r="P192" i="9"/>
  <c r="J193" i="9"/>
  <c r="L193" i="9"/>
  <c r="N193" i="9"/>
  <c r="P193" i="9"/>
  <c r="J194" i="9"/>
  <c r="L194" i="9"/>
  <c r="N194" i="9"/>
  <c r="P194" i="9"/>
  <c r="J195" i="9"/>
  <c r="L195" i="9"/>
  <c r="N195" i="9"/>
  <c r="P195" i="9"/>
  <c r="J196" i="9"/>
  <c r="L196" i="9"/>
  <c r="N196" i="9"/>
  <c r="P196" i="9"/>
  <c r="J197" i="9"/>
  <c r="L197" i="9"/>
  <c r="N197" i="9"/>
  <c r="P197" i="9"/>
  <c r="J198" i="9"/>
  <c r="L198" i="9"/>
  <c r="N198" i="9"/>
  <c r="P198" i="9"/>
  <c r="P199" i="9"/>
  <c r="P50" i="9"/>
  <c r="AL50" i="9"/>
  <c r="AL15" i="9"/>
  <c r="AN15" i="9"/>
  <c r="AP15" i="9"/>
  <c r="AR15" i="9"/>
  <c r="AV15" i="9"/>
  <c r="AL17" i="9"/>
  <c r="J120" i="9"/>
  <c r="L120" i="9"/>
  <c r="N120" i="9"/>
  <c r="P120" i="9"/>
  <c r="J121" i="9"/>
  <c r="L121" i="9"/>
  <c r="N121" i="9"/>
  <c r="P121" i="9"/>
  <c r="J122" i="9"/>
  <c r="L122" i="9"/>
  <c r="N122" i="9"/>
  <c r="P122" i="9"/>
  <c r="J123" i="9"/>
  <c r="L123" i="9"/>
  <c r="N123" i="9"/>
  <c r="P123" i="9"/>
  <c r="J124" i="9"/>
  <c r="L124" i="9"/>
  <c r="N124" i="9"/>
  <c r="P124" i="9"/>
  <c r="J125" i="9"/>
  <c r="L125" i="9"/>
  <c r="N125" i="9"/>
  <c r="P125" i="9"/>
  <c r="J126" i="9"/>
  <c r="L126" i="9"/>
  <c r="N126" i="9"/>
  <c r="P126" i="9"/>
  <c r="P127" i="9"/>
  <c r="P53" i="9"/>
  <c r="AN53" i="9"/>
  <c r="AN17" i="9"/>
  <c r="AP17" i="9"/>
  <c r="AR17" i="9"/>
  <c r="AV17" i="9"/>
  <c r="AL18" i="9"/>
  <c r="J201" i="9"/>
  <c r="L201" i="9"/>
  <c r="N201" i="9"/>
  <c r="P201" i="9"/>
  <c r="J202" i="9"/>
  <c r="L202" i="9"/>
  <c r="N202" i="9"/>
  <c r="P202" i="9"/>
  <c r="J203" i="9"/>
  <c r="L203" i="9"/>
  <c r="N203" i="9"/>
  <c r="P203" i="9"/>
  <c r="J204" i="9"/>
  <c r="L204" i="9"/>
  <c r="N204" i="9"/>
  <c r="P204" i="9"/>
  <c r="J205" i="9"/>
  <c r="L205" i="9"/>
  <c r="N205" i="9"/>
  <c r="P205" i="9"/>
  <c r="J206" i="9"/>
  <c r="L206" i="9"/>
  <c r="N206" i="9"/>
  <c r="P206" i="9"/>
  <c r="J207" i="9"/>
  <c r="L207" i="9"/>
  <c r="N207" i="9"/>
  <c r="P207" i="9"/>
  <c r="P208" i="9"/>
  <c r="P54" i="9"/>
  <c r="AN54" i="9"/>
  <c r="AN18" i="9"/>
  <c r="AP18" i="9"/>
  <c r="AR18" i="9"/>
  <c r="AV18" i="9"/>
  <c r="AL19" i="9"/>
  <c r="J510" i="9"/>
  <c r="L510" i="9"/>
  <c r="N510" i="9"/>
  <c r="P510" i="9"/>
  <c r="J511" i="9"/>
  <c r="L511" i="9"/>
  <c r="N511" i="9"/>
  <c r="P511" i="9"/>
  <c r="J512" i="9"/>
  <c r="L512" i="9"/>
  <c r="N512" i="9"/>
  <c r="P512" i="9"/>
  <c r="J513" i="9"/>
  <c r="L513" i="9"/>
  <c r="N513" i="9"/>
  <c r="P513" i="9"/>
  <c r="J514" i="9"/>
  <c r="L514" i="9"/>
  <c r="N514" i="9"/>
  <c r="P514" i="9"/>
  <c r="J515" i="9"/>
  <c r="L515" i="9"/>
  <c r="N515" i="9"/>
  <c r="P515" i="9"/>
  <c r="J516" i="9"/>
  <c r="L516" i="9"/>
  <c r="N516" i="9"/>
  <c r="P516" i="9"/>
  <c r="J517" i="9"/>
  <c r="L517" i="9"/>
  <c r="N517" i="9"/>
  <c r="P517" i="9"/>
  <c r="J518" i="9"/>
  <c r="L518" i="9"/>
  <c r="N518" i="9"/>
  <c r="P518" i="9"/>
  <c r="J519" i="9"/>
  <c r="L519" i="9"/>
  <c r="N519" i="9"/>
  <c r="P519" i="9"/>
  <c r="J520" i="9"/>
  <c r="L520" i="9"/>
  <c r="N520" i="9"/>
  <c r="P520" i="9"/>
  <c r="J521" i="9"/>
  <c r="L521" i="9"/>
  <c r="N521" i="9"/>
  <c r="P521" i="9"/>
  <c r="P522" i="9"/>
  <c r="P56" i="9"/>
  <c r="AN56" i="9"/>
  <c r="AN19" i="9"/>
  <c r="AP19" i="9"/>
  <c r="AR19" i="9"/>
  <c r="AV19" i="9"/>
  <c r="AL20" i="9"/>
  <c r="J419" i="9"/>
  <c r="L419" i="9"/>
  <c r="N419" i="9"/>
  <c r="P419" i="9"/>
  <c r="J420" i="9"/>
  <c r="L420" i="9"/>
  <c r="N420" i="9"/>
  <c r="P420" i="9"/>
  <c r="J421" i="9"/>
  <c r="L421" i="9"/>
  <c r="N421" i="9"/>
  <c r="P421" i="9"/>
  <c r="J422" i="9"/>
  <c r="L422" i="9"/>
  <c r="N422" i="9"/>
  <c r="P422" i="9"/>
  <c r="J423" i="9"/>
  <c r="L423" i="9"/>
  <c r="N423" i="9"/>
  <c r="P423" i="9"/>
  <c r="J424" i="9"/>
  <c r="L424" i="9"/>
  <c r="N424" i="9"/>
  <c r="P424" i="9"/>
  <c r="J425" i="9"/>
  <c r="L425" i="9"/>
  <c r="N425" i="9"/>
  <c r="P425" i="9"/>
  <c r="J426" i="9"/>
  <c r="L426" i="9"/>
  <c r="N426" i="9"/>
  <c r="P426" i="9"/>
  <c r="P427" i="9"/>
  <c r="P57" i="9"/>
  <c r="AN57" i="9"/>
  <c r="AN20" i="9"/>
  <c r="AP20" i="9"/>
  <c r="AR20" i="9"/>
  <c r="AV20" i="9"/>
  <c r="AL22" i="9"/>
  <c r="J595" i="9"/>
  <c r="L595" i="9"/>
  <c r="N595" i="9"/>
  <c r="P595" i="9"/>
  <c r="J596" i="9"/>
  <c r="L596" i="9"/>
  <c r="N596" i="9"/>
  <c r="P596" i="9"/>
  <c r="J597" i="9"/>
  <c r="L597" i="9"/>
  <c r="N597" i="9"/>
  <c r="P597" i="9"/>
  <c r="J598" i="9"/>
  <c r="L598" i="9"/>
  <c r="N598" i="9"/>
  <c r="P598" i="9"/>
  <c r="J599" i="9"/>
  <c r="L599" i="9"/>
  <c r="N599" i="9"/>
  <c r="P599" i="9"/>
  <c r="J600" i="9"/>
  <c r="L600" i="9"/>
  <c r="N600" i="9"/>
  <c r="P600" i="9"/>
  <c r="J601" i="9"/>
  <c r="L601" i="9"/>
  <c r="N601" i="9"/>
  <c r="P601" i="9"/>
  <c r="J602" i="9"/>
  <c r="L602" i="9"/>
  <c r="N602" i="9"/>
  <c r="P602" i="9"/>
  <c r="J603" i="9"/>
  <c r="L603" i="9"/>
  <c r="N603" i="9"/>
  <c r="P603" i="9"/>
  <c r="J604" i="9"/>
  <c r="L604" i="9"/>
  <c r="N604" i="9"/>
  <c r="P604" i="9"/>
  <c r="J605" i="9"/>
  <c r="L605" i="9"/>
  <c r="N605" i="9"/>
  <c r="P605" i="9"/>
  <c r="J606" i="9"/>
  <c r="L606" i="9"/>
  <c r="N606" i="9"/>
  <c r="P606" i="9"/>
  <c r="P607" i="9"/>
  <c r="P60" i="9"/>
  <c r="AN60" i="9"/>
  <c r="AN22" i="9"/>
  <c r="AP22" i="9"/>
  <c r="AR22" i="9"/>
  <c r="AV22" i="9"/>
  <c r="AL24" i="9"/>
  <c r="J284" i="9"/>
  <c r="L284" i="9"/>
  <c r="N284" i="9"/>
  <c r="P284" i="9"/>
  <c r="J285" i="9"/>
  <c r="L285" i="9"/>
  <c r="N285" i="9"/>
  <c r="P285" i="9"/>
  <c r="J286" i="9"/>
  <c r="L286" i="9"/>
  <c r="N286" i="9"/>
  <c r="P286" i="9"/>
  <c r="J287" i="9"/>
  <c r="L287" i="9"/>
  <c r="N287" i="9"/>
  <c r="P287" i="9"/>
  <c r="J288" i="9"/>
  <c r="L288" i="9"/>
  <c r="N288" i="9"/>
  <c r="P288" i="9"/>
  <c r="J289" i="9"/>
  <c r="L289" i="9"/>
  <c r="N289" i="9"/>
  <c r="P289" i="9"/>
  <c r="J290" i="9"/>
  <c r="L290" i="9"/>
  <c r="N290" i="9"/>
  <c r="P290" i="9"/>
  <c r="J291" i="9"/>
  <c r="L291" i="9"/>
  <c r="N291" i="9"/>
  <c r="P291" i="9"/>
  <c r="J292" i="9"/>
  <c r="L292" i="9"/>
  <c r="N292" i="9"/>
  <c r="P292" i="9"/>
  <c r="J293" i="9"/>
  <c r="L293" i="9"/>
  <c r="N293" i="9"/>
  <c r="P293" i="9"/>
  <c r="P294" i="9"/>
  <c r="P63" i="9"/>
  <c r="AN63" i="9"/>
  <c r="AN24" i="9"/>
  <c r="AP24" i="9"/>
  <c r="AR24" i="9"/>
  <c r="AV24" i="9"/>
  <c r="AL25" i="9"/>
  <c r="J536" i="9"/>
  <c r="L536" i="9"/>
  <c r="N536" i="9"/>
  <c r="P536" i="9"/>
  <c r="J537" i="9"/>
  <c r="L537" i="9"/>
  <c r="N537" i="9"/>
  <c r="P537" i="9"/>
  <c r="J538" i="9"/>
  <c r="L538" i="9"/>
  <c r="N538" i="9"/>
  <c r="P538" i="9"/>
  <c r="J539" i="9"/>
  <c r="L539" i="9"/>
  <c r="N539" i="9"/>
  <c r="P539" i="9"/>
  <c r="J540" i="9"/>
  <c r="L540" i="9"/>
  <c r="N540" i="9"/>
  <c r="P540" i="9"/>
  <c r="P541" i="9"/>
  <c r="P65" i="9"/>
  <c r="AN65" i="9"/>
  <c r="AN25" i="9"/>
  <c r="AP25" i="9"/>
  <c r="AR25" i="9"/>
  <c r="AV25" i="9"/>
  <c r="AL27" i="9"/>
  <c r="J337" i="9"/>
  <c r="L337" i="9"/>
  <c r="N337" i="9"/>
  <c r="P337" i="9"/>
  <c r="J338" i="9"/>
  <c r="L338" i="9"/>
  <c r="N338" i="9"/>
  <c r="P338" i="9"/>
  <c r="J339" i="9"/>
  <c r="L339" i="9"/>
  <c r="N339" i="9"/>
  <c r="P339" i="9"/>
  <c r="J340" i="9"/>
  <c r="L340" i="9"/>
  <c r="N340" i="9"/>
  <c r="P340" i="9"/>
  <c r="J341" i="9"/>
  <c r="L341" i="9"/>
  <c r="N341" i="9"/>
  <c r="P341" i="9"/>
  <c r="J342" i="9"/>
  <c r="L342" i="9"/>
  <c r="N342" i="9"/>
  <c r="P342" i="9"/>
  <c r="J343" i="9"/>
  <c r="L343" i="9"/>
  <c r="N343" i="9"/>
  <c r="P343" i="9"/>
  <c r="J344" i="9"/>
  <c r="L344" i="9"/>
  <c r="N344" i="9"/>
  <c r="P344" i="9"/>
  <c r="J345" i="9"/>
  <c r="L345" i="9"/>
  <c r="N345" i="9"/>
  <c r="P345" i="9"/>
  <c r="J346" i="9"/>
  <c r="L346" i="9"/>
  <c r="N346" i="9"/>
  <c r="P346" i="9"/>
  <c r="J347" i="9"/>
  <c r="L347" i="9"/>
  <c r="N347" i="9"/>
  <c r="P347" i="9"/>
  <c r="J348" i="9"/>
  <c r="L348" i="9"/>
  <c r="N348" i="9"/>
  <c r="P348" i="9"/>
  <c r="J349" i="9"/>
  <c r="L349" i="9"/>
  <c r="N349" i="9"/>
  <c r="P349" i="9"/>
  <c r="P350" i="9"/>
  <c r="P73" i="9"/>
  <c r="AN73" i="9"/>
  <c r="AN27" i="9"/>
  <c r="AP27" i="9"/>
  <c r="AR27" i="9"/>
  <c r="AV27" i="9"/>
  <c r="AL28" i="9"/>
  <c r="J164" i="9"/>
  <c r="L164" i="9"/>
  <c r="N164" i="9"/>
  <c r="P164" i="9"/>
  <c r="J165" i="9"/>
  <c r="L165" i="9"/>
  <c r="N165" i="9"/>
  <c r="P165" i="9"/>
  <c r="J166" i="9"/>
  <c r="L166" i="9"/>
  <c r="N166" i="9"/>
  <c r="P166" i="9"/>
  <c r="J167" i="9"/>
  <c r="L167" i="9"/>
  <c r="N167" i="9"/>
  <c r="P167" i="9"/>
  <c r="J168" i="9"/>
  <c r="L168" i="9"/>
  <c r="N168" i="9"/>
  <c r="P168" i="9"/>
  <c r="J169" i="9"/>
  <c r="L169" i="9"/>
  <c r="N169" i="9"/>
  <c r="P169" i="9"/>
  <c r="P170" i="9"/>
  <c r="P75" i="9"/>
  <c r="AN75" i="9"/>
  <c r="AN28" i="9"/>
  <c r="AP28" i="9"/>
  <c r="AR28" i="9"/>
  <c r="AV28" i="9"/>
  <c r="AL30" i="9"/>
  <c r="J445" i="9"/>
  <c r="L445" i="9"/>
  <c r="N445" i="9"/>
  <c r="P445" i="9"/>
  <c r="J446" i="9"/>
  <c r="L446" i="9"/>
  <c r="N446" i="9"/>
  <c r="P446" i="9"/>
  <c r="J447" i="9"/>
  <c r="L447" i="9"/>
  <c r="N447" i="9"/>
  <c r="P447" i="9"/>
  <c r="J448" i="9"/>
  <c r="L448" i="9"/>
  <c r="N448" i="9"/>
  <c r="P448" i="9"/>
  <c r="J449" i="9"/>
  <c r="L449" i="9"/>
  <c r="N449" i="9"/>
  <c r="P449" i="9"/>
  <c r="J450" i="9"/>
  <c r="L450" i="9"/>
  <c r="N450" i="9"/>
  <c r="P450" i="9"/>
  <c r="J451" i="9"/>
  <c r="L451" i="9"/>
  <c r="N451" i="9"/>
  <c r="P451" i="9"/>
  <c r="J452" i="9"/>
  <c r="L452" i="9"/>
  <c r="N452" i="9"/>
  <c r="P452" i="9"/>
  <c r="J453" i="9"/>
  <c r="L453" i="9"/>
  <c r="N453" i="9"/>
  <c r="P453" i="9"/>
  <c r="P454" i="9"/>
  <c r="P80" i="9"/>
  <c r="AN80" i="9"/>
  <c r="AN30" i="9"/>
  <c r="AP30" i="9"/>
  <c r="AR30" i="9"/>
  <c r="AV30" i="9"/>
  <c r="AL31" i="9"/>
  <c r="J255" i="9"/>
  <c r="L255" i="9"/>
  <c r="N255" i="9"/>
  <c r="P255" i="9"/>
  <c r="J256" i="9"/>
  <c r="L256" i="9"/>
  <c r="N256" i="9"/>
  <c r="P256" i="9"/>
  <c r="J257" i="9"/>
  <c r="L257" i="9"/>
  <c r="N257" i="9"/>
  <c r="P257" i="9"/>
  <c r="J258" i="9"/>
  <c r="L258" i="9"/>
  <c r="N258" i="9"/>
  <c r="P258" i="9"/>
  <c r="J259" i="9"/>
  <c r="L259" i="9"/>
  <c r="N259" i="9"/>
  <c r="P259" i="9"/>
  <c r="J260" i="9"/>
  <c r="L260" i="9"/>
  <c r="N260" i="9"/>
  <c r="P260" i="9"/>
  <c r="J261" i="9"/>
  <c r="L261" i="9"/>
  <c r="N261" i="9"/>
  <c r="P261" i="9"/>
  <c r="J262" i="9"/>
  <c r="L262" i="9"/>
  <c r="N262" i="9"/>
  <c r="P262" i="9"/>
  <c r="J263" i="9"/>
  <c r="L263" i="9"/>
  <c r="N263" i="9"/>
  <c r="P263" i="9"/>
  <c r="P264" i="9"/>
  <c r="P81" i="9"/>
  <c r="AN81" i="9"/>
  <c r="AN31" i="9"/>
  <c r="AP31" i="9"/>
  <c r="AR31" i="9"/>
  <c r="AV31" i="9"/>
  <c r="AL33" i="9"/>
  <c r="J524" i="9"/>
  <c r="L524" i="9"/>
  <c r="N524" i="9"/>
  <c r="P524" i="9"/>
  <c r="J525" i="9"/>
  <c r="L525" i="9"/>
  <c r="N525" i="9"/>
  <c r="P525" i="9"/>
  <c r="J526" i="9"/>
  <c r="L526" i="9"/>
  <c r="N526" i="9"/>
  <c r="P526" i="9"/>
  <c r="J527" i="9"/>
  <c r="L527" i="9"/>
  <c r="N527" i="9"/>
  <c r="P527" i="9"/>
  <c r="J528" i="9"/>
  <c r="L528" i="9"/>
  <c r="N528" i="9"/>
  <c r="P528" i="9"/>
  <c r="J529" i="9"/>
  <c r="L529" i="9"/>
  <c r="N529" i="9"/>
  <c r="P529" i="9"/>
  <c r="J530" i="9"/>
  <c r="L530" i="9"/>
  <c r="N530" i="9"/>
  <c r="P530" i="9"/>
  <c r="J531" i="9"/>
  <c r="L531" i="9"/>
  <c r="N531" i="9"/>
  <c r="P531" i="9"/>
  <c r="J532" i="9"/>
  <c r="L532" i="9"/>
  <c r="N532" i="9"/>
  <c r="P532" i="9"/>
  <c r="J533" i="9"/>
  <c r="L533" i="9"/>
  <c r="N533" i="9"/>
  <c r="P533" i="9"/>
  <c r="P534" i="9"/>
  <c r="P87" i="9"/>
  <c r="AN87" i="9"/>
  <c r="AN33" i="9"/>
  <c r="AP33" i="9"/>
  <c r="AR33" i="9"/>
  <c r="AV33" i="9"/>
  <c r="AL34" i="9"/>
  <c r="J456" i="9"/>
  <c r="L456" i="9"/>
  <c r="N456" i="9"/>
  <c r="P456" i="9"/>
  <c r="J457" i="9"/>
  <c r="L457" i="9"/>
  <c r="N457" i="9"/>
  <c r="P457" i="9"/>
  <c r="J458" i="9"/>
  <c r="L458" i="9"/>
  <c r="N458" i="9"/>
  <c r="P458" i="9"/>
  <c r="J459" i="9"/>
  <c r="L459" i="9"/>
  <c r="N459" i="9"/>
  <c r="P459" i="9"/>
  <c r="J460" i="9"/>
  <c r="L460" i="9"/>
  <c r="N460" i="9"/>
  <c r="P460" i="9"/>
  <c r="J461" i="9"/>
  <c r="L461" i="9"/>
  <c r="N461" i="9"/>
  <c r="P461" i="9"/>
  <c r="J462" i="9"/>
  <c r="L462" i="9"/>
  <c r="N462" i="9"/>
  <c r="P462" i="9"/>
  <c r="J463" i="9"/>
  <c r="L463" i="9"/>
  <c r="N463" i="9"/>
  <c r="P463" i="9"/>
  <c r="J464" i="9"/>
  <c r="L464" i="9"/>
  <c r="N464" i="9"/>
  <c r="P464" i="9"/>
  <c r="J465" i="9"/>
  <c r="L465" i="9"/>
  <c r="N465" i="9"/>
  <c r="P465" i="9"/>
  <c r="J466" i="9"/>
  <c r="L466" i="9"/>
  <c r="N466" i="9"/>
  <c r="P466" i="9"/>
  <c r="J467" i="9"/>
  <c r="L467" i="9"/>
  <c r="N467" i="9"/>
  <c r="P467" i="9"/>
  <c r="J468" i="9"/>
  <c r="L468" i="9"/>
  <c r="N468" i="9"/>
  <c r="P468" i="9"/>
  <c r="J469" i="9"/>
  <c r="L469" i="9"/>
  <c r="N469" i="9"/>
  <c r="P469" i="9"/>
  <c r="J470" i="9"/>
  <c r="L470" i="9"/>
  <c r="N470" i="9"/>
  <c r="P470" i="9"/>
  <c r="J471" i="9"/>
  <c r="L471" i="9"/>
  <c r="N471" i="9"/>
  <c r="P471" i="9"/>
  <c r="P472" i="9"/>
  <c r="P88" i="9"/>
  <c r="AN88" i="9"/>
  <c r="AN34" i="9"/>
  <c r="AP34" i="9"/>
  <c r="AR34" i="9"/>
  <c r="AV34" i="9"/>
  <c r="AL35" i="9"/>
  <c r="J304" i="9"/>
  <c r="L304" i="9"/>
  <c r="N304" i="9"/>
  <c r="P304" i="9"/>
  <c r="J305" i="9"/>
  <c r="L305" i="9"/>
  <c r="N305" i="9"/>
  <c r="P305" i="9"/>
  <c r="J306" i="9"/>
  <c r="L306" i="9"/>
  <c r="N306" i="9"/>
  <c r="P306" i="9"/>
  <c r="J307" i="9"/>
  <c r="L307" i="9"/>
  <c r="N307" i="9"/>
  <c r="P307" i="9"/>
  <c r="J308" i="9"/>
  <c r="L308" i="9"/>
  <c r="N308" i="9"/>
  <c r="P308" i="9"/>
  <c r="J309" i="9"/>
  <c r="L309" i="9"/>
  <c r="N309" i="9"/>
  <c r="P309" i="9"/>
  <c r="J310" i="9"/>
  <c r="L310" i="9"/>
  <c r="N310" i="9"/>
  <c r="P310" i="9"/>
  <c r="J311" i="9"/>
  <c r="L311" i="9"/>
  <c r="N311" i="9"/>
  <c r="P311" i="9"/>
  <c r="J312" i="9"/>
  <c r="L312" i="9"/>
  <c r="N312" i="9"/>
  <c r="P312" i="9"/>
  <c r="J313" i="9"/>
  <c r="L313" i="9"/>
  <c r="N313" i="9"/>
  <c r="P313" i="9"/>
  <c r="J314" i="9"/>
  <c r="L314" i="9"/>
  <c r="N314" i="9"/>
  <c r="P314" i="9"/>
  <c r="J315" i="9"/>
  <c r="L315" i="9"/>
  <c r="N315" i="9"/>
  <c r="P315" i="9"/>
  <c r="J316" i="9"/>
  <c r="L316" i="9"/>
  <c r="N316" i="9"/>
  <c r="P316" i="9"/>
  <c r="J317" i="9"/>
  <c r="L317" i="9"/>
  <c r="N317" i="9"/>
  <c r="P317" i="9"/>
  <c r="J318" i="9"/>
  <c r="L318" i="9"/>
  <c r="N318" i="9"/>
  <c r="P318" i="9"/>
  <c r="J319" i="9"/>
  <c r="L319" i="9"/>
  <c r="N319" i="9"/>
  <c r="P319" i="9"/>
  <c r="J320" i="9"/>
  <c r="L320" i="9"/>
  <c r="N320" i="9"/>
  <c r="P320" i="9"/>
  <c r="P321" i="9"/>
  <c r="P89" i="9"/>
  <c r="AN89" i="9"/>
  <c r="AN35" i="9"/>
  <c r="AP35" i="9"/>
  <c r="AR35" i="9"/>
  <c r="AV35" i="9"/>
  <c r="AL40" i="9"/>
  <c r="J238" i="9"/>
  <c r="L238" i="9"/>
  <c r="N238" i="9"/>
  <c r="P238" i="9"/>
  <c r="J239" i="9"/>
  <c r="L239" i="9"/>
  <c r="N239" i="9"/>
  <c r="P239" i="9"/>
  <c r="J240" i="9"/>
  <c r="L240" i="9"/>
  <c r="N240" i="9"/>
  <c r="P240" i="9"/>
  <c r="J241" i="9"/>
  <c r="L241" i="9"/>
  <c r="N241" i="9"/>
  <c r="P241" i="9"/>
  <c r="J242" i="9"/>
  <c r="L242" i="9"/>
  <c r="N242" i="9"/>
  <c r="P242" i="9"/>
  <c r="J243" i="9"/>
  <c r="L243" i="9"/>
  <c r="N243" i="9"/>
  <c r="P243" i="9"/>
  <c r="J244" i="9"/>
  <c r="L244" i="9"/>
  <c r="N244" i="9"/>
  <c r="P244" i="9"/>
  <c r="J245" i="9"/>
  <c r="L245" i="9"/>
  <c r="N245" i="9"/>
  <c r="P245" i="9"/>
  <c r="P246" i="9"/>
  <c r="P100" i="9"/>
  <c r="AN100" i="9"/>
  <c r="AN40" i="9"/>
  <c r="AP40" i="9"/>
  <c r="AR40" i="9"/>
  <c r="AV40" i="9"/>
  <c r="J276" i="6"/>
  <c r="L276" i="6"/>
  <c r="N276" i="6"/>
  <c r="P276" i="6"/>
  <c r="J277" i="6"/>
  <c r="L277" i="6"/>
  <c r="N277" i="6"/>
  <c r="P277" i="6"/>
  <c r="J278" i="6"/>
  <c r="L278" i="6"/>
  <c r="N278" i="6"/>
  <c r="P278" i="6"/>
  <c r="J279" i="6"/>
  <c r="L279" i="6"/>
  <c r="N279" i="6"/>
  <c r="P279" i="6"/>
  <c r="J280" i="6"/>
  <c r="L280" i="6"/>
  <c r="N280" i="6"/>
  <c r="P280" i="6"/>
  <c r="J281" i="6"/>
  <c r="L281" i="6"/>
  <c r="N281" i="6"/>
  <c r="P281" i="6"/>
  <c r="J282" i="6"/>
  <c r="L282" i="6"/>
  <c r="N282" i="6"/>
  <c r="P282" i="6"/>
  <c r="J283" i="6"/>
  <c r="L283" i="6"/>
  <c r="N283" i="6"/>
  <c r="P283" i="6"/>
  <c r="P284" i="6"/>
  <c r="J273" i="6"/>
  <c r="L273" i="6"/>
  <c r="N273" i="6"/>
  <c r="P273" i="6"/>
  <c r="J274" i="6"/>
  <c r="L274" i="6"/>
  <c r="N274" i="6"/>
  <c r="P274" i="6"/>
  <c r="P275" i="6"/>
  <c r="P285" i="6"/>
  <c r="P23" i="6"/>
  <c r="BD23" i="6"/>
  <c r="BJ23" i="6"/>
  <c r="J136" i="9"/>
  <c r="L136" i="9"/>
  <c r="N136" i="9"/>
  <c r="P136" i="9"/>
  <c r="J137" i="9"/>
  <c r="L137" i="9"/>
  <c r="N137" i="9"/>
  <c r="P137" i="9"/>
  <c r="J138" i="9"/>
  <c r="L138" i="9"/>
  <c r="N138" i="9"/>
  <c r="P138" i="9"/>
  <c r="J139" i="9"/>
  <c r="L139" i="9"/>
  <c r="N139" i="9"/>
  <c r="P139" i="9"/>
  <c r="J140" i="9"/>
  <c r="L140" i="9"/>
  <c r="N140" i="9"/>
  <c r="P140" i="9"/>
  <c r="J141" i="9"/>
  <c r="L141" i="9"/>
  <c r="N141" i="9"/>
  <c r="P141" i="9"/>
  <c r="J142" i="9"/>
  <c r="L142" i="9"/>
  <c r="N142" i="9"/>
  <c r="P142" i="9"/>
  <c r="J143" i="9"/>
  <c r="L143" i="9"/>
  <c r="N143" i="9"/>
  <c r="P143" i="9"/>
  <c r="J144" i="9"/>
  <c r="L144" i="9"/>
  <c r="N144" i="9"/>
  <c r="P144" i="9"/>
  <c r="P145" i="9"/>
  <c r="P146" i="9"/>
  <c r="P16" i="9"/>
  <c r="BD16" i="9"/>
  <c r="BJ16" i="9"/>
  <c r="J406" i="9"/>
  <c r="L406" i="9"/>
  <c r="N406" i="9"/>
  <c r="P406" i="9"/>
  <c r="J407" i="9"/>
  <c r="L407" i="9"/>
  <c r="N407" i="9"/>
  <c r="P407" i="9"/>
  <c r="J408" i="9"/>
  <c r="L408" i="9"/>
  <c r="N408" i="9"/>
  <c r="P408" i="9"/>
  <c r="J409" i="9"/>
  <c r="L409" i="9"/>
  <c r="N409" i="9"/>
  <c r="P409" i="9"/>
  <c r="J410" i="9"/>
  <c r="L410" i="9"/>
  <c r="N410" i="9"/>
  <c r="P410" i="9"/>
  <c r="J411" i="9"/>
  <c r="L411" i="9"/>
  <c r="N411" i="9"/>
  <c r="P411" i="9"/>
  <c r="J412" i="9"/>
  <c r="L412" i="9"/>
  <c r="N412" i="9"/>
  <c r="P412" i="9"/>
  <c r="J413" i="9"/>
  <c r="L413" i="9"/>
  <c r="N413" i="9"/>
  <c r="P413" i="9"/>
  <c r="J414" i="9"/>
  <c r="L414" i="9"/>
  <c r="N414" i="9"/>
  <c r="P414" i="9"/>
  <c r="J415" i="9"/>
  <c r="L415" i="9"/>
  <c r="N415" i="9"/>
  <c r="P415" i="9"/>
  <c r="P416" i="9"/>
  <c r="P417" i="9"/>
  <c r="P21" i="9"/>
  <c r="BD21" i="9"/>
  <c r="BJ21" i="9"/>
  <c r="J570" i="9"/>
  <c r="L570" i="9"/>
  <c r="N570" i="9"/>
  <c r="P570" i="9"/>
  <c r="J571" i="9"/>
  <c r="L571" i="9"/>
  <c r="N571" i="9"/>
  <c r="P571" i="9"/>
  <c r="J572" i="9"/>
  <c r="L572" i="9"/>
  <c r="N572" i="9"/>
  <c r="P572" i="9"/>
  <c r="J573" i="9"/>
  <c r="L573" i="9"/>
  <c r="N573" i="9"/>
  <c r="P573" i="9"/>
  <c r="J574" i="9"/>
  <c r="L574" i="9"/>
  <c r="N574" i="9"/>
  <c r="P574" i="9"/>
  <c r="P575" i="9"/>
  <c r="P576" i="9"/>
  <c r="P23" i="9"/>
  <c r="BD23" i="9"/>
  <c r="BJ23" i="9"/>
  <c r="J481" i="9"/>
  <c r="L481" i="9"/>
  <c r="N481" i="9"/>
  <c r="P481" i="9"/>
  <c r="J482" i="9"/>
  <c r="L482" i="9"/>
  <c r="N482" i="9"/>
  <c r="P482" i="9"/>
  <c r="J483" i="9"/>
  <c r="L483" i="9"/>
  <c r="N483" i="9"/>
  <c r="P483" i="9"/>
  <c r="J484" i="9"/>
  <c r="L484" i="9"/>
  <c r="N484" i="9"/>
  <c r="P484" i="9"/>
  <c r="P485" i="9"/>
  <c r="J477" i="9"/>
  <c r="L477" i="9"/>
  <c r="N477" i="9"/>
  <c r="P477" i="9"/>
  <c r="J478" i="9"/>
  <c r="L478" i="9"/>
  <c r="N478" i="9"/>
  <c r="P478" i="9"/>
  <c r="J479" i="9"/>
  <c r="L479" i="9"/>
  <c r="N479" i="9"/>
  <c r="P479" i="9"/>
  <c r="P480" i="9"/>
  <c r="P486" i="9"/>
  <c r="P26" i="9"/>
  <c r="BD26" i="9"/>
  <c r="BJ26" i="9"/>
  <c r="J148" i="9"/>
  <c r="L148" i="9"/>
  <c r="N148" i="9"/>
  <c r="P148" i="9"/>
  <c r="J149" i="9"/>
  <c r="L149" i="9"/>
  <c r="N149" i="9"/>
  <c r="P149" i="9"/>
  <c r="J150" i="9"/>
  <c r="L150" i="9"/>
  <c r="N150" i="9"/>
  <c r="P150" i="9"/>
  <c r="P151" i="9"/>
  <c r="P162" i="9"/>
  <c r="P29" i="9"/>
  <c r="BD29" i="9"/>
  <c r="BJ29" i="9"/>
  <c r="J589" i="9"/>
  <c r="L589" i="9"/>
  <c r="N589" i="9"/>
  <c r="P589" i="9"/>
  <c r="J590" i="9"/>
  <c r="L590" i="9"/>
  <c r="N590" i="9"/>
  <c r="P590" i="9"/>
  <c r="J591" i="9"/>
  <c r="L591" i="9"/>
  <c r="N591" i="9"/>
  <c r="P591" i="9"/>
  <c r="P592" i="9"/>
  <c r="J583" i="9"/>
  <c r="L583" i="9"/>
  <c r="N583" i="9"/>
  <c r="P583" i="9"/>
  <c r="J584" i="9"/>
  <c r="L584" i="9"/>
  <c r="N584" i="9"/>
  <c r="P584" i="9"/>
  <c r="J585" i="9"/>
  <c r="L585" i="9"/>
  <c r="N585" i="9"/>
  <c r="P585" i="9"/>
  <c r="J586" i="9"/>
  <c r="L586" i="9"/>
  <c r="N586" i="9"/>
  <c r="P586" i="9"/>
  <c r="J587" i="9"/>
  <c r="L587" i="9"/>
  <c r="N587" i="9"/>
  <c r="P587" i="9"/>
  <c r="P588" i="9"/>
  <c r="P593" i="9"/>
  <c r="P32" i="9"/>
  <c r="BD32" i="9"/>
  <c r="BJ32" i="9"/>
  <c r="J362" i="6"/>
  <c r="L362" i="6"/>
  <c r="N362" i="6"/>
  <c r="P362" i="6"/>
  <c r="J363" i="6"/>
  <c r="L363" i="6"/>
  <c r="N363" i="6"/>
  <c r="P363" i="6"/>
  <c r="J364" i="6"/>
  <c r="L364" i="6"/>
  <c r="N364" i="6"/>
  <c r="P364" i="6"/>
  <c r="J365" i="6"/>
  <c r="L365" i="6"/>
  <c r="N365" i="6"/>
  <c r="P365" i="6"/>
  <c r="P366" i="6"/>
  <c r="P374" i="6"/>
  <c r="P15" i="6"/>
  <c r="BD15" i="6"/>
  <c r="BH15" i="6"/>
  <c r="J125" i="6"/>
  <c r="L125" i="6"/>
  <c r="N125" i="6"/>
  <c r="P125" i="6"/>
  <c r="J126" i="6"/>
  <c r="L126" i="6"/>
  <c r="N126" i="6"/>
  <c r="P126" i="6"/>
  <c r="J127" i="6"/>
  <c r="L127" i="6"/>
  <c r="N127" i="6"/>
  <c r="P127" i="6"/>
  <c r="J128" i="6"/>
  <c r="L128" i="6"/>
  <c r="N128" i="6"/>
  <c r="P128" i="6"/>
  <c r="J129" i="6"/>
  <c r="L129" i="6"/>
  <c r="N129" i="6"/>
  <c r="P129" i="6"/>
  <c r="P130" i="6"/>
  <c r="P131" i="6"/>
  <c r="P16" i="6"/>
  <c r="BD16" i="6"/>
  <c r="BH16" i="6"/>
  <c r="J591" i="6"/>
  <c r="L591" i="6"/>
  <c r="N591" i="6"/>
  <c r="P591" i="6"/>
  <c r="J592" i="6"/>
  <c r="L592" i="6"/>
  <c r="N592" i="6"/>
  <c r="P592" i="6"/>
  <c r="J593" i="6"/>
  <c r="L593" i="6"/>
  <c r="N593" i="6"/>
  <c r="P593" i="6"/>
  <c r="P594" i="6"/>
  <c r="P595" i="6"/>
  <c r="P18" i="6"/>
  <c r="BD18" i="6"/>
  <c r="BH18" i="6"/>
  <c r="J292" i="6"/>
  <c r="L292" i="6"/>
  <c r="N292" i="6"/>
  <c r="P292" i="6"/>
  <c r="J293" i="6"/>
  <c r="L293" i="6"/>
  <c r="N293" i="6"/>
  <c r="P293" i="6"/>
  <c r="J294" i="6"/>
  <c r="L294" i="6"/>
  <c r="N294" i="6"/>
  <c r="P294" i="6"/>
  <c r="P295" i="6"/>
  <c r="J287" i="6"/>
  <c r="L287" i="6"/>
  <c r="N287" i="6"/>
  <c r="P287" i="6"/>
  <c r="J288" i="6"/>
  <c r="L288" i="6"/>
  <c r="N288" i="6"/>
  <c r="P288" i="6"/>
  <c r="J289" i="6"/>
  <c r="L289" i="6"/>
  <c r="N289" i="6"/>
  <c r="P289" i="6"/>
  <c r="J290" i="6"/>
  <c r="L290" i="6"/>
  <c r="N290" i="6"/>
  <c r="P290" i="6"/>
  <c r="P291" i="6"/>
  <c r="P302" i="6"/>
  <c r="P19" i="6"/>
  <c r="BD19" i="6"/>
  <c r="BH19" i="6"/>
  <c r="J244" i="6"/>
  <c r="L244" i="6"/>
  <c r="N244" i="6"/>
  <c r="P244" i="6"/>
  <c r="J245" i="6"/>
  <c r="L245" i="6"/>
  <c r="N245" i="6"/>
  <c r="P245" i="6"/>
  <c r="J246" i="6"/>
  <c r="L246" i="6"/>
  <c r="N246" i="6"/>
  <c r="P246" i="6"/>
  <c r="J247" i="6"/>
  <c r="L247" i="6"/>
  <c r="N247" i="6"/>
  <c r="P247" i="6"/>
  <c r="J248" i="6"/>
  <c r="L248" i="6"/>
  <c r="N248" i="6"/>
  <c r="P248" i="6"/>
  <c r="J249" i="6"/>
  <c r="L249" i="6"/>
  <c r="N249" i="6"/>
  <c r="P249" i="6"/>
  <c r="J250" i="6"/>
  <c r="L250" i="6"/>
  <c r="N250" i="6"/>
  <c r="P250" i="6"/>
  <c r="J251" i="6"/>
  <c r="L251" i="6"/>
  <c r="N251" i="6"/>
  <c r="P251" i="6"/>
  <c r="J252" i="6"/>
  <c r="L252" i="6"/>
  <c r="N252" i="6"/>
  <c r="P252" i="6"/>
  <c r="J253" i="6"/>
  <c r="L253" i="6"/>
  <c r="N253" i="6"/>
  <c r="P253" i="6"/>
  <c r="J254" i="6"/>
  <c r="L254" i="6"/>
  <c r="N254" i="6"/>
  <c r="P254" i="6"/>
  <c r="J255" i="6"/>
  <c r="L255" i="6"/>
  <c r="N255" i="6"/>
  <c r="P255" i="6"/>
  <c r="P256" i="6"/>
  <c r="P20" i="6"/>
  <c r="AL20" i="6"/>
  <c r="AN20" i="6"/>
  <c r="AP20" i="6"/>
  <c r="AR20" i="6"/>
  <c r="BD20" i="6"/>
  <c r="BH20" i="6"/>
  <c r="J328" i="6"/>
  <c r="L328" i="6"/>
  <c r="N328" i="6"/>
  <c r="P328" i="6"/>
  <c r="J329" i="6"/>
  <c r="L329" i="6"/>
  <c r="N329" i="6"/>
  <c r="P329" i="6"/>
  <c r="J330" i="6"/>
  <c r="L330" i="6"/>
  <c r="N330" i="6"/>
  <c r="P330" i="6"/>
  <c r="J331" i="6"/>
  <c r="L331" i="6"/>
  <c r="N331" i="6"/>
  <c r="P331" i="6"/>
  <c r="J332" i="6"/>
  <c r="L332" i="6"/>
  <c r="N332" i="6"/>
  <c r="P332" i="6"/>
  <c r="J333" i="6"/>
  <c r="L333" i="6"/>
  <c r="N333" i="6"/>
  <c r="P333" i="6"/>
  <c r="J334" i="6"/>
  <c r="L334" i="6"/>
  <c r="N334" i="6"/>
  <c r="P334" i="6"/>
  <c r="J335" i="6"/>
  <c r="L335" i="6"/>
  <c r="N335" i="6"/>
  <c r="P335" i="6"/>
  <c r="P336" i="6"/>
  <c r="P343" i="6"/>
  <c r="P21" i="6"/>
  <c r="BD21" i="6"/>
  <c r="BH21" i="6"/>
  <c r="P242" i="6"/>
  <c r="P22" i="6"/>
  <c r="BD22" i="6"/>
  <c r="BH22" i="6"/>
  <c r="J506" i="6"/>
  <c r="L506" i="6"/>
  <c r="N506" i="6"/>
  <c r="P506" i="6"/>
  <c r="J507" i="6"/>
  <c r="L507" i="6"/>
  <c r="N507" i="6"/>
  <c r="P507" i="6"/>
  <c r="J508" i="6"/>
  <c r="L508" i="6"/>
  <c r="N508" i="6"/>
  <c r="P508" i="6"/>
  <c r="J509" i="6"/>
  <c r="L509" i="6"/>
  <c r="N509" i="6"/>
  <c r="P509" i="6"/>
  <c r="J510" i="6"/>
  <c r="L510" i="6"/>
  <c r="N510" i="6"/>
  <c r="P510" i="6"/>
  <c r="J511" i="6"/>
  <c r="L511" i="6"/>
  <c r="N511" i="6"/>
  <c r="P511" i="6"/>
  <c r="J512" i="6"/>
  <c r="L512" i="6"/>
  <c r="N512" i="6"/>
  <c r="P512" i="6"/>
  <c r="P513" i="6"/>
  <c r="P25" i="6"/>
  <c r="AL25" i="6"/>
  <c r="AN25" i="6"/>
  <c r="AP25" i="6"/>
  <c r="AR25" i="6"/>
  <c r="BD25" i="6"/>
  <c r="BH25" i="6"/>
  <c r="J311" i="6"/>
  <c r="L311" i="6"/>
  <c r="N311" i="6"/>
  <c r="P311" i="6"/>
  <c r="J312" i="6"/>
  <c r="L312" i="6"/>
  <c r="N312" i="6"/>
  <c r="P312" i="6"/>
  <c r="J313" i="6"/>
  <c r="L313" i="6"/>
  <c r="N313" i="6"/>
  <c r="P313" i="6"/>
  <c r="J314" i="6"/>
  <c r="L314" i="6"/>
  <c r="N314" i="6"/>
  <c r="P314" i="6"/>
  <c r="J315" i="6"/>
  <c r="L315" i="6"/>
  <c r="N315" i="6"/>
  <c r="P315" i="6"/>
  <c r="J316" i="6"/>
  <c r="L316" i="6"/>
  <c r="N316" i="6"/>
  <c r="P316" i="6"/>
  <c r="P317" i="6"/>
  <c r="J304" i="6"/>
  <c r="L304" i="6"/>
  <c r="N304" i="6"/>
  <c r="P304" i="6"/>
  <c r="J305" i="6"/>
  <c r="L305" i="6"/>
  <c r="N305" i="6"/>
  <c r="P305" i="6"/>
  <c r="J306" i="6"/>
  <c r="L306" i="6"/>
  <c r="N306" i="6"/>
  <c r="P306" i="6"/>
  <c r="J307" i="6"/>
  <c r="L307" i="6"/>
  <c r="N307" i="6"/>
  <c r="P307" i="6"/>
  <c r="J308" i="6"/>
  <c r="L308" i="6"/>
  <c r="N308" i="6"/>
  <c r="P308" i="6"/>
  <c r="J309" i="6"/>
  <c r="L309" i="6"/>
  <c r="N309" i="6"/>
  <c r="P309" i="6"/>
  <c r="P310" i="6"/>
  <c r="P318" i="6"/>
  <c r="P28" i="6"/>
  <c r="AL28" i="6"/>
  <c r="AN28" i="6"/>
  <c r="AP28" i="6"/>
  <c r="AR28" i="6"/>
  <c r="BD28" i="6"/>
  <c r="BH28" i="6"/>
  <c r="J560" i="6"/>
  <c r="L560" i="6"/>
  <c r="N560" i="6"/>
  <c r="P560" i="6"/>
  <c r="J561" i="6"/>
  <c r="L561" i="6"/>
  <c r="N561" i="6"/>
  <c r="P561" i="6"/>
  <c r="J562" i="6"/>
  <c r="L562" i="6"/>
  <c r="N562" i="6"/>
  <c r="P562" i="6"/>
  <c r="J563" i="6"/>
  <c r="L563" i="6"/>
  <c r="N563" i="6"/>
  <c r="P563" i="6"/>
  <c r="J564" i="6"/>
  <c r="L564" i="6"/>
  <c r="N564" i="6"/>
  <c r="P564" i="6"/>
  <c r="J565" i="6"/>
  <c r="L565" i="6"/>
  <c r="N565" i="6"/>
  <c r="P565" i="6"/>
  <c r="J566" i="6"/>
  <c r="L566" i="6"/>
  <c r="N566" i="6"/>
  <c r="P566" i="6"/>
  <c r="J567" i="6"/>
  <c r="L567" i="6"/>
  <c r="N567" i="6"/>
  <c r="P567" i="6"/>
  <c r="J568" i="6"/>
  <c r="L568" i="6"/>
  <c r="N568" i="6"/>
  <c r="P568" i="6"/>
  <c r="J569" i="6"/>
  <c r="L569" i="6"/>
  <c r="N569" i="6"/>
  <c r="P569" i="6"/>
  <c r="J570" i="6"/>
  <c r="L570" i="6"/>
  <c r="N570" i="6"/>
  <c r="P570" i="6"/>
  <c r="J571" i="6"/>
  <c r="L571" i="6"/>
  <c r="N571" i="6"/>
  <c r="P571" i="6"/>
  <c r="J572" i="6"/>
  <c r="L572" i="6"/>
  <c r="N572" i="6"/>
  <c r="P572" i="6"/>
  <c r="J573" i="6"/>
  <c r="L573" i="6"/>
  <c r="N573" i="6"/>
  <c r="P573" i="6"/>
  <c r="J574" i="6"/>
  <c r="L574" i="6"/>
  <c r="N574" i="6"/>
  <c r="P574" i="6"/>
  <c r="J575" i="6"/>
  <c r="L575" i="6"/>
  <c r="N575" i="6"/>
  <c r="P575" i="6"/>
  <c r="J576" i="6"/>
  <c r="L576" i="6"/>
  <c r="N576" i="6"/>
  <c r="P576" i="6"/>
  <c r="J577" i="6"/>
  <c r="L577" i="6"/>
  <c r="N577" i="6"/>
  <c r="P577" i="6"/>
  <c r="J578" i="6"/>
  <c r="L578" i="6"/>
  <c r="N578" i="6"/>
  <c r="P578" i="6"/>
  <c r="J579" i="6"/>
  <c r="L579" i="6"/>
  <c r="N579" i="6"/>
  <c r="P579" i="6"/>
  <c r="J580" i="6"/>
  <c r="L580" i="6"/>
  <c r="N580" i="6"/>
  <c r="P580" i="6"/>
  <c r="P581" i="6"/>
  <c r="P29" i="6"/>
  <c r="AL29" i="6"/>
  <c r="AN29" i="6"/>
  <c r="AP29" i="6"/>
  <c r="AR29" i="6"/>
  <c r="BD29" i="6"/>
  <c r="BH29" i="6"/>
  <c r="J168" i="6"/>
  <c r="L168" i="6"/>
  <c r="N168" i="6"/>
  <c r="P168" i="6"/>
  <c r="J169" i="6"/>
  <c r="L169" i="6"/>
  <c r="N169" i="6"/>
  <c r="P169" i="6"/>
  <c r="J170" i="6"/>
  <c r="L170" i="6"/>
  <c r="N170" i="6"/>
  <c r="P170" i="6"/>
  <c r="J171" i="6"/>
  <c r="L171" i="6"/>
  <c r="N171" i="6"/>
  <c r="P171" i="6"/>
  <c r="J172" i="6"/>
  <c r="L172" i="6"/>
  <c r="N172" i="6"/>
  <c r="P172" i="6"/>
  <c r="J173" i="6"/>
  <c r="L173" i="6"/>
  <c r="N173" i="6"/>
  <c r="P173" i="6"/>
  <c r="J174" i="6"/>
  <c r="L174" i="6"/>
  <c r="N174" i="6"/>
  <c r="P174" i="6"/>
  <c r="J175" i="6"/>
  <c r="L175" i="6"/>
  <c r="N175" i="6"/>
  <c r="P175" i="6"/>
  <c r="J176" i="6"/>
  <c r="L176" i="6"/>
  <c r="N176" i="6"/>
  <c r="P176" i="6"/>
  <c r="J177" i="6"/>
  <c r="L177" i="6"/>
  <c r="N177" i="6"/>
  <c r="P177" i="6"/>
  <c r="J178" i="6"/>
  <c r="L178" i="6"/>
  <c r="N178" i="6"/>
  <c r="P178" i="6"/>
  <c r="P179" i="6"/>
  <c r="P31" i="6"/>
  <c r="AL31" i="6"/>
  <c r="AN31" i="6"/>
  <c r="AP31" i="6"/>
  <c r="AR31" i="6"/>
  <c r="BD31" i="6"/>
  <c r="BH31" i="6"/>
  <c r="J142" i="6"/>
  <c r="L142" i="6"/>
  <c r="N142" i="6"/>
  <c r="P142" i="6"/>
  <c r="J143" i="6"/>
  <c r="L143" i="6"/>
  <c r="N143" i="6"/>
  <c r="P143" i="6"/>
  <c r="J144" i="6"/>
  <c r="L144" i="6"/>
  <c r="N144" i="6"/>
  <c r="P144" i="6"/>
  <c r="J145" i="6"/>
  <c r="L145" i="6"/>
  <c r="N145" i="6"/>
  <c r="P145" i="6"/>
  <c r="J146" i="6"/>
  <c r="L146" i="6"/>
  <c r="N146" i="6"/>
  <c r="P146" i="6"/>
  <c r="P147" i="6"/>
  <c r="J133" i="6"/>
  <c r="L133" i="6"/>
  <c r="N133" i="6"/>
  <c r="P133" i="6"/>
  <c r="J134" i="6"/>
  <c r="L134" i="6"/>
  <c r="N134" i="6"/>
  <c r="P134" i="6"/>
  <c r="J135" i="6"/>
  <c r="L135" i="6"/>
  <c r="N135" i="6"/>
  <c r="P135" i="6"/>
  <c r="J136" i="6"/>
  <c r="L136" i="6"/>
  <c r="N136" i="6"/>
  <c r="P136" i="6"/>
  <c r="J137" i="6"/>
  <c r="L137" i="6"/>
  <c r="N137" i="6"/>
  <c r="P137" i="6"/>
  <c r="J138" i="6"/>
  <c r="L138" i="6"/>
  <c r="N138" i="6"/>
  <c r="P138" i="6"/>
  <c r="J139" i="6"/>
  <c r="L139" i="6"/>
  <c r="N139" i="6"/>
  <c r="P139" i="6"/>
  <c r="J140" i="6"/>
  <c r="L140" i="6"/>
  <c r="N140" i="6"/>
  <c r="P140" i="6"/>
  <c r="P141" i="6"/>
  <c r="P148" i="6"/>
  <c r="P33" i="6"/>
  <c r="AL33" i="6"/>
  <c r="AN33" i="6"/>
  <c r="AP33" i="6"/>
  <c r="AR33" i="6"/>
  <c r="BD33" i="6"/>
  <c r="BH33" i="6"/>
  <c r="J537" i="6"/>
  <c r="L537" i="6"/>
  <c r="N537" i="6"/>
  <c r="P537" i="6"/>
  <c r="J538" i="6"/>
  <c r="L538" i="6"/>
  <c r="N538" i="6"/>
  <c r="P538" i="6"/>
  <c r="J539" i="6"/>
  <c r="L539" i="6"/>
  <c r="N539" i="6"/>
  <c r="P539" i="6"/>
  <c r="J540" i="6"/>
  <c r="L540" i="6"/>
  <c r="N540" i="6"/>
  <c r="P540" i="6"/>
  <c r="J541" i="6"/>
  <c r="L541" i="6"/>
  <c r="N541" i="6"/>
  <c r="P541" i="6"/>
  <c r="J542" i="6"/>
  <c r="L542" i="6"/>
  <c r="N542" i="6"/>
  <c r="P542" i="6"/>
  <c r="P543" i="6"/>
  <c r="J529" i="6"/>
  <c r="L529" i="6"/>
  <c r="N529" i="6"/>
  <c r="P529" i="6"/>
  <c r="J530" i="6"/>
  <c r="L530" i="6"/>
  <c r="N530" i="6"/>
  <c r="P530" i="6"/>
  <c r="J531" i="6"/>
  <c r="L531" i="6"/>
  <c r="N531" i="6"/>
  <c r="P531" i="6"/>
  <c r="J532" i="6"/>
  <c r="L532" i="6"/>
  <c r="N532" i="6"/>
  <c r="P532" i="6"/>
  <c r="J533" i="6"/>
  <c r="L533" i="6"/>
  <c r="N533" i="6"/>
  <c r="P533" i="6"/>
  <c r="J534" i="6"/>
  <c r="L534" i="6"/>
  <c r="N534" i="6"/>
  <c r="P534" i="6"/>
  <c r="J535" i="6"/>
  <c r="L535" i="6"/>
  <c r="N535" i="6"/>
  <c r="P535" i="6"/>
  <c r="P536" i="6"/>
  <c r="J522" i="6"/>
  <c r="L522" i="6"/>
  <c r="N522" i="6"/>
  <c r="P522" i="6"/>
  <c r="J523" i="6"/>
  <c r="L523" i="6"/>
  <c r="N523" i="6"/>
  <c r="P523" i="6"/>
  <c r="J524" i="6"/>
  <c r="L524" i="6"/>
  <c r="N524" i="6"/>
  <c r="P524" i="6"/>
  <c r="J525" i="6"/>
  <c r="L525" i="6"/>
  <c r="N525" i="6"/>
  <c r="P525" i="6"/>
  <c r="J526" i="6"/>
  <c r="L526" i="6"/>
  <c r="N526" i="6"/>
  <c r="P526" i="6"/>
  <c r="J527" i="6"/>
  <c r="L527" i="6"/>
  <c r="N527" i="6"/>
  <c r="P527" i="6"/>
  <c r="P528" i="6"/>
  <c r="P544" i="6"/>
  <c r="P34" i="6"/>
  <c r="AL34" i="6"/>
  <c r="AN34" i="6"/>
  <c r="AP34" i="6"/>
  <c r="AR34" i="6"/>
  <c r="BD34" i="6"/>
  <c r="BH34" i="6"/>
  <c r="J608" i="6"/>
  <c r="L608" i="6"/>
  <c r="N608" i="6"/>
  <c r="P608" i="6"/>
  <c r="J609" i="6"/>
  <c r="L609" i="6"/>
  <c r="N609" i="6"/>
  <c r="P609" i="6"/>
  <c r="J610" i="6"/>
  <c r="L610" i="6"/>
  <c r="N610" i="6"/>
  <c r="P610" i="6"/>
  <c r="J611" i="6"/>
  <c r="L611" i="6"/>
  <c r="N611" i="6"/>
  <c r="P611" i="6"/>
  <c r="J612" i="6"/>
  <c r="L612" i="6"/>
  <c r="N612" i="6"/>
  <c r="P612" i="6"/>
  <c r="J613" i="6"/>
  <c r="L613" i="6"/>
  <c r="N613" i="6"/>
  <c r="P613" i="6"/>
  <c r="J614" i="6"/>
  <c r="L614" i="6"/>
  <c r="N614" i="6"/>
  <c r="P614" i="6"/>
  <c r="J615" i="6"/>
  <c r="L615" i="6"/>
  <c r="N615" i="6"/>
  <c r="P615" i="6"/>
  <c r="J616" i="6"/>
  <c r="L616" i="6"/>
  <c r="N616" i="6"/>
  <c r="P616" i="6"/>
  <c r="J617" i="6"/>
  <c r="L617" i="6"/>
  <c r="N617" i="6"/>
  <c r="P617" i="6"/>
  <c r="J618" i="6"/>
  <c r="L618" i="6"/>
  <c r="N618" i="6"/>
  <c r="P618" i="6"/>
  <c r="J619" i="6"/>
  <c r="L619" i="6"/>
  <c r="N619" i="6"/>
  <c r="P619" i="6"/>
  <c r="P620" i="6"/>
  <c r="J605" i="6"/>
  <c r="L605" i="6"/>
  <c r="N605" i="6"/>
  <c r="P605" i="6"/>
  <c r="J606" i="6"/>
  <c r="L606" i="6"/>
  <c r="N606" i="6"/>
  <c r="P606" i="6"/>
  <c r="P607" i="6"/>
  <c r="J597" i="6"/>
  <c r="L597" i="6"/>
  <c r="N597" i="6"/>
  <c r="P597" i="6"/>
  <c r="J598" i="6"/>
  <c r="L598" i="6"/>
  <c r="N598" i="6"/>
  <c r="P598" i="6"/>
  <c r="J599" i="6"/>
  <c r="L599" i="6"/>
  <c r="N599" i="6"/>
  <c r="P599" i="6"/>
  <c r="J600" i="6"/>
  <c r="L600" i="6"/>
  <c r="N600" i="6"/>
  <c r="P600" i="6"/>
  <c r="J601" i="6"/>
  <c r="L601" i="6"/>
  <c r="N601" i="6"/>
  <c r="P601" i="6"/>
  <c r="J602" i="6"/>
  <c r="L602" i="6"/>
  <c r="N602" i="6"/>
  <c r="P602" i="6"/>
  <c r="J603" i="6"/>
  <c r="L603" i="6"/>
  <c r="N603" i="6"/>
  <c r="P603" i="6"/>
  <c r="P604" i="6"/>
  <c r="P621" i="6"/>
  <c r="P35" i="6"/>
  <c r="AL35" i="6"/>
  <c r="AN35" i="6"/>
  <c r="AP35" i="6"/>
  <c r="AR35" i="6"/>
  <c r="BD35" i="6"/>
  <c r="BH35" i="6"/>
  <c r="J552" i="6"/>
  <c r="L552" i="6"/>
  <c r="N552" i="6"/>
  <c r="P552" i="6"/>
  <c r="J553" i="6"/>
  <c r="L553" i="6"/>
  <c r="N553" i="6"/>
  <c r="P553" i="6"/>
  <c r="J554" i="6"/>
  <c r="L554" i="6"/>
  <c r="N554" i="6"/>
  <c r="P554" i="6"/>
  <c r="J555" i="6"/>
  <c r="L555" i="6"/>
  <c r="N555" i="6"/>
  <c r="P555" i="6"/>
  <c r="J556" i="6"/>
  <c r="L556" i="6"/>
  <c r="N556" i="6"/>
  <c r="P556" i="6"/>
  <c r="P557" i="6"/>
  <c r="J546" i="6"/>
  <c r="L546" i="6"/>
  <c r="N546" i="6"/>
  <c r="P546" i="6"/>
  <c r="J547" i="6"/>
  <c r="L547" i="6"/>
  <c r="N547" i="6"/>
  <c r="P547" i="6"/>
  <c r="J548" i="6"/>
  <c r="L548" i="6"/>
  <c r="N548" i="6"/>
  <c r="P548" i="6"/>
  <c r="J549" i="6"/>
  <c r="L549" i="6"/>
  <c r="N549" i="6"/>
  <c r="P549" i="6"/>
  <c r="J550" i="6"/>
  <c r="L550" i="6"/>
  <c r="N550" i="6"/>
  <c r="P550" i="6"/>
  <c r="P551" i="6"/>
  <c r="P558" i="6"/>
  <c r="P36" i="6"/>
  <c r="AL36" i="6"/>
  <c r="AN36" i="6"/>
  <c r="AP36" i="6"/>
  <c r="AR36" i="6"/>
  <c r="BD36" i="6"/>
  <c r="BH36" i="6"/>
  <c r="J489" i="6"/>
  <c r="L489" i="6"/>
  <c r="N489" i="6"/>
  <c r="P489" i="6"/>
  <c r="J490" i="6"/>
  <c r="L490" i="6"/>
  <c r="N490" i="6"/>
  <c r="P490" i="6"/>
  <c r="J491" i="6"/>
  <c r="L491" i="6"/>
  <c r="N491" i="6"/>
  <c r="P491" i="6"/>
  <c r="P492" i="6"/>
  <c r="P493" i="6"/>
  <c r="P41" i="6"/>
  <c r="BD41" i="6"/>
  <c r="BH41" i="6"/>
  <c r="J376" i="6"/>
  <c r="L376" i="6"/>
  <c r="N376" i="6"/>
  <c r="P376" i="6"/>
  <c r="J377" i="6"/>
  <c r="L377" i="6"/>
  <c r="N377" i="6"/>
  <c r="P377" i="6"/>
  <c r="J378" i="6"/>
  <c r="L378" i="6"/>
  <c r="N378" i="6"/>
  <c r="P378" i="6"/>
  <c r="J379" i="6"/>
  <c r="L379" i="6"/>
  <c r="N379" i="6"/>
  <c r="P379" i="6"/>
  <c r="J380" i="6"/>
  <c r="L380" i="6"/>
  <c r="N380" i="6"/>
  <c r="P380" i="6"/>
  <c r="J381" i="6"/>
  <c r="L381" i="6"/>
  <c r="N381" i="6"/>
  <c r="P381" i="6"/>
  <c r="J382" i="6"/>
  <c r="L382" i="6"/>
  <c r="N382" i="6"/>
  <c r="P382" i="6"/>
  <c r="J383" i="6"/>
  <c r="L383" i="6"/>
  <c r="N383" i="6"/>
  <c r="P383" i="6"/>
  <c r="J384" i="6"/>
  <c r="L384" i="6"/>
  <c r="N384" i="6"/>
  <c r="P384" i="6"/>
  <c r="J385" i="6"/>
  <c r="L385" i="6"/>
  <c r="N385" i="6"/>
  <c r="P385" i="6"/>
  <c r="P386" i="6"/>
  <c r="P43" i="6"/>
  <c r="AL43" i="6"/>
  <c r="AN43" i="6"/>
  <c r="AP43" i="6"/>
  <c r="AR43" i="6"/>
  <c r="BD43" i="6"/>
  <c r="BH43" i="6"/>
  <c r="P44" i="6"/>
  <c r="BD44" i="6"/>
  <c r="BH44" i="6"/>
  <c r="J150" i="6"/>
  <c r="L150" i="6"/>
  <c r="N150" i="6"/>
  <c r="P150" i="6"/>
  <c r="J151" i="6"/>
  <c r="L151" i="6"/>
  <c r="N151" i="6"/>
  <c r="P151" i="6"/>
  <c r="J152" i="6"/>
  <c r="L152" i="6"/>
  <c r="N152" i="6"/>
  <c r="P152" i="6"/>
  <c r="J153" i="6"/>
  <c r="L153" i="6"/>
  <c r="N153" i="6"/>
  <c r="P153" i="6"/>
  <c r="J154" i="6"/>
  <c r="L154" i="6"/>
  <c r="N154" i="6"/>
  <c r="P154" i="6"/>
  <c r="J155" i="6"/>
  <c r="L155" i="6"/>
  <c r="N155" i="6"/>
  <c r="P155" i="6"/>
  <c r="J156" i="6"/>
  <c r="L156" i="6"/>
  <c r="N156" i="6"/>
  <c r="P156" i="6"/>
  <c r="J157" i="6"/>
  <c r="L157" i="6"/>
  <c r="N157" i="6"/>
  <c r="P157" i="6"/>
  <c r="J158" i="6"/>
  <c r="L158" i="6"/>
  <c r="N158" i="6"/>
  <c r="P158" i="6"/>
  <c r="J159" i="6"/>
  <c r="L159" i="6"/>
  <c r="N159" i="6"/>
  <c r="P159" i="6"/>
  <c r="J160" i="6"/>
  <c r="L160" i="6"/>
  <c r="N160" i="6"/>
  <c r="P160" i="6"/>
  <c r="J161" i="6"/>
  <c r="L161" i="6"/>
  <c r="N161" i="6"/>
  <c r="P161" i="6"/>
  <c r="J162" i="6"/>
  <c r="L162" i="6"/>
  <c r="N162" i="6"/>
  <c r="P162" i="6"/>
  <c r="J163" i="6"/>
  <c r="L163" i="6"/>
  <c r="N163" i="6"/>
  <c r="P163" i="6"/>
  <c r="J164" i="6"/>
  <c r="L164" i="6"/>
  <c r="N164" i="6"/>
  <c r="P164" i="6"/>
  <c r="J165" i="6"/>
  <c r="L165" i="6"/>
  <c r="N165" i="6"/>
  <c r="P165" i="6"/>
  <c r="P166" i="6"/>
  <c r="P45" i="6"/>
  <c r="AL45" i="6"/>
  <c r="AN45" i="6"/>
  <c r="AP45" i="6"/>
  <c r="AR45" i="6"/>
  <c r="BD45" i="6"/>
  <c r="BH45" i="6"/>
  <c r="J258" i="6"/>
  <c r="L258" i="6"/>
  <c r="N258" i="6"/>
  <c r="P258" i="6"/>
  <c r="J259" i="6"/>
  <c r="L259" i="6"/>
  <c r="N259" i="6"/>
  <c r="P259" i="6"/>
  <c r="J260" i="6"/>
  <c r="L260" i="6"/>
  <c r="N260" i="6"/>
  <c r="P260" i="6"/>
  <c r="J261" i="6"/>
  <c r="L261" i="6"/>
  <c r="N261" i="6"/>
  <c r="P261" i="6"/>
  <c r="J262" i="6"/>
  <c r="L262" i="6"/>
  <c r="N262" i="6"/>
  <c r="P262" i="6"/>
  <c r="J263" i="6"/>
  <c r="L263" i="6"/>
  <c r="N263" i="6"/>
  <c r="P263" i="6"/>
  <c r="P264" i="6"/>
  <c r="P46" i="6"/>
  <c r="AL46" i="6"/>
  <c r="AN46" i="6"/>
  <c r="AP46" i="6"/>
  <c r="AR46" i="6"/>
  <c r="BD46" i="6"/>
  <c r="BH46" i="6"/>
  <c r="J209" i="9"/>
  <c r="L209" i="9"/>
  <c r="N209" i="9"/>
  <c r="P209" i="9"/>
  <c r="J210" i="9"/>
  <c r="L210" i="9"/>
  <c r="N210" i="9"/>
  <c r="P210" i="9"/>
  <c r="J211" i="9"/>
  <c r="L211" i="9"/>
  <c r="N211" i="9"/>
  <c r="P211" i="9"/>
  <c r="J212" i="9"/>
  <c r="L212" i="9"/>
  <c r="N212" i="9"/>
  <c r="P212" i="9"/>
  <c r="J213" i="9"/>
  <c r="L213" i="9"/>
  <c r="N213" i="9"/>
  <c r="P213" i="9"/>
  <c r="J214" i="9"/>
  <c r="L214" i="9"/>
  <c r="N214" i="9"/>
  <c r="P214" i="9"/>
  <c r="J215" i="9"/>
  <c r="L215" i="9"/>
  <c r="N215" i="9"/>
  <c r="P215" i="9"/>
  <c r="J216" i="9"/>
  <c r="L216" i="9"/>
  <c r="N216" i="9"/>
  <c r="P216" i="9"/>
  <c r="J217" i="9"/>
  <c r="L217" i="9"/>
  <c r="N217" i="9"/>
  <c r="P217" i="9"/>
  <c r="J218" i="9"/>
  <c r="L218" i="9"/>
  <c r="N218" i="9"/>
  <c r="P218" i="9"/>
  <c r="J219" i="9"/>
  <c r="L219" i="9"/>
  <c r="N219" i="9"/>
  <c r="P219" i="9"/>
  <c r="J220" i="9"/>
  <c r="L220" i="9"/>
  <c r="N220" i="9"/>
  <c r="P220" i="9"/>
  <c r="P221" i="9"/>
  <c r="P222" i="9"/>
  <c r="P18" i="9"/>
  <c r="BD18" i="9"/>
  <c r="BH18" i="9"/>
  <c r="J295" i="9"/>
  <c r="L295" i="9"/>
  <c r="N295" i="9"/>
  <c r="P295" i="9"/>
  <c r="J296" i="9"/>
  <c r="L296" i="9"/>
  <c r="N296" i="9"/>
  <c r="P296" i="9"/>
  <c r="J297" i="9"/>
  <c r="L297" i="9"/>
  <c r="N297" i="9"/>
  <c r="P297" i="9"/>
  <c r="J298" i="9"/>
  <c r="L298" i="9"/>
  <c r="N298" i="9"/>
  <c r="P298" i="9"/>
  <c r="J299" i="9"/>
  <c r="L299" i="9"/>
  <c r="N299" i="9"/>
  <c r="P299" i="9"/>
  <c r="J300" i="9"/>
  <c r="L300" i="9"/>
  <c r="N300" i="9"/>
  <c r="P300" i="9"/>
  <c r="P301" i="9"/>
  <c r="P302" i="9"/>
  <c r="P24" i="9"/>
  <c r="BD24" i="9"/>
  <c r="BH24" i="9"/>
  <c r="J555" i="9"/>
  <c r="L555" i="9"/>
  <c r="N555" i="9"/>
  <c r="P555" i="9"/>
  <c r="J556" i="9"/>
  <c r="L556" i="9"/>
  <c r="N556" i="9"/>
  <c r="P556" i="9"/>
  <c r="J557" i="9"/>
  <c r="L557" i="9"/>
  <c r="N557" i="9"/>
  <c r="P557" i="9"/>
  <c r="J558" i="9"/>
  <c r="L558" i="9"/>
  <c r="N558" i="9"/>
  <c r="P558" i="9"/>
  <c r="J559" i="9"/>
  <c r="L559" i="9"/>
  <c r="N559" i="9"/>
  <c r="P559" i="9"/>
  <c r="P560" i="9"/>
  <c r="J546" i="9"/>
  <c r="L546" i="9"/>
  <c r="N546" i="9"/>
  <c r="P546" i="9"/>
  <c r="J547" i="9"/>
  <c r="L547" i="9"/>
  <c r="N547" i="9"/>
  <c r="P547" i="9"/>
  <c r="J548" i="9"/>
  <c r="L548" i="9"/>
  <c r="N548" i="9"/>
  <c r="P548" i="9"/>
  <c r="J549" i="9"/>
  <c r="L549" i="9"/>
  <c r="N549" i="9"/>
  <c r="P549" i="9"/>
  <c r="J550" i="9"/>
  <c r="L550" i="9"/>
  <c r="N550" i="9"/>
  <c r="P550" i="9"/>
  <c r="J551" i="9"/>
  <c r="L551" i="9"/>
  <c r="N551" i="9"/>
  <c r="P551" i="9"/>
  <c r="J552" i="9"/>
  <c r="L552" i="9"/>
  <c r="N552" i="9"/>
  <c r="P552" i="9"/>
  <c r="J553" i="9"/>
  <c r="L553" i="9"/>
  <c r="N553" i="9"/>
  <c r="P553" i="9"/>
  <c r="P554" i="9"/>
  <c r="J542" i="9"/>
  <c r="L542" i="9"/>
  <c r="N542" i="9"/>
  <c r="P542" i="9"/>
  <c r="J543" i="9"/>
  <c r="L543" i="9"/>
  <c r="N543" i="9"/>
  <c r="P543" i="9"/>
  <c r="J544" i="9"/>
  <c r="L544" i="9"/>
  <c r="N544" i="9"/>
  <c r="P544" i="9"/>
  <c r="P545" i="9"/>
  <c r="P561" i="9"/>
  <c r="P25" i="9"/>
  <c r="BD25" i="9"/>
  <c r="BH25" i="9"/>
  <c r="J351" i="9"/>
  <c r="L351" i="9"/>
  <c r="N351" i="9"/>
  <c r="P351" i="9"/>
  <c r="J352" i="9"/>
  <c r="L352" i="9"/>
  <c r="N352" i="9"/>
  <c r="P352" i="9"/>
  <c r="J353" i="9"/>
  <c r="L353" i="9"/>
  <c r="N353" i="9"/>
  <c r="P353" i="9"/>
  <c r="P354" i="9"/>
  <c r="J323" i="9"/>
  <c r="L323" i="9"/>
  <c r="N323" i="9"/>
  <c r="P323" i="9"/>
  <c r="J324" i="9"/>
  <c r="L324" i="9"/>
  <c r="N324" i="9"/>
  <c r="P324" i="9"/>
  <c r="J325" i="9"/>
  <c r="L325" i="9"/>
  <c r="N325" i="9"/>
  <c r="P325" i="9"/>
  <c r="J326" i="9"/>
  <c r="L326" i="9"/>
  <c r="N326" i="9"/>
  <c r="P326" i="9"/>
  <c r="J327" i="9"/>
  <c r="L327" i="9"/>
  <c r="N327" i="9"/>
  <c r="P327" i="9"/>
  <c r="J328" i="9"/>
  <c r="L328" i="9"/>
  <c r="N328" i="9"/>
  <c r="P328" i="9"/>
  <c r="J329" i="9"/>
  <c r="L329" i="9"/>
  <c r="N329" i="9"/>
  <c r="P329" i="9"/>
  <c r="J330" i="9"/>
  <c r="L330" i="9"/>
  <c r="N330" i="9"/>
  <c r="P330" i="9"/>
  <c r="J331" i="9"/>
  <c r="L331" i="9"/>
  <c r="N331" i="9"/>
  <c r="P331" i="9"/>
  <c r="J332" i="9"/>
  <c r="L332" i="9"/>
  <c r="N332" i="9"/>
  <c r="P332" i="9"/>
  <c r="J333" i="9"/>
  <c r="L333" i="9"/>
  <c r="N333" i="9"/>
  <c r="P333" i="9"/>
  <c r="J334" i="9"/>
  <c r="L334" i="9"/>
  <c r="N334" i="9"/>
  <c r="P334" i="9"/>
  <c r="J335" i="9"/>
  <c r="L335" i="9"/>
  <c r="N335" i="9"/>
  <c r="P335" i="9"/>
  <c r="P336" i="9"/>
  <c r="P355" i="9"/>
  <c r="P27" i="9"/>
  <c r="BD27" i="9"/>
  <c r="BH27" i="9"/>
  <c r="J177" i="9"/>
  <c r="L177" i="9"/>
  <c r="N177" i="9"/>
  <c r="P177" i="9"/>
  <c r="J178" i="9"/>
  <c r="L178" i="9"/>
  <c r="N178" i="9"/>
  <c r="P178" i="9"/>
  <c r="J179" i="9"/>
  <c r="L179" i="9"/>
  <c r="N179" i="9"/>
  <c r="P179" i="9"/>
  <c r="J180" i="9"/>
  <c r="L180" i="9"/>
  <c r="N180" i="9"/>
  <c r="P180" i="9"/>
  <c r="P181" i="9"/>
  <c r="J171" i="9"/>
  <c r="L171" i="9"/>
  <c r="N171" i="9"/>
  <c r="P171" i="9"/>
  <c r="J172" i="9"/>
  <c r="L172" i="9"/>
  <c r="N172" i="9"/>
  <c r="P172" i="9"/>
  <c r="J173" i="9"/>
  <c r="L173" i="9"/>
  <c r="N173" i="9"/>
  <c r="P173" i="9"/>
  <c r="J174" i="9"/>
  <c r="L174" i="9"/>
  <c r="N174" i="9"/>
  <c r="P174" i="9"/>
  <c r="J175" i="9"/>
  <c r="L175" i="9"/>
  <c r="N175" i="9"/>
  <c r="P175" i="9"/>
  <c r="P176" i="9"/>
  <c r="P182" i="9"/>
  <c r="P28" i="9"/>
  <c r="BD28" i="9"/>
  <c r="BH28" i="9"/>
  <c r="J278" i="9"/>
  <c r="L278" i="9"/>
  <c r="N278" i="9"/>
  <c r="P278" i="9"/>
  <c r="J279" i="9"/>
  <c r="L279" i="9"/>
  <c r="N279" i="9"/>
  <c r="P279" i="9"/>
  <c r="J280" i="9"/>
  <c r="L280" i="9"/>
  <c r="N280" i="9"/>
  <c r="P280" i="9"/>
  <c r="P281" i="9"/>
  <c r="J265" i="9"/>
  <c r="L265" i="9"/>
  <c r="N265" i="9"/>
  <c r="P265" i="9"/>
  <c r="J266" i="9"/>
  <c r="L266" i="9"/>
  <c r="N266" i="9"/>
  <c r="P266" i="9"/>
  <c r="J267" i="9"/>
  <c r="L267" i="9"/>
  <c r="N267" i="9"/>
  <c r="P267" i="9"/>
  <c r="J268" i="9"/>
  <c r="L268" i="9"/>
  <c r="N268" i="9"/>
  <c r="P268" i="9"/>
  <c r="J269" i="9"/>
  <c r="L269" i="9"/>
  <c r="N269" i="9"/>
  <c r="P269" i="9"/>
  <c r="J270" i="9"/>
  <c r="L270" i="9"/>
  <c r="N270" i="9"/>
  <c r="P270" i="9"/>
  <c r="J271" i="9"/>
  <c r="L271" i="9"/>
  <c r="N271" i="9"/>
  <c r="P271" i="9"/>
  <c r="J272" i="9"/>
  <c r="L272" i="9"/>
  <c r="N272" i="9"/>
  <c r="P272" i="9"/>
  <c r="J273" i="9"/>
  <c r="L273" i="9"/>
  <c r="N273" i="9"/>
  <c r="P273" i="9"/>
  <c r="J274" i="9"/>
  <c r="L274" i="9"/>
  <c r="N274" i="9"/>
  <c r="P274" i="9"/>
  <c r="J275" i="9"/>
  <c r="L275" i="9"/>
  <c r="N275" i="9"/>
  <c r="P275" i="9"/>
  <c r="J276" i="9"/>
  <c r="L276" i="9"/>
  <c r="N276" i="9"/>
  <c r="P276" i="9"/>
  <c r="P277" i="9"/>
  <c r="P282" i="9"/>
  <c r="P31" i="9"/>
  <c r="BD31" i="9"/>
  <c r="BH31" i="9"/>
  <c r="P35" i="9"/>
  <c r="BD35" i="9"/>
  <c r="BH35" i="9"/>
  <c r="J503" i="9"/>
  <c r="L503" i="9"/>
  <c r="N503" i="9"/>
  <c r="P503" i="9"/>
  <c r="J504" i="9"/>
  <c r="L504" i="9"/>
  <c r="N504" i="9"/>
  <c r="P504" i="9"/>
  <c r="J505" i="9"/>
  <c r="L505" i="9"/>
  <c r="N505" i="9"/>
  <c r="P505" i="9"/>
  <c r="J506" i="9"/>
  <c r="L506" i="9"/>
  <c r="N506" i="9"/>
  <c r="P506" i="9"/>
  <c r="P507" i="9"/>
  <c r="J496" i="9"/>
  <c r="L496" i="9"/>
  <c r="N496" i="9"/>
  <c r="P496" i="9"/>
  <c r="J497" i="9"/>
  <c r="L497" i="9"/>
  <c r="N497" i="9"/>
  <c r="P497" i="9"/>
  <c r="J498" i="9"/>
  <c r="L498" i="9"/>
  <c r="N498" i="9"/>
  <c r="P498" i="9"/>
  <c r="J499" i="9"/>
  <c r="L499" i="9"/>
  <c r="N499" i="9"/>
  <c r="P499" i="9"/>
  <c r="J500" i="9"/>
  <c r="L500" i="9"/>
  <c r="N500" i="9"/>
  <c r="P500" i="9"/>
  <c r="J501" i="9"/>
  <c r="L501" i="9"/>
  <c r="N501" i="9"/>
  <c r="P501" i="9"/>
  <c r="P502" i="9"/>
  <c r="J488" i="9"/>
  <c r="L488" i="9"/>
  <c r="N488" i="9"/>
  <c r="P488" i="9"/>
  <c r="J489" i="9"/>
  <c r="L489" i="9"/>
  <c r="N489" i="9"/>
  <c r="P489" i="9"/>
  <c r="J490" i="9"/>
  <c r="L490" i="9"/>
  <c r="N490" i="9"/>
  <c r="P490" i="9"/>
  <c r="J491" i="9"/>
  <c r="L491" i="9"/>
  <c r="N491" i="9"/>
  <c r="P491" i="9"/>
  <c r="J492" i="9"/>
  <c r="L492" i="9"/>
  <c r="N492" i="9"/>
  <c r="P492" i="9"/>
  <c r="J493" i="9"/>
  <c r="L493" i="9"/>
  <c r="N493" i="9"/>
  <c r="P493" i="9"/>
  <c r="J494" i="9"/>
  <c r="L494" i="9"/>
  <c r="N494" i="9"/>
  <c r="P494" i="9"/>
  <c r="P495" i="9"/>
  <c r="P508" i="9"/>
  <c r="P36" i="9"/>
  <c r="AL36" i="9"/>
  <c r="AN36" i="9"/>
  <c r="AP36" i="9"/>
  <c r="AR36" i="9"/>
  <c r="BD36" i="9"/>
  <c r="BH36" i="9"/>
  <c r="J386" i="9"/>
  <c r="L386" i="9"/>
  <c r="N386" i="9"/>
  <c r="P386" i="9"/>
  <c r="J387" i="9"/>
  <c r="L387" i="9"/>
  <c r="N387" i="9"/>
  <c r="P387" i="9"/>
  <c r="J388" i="9"/>
  <c r="L388" i="9"/>
  <c r="N388" i="9"/>
  <c r="P388" i="9"/>
  <c r="J389" i="9"/>
  <c r="L389" i="9"/>
  <c r="N389" i="9"/>
  <c r="P389" i="9"/>
  <c r="J390" i="9"/>
  <c r="L390" i="9"/>
  <c r="N390" i="9"/>
  <c r="P390" i="9"/>
  <c r="J391" i="9"/>
  <c r="L391" i="9"/>
  <c r="N391" i="9"/>
  <c r="P391" i="9"/>
  <c r="J392" i="9"/>
  <c r="L392" i="9"/>
  <c r="N392" i="9"/>
  <c r="P392" i="9"/>
  <c r="J393" i="9"/>
  <c r="L393" i="9"/>
  <c r="N393" i="9"/>
  <c r="P393" i="9"/>
  <c r="P394" i="9"/>
  <c r="J367" i="9"/>
  <c r="L367" i="9"/>
  <c r="N367" i="9"/>
  <c r="P367" i="9"/>
  <c r="J368" i="9"/>
  <c r="L368" i="9"/>
  <c r="N368" i="9"/>
  <c r="P368" i="9"/>
  <c r="J369" i="9"/>
  <c r="L369" i="9"/>
  <c r="N369" i="9"/>
  <c r="P369" i="9"/>
  <c r="J370" i="9"/>
  <c r="L370" i="9"/>
  <c r="N370" i="9"/>
  <c r="P370" i="9"/>
  <c r="J371" i="9"/>
  <c r="L371" i="9"/>
  <c r="N371" i="9"/>
  <c r="P371" i="9"/>
  <c r="J372" i="9"/>
  <c r="L372" i="9"/>
  <c r="N372" i="9"/>
  <c r="P372" i="9"/>
  <c r="J373" i="9"/>
  <c r="L373" i="9"/>
  <c r="N373" i="9"/>
  <c r="P373" i="9"/>
  <c r="J374" i="9"/>
  <c r="L374" i="9"/>
  <c r="N374" i="9"/>
  <c r="P374" i="9"/>
  <c r="J375" i="9"/>
  <c r="L375" i="9"/>
  <c r="N375" i="9"/>
  <c r="P375" i="9"/>
  <c r="J376" i="9"/>
  <c r="L376" i="9"/>
  <c r="N376" i="9"/>
  <c r="P376" i="9"/>
  <c r="J377" i="9"/>
  <c r="L377" i="9"/>
  <c r="N377" i="9"/>
  <c r="P377" i="9"/>
  <c r="J378" i="9"/>
  <c r="L378" i="9"/>
  <c r="N378" i="9"/>
  <c r="P378" i="9"/>
  <c r="J379" i="9"/>
  <c r="L379" i="9"/>
  <c r="N379" i="9"/>
  <c r="P379" i="9"/>
  <c r="J380" i="9"/>
  <c r="L380" i="9"/>
  <c r="N380" i="9"/>
  <c r="P380" i="9"/>
  <c r="J381" i="9"/>
  <c r="L381" i="9"/>
  <c r="N381" i="9"/>
  <c r="P381" i="9"/>
  <c r="J382" i="9"/>
  <c r="L382" i="9"/>
  <c r="N382" i="9"/>
  <c r="P382" i="9"/>
  <c r="J383" i="9"/>
  <c r="L383" i="9"/>
  <c r="N383" i="9"/>
  <c r="P383" i="9"/>
  <c r="J384" i="9"/>
  <c r="L384" i="9"/>
  <c r="N384" i="9"/>
  <c r="P384" i="9"/>
  <c r="P385" i="9"/>
  <c r="J357" i="9"/>
  <c r="L357" i="9"/>
  <c r="N357" i="9"/>
  <c r="P357" i="9"/>
  <c r="J358" i="9"/>
  <c r="L358" i="9"/>
  <c r="N358" i="9"/>
  <c r="P358" i="9"/>
  <c r="J359" i="9"/>
  <c r="L359" i="9"/>
  <c r="N359" i="9"/>
  <c r="P359" i="9"/>
  <c r="J360" i="9"/>
  <c r="L360" i="9"/>
  <c r="N360" i="9"/>
  <c r="P360" i="9"/>
  <c r="J361" i="9"/>
  <c r="L361" i="9"/>
  <c r="N361" i="9"/>
  <c r="P361" i="9"/>
  <c r="J362" i="9"/>
  <c r="L362" i="9"/>
  <c r="N362" i="9"/>
  <c r="P362" i="9"/>
  <c r="J363" i="9"/>
  <c r="L363" i="9"/>
  <c r="N363" i="9"/>
  <c r="P363" i="9"/>
  <c r="J364" i="9"/>
  <c r="L364" i="9"/>
  <c r="N364" i="9"/>
  <c r="P364" i="9"/>
  <c r="J365" i="9"/>
  <c r="L365" i="9"/>
  <c r="N365" i="9"/>
  <c r="P365" i="9"/>
  <c r="P366" i="9"/>
  <c r="P395" i="9"/>
  <c r="P37" i="9"/>
  <c r="AL37" i="9"/>
  <c r="AN37" i="9"/>
  <c r="AP37" i="9"/>
  <c r="AR37" i="9"/>
  <c r="BD37" i="9"/>
  <c r="BH37" i="9"/>
  <c r="J110" i="9"/>
  <c r="L110" i="9"/>
  <c r="N110" i="9"/>
  <c r="P110" i="9"/>
  <c r="J111" i="9"/>
  <c r="L111" i="9"/>
  <c r="N111" i="9"/>
  <c r="P111" i="9"/>
  <c r="J112" i="9"/>
  <c r="L112" i="9"/>
  <c r="N112" i="9"/>
  <c r="P112" i="9"/>
  <c r="J113" i="9"/>
  <c r="L113" i="9"/>
  <c r="N113" i="9"/>
  <c r="P113" i="9"/>
  <c r="J114" i="9"/>
  <c r="L114" i="9"/>
  <c r="N114" i="9"/>
  <c r="P114" i="9"/>
  <c r="J115" i="9"/>
  <c r="L115" i="9"/>
  <c r="N115" i="9"/>
  <c r="P115" i="9"/>
  <c r="J116" i="9"/>
  <c r="L116" i="9"/>
  <c r="N116" i="9"/>
  <c r="P116" i="9"/>
  <c r="J117" i="9"/>
  <c r="L117" i="9"/>
  <c r="N117" i="9"/>
  <c r="P117" i="9"/>
  <c r="P118" i="9"/>
  <c r="P38" i="9"/>
  <c r="AL38" i="9"/>
  <c r="AN38" i="9"/>
  <c r="AP38" i="9"/>
  <c r="AR38" i="9"/>
  <c r="BD38" i="9"/>
  <c r="BH38" i="9"/>
  <c r="J429" i="9"/>
  <c r="L429" i="9"/>
  <c r="N429" i="9"/>
  <c r="P429" i="9"/>
  <c r="J430" i="9"/>
  <c r="L430" i="9"/>
  <c r="N430" i="9"/>
  <c r="P430" i="9"/>
  <c r="J431" i="9"/>
  <c r="L431" i="9"/>
  <c r="N431" i="9"/>
  <c r="P431" i="9"/>
  <c r="J432" i="9"/>
  <c r="L432" i="9"/>
  <c r="N432" i="9"/>
  <c r="P432" i="9"/>
  <c r="J433" i="9"/>
  <c r="L433" i="9"/>
  <c r="N433" i="9"/>
  <c r="P433" i="9"/>
  <c r="J434" i="9"/>
  <c r="L434" i="9"/>
  <c r="N434" i="9"/>
  <c r="P434" i="9"/>
  <c r="J435" i="9"/>
  <c r="L435" i="9"/>
  <c r="N435" i="9"/>
  <c r="P435" i="9"/>
  <c r="J436" i="9"/>
  <c r="L436" i="9"/>
  <c r="N436" i="9"/>
  <c r="P436" i="9"/>
  <c r="J437" i="9"/>
  <c r="L437" i="9"/>
  <c r="N437" i="9"/>
  <c r="P437" i="9"/>
  <c r="J438" i="9"/>
  <c r="L438" i="9"/>
  <c r="N438" i="9"/>
  <c r="P438" i="9"/>
  <c r="J439" i="9"/>
  <c r="L439" i="9"/>
  <c r="N439" i="9"/>
  <c r="P439" i="9"/>
  <c r="J440" i="9"/>
  <c r="L440" i="9"/>
  <c r="N440" i="9"/>
  <c r="P440" i="9"/>
  <c r="J441" i="9"/>
  <c r="L441" i="9"/>
  <c r="N441" i="9"/>
  <c r="P441" i="9"/>
  <c r="J442" i="9"/>
  <c r="L442" i="9"/>
  <c r="N442" i="9"/>
  <c r="P442" i="9"/>
  <c r="P443" i="9"/>
  <c r="P39" i="9"/>
  <c r="AL39" i="9"/>
  <c r="AN39" i="9"/>
  <c r="AP39" i="9"/>
  <c r="AR39" i="9"/>
  <c r="BD39" i="9"/>
  <c r="BH39" i="9"/>
  <c r="J247" i="9"/>
  <c r="L247" i="9"/>
  <c r="N247" i="9"/>
  <c r="P247" i="9"/>
  <c r="J248" i="9"/>
  <c r="L248" i="9"/>
  <c r="N248" i="9"/>
  <c r="P248" i="9"/>
  <c r="J249" i="9"/>
  <c r="L249" i="9"/>
  <c r="N249" i="9"/>
  <c r="P249" i="9"/>
  <c r="J250" i="9"/>
  <c r="L250" i="9"/>
  <c r="N250" i="9"/>
  <c r="P250" i="9"/>
  <c r="J251" i="9"/>
  <c r="L251" i="9"/>
  <c r="N251" i="9"/>
  <c r="P251" i="9"/>
  <c r="P252" i="9"/>
  <c r="J228" i="9"/>
  <c r="L228" i="9"/>
  <c r="N228" i="9"/>
  <c r="P228" i="9"/>
  <c r="J229" i="9"/>
  <c r="L229" i="9"/>
  <c r="N229" i="9"/>
  <c r="P229" i="9"/>
  <c r="J230" i="9"/>
  <c r="L230" i="9"/>
  <c r="N230" i="9"/>
  <c r="P230" i="9"/>
  <c r="J231" i="9"/>
  <c r="L231" i="9"/>
  <c r="N231" i="9"/>
  <c r="P231" i="9"/>
  <c r="J232" i="9"/>
  <c r="L232" i="9"/>
  <c r="N232" i="9"/>
  <c r="P232" i="9"/>
  <c r="J233" i="9"/>
  <c r="L233" i="9"/>
  <c r="N233" i="9"/>
  <c r="P233" i="9"/>
  <c r="J234" i="9"/>
  <c r="L234" i="9"/>
  <c r="N234" i="9"/>
  <c r="P234" i="9"/>
  <c r="J235" i="9"/>
  <c r="L235" i="9"/>
  <c r="N235" i="9"/>
  <c r="P235" i="9"/>
  <c r="J236" i="9"/>
  <c r="L236" i="9"/>
  <c r="N236" i="9"/>
  <c r="P236" i="9"/>
  <c r="P237" i="9"/>
  <c r="J224" i="9"/>
  <c r="L224" i="9"/>
  <c r="N224" i="9"/>
  <c r="P224" i="9"/>
  <c r="J225" i="9"/>
  <c r="L225" i="9"/>
  <c r="N225" i="9"/>
  <c r="P225" i="9"/>
  <c r="J226" i="9"/>
  <c r="L226" i="9"/>
  <c r="N226" i="9"/>
  <c r="P226" i="9"/>
  <c r="P227" i="9"/>
  <c r="P253" i="9"/>
  <c r="P40" i="9"/>
  <c r="BD40" i="9"/>
  <c r="BH40" i="9"/>
  <c r="G46" i="12"/>
  <c r="G47" i="12"/>
  <c r="P17" i="6"/>
  <c r="G48" i="12"/>
  <c r="G49" i="12"/>
  <c r="G50" i="12"/>
  <c r="G51" i="12"/>
  <c r="G52" i="12"/>
  <c r="G53" i="12"/>
  <c r="G54" i="12"/>
  <c r="P24" i="6"/>
  <c r="G55" i="12"/>
  <c r="G56" i="12"/>
  <c r="P26" i="6"/>
  <c r="G57" i="12"/>
  <c r="P27" i="6"/>
  <c r="G58" i="12"/>
  <c r="G59" i="12"/>
  <c r="G60" i="12"/>
  <c r="P30" i="6"/>
  <c r="G61" i="12"/>
  <c r="G62" i="12"/>
  <c r="P32" i="6"/>
  <c r="G63" i="12"/>
  <c r="G64" i="12"/>
  <c r="G65" i="12"/>
  <c r="G66" i="12"/>
  <c r="G67" i="12"/>
  <c r="P37" i="6"/>
  <c r="G68" i="12"/>
  <c r="P38" i="6"/>
  <c r="G69" i="12"/>
  <c r="P39" i="6"/>
  <c r="G70" i="12"/>
  <c r="P40" i="6"/>
  <c r="G71" i="12"/>
  <c r="G72" i="12"/>
  <c r="P42" i="6"/>
  <c r="G73" i="12"/>
  <c r="G74" i="12"/>
  <c r="G75" i="12"/>
  <c r="G76" i="12"/>
  <c r="G77" i="12"/>
  <c r="G78" i="12"/>
  <c r="P15" i="9"/>
  <c r="G11" i="12"/>
  <c r="G12" i="12"/>
  <c r="P17" i="9"/>
  <c r="G13" i="12"/>
  <c r="G14" i="12"/>
  <c r="P19" i="9"/>
  <c r="G15" i="12"/>
  <c r="P20" i="9"/>
  <c r="G16" i="12"/>
  <c r="G17" i="12"/>
  <c r="P22" i="9"/>
  <c r="G18" i="12"/>
  <c r="G19" i="12"/>
  <c r="G20" i="12"/>
  <c r="G21" i="12"/>
  <c r="G22" i="12"/>
  <c r="G23" i="12"/>
  <c r="G24" i="12"/>
  <c r="G25" i="12"/>
  <c r="P30" i="9"/>
  <c r="G26" i="12"/>
  <c r="G27" i="12"/>
  <c r="G28" i="12"/>
  <c r="P33" i="9"/>
  <c r="G29" i="12"/>
  <c r="P34" i="9"/>
  <c r="G30" i="12"/>
  <c r="G31" i="12"/>
  <c r="G32" i="12"/>
  <c r="G33" i="12"/>
  <c r="G34" i="12"/>
  <c r="G35" i="12"/>
  <c r="G36" i="12"/>
  <c r="G37" i="12"/>
  <c r="G81" i="12"/>
  <c r="J366" i="8"/>
  <c r="L366" i="8"/>
  <c r="N366" i="8"/>
  <c r="P366" i="8"/>
  <c r="J367" i="8"/>
  <c r="L367" i="8"/>
  <c r="N367" i="8"/>
  <c r="P367" i="8"/>
  <c r="J368" i="8"/>
  <c r="L368" i="8"/>
  <c r="N368" i="8"/>
  <c r="P368" i="8"/>
  <c r="J369" i="8"/>
  <c r="L369" i="8"/>
  <c r="N369" i="8"/>
  <c r="P369" i="8"/>
  <c r="J370" i="8"/>
  <c r="L370" i="8"/>
  <c r="N370" i="8"/>
  <c r="P370" i="8"/>
  <c r="J371" i="8"/>
  <c r="L371" i="8"/>
  <c r="N371" i="8"/>
  <c r="P371" i="8"/>
  <c r="J372" i="8"/>
  <c r="L372" i="8"/>
  <c r="N372" i="8"/>
  <c r="P372" i="8"/>
  <c r="J373" i="8"/>
  <c r="L373" i="8"/>
  <c r="N373" i="8"/>
  <c r="P373" i="8"/>
  <c r="P374" i="8"/>
  <c r="P22" i="8"/>
  <c r="AL22" i="8"/>
  <c r="AN22" i="8"/>
  <c r="AP22" i="8"/>
  <c r="AR22" i="8"/>
  <c r="BD22" i="8"/>
  <c r="BH22" i="8"/>
  <c r="J151" i="8"/>
  <c r="L151" i="8"/>
  <c r="N151" i="8"/>
  <c r="P151" i="8"/>
  <c r="J152" i="8"/>
  <c r="L152" i="8"/>
  <c r="N152" i="8"/>
  <c r="P152" i="8"/>
  <c r="J153" i="8"/>
  <c r="L153" i="8"/>
  <c r="N153" i="8"/>
  <c r="P153" i="8"/>
  <c r="J154" i="8"/>
  <c r="L154" i="8"/>
  <c r="N154" i="8"/>
  <c r="P154" i="8"/>
  <c r="J155" i="8"/>
  <c r="L155" i="8"/>
  <c r="N155" i="8"/>
  <c r="P155" i="8"/>
  <c r="J156" i="8"/>
  <c r="L156" i="8"/>
  <c r="N156" i="8"/>
  <c r="P156" i="8"/>
  <c r="P157" i="8"/>
  <c r="P21" i="8"/>
  <c r="AL21" i="8"/>
  <c r="AN21" i="8"/>
  <c r="AP21" i="8"/>
  <c r="AR21" i="8"/>
  <c r="BD21" i="8"/>
  <c r="BH21" i="8"/>
  <c r="J312" i="8"/>
  <c r="L312" i="8"/>
  <c r="N312" i="8"/>
  <c r="P312" i="8"/>
  <c r="J313" i="8"/>
  <c r="L313" i="8"/>
  <c r="N313" i="8"/>
  <c r="P313" i="8"/>
  <c r="J314" i="8"/>
  <c r="L314" i="8"/>
  <c r="N314" i="8"/>
  <c r="P314" i="8"/>
  <c r="J315" i="8"/>
  <c r="L315" i="8"/>
  <c r="N315" i="8"/>
  <c r="P315" i="8"/>
  <c r="J316" i="8"/>
  <c r="L316" i="8"/>
  <c r="N316" i="8"/>
  <c r="P316" i="8"/>
  <c r="J317" i="8"/>
  <c r="L317" i="8"/>
  <c r="N317" i="8"/>
  <c r="P317" i="8"/>
  <c r="J318" i="8"/>
  <c r="L318" i="8"/>
  <c r="N318" i="8"/>
  <c r="P318" i="8"/>
  <c r="J319" i="8"/>
  <c r="L319" i="8"/>
  <c r="N319" i="8"/>
  <c r="P319" i="8"/>
  <c r="J320" i="8"/>
  <c r="L320" i="8"/>
  <c r="N320" i="8"/>
  <c r="P320" i="8"/>
  <c r="J321" i="8"/>
  <c r="L321" i="8"/>
  <c r="N321" i="8"/>
  <c r="P321" i="8"/>
  <c r="J322" i="8"/>
  <c r="L322" i="8"/>
  <c r="N322" i="8"/>
  <c r="P322" i="8"/>
  <c r="J323" i="8"/>
  <c r="L323" i="8"/>
  <c r="N323" i="8"/>
  <c r="P323" i="8"/>
  <c r="P324" i="8"/>
  <c r="P24" i="8"/>
  <c r="AL24" i="8"/>
  <c r="AN24" i="8"/>
  <c r="AP24" i="8"/>
  <c r="AR24" i="8"/>
  <c r="BD24" i="8"/>
  <c r="BH24" i="8"/>
  <c r="AL28" i="8"/>
  <c r="J274" i="8"/>
  <c r="L274" i="8"/>
  <c r="N274" i="8"/>
  <c r="P274" i="8"/>
  <c r="J275" i="8"/>
  <c r="L275" i="8"/>
  <c r="N275" i="8"/>
  <c r="P275" i="8"/>
  <c r="J276" i="8"/>
  <c r="L276" i="8"/>
  <c r="N276" i="8"/>
  <c r="P276" i="8"/>
  <c r="J277" i="8"/>
  <c r="L277" i="8"/>
  <c r="N277" i="8"/>
  <c r="P277" i="8"/>
  <c r="J278" i="8"/>
  <c r="L278" i="8"/>
  <c r="N278" i="8"/>
  <c r="P278" i="8"/>
  <c r="P279" i="8"/>
  <c r="P69" i="8"/>
  <c r="AN69" i="8"/>
  <c r="AN28" i="8"/>
  <c r="AP28" i="8"/>
  <c r="AR28" i="8"/>
  <c r="AV28" i="8"/>
  <c r="J214" i="7"/>
  <c r="L214" i="7"/>
  <c r="N214" i="7"/>
  <c r="P214" i="7"/>
  <c r="J215" i="7"/>
  <c r="L215" i="7"/>
  <c r="N215" i="7"/>
  <c r="P215" i="7"/>
  <c r="J216" i="7"/>
  <c r="L216" i="7"/>
  <c r="N216" i="7"/>
  <c r="P216" i="7"/>
  <c r="J217" i="7"/>
  <c r="L217" i="7"/>
  <c r="N217" i="7"/>
  <c r="P217" i="7"/>
  <c r="J218" i="7"/>
  <c r="L218" i="7"/>
  <c r="N218" i="7"/>
  <c r="P218" i="7"/>
  <c r="J219" i="7"/>
  <c r="L219" i="7"/>
  <c r="N219" i="7"/>
  <c r="P219" i="7"/>
  <c r="P220" i="7"/>
  <c r="P68" i="7"/>
  <c r="AL68" i="7"/>
  <c r="AL23" i="7"/>
  <c r="AN23" i="7"/>
  <c r="AP23" i="7"/>
  <c r="AR23" i="7"/>
  <c r="AV23" i="7"/>
  <c r="J394" i="8"/>
  <c r="L394" i="8"/>
  <c r="N394" i="8"/>
  <c r="P394" i="8"/>
  <c r="J395" i="8"/>
  <c r="L395" i="8"/>
  <c r="N395" i="8"/>
  <c r="P395" i="8"/>
  <c r="J396" i="8"/>
  <c r="L396" i="8"/>
  <c r="N396" i="8"/>
  <c r="P396" i="8"/>
  <c r="J397" i="8"/>
  <c r="L397" i="8"/>
  <c r="N397" i="8"/>
  <c r="P397" i="8"/>
  <c r="J398" i="8"/>
  <c r="L398" i="8"/>
  <c r="N398" i="8"/>
  <c r="P398" i="8"/>
  <c r="J399" i="8"/>
  <c r="L399" i="8"/>
  <c r="N399" i="8"/>
  <c r="P399" i="8"/>
  <c r="J400" i="8"/>
  <c r="L400" i="8"/>
  <c r="N400" i="8"/>
  <c r="P400" i="8"/>
  <c r="P401" i="8"/>
  <c r="J391" i="8"/>
  <c r="L391" i="8"/>
  <c r="N391" i="8"/>
  <c r="P391" i="8"/>
  <c r="J392" i="8"/>
  <c r="L392" i="8"/>
  <c r="N392" i="8"/>
  <c r="P392" i="8"/>
  <c r="P393" i="8"/>
  <c r="J376" i="8"/>
  <c r="L376" i="8"/>
  <c r="N376" i="8"/>
  <c r="P376" i="8"/>
  <c r="J377" i="8"/>
  <c r="L377" i="8"/>
  <c r="N377" i="8"/>
  <c r="P377" i="8"/>
  <c r="J378" i="8"/>
  <c r="L378" i="8"/>
  <c r="N378" i="8"/>
  <c r="P378" i="8"/>
  <c r="J379" i="8"/>
  <c r="L379" i="8"/>
  <c r="N379" i="8"/>
  <c r="P379" i="8"/>
  <c r="J380" i="8"/>
  <c r="L380" i="8"/>
  <c r="N380" i="8"/>
  <c r="P380" i="8"/>
  <c r="J381" i="8"/>
  <c r="L381" i="8"/>
  <c r="N381" i="8"/>
  <c r="P381" i="8"/>
  <c r="J382" i="8"/>
  <c r="L382" i="8"/>
  <c r="N382" i="8"/>
  <c r="P382" i="8"/>
  <c r="J383" i="8"/>
  <c r="L383" i="8"/>
  <c r="N383" i="8"/>
  <c r="P383" i="8"/>
  <c r="J384" i="8"/>
  <c r="L384" i="8"/>
  <c r="N384" i="8"/>
  <c r="P384" i="8"/>
  <c r="J385" i="8"/>
  <c r="L385" i="8"/>
  <c r="N385" i="8"/>
  <c r="P385" i="8"/>
  <c r="J386" i="8"/>
  <c r="L386" i="8"/>
  <c r="N386" i="8"/>
  <c r="P386" i="8"/>
  <c r="J387" i="8"/>
  <c r="L387" i="8"/>
  <c r="N387" i="8"/>
  <c r="P387" i="8"/>
  <c r="J388" i="8"/>
  <c r="L388" i="8"/>
  <c r="N388" i="8"/>
  <c r="P388" i="8"/>
  <c r="J389" i="8"/>
  <c r="L389" i="8"/>
  <c r="N389" i="8"/>
  <c r="P389" i="8"/>
  <c r="P390" i="8"/>
  <c r="P402" i="8"/>
  <c r="P38" i="8"/>
  <c r="AL38" i="8"/>
  <c r="AN38" i="8"/>
  <c r="AP38" i="8"/>
  <c r="AR38" i="8"/>
  <c r="BD38" i="8"/>
  <c r="BH38" i="8"/>
  <c r="J159" i="8"/>
  <c r="L159" i="8"/>
  <c r="N159" i="8"/>
  <c r="P159" i="8"/>
  <c r="J160" i="8"/>
  <c r="L160" i="8"/>
  <c r="N160" i="8"/>
  <c r="P160" i="8"/>
  <c r="J161" i="8"/>
  <c r="L161" i="8"/>
  <c r="N161" i="8"/>
  <c r="P161" i="8"/>
  <c r="J162" i="8"/>
  <c r="L162" i="8"/>
  <c r="N162" i="8"/>
  <c r="P162" i="8"/>
  <c r="J163" i="8"/>
  <c r="L163" i="8"/>
  <c r="N163" i="8"/>
  <c r="P163" i="8"/>
  <c r="P164" i="8"/>
  <c r="P37" i="8"/>
  <c r="AL37" i="8"/>
  <c r="AN37" i="8"/>
  <c r="AP37" i="8"/>
  <c r="AR37" i="8"/>
  <c r="BD37" i="8"/>
  <c r="BH37" i="8"/>
  <c r="J212" i="8"/>
  <c r="L212" i="8"/>
  <c r="N212" i="8"/>
  <c r="P212" i="8"/>
  <c r="J213" i="8"/>
  <c r="L213" i="8"/>
  <c r="N213" i="8"/>
  <c r="P213" i="8"/>
  <c r="J214" i="8"/>
  <c r="L214" i="8"/>
  <c r="N214" i="8"/>
  <c r="P214" i="8"/>
  <c r="J215" i="8"/>
  <c r="L215" i="8"/>
  <c r="N215" i="8"/>
  <c r="P215" i="8"/>
  <c r="J216" i="8"/>
  <c r="L216" i="8"/>
  <c r="N216" i="8"/>
  <c r="P216" i="8"/>
  <c r="J217" i="8"/>
  <c r="L217" i="8"/>
  <c r="N217" i="8"/>
  <c r="P217" i="8"/>
  <c r="J218" i="8"/>
  <c r="L218" i="8"/>
  <c r="N218" i="8"/>
  <c r="P218" i="8"/>
  <c r="J219" i="8"/>
  <c r="L219" i="8"/>
  <c r="N219" i="8"/>
  <c r="P219" i="8"/>
  <c r="P220" i="8"/>
  <c r="P36" i="8"/>
  <c r="AL36" i="8"/>
  <c r="AN36" i="8"/>
  <c r="AP36" i="8"/>
  <c r="AR36" i="8"/>
  <c r="BD36" i="8"/>
  <c r="BH36" i="8"/>
  <c r="J122" i="8"/>
  <c r="L122" i="8"/>
  <c r="N122" i="8"/>
  <c r="P122" i="8"/>
  <c r="J123" i="8"/>
  <c r="L123" i="8"/>
  <c r="N123" i="8"/>
  <c r="P123" i="8"/>
  <c r="J124" i="8"/>
  <c r="L124" i="8"/>
  <c r="N124" i="8"/>
  <c r="P124" i="8"/>
  <c r="J125" i="8"/>
  <c r="L125" i="8"/>
  <c r="N125" i="8"/>
  <c r="P125" i="8"/>
  <c r="J126" i="8"/>
  <c r="L126" i="8"/>
  <c r="N126" i="8"/>
  <c r="P126" i="8"/>
  <c r="J127" i="8"/>
  <c r="L127" i="8"/>
  <c r="N127" i="8"/>
  <c r="P127" i="8"/>
  <c r="J128" i="8"/>
  <c r="L128" i="8"/>
  <c r="N128" i="8"/>
  <c r="P128" i="8"/>
  <c r="J129" i="8"/>
  <c r="L129" i="8"/>
  <c r="N129" i="8"/>
  <c r="P129" i="8"/>
  <c r="J130" i="8"/>
  <c r="L130" i="8"/>
  <c r="N130" i="8"/>
  <c r="P130" i="8"/>
  <c r="P131" i="8"/>
  <c r="P35" i="8"/>
  <c r="AL35" i="8"/>
  <c r="AN35" i="8"/>
  <c r="AP35" i="8"/>
  <c r="AR35" i="8"/>
  <c r="BD35" i="8"/>
  <c r="BH35" i="8"/>
  <c r="J182" i="8"/>
  <c r="L182" i="8"/>
  <c r="N182" i="8"/>
  <c r="P182" i="8"/>
  <c r="J183" i="8"/>
  <c r="L183" i="8"/>
  <c r="N183" i="8"/>
  <c r="P183" i="8"/>
  <c r="J184" i="8"/>
  <c r="L184" i="8"/>
  <c r="N184" i="8"/>
  <c r="P184" i="8"/>
  <c r="J185" i="8"/>
  <c r="L185" i="8"/>
  <c r="N185" i="8"/>
  <c r="P185" i="8"/>
  <c r="J186" i="8"/>
  <c r="L186" i="8"/>
  <c r="N186" i="8"/>
  <c r="P186" i="8"/>
  <c r="J187" i="8"/>
  <c r="L187" i="8"/>
  <c r="N187" i="8"/>
  <c r="P187" i="8"/>
  <c r="J188" i="8"/>
  <c r="L188" i="8"/>
  <c r="N188" i="8"/>
  <c r="P188" i="8"/>
  <c r="J189" i="8"/>
  <c r="L189" i="8"/>
  <c r="N189" i="8"/>
  <c r="P189" i="8"/>
  <c r="J190" i="8"/>
  <c r="L190" i="8"/>
  <c r="N190" i="8"/>
  <c r="P190" i="8"/>
  <c r="J191" i="8"/>
  <c r="L191" i="8"/>
  <c r="N191" i="8"/>
  <c r="P191" i="8"/>
  <c r="J192" i="8"/>
  <c r="L192" i="8"/>
  <c r="N192" i="8"/>
  <c r="P192" i="8"/>
  <c r="P193" i="8"/>
  <c r="P34" i="8"/>
  <c r="AL34" i="8"/>
  <c r="AN34" i="8"/>
  <c r="AP34" i="8"/>
  <c r="AR34" i="8"/>
  <c r="BD34" i="8"/>
  <c r="BJ34" i="8"/>
  <c r="J303" i="8"/>
  <c r="L303" i="8"/>
  <c r="N303" i="8"/>
  <c r="P303" i="8"/>
  <c r="J304" i="8"/>
  <c r="L304" i="8"/>
  <c r="N304" i="8"/>
  <c r="P304" i="8"/>
  <c r="J305" i="8"/>
  <c r="L305" i="8"/>
  <c r="N305" i="8"/>
  <c r="P305" i="8"/>
  <c r="J306" i="8"/>
  <c r="L306" i="8"/>
  <c r="N306" i="8"/>
  <c r="P306" i="8"/>
  <c r="J307" i="8"/>
  <c r="L307" i="8"/>
  <c r="N307" i="8"/>
  <c r="P307" i="8"/>
  <c r="J308" i="8"/>
  <c r="L308" i="8"/>
  <c r="N308" i="8"/>
  <c r="P308" i="8"/>
  <c r="P309" i="8"/>
  <c r="J300" i="8"/>
  <c r="L300" i="8"/>
  <c r="N300" i="8"/>
  <c r="P300" i="8"/>
  <c r="J301" i="8"/>
  <c r="L301" i="8"/>
  <c r="N301" i="8"/>
  <c r="P301" i="8"/>
  <c r="P302" i="8"/>
  <c r="J292" i="8"/>
  <c r="L292" i="8"/>
  <c r="N292" i="8"/>
  <c r="P292" i="8"/>
  <c r="J293" i="8"/>
  <c r="L293" i="8"/>
  <c r="N293" i="8"/>
  <c r="P293" i="8"/>
  <c r="J294" i="8"/>
  <c r="L294" i="8"/>
  <c r="N294" i="8"/>
  <c r="P294" i="8"/>
  <c r="J295" i="8"/>
  <c r="L295" i="8"/>
  <c r="N295" i="8"/>
  <c r="P295" i="8"/>
  <c r="J296" i="8"/>
  <c r="L296" i="8"/>
  <c r="N296" i="8"/>
  <c r="P296" i="8"/>
  <c r="J297" i="8"/>
  <c r="L297" i="8"/>
  <c r="N297" i="8"/>
  <c r="P297" i="8"/>
  <c r="J298" i="8"/>
  <c r="L298" i="8"/>
  <c r="N298" i="8"/>
  <c r="P298" i="8"/>
  <c r="P299" i="8"/>
  <c r="P310" i="8"/>
  <c r="P33" i="8"/>
  <c r="AL33" i="8"/>
  <c r="AN33" i="8"/>
  <c r="AP33" i="8"/>
  <c r="AR33" i="8"/>
  <c r="BD33" i="8"/>
  <c r="BH33" i="8"/>
  <c r="J107" i="8"/>
  <c r="L107" i="8"/>
  <c r="N107" i="8"/>
  <c r="P107" i="8"/>
  <c r="J108" i="8"/>
  <c r="L108" i="8"/>
  <c r="N108" i="8"/>
  <c r="P108" i="8"/>
  <c r="J109" i="8"/>
  <c r="L109" i="8"/>
  <c r="N109" i="8"/>
  <c r="P109" i="8"/>
  <c r="J110" i="8"/>
  <c r="L110" i="8"/>
  <c r="N110" i="8"/>
  <c r="P110" i="8"/>
  <c r="J111" i="8"/>
  <c r="L111" i="8"/>
  <c r="N111" i="8"/>
  <c r="P111" i="8"/>
  <c r="P112" i="8"/>
  <c r="P32" i="8"/>
  <c r="AL32" i="8"/>
  <c r="AN32" i="8"/>
  <c r="AP32" i="8"/>
  <c r="AR32" i="8"/>
  <c r="BD32" i="8"/>
  <c r="BH32" i="8"/>
  <c r="J259" i="8"/>
  <c r="L259" i="8"/>
  <c r="N259" i="8"/>
  <c r="P259" i="8"/>
  <c r="J260" i="8"/>
  <c r="L260" i="8"/>
  <c r="N260" i="8"/>
  <c r="P260" i="8"/>
  <c r="J261" i="8"/>
  <c r="L261" i="8"/>
  <c r="N261" i="8"/>
  <c r="P261" i="8"/>
  <c r="J262" i="8"/>
  <c r="L262" i="8"/>
  <c r="N262" i="8"/>
  <c r="P262" i="8"/>
  <c r="J263" i="8"/>
  <c r="L263" i="8"/>
  <c r="N263" i="8"/>
  <c r="P263" i="8"/>
  <c r="J264" i="8"/>
  <c r="L264" i="8"/>
  <c r="N264" i="8"/>
  <c r="P264" i="8"/>
  <c r="J265" i="8"/>
  <c r="L265" i="8"/>
  <c r="N265" i="8"/>
  <c r="P265" i="8"/>
  <c r="P266" i="8"/>
  <c r="P31" i="8"/>
  <c r="AL31" i="8"/>
  <c r="AN31" i="8"/>
  <c r="AP31" i="8"/>
  <c r="AR31" i="8"/>
  <c r="BD31" i="8"/>
  <c r="BJ31" i="8"/>
  <c r="J179" i="8"/>
  <c r="L179" i="8"/>
  <c r="N179" i="8"/>
  <c r="P179" i="8"/>
  <c r="P180" i="8"/>
  <c r="P30" i="8"/>
  <c r="AL30" i="8"/>
  <c r="AN30" i="8"/>
  <c r="AP30" i="8"/>
  <c r="AR30" i="8"/>
  <c r="BD30" i="8"/>
  <c r="BH30" i="8"/>
  <c r="J133" i="8"/>
  <c r="L133" i="8"/>
  <c r="N133" i="8"/>
  <c r="P133" i="8"/>
  <c r="J134" i="8"/>
  <c r="L134" i="8"/>
  <c r="N134" i="8"/>
  <c r="P134" i="8"/>
  <c r="J135" i="8"/>
  <c r="L135" i="8"/>
  <c r="N135" i="8"/>
  <c r="P135" i="8"/>
  <c r="J136" i="8"/>
  <c r="L136" i="8"/>
  <c r="N136" i="8"/>
  <c r="P136" i="8"/>
  <c r="J137" i="8"/>
  <c r="L137" i="8"/>
  <c r="N137" i="8"/>
  <c r="P137" i="8"/>
  <c r="P138" i="8"/>
  <c r="P29" i="8"/>
  <c r="AL29" i="8"/>
  <c r="AN29" i="8"/>
  <c r="AP29" i="8"/>
  <c r="AR29" i="8"/>
  <c r="BD29" i="8"/>
  <c r="BJ29" i="8"/>
  <c r="J280" i="8"/>
  <c r="L280" i="8"/>
  <c r="N280" i="8"/>
  <c r="P280" i="8"/>
  <c r="J281" i="8"/>
  <c r="L281" i="8"/>
  <c r="N281" i="8"/>
  <c r="P281" i="8"/>
  <c r="J282" i="8"/>
  <c r="L282" i="8"/>
  <c r="N282" i="8"/>
  <c r="P282" i="8"/>
  <c r="J283" i="8"/>
  <c r="L283" i="8"/>
  <c r="N283" i="8"/>
  <c r="P283" i="8"/>
  <c r="J284" i="8"/>
  <c r="L284" i="8"/>
  <c r="N284" i="8"/>
  <c r="P284" i="8"/>
  <c r="J285" i="8"/>
  <c r="L285" i="8"/>
  <c r="N285" i="8"/>
  <c r="P285" i="8"/>
  <c r="J286" i="8"/>
  <c r="L286" i="8"/>
  <c r="N286" i="8"/>
  <c r="P286" i="8"/>
  <c r="J287" i="8"/>
  <c r="L287" i="8"/>
  <c r="N287" i="8"/>
  <c r="P287" i="8"/>
  <c r="J288" i="8"/>
  <c r="L288" i="8"/>
  <c r="N288" i="8"/>
  <c r="P288" i="8"/>
  <c r="P289" i="8"/>
  <c r="J268" i="8"/>
  <c r="L268" i="8"/>
  <c r="N268" i="8"/>
  <c r="P268" i="8"/>
  <c r="J269" i="8"/>
  <c r="L269" i="8"/>
  <c r="N269" i="8"/>
  <c r="P269" i="8"/>
  <c r="J270" i="8"/>
  <c r="L270" i="8"/>
  <c r="N270" i="8"/>
  <c r="P270" i="8"/>
  <c r="J271" i="8"/>
  <c r="L271" i="8"/>
  <c r="N271" i="8"/>
  <c r="P271" i="8"/>
  <c r="J272" i="8"/>
  <c r="L272" i="8"/>
  <c r="N272" i="8"/>
  <c r="P272" i="8"/>
  <c r="P273" i="8"/>
  <c r="P290" i="8"/>
  <c r="P28" i="8"/>
  <c r="J237" i="8"/>
  <c r="L237" i="8"/>
  <c r="N237" i="8"/>
  <c r="P237" i="8"/>
  <c r="J238" i="8"/>
  <c r="L238" i="8"/>
  <c r="N238" i="8"/>
  <c r="P238" i="8"/>
  <c r="J239" i="8"/>
  <c r="L239" i="8"/>
  <c r="N239" i="8"/>
  <c r="P239" i="8"/>
  <c r="P240" i="8"/>
  <c r="J230" i="8"/>
  <c r="L230" i="8"/>
  <c r="N230" i="8"/>
  <c r="P230" i="8"/>
  <c r="J231" i="8"/>
  <c r="L231" i="8"/>
  <c r="N231" i="8"/>
  <c r="P231" i="8"/>
  <c r="J232" i="8"/>
  <c r="L232" i="8"/>
  <c r="N232" i="8"/>
  <c r="P232" i="8"/>
  <c r="J233" i="8"/>
  <c r="L233" i="8"/>
  <c r="N233" i="8"/>
  <c r="P233" i="8"/>
  <c r="J234" i="8"/>
  <c r="L234" i="8"/>
  <c r="N234" i="8"/>
  <c r="P234" i="8"/>
  <c r="J235" i="8"/>
  <c r="L235" i="8"/>
  <c r="N235" i="8"/>
  <c r="P235" i="8"/>
  <c r="P236" i="8"/>
  <c r="P241" i="8"/>
  <c r="P27" i="8"/>
  <c r="AL27" i="8"/>
  <c r="AN27" i="8"/>
  <c r="AP27" i="8"/>
  <c r="AR27" i="8"/>
  <c r="BD27" i="8"/>
  <c r="BH27" i="8"/>
  <c r="J201" i="8"/>
  <c r="L201" i="8"/>
  <c r="N201" i="8"/>
  <c r="P201" i="8"/>
  <c r="J202" i="8"/>
  <c r="L202" i="8"/>
  <c r="N202" i="8"/>
  <c r="P202" i="8"/>
  <c r="J203" i="8"/>
  <c r="L203" i="8"/>
  <c r="N203" i="8"/>
  <c r="P203" i="8"/>
  <c r="J204" i="8"/>
  <c r="L204" i="8"/>
  <c r="N204" i="8"/>
  <c r="P204" i="8"/>
  <c r="J205" i="8"/>
  <c r="L205" i="8"/>
  <c r="N205" i="8"/>
  <c r="P205" i="8"/>
  <c r="J206" i="8"/>
  <c r="L206" i="8"/>
  <c r="N206" i="8"/>
  <c r="P206" i="8"/>
  <c r="J207" i="8"/>
  <c r="L207" i="8"/>
  <c r="N207" i="8"/>
  <c r="P207" i="8"/>
  <c r="J208" i="8"/>
  <c r="L208" i="8"/>
  <c r="N208" i="8"/>
  <c r="P208" i="8"/>
  <c r="P209" i="8"/>
  <c r="J195" i="8"/>
  <c r="L195" i="8"/>
  <c r="N195" i="8"/>
  <c r="P195" i="8"/>
  <c r="J196" i="8"/>
  <c r="L196" i="8"/>
  <c r="N196" i="8"/>
  <c r="P196" i="8"/>
  <c r="J197" i="8"/>
  <c r="L197" i="8"/>
  <c r="N197" i="8"/>
  <c r="P197" i="8"/>
  <c r="J198" i="8"/>
  <c r="L198" i="8"/>
  <c r="N198" i="8"/>
  <c r="P198" i="8"/>
  <c r="J199" i="8"/>
  <c r="L199" i="8"/>
  <c r="N199" i="8"/>
  <c r="P199" i="8"/>
  <c r="P200" i="8"/>
  <c r="P210" i="8"/>
  <c r="P26" i="8"/>
  <c r="AL26" i="8"/>
  <c r="AN26" i="8"/>
  <c r="AP26" i="8"/>
  <c r="AR26" i="8"/>
  <c r="BD26" i="8"/>
  <c r="BH26" i="8"/>
  <c r="J93" i="8"/>
  <c r="L93" i="8"/>
  <c r="N93" i="8"/>
  <c r="P93" i="8"/>
  <c r="J94" i="8"/>
  <c r="L94" i="8"/>
  <c r="N94" i="8"/>
  <c r="P94" i="8"/>
  <c r="J95" i="8"/>
  <c r="L95" i="8"/>
  <c r="N95" i="8"/>
  <c r="P95" i="8"/>
  <c r="J96" i="8"/>
  <c r="L96" i="8"/>
  <c r="N96" i="8"/>
  <c r="P96" i="8"/>
  <c r="J97" i="8"/>
  <c r="L97" i="8"/>
  <c r="N97" i="8"/>
  <c r="P97" i="8"/>
  <c r="J98" i="8"/>
  <c r="L98" i="8"/>
  <c r="N98" i="8"/>
  <c r="P98" i="8"/>
  <c r="J99" i="8"/>
  <c r="L99" i="8"/>
  <c r="N99" i="8"/>
  <c r="P99" i="8"/>
  <c r="J100" i="8"/>
  <c r="L100" i="8"/>
  <c r="N100" i="8"/>
  <c r="P100" i="8"/>
  <c r="J101" i="8"/>
  <c r="L101" i="8"/>
  <c r="N101" i="8"/>
  <c r="P101" i="8"/>
  <c r="J102" i="8"/>
  <c r="L102" i="8"/>
  <c r="N102" i="8"/>
  <c r="P102" i="8"/>
  <c r="J103" i="8"/>
  <c r="L103" i="8"/>
  <c r="N103" i="8"/>
  <c r="P103" i="8"/>
  <c r="J104" i="8"/>
  <c r="L104" i="8"/>
  <c r="N104" i="8"/>
  <c r="P104" i="8"/>
  <c r="P105" i="8"/>
  <c r="P25" i="8"/>
  <c r="AL25" i="8"/>
  <c r="AN25" i="8"/>
  <c r="AP25" i="8"/>
  <c r="AR25" i="8"/>
  <c r="BD25" i="8"/>
  <c r="BH25" i="8"/>
  <c r="J166" i="8"/>
  <c r="L166" i="8"/>
  <c r="N166" i="8"/>
  <c r="P166" i="8"/>
  <c r="J167" i="8"/>
  <c r="L167" i="8"/>
  <c r="N167" i="8"/>
  <c r="P167" i="8"/>
  <c r="J168" i="8"/>
  <c r="L168" i="8"/>
  <c r="N168" i="8"/>
  <c r="P168" i="8"/>
  <c r="J169" i="8"/>
  <c r="L169" i="8"/>
  <c r="N169" i="8"/>
  <c r="P169" i="8"/>
  <c r="P170" i="8"/>
  <c r="J171" i="8"/>
  <c r="L171" i="8"/>
  <c r="N171" i="8"/>
  <c r="P171" i="8"/>
  <c r="J172" i="8"/>
  <c r="L172" i="8"/>
  <c r="N172" i="8"/>
  <c r="P172" i="8"/>
  <c r="J173" i="8"/>
  <c r="L173" i="8"/>
  <c r="N173" i="8"/>
  <c r="P173" i="8"/>
  <c r="J174" i="8"/>
  <c r="L174" i="8"/>
  <c r="N174" i="8"/>
  <c r="P174" i="8"/>
  <c r="J175" i="8"/>
  <c r="L175" i="8"/>
  <c r="N175" i="8"/>
  <c r="P175" i="8"/>
  <c r="P176" i="8"/>
  <c r="P177" i="8"/>
  <c r="P23" i="8"/>
  <c r="AL23" i="8"/>
  <c r="AN23" i="8"/>
  <c r="AP23" i="8"/>
  <c r="AR23" i="8"/>
  <c r="BD23" i="8"/>
  <c r="BJ23" i="8"/>
  <c r="J249" i="8"/>
  <c r="L249" i="8"/>
  <c r="N249" i="8"/>
  <c r="P249" i="8"/>
  <c r="J250" i="8"/>
  <c r="L250" i="8"/>
  <c r="N250" i="8"/>
  <c r="P250" i="8"/>
  <c r="J251" i="8"/>
  <c r="L251" i="8"/>
  <c r="N251" i="8"/>
  <c r="P251" i="8"/>
  <c r="J252" i="8"/>
  <c r="L252" i="8"/>
  <c r="N252" i="8"/>
  <c r="P252" i="8"/>
  <c r="J253" i="8"/>
  <c r="L253" i="8"/>
  <c r="N253" i="8"/>
  <c r="P253" i="8"/>
  <c r="J254" i="8"/>
  <c r="L254" i="8"/>
  <c r="N254" i="8"/>
  <c r="P254" i="8"/>
  <c r="J255" i="8"/>
  <c r="L255" i="8"/>
  <c r="N255" i="8"/>
  <c r="P255" i="8"/>
  <c r="P256" i="8"/>
  <c r="J243" i="8"/>
  <c r="L243" i="8"/>
  <c r="N243" i="8"/>
  <c r="P243" i="8"/>
  <c r="J244" i="8"/>
  <c r="L244" i="8"/>
  <c r="N244" i="8"/>
  <c r="P244" i="8"/>
  <c r="J245" i="8"/>
  <c r="L245" i="8"/>
  <c r="N245" i="8"/>
  <c r="P245" i="8"/>
  <c r="J246" i="8"/>
  <c r="L246" i="8"/>
  <c r="N246" i="8"/>
  <c r="P246" i="8"/>
  <c r="J247" i="8"/>
  <c r="L247" i="8"/>
  <c r="N247" i="8"/>
  <c r="P247" i="8"/>
  <c r="P248" i="8"/>
  <c r="P257" i="8"/>
  <c r="P20" i="8"/>
  <c r="AL20" i="8"/>
  <c r="AN20" i="8"/>
  <c r="AP20" i="8"/>
  <c r="AR20" i="8"/>
  <c r="BD20" i="8"/>
  <c r="BJ20" i="8"/>
  <c r="J355" i="8"/>
  <c r="L355" i="8"/>
  <c r="N355" i="8"/>
  <c r="P355" i="8"/>
  <c r="J356" i="8"/>
  <c r="L356" i="8"/>
  <c r="N356" i="8"/>
  <c r="P356" i="8"/>
  <c r="J357" i="8"/>
  <c r="L357" i="8"/>
  <c r="N357" i="8"/>
  <c r="P357" i="8"/>
  <c r="J358" i="8"/>
  <c r="L358" i="8"/>
  <c r="N358" i="8"/>
  <c r="P358" i="8"/>
  <c r="J359" i="8"/>
  <c r="L359" i="8"/>
  <c r="N359" i="8"/>
  <c r="P359" i="8"/>
  <c r="J360" i="8"/>
  <c r="L360" i="8"/>
  <c r="N360" i="8"/>
  <c r="P360" i="8"/>
  <c r="J361" i="8"/>
  <c r="L361" i="8"/>
  <c r="N361" i="8"/>
  <c r="P361" i="8"/>
  <c r="J362" i="8"/>
  <c r="L362" i="8"/>
  <c r="N362" i="8"/>
  <c r="P362" i="8"/>
  <c r="P363" i="8"/>
  <c r="J345" i="8"/>
  <c r="L345" i="8"/>
  <c r="N345" i="8"/>
  <c r="P345" i="8"/>
  <c r="J346" i="8"/>
  <c r="L346" i="8"/>
  <c r="N346" i="8"/>
  <c r="P346" i="8"/>
  <c r="J347" i="8"/>
  <c r="L347" i="8"/>
  <c r="N347" i="8"/>
  <c r="P347" i="8"/>
  <c r="J348" i="8"/>
  <c r="L348" i="8"/>
  <c r="N348" i="8"/>
  <c r="P348" i="8"/>
  <c r="J349" i="8"/>
  <c r="L349" i="8"/>
  <c r="N349" i="8"/>
  <c r="P349" i="8"/>
  <c r="J350" i="8"/>
  <c r="L350" i="8"/>
  <c r="N350" i="8"/>
  <c r="P350" i="8"/>
  <c r="J351" i="8"/>
  <c r="L351" i="8"/>
  <c r="N351" i="8"/>
  <c r="P351" i="8"/>
  <c r="J352" i="8"/>
  <c r="L352" i="8"/>
  <c r="N352" i="8"/>
  <c r="P352" i="8"/>
  <c r="J353" i="8"/>
  <c r="L353" i="8"/>
  <c r="N353" i="8"/>
  <c r="P353" i="8"/>
  <c r="P354" i="8"/>
  <c r="J339" i="8"/>
  <c r="L339" i="8"/>
  <c r="N339" i="8"/>
  <c r="P339" i="8"/>
  <c r="J340" i="8"/>
  <c r="L340" i="8"/>
  <c r="N340" i="8"/>
  <c r="P340" i="8"/>
  <c r="J341" i="8"/>
  <c r="L341" i="8"/>
  <c r="N341" i="8"/>
  <c r="P341" i="8"/>
  <c r="J342" i="8"/>
  <c r="L342" i="8"/>
  <c r="N342" i="8"/>
  <c r="P342" i="8"/>
  <c r="J343" i="8"/>
  <c r="L343" i="8"/>
  <c r="N343" i="8"/>
  <c r="P343" i="8"/>
  <c r="P344" i="8"/>
  <c r="P364" i="8"/>
  <c r="P19" i="8"/>
  <c r="AL19" i="8"/>
  <c r="AN19" i="8"/>
  <c r="AP19" i="8"/>
  <c r="AR19" i="8"/>
  <c r="BD19" i="8"/>
  <c r="BH19" i="8"/>
  <c r="J144" i="8"/>
  <c r="L144" i="8"/>
  <c r="N144" i="8"/>
  <c r="P144" i="8"/>
  <c r="J145" i="8"/>
  <c r="L145" i="8"/>
  <c r="N145" i="8"/>
  <c r="P145" i="8"/>
  <c r="J146" i="8"/>
  <c r="L146" i="8"/>
  <c r="N146" i="8"/>
  <c r="P146" i="8"/>
  <c r="J147" i="8"/>
  <c r="L147" i="8"/>
  <c r="N147" i="8"/>
  <c r="P147" i="8"/>
  <c r="P148" i="8"/>
  <c r="J140" i="8"/>
  <c r="L140" i="8"/>
  <c r="N140" i="8"/>
  <c r="P140" i="8"/>
  <c r="J141" i="8"/>
  <c r="L141" i="8"/>
  <c r="N141" i="8"/>
  <c r="P141" i="8"/>
  <c r="J142" i="8"/>
  <c r="L142" i="8"/>
  <c r="N142" i="8"/>
  <c r="P142" i="8"/>
  <c r="P143" i="8"/>
  <c r="P149" i="8"/>
  <c r="P18" i="8"/>
  <c r="AL18" i="8"/>
  <c r="AN18" i="8"/>
  <c r="AP18" i="8"/>
  <c r="AR18" i="8"/>
  <c r="BD18" i="8"/>
  <c r="BH18" i="8"/>
  <c r="J326" i="8"/>
  <c r="L326" i="8"/>
  <c r="N326" i="8"/>
  <c r="P326" i="8"/>
  <c r="J327" i="8"/>
  <c r="L327" i="8"/>
  <c r="N327" i="8"/>
  <c r="P327" i="8"/>
  <c r="J328" i="8"/>
  <c r="L328" i="8"/>
  <c r="N328" i="8"/>
  <c r="P328" i="8"/>
  <c r="J329" i="8"/>
  <c r="L329" i="8"/>
  <c r="N329" i="8"/>
  <c r="P329" i="8"/>
  <c r="J330" i="8"/>
  <c r="L330" i="8"/>
  <c r="N330" i="8"/>
  <c r="P330" i="8"/>
  <c r="J331" i="8"/>
  <c r="L331" i="8"/>
  <c r="N331" i="8"/>
  <c r="P331" i="8"/>
  <c r="J332" i="8"/>
  <c r="L332" i="8"/>
  <c r="N332" i="8"/>
  <c r="P332" i="8"/>
  <c r="J333" i="8"/>
  <c r="L333" i="8"/>
  <c r="N333" i="8"/>
  <c r="P333" i="8"/>
  <c r="J334" i="8"/>
  <c r="L334" i="8"/>
  <c r="N334" i="8"/>
  <c r="P334" i="8"/>
  <c r="J335" i="8"/>
  <c r="L335" i="8"/>
  <c r="N335" i="8"/>
  <c r="P335" i="8"/>
  <c r="J336" i="8"/>
  <c r="L336" i="8"/>
  <c r="N336" i="8"/>
  <c r="P336" i="8"/>
  <c r="P337" i="8"/>
  <c r="P17" i="8"/>
  <c r="AL17" i="8"/>
  <c r="AN17" i="8"/>
  <c r="AP17" i="8"/>
  <c r="AR17" i="8"/>
  <c r="BD17" i="8"/>
  <c r="BH17" i="8"/>
  <c r="J114" i="8"/>
  <c r="L114" i="8"/>
  <c r="N114" i="8"/>
  <c r="P114" i="8"/>
  <c r="J115" i="8"/>
  <c r="L115" i="8"/>
  <c r="N115" i="8"/>
  <c r="P115" i="8"/>
  <c r="J116" i="8"/>
  <c r="L116" i="8"/>
  <c r="N116" i="8"/>
  <c r="P116" i="8"/>
  <c r="J117" i="8"/>
  <c r="L117" i="8"/>
  <c r="N117" i="8"/>
  <c r="P117" i="8"/>
  <c r="J118" i="8"/>
  <c r="L118" i="8"/>
  <c r="N118" i="8"/>
  <c r="P118" i="8"/>
  <c r="J119" i="8"/>
  <c r="L119" i="8"/>
  <c r="N119" i="8"/>
  <c r="P119" i="8"/>
  <c r="P120" i="8"/>
  <c r="P49" i="8"/>
  <c r="AL49" i="8"/>
  <c r="AL16" i="8"/>
  <c r="AN16" i="8"/>
  <c r="AP16" i="8"/>
  <c r="AR16" i="8"/>
  <c r="AX16" i="8"/>
  <c r="P16" i="8"/>
  <c r="J222" i="8"/>
  <c r="L222" i="8"/>
  <c r="N222" i="8"/>
  <c r="P222" i="8"/>
  <c r="J223" i="8"/>
  <c r="L223" i="8"/>
  <c r="N223" i="8"/>
  <c r="P223" i="8"/>
  <c r="J224" i="8"/>
  <c r="L224" i="8"/>
  <c r="N224" i="8"/>
  <c r="P224" i="8"/>
  <c r="J225" i="8"/>
  <c r="L225" i="8"/>
  <c r="N225" i="8"/>
  <c r="P225" i="8"/>
  <c r="J226" i="8"/>
  <c r="L226" i="8"/>
  <c r="N226" i="8"/>
  <c r="P226" i="8"/>
  <c r="J227" i="8"/>
  <c r="L227" i="8"/>
  <c r="N227" i="8"/>
  <c r="P227" i="8"/>
  <c r="P228" i="8"/>
  <c r="P48" i="8"/>
  <c r="AL48" i="8"/>
  <c r="AL15" i="8"/>
  <c r="AN15" i="8"/>
  <c r="AP15" i="8"/>
  <c r="AR15" i="8"/>
  <c r="AV15" i="8"/>
  <c r="P15" i="8"/>
  <c r="J142" i="7"/>
  <c r="L142" i="7"/>
  <c r="N142" i="7"/>
  <c r="P142" i="7"/>
  <c r="J143" i="7"/>
  <c r="L143" i="7"/>
  <c r="N143" i="7"/>
  <c r="P143" i="7"/>
  <c r="J144" i="7"/>
  <c r="L144" i="7"/>
  <c r="N144" i="7"/>
  <c r="P144" i="7"/>
  <c r="J145" i="7"/>
  <c r="L145" i="7"/>
  <c r="N145" i="7"/>
  <c r="P145" i="7"/>
  <c r="J146" i="7"/>
  <c r="L146" i="7"/>
  <c r="N146" i="7"/>
  <c r="P146" i="7"/>
  <c r="J147" i="7"/>
  <c r="L147" i="7"/>
  <c r="N147" i="7"/>
  <c r="P147" i="7"/>
  <c r="J148" i="7"/>
  <c r="L148" i="7"/>
  <c r="N148" i="7"/>
  <c r="P148" i="7"/>
  <c r="J149" i="7"/>
  <c r="L149" i="7"/>
  <c r="N149" i="7"/>
  <c r="P149" i="7"/>
  <c r="J150" i="7"/>
  <c r="L150" i="7"/>
  <c r="N150" i="7"/>
  <c r="P150" i="7"/>
  <c r="P151" i="7"/>
  <c r="P44" i="7"/>
  <c r="AL44" i="7"/>
  <c r="AN44" i="7"/>
  <c r="AP44" i="7"/>
  <c r="AR44" i="7"/>
  <c r="BD44" i="7"/>
  <c r="BH44" i="7"/>
  <c r="J166" i="7"/>
  <c r="L166" i="7"/>
  <c r="N166" i="7"/>
  <c r="P166" i="7"/>
  <c r="J167" i="7"/>
  <c r="L167" i="7"/>
  <c r="N167" i="7"/>
  <c r="P167" i="7"/>
  <c r="J168" i="7"/>
  <c r="L168" i="7"/>
  <c r="N168" i="7"/>
  <c r="P168" i="7"/>
  <c r="J169" i="7"/>
  <c r="L169" i="7"/>
  <c r="N169" i="7"/>
  <c r="P169" i="7"/>
  <c r="P170" i="7"/>
  <c r="P43" i="7"/>
  <c r="AL43" i="7"/>
  <c r="AN43" i="7"/>
  <c r="AP43" i="7"/>
  <c r="AR43" i="7"/>
  <c r="BD43" i="7"/>
  <c r="BH43" i="7"/>
  <c r="J480" i="7"/>
  <c r="L480" i="7"/>
  <c r="N480" i="7"/>
  <c r="P480" i="7"/>
  <c r="J481" i="7"/>
  <c r="L481" i="7"/>
  <c r="N481" i="7"/>
  <c r="P481" i="7"/>
  <c r="J482" i="7"/>
  <c r="L482" i="7"/>
  <c r="N482" i="7"/>
  <c r="P482" i="7"/>
  <c r="J483" i="7"/>
  <c r="L483" i="7"/>
  <c r="N483" i="7"/>
  <c r="P483" i="7"/>
  <c r="J484" i="7"/>
  <c r="L484" i="7"/>
  <c r="N484" i="7"/>
  <c r="P484" i="7"/>
  <c r="J485" i="7"/>
  <c r="L485" i="7"/>
  <c r="N485" i="7"/>
  <c r="P485" i="7"/>
  <c r="J486" i="7"/>
  <c r="L486" i="7"/>
  <c r="N486" i="7"/>
  <c r="P486" i="7"/>
  <c r="J487" i="7"/>
  <c r="L487" i="7"/>
  <c r="N487" i="7"/>
  <c r="P487" i="7"/>
  <c r="J488" i="7"/>
  <c r="L488" i="7"/>
  <c r="N488" i="7"/>
  <c r="P488" i="7"/>
  <c r="J489" i="7"/>
  <c r="L489" i="7"/>
  <c r="N489" i="7"/>
  <c r="P489" i="7"/>
  <c r="P490" i="7"/>
  <c r="P42" i="7"/>
  <c r="AL42" i="7"/>
  <c r="AN42" i="7"/>
  <c r="AP42" i="7"/>
  <c r="AR42" i="7"/>
  <c r="BD42" i="7"/>
  <c r="BH42" i="7"/>
  <c r="J153" i="7"/>
  <c r="L153" i="7"/>
  <c r="N153" i="7"/>
  <c r="P153" i="7"/>
  <c r="J154" i="7"/>
  <c r="L154" i="7"/>
  <c r="N154" i="7"/>
  <c r="P154" i="7"/>
  <c r="J155" i="7"/>
  <c r="L155" i="7"/>
  <c r="N155" i="7"/>
  <c r="P155" i="7"/>
  <c r="J156" i="7"/>
  <c r="L156" i="7"/>
  <c r="N156" i="7"/>
  <c r="P156" i="7"/>
  <c r="J157" i="7"/>
  <c r="L157" i="7"/>
  <c r="N157" i="7"/>
  <c r="P157" i="7"/>
  <c r="J158" i="7"/>
  <c r="L158" i="7"/>
  <c r="N158" i="7"/>
  <c r="P158" i="7"/>
  <c r="J159" i="7"/>
  <c r="L159" i="7"/>
  <c r="N159" i="7"/>
  <c r="P159" i="7"/>
  <c r="J160" i="7"/>
  <c r="L160" i="7"/>
  <c r="N160" i="7"/>
  <c r="P160" i="7"/>
  <c r="J161" i="7"/>
  <c r="L161" i="7"/>
  <c r="N161" i="7"/>
  <c r="P161" i="7"/>
  <c r="J162" i="7"/>
  <c r="L162" i="7"/>
  <c r="N162" i="7"/>
  <c r="P162" i="7"/>
  <c r="J163" i="7"/>
  <c r="L163" i="7"/>
  <c r="N163" i="7"/>
  <c r="P163" i="7"/>
  <c r="P164" i="7"/>
  <c r="P41" i="7"/>
  <c r="AL41" i="7"/>
  <c r="AN41" i="7"/>
  <c r="AP41" i="7"/>
  <c r="AR41" i="7"/>
  <c r="BD41" i="7"/>
  <c r="BJ41" i="7"/>
  <c r="J339" i="7"/>
  <c r="L339" i="7"/>
  <c r="N339" i="7"/>
  <c r="P339" i="7"/>
  <c r="J340" i="7"/>
  <c r="L340" i="7"/>
  <c r="N340" i="7"/>
  <c r="P340" i="7"/>
  <c r="J341" i="7"/>
  <c r="L341" i="7"/>
  <c r="N341" i="7"/>
  <c r="P341" i="7"/>
  <c r="J342" i="7"/>
  <c r="L342" i="7"/>
  <c r="N342" i="7"/>
  <c r="P342" i="7"/>
  <c r="P343" i="7"/>
  <c r="J329" i="7"/>
  <c r="L329" i="7"/>
  <c r="N329" i="7"/>
  <c r="P329" i="7"/>
  <c r="J330" i="7"/>
  <c r="L330" i="7"/>
  <c r="N330" i="7"/>
  <c r="P330" i="7"/>
  <c r="J331" i="7"/>
  <c r="L331" i="7"/>
  <c r="N331" i="7"/>
  <c r="P331" i="7"/>
  <c r="J332" i="7"/>
  <c r="L332" i="7"/>
  <c r="N332" i="7"/>
  <c r="P332" i="7"/>
  <c r="J333" i="7"/>
  <c r="L333" i="7"/>
  <c r="N333" i="7"/>
  <c r="P333" i="7"/>
  <c r="J334" i="7"/>
  <c r="L334" i="7"/>
  <c r="N334" i="7"/>
  <c r="P334" i="7"/>
  <c r="J335" i="7"/>
  <c r="L335" i="7"/>
  <c r="N335" i="7"/>
  <c r="P335" i="7"/>
  <c r="J336" i="7"/>
  <c r="L336" i="7"/>
  <c r="N336" i="7"/>
  <c r="P336" i="7"/>
  <c r="J337" i="7"/>
  <c r="L337" i="7"/>
  <c r="N337" i="7"/>
  <c r="P337" i="7"/>
  <c r="P338" i="7"/>
  <c r="P344" i="7"/>
  <c r="P40" i="7"/>
  <c r="AL40" i="7"/>
  <c r="AN40" i="7"/>
  <c r="AP40" i="7"/>
  <c r="AR40" i="7"/>
  <c r="BD40" i="7"/>
  <c r="BH40" i="7"/>
  <c r="J299" i="7"/>
  <c r="L299" i="7"/>
  <c r="N299" i="7"/>
  <c r="P299" i="7"/>
  <c r="J300" i="7"/>
  <c r="L300" i="7"/>
  <c r="N300" i="7"/>
  <c r="P300" i="7"/>
  <c r="J301" i="7"/>
  <c r="L301" i="7"/>
  <c r="N301" i="7"/>
  <c r="P301" i="7"/>
  <c r="J302" i="7"/>
  <c r="L302" i="7"/>
  <c r="N302" i="7"/>
  <c r="P302" i="7"/>
  <c r="J303" i="7"/>
  <c r="L303" i="7"/>
  <c r="N303" i="7"/>
  <c r="P303" i="7"/>
  <c r="J304" i="7"/>
  <c r="L304" i="7"/>
  <c r="N304" i="7"/>
  <c r="P304" i="7"/>
  <c r="J305" i="7"/>
  <c r="L305" i="7"/>
  <c r="N305" i="7"/>
  <c r="P305" i="7"/>
  <c r="P306" i="7"/>
  <c r="P39" i="7"/>
  <c r="AL39" i="7"/>
  <c r="AN39" i="7"/>
  <c r="AP39" i="7"/>
  <c r="AR39" i="7"/>
  <c r="BD39" i="7"/>
  <c r="BH39" i="7"/>
  <c r="J465" i="7"/>
  <c r="L465" i="7"/>
  <c r="N465" i="7"/>
  <c r="P465" i="7"/>
  <c r="J466" i="7"/>
  <c r="L466" i="7"/>
  <c r="N466" i="7"/>
  <c r="P466" i="7"/>
  <c r="J467" i="7"/>
  <c r="L467" i="7"/>
  <c r="N467" i="7"/>
  <c r="P467" i="7"/>
  <c r="J468" i="7"/>
  <c r="L468" i="7"/>
  <c r="N468" i="7"/>
  <c r="P468" i="7"/>
  <c r="J469" i="7"/>
  <c r="L469" i="7"/>
  <c r="N469" i="7"/>
  <c r="P469" i="7"/>
  <c r="J470" i="7"/>
  <c r="L470" i="7"/>
  <c r="N470" i="7"/>
  <c r="P470" i="7"/>
  <c r="J471" i="7"/>
  <c r="L471" i="7"/>
  <c r="N471" i="7"/>
  <c r="P471" i="7"/>
  <c r="J472" i="7"/>
  <c r="L472" i="7"/>
  <c r="N472" i="7"/>
  <c r="P472" i="7"/>
  <c r="J473" i="7"/>
  <c r="L473" i="7"/>
  <c r="N473" i="7"/>
  <c r="P473" i="7"/>
  <c r="J474" i="7"/>
  <c r="L474" i="7"/>
  <c r="N474" i="7"/>
  <c r="P474" i="7"/>
  <c r="J475" i="7"/>
  <c r="L475" i="7"/>
  <c r="N475" i="7"/>
  <c r="P475" i="7"/>
  <c r="J476" i="7"/>
  <c r="L476" i="7"/>
  <c r="N476" i="7"/>
  <c r="P476" i="7"/>
  <c r="J477" i="7"/>
  <c r="L477" i="7"/>
  <c r="N477" i="7"/>
  <c r="P477" i="7"/>
  <c r="P478" i="7"/>
  <c r="P38" i="7"/>
  <c r="AL38" i="7"/>
  <c r="AN38" i="7"/>
  <c r="AP38" i="7"/>
  <c r="AR38" i="7"/>
  <c r="BD38" i="7"/>
  <c r="BH38" i="7"/>
  <c r="J427" i="7"/>
  <c r="L427" i="7"/>
  <c r="N427" i="7"/>
  <c r="P427" i="7"/>
  <c r="J428" i="7"/>
  <c r="L428" i="7"/>
  <c r="N428" i="7"/>
  <c r="P428" i="7"/>
  <c r="J429" i="7"/>
  <c r="L429" i="7"/>
  <c r="N429" i="7"/>
  <c r="P429" i="7"/>
  <c r="J430" i="7"/>
  <c r="L430" i="7"/>
  <c r="N430" i="7"/>
  <c r="P430" i="7"/>
  <c r="J431" i="7"/>
  <c r="L431" i="7"/>
  <c r="N431" i="7"/>
  <c r="P431" i="7"/>
  <c r="J432" i="7"/>
  <c r="L432" i="7"/>
  <c r="N432" i="7"/>
  <c r="P432" i="7"/>
  <c r="J433" i="7"/>
  <c r="L433" i="7"/>
  <c r="N433" i="7"/>
  <c r="P433" i="7"/>
  <c r="J434" i="7"/>
  <c r="L434" i="7"/>
  <c r="N434" i="7"/>
  <c r="P434" i="7"/>
  <c r="P435" i="7"/>
  <c r="P37" i="7"/>
  <c r="AL37" i="7"/>
  <c r="AN37" i="7"/>
  <c r="AP37" i="7"/>
  <c r="AR37" i="7"/>
  <c r="BD37" i="7"/>
  <c r="BH37" i="7"/>
  <c r="J228" i="7"/>
  <c r="L228" i="7"/>
  <c r="N228" i="7"/>
  <c r="P228" i="7"/>
  <c r="J229" i="7"/>
  <c r="L229" i="7"/>
  <c r="N229" i="7"/>
  <c r="P229" i="7"/>
  <c r="J230" i="7"/>
  <c r="L230" i="7"/>
  <c r="N230" i="7"/>
  <c r="P230" i="7"/>
  <c r="J231" i="7"/>
  <c r="L231" i="7"/>
  <c r="N231" i="7"/>
  <c r="P231" i="7"/>
  <c r="J232" i="7"/>
  <c r="L232" i="7"/>
  <c r="N232" i="7"/>
  <c r="P232" i="7"/>
  <c r="J233" i="7"/>
  <c r="L233" i="7"/>
  <c r="N233" i="7"/>
  <c r="P233" i="7"/>
  <c r="J234" i="7"/>
  <c r="L234" i="7"/>
  <c r="N234" i="7"/>
  <c r="P234" i="7"/>
  <c r="J235" i="7"/>
  <c r="L235" i="7"/>
  <c r="N235" i="7"/>
  <c r="P235" i="7"/>
  <c r="J236" i="7"/>
  <c r="L236" i="7"/>
  <c r="N236" i="7"/>
  <c r="P236" i="7"/>
  <c r="J237" i="7"/>
  <c r="L237" i="7"/>
  <c r="N237" i="7"/>
  <c r="P237" i="7"/>
  <c r="J238" i="7"/>
  <c r="L238" i="7"/>
  <c r="N238" i="7"/>
  <c r="P238" i="7"/>
  <c r="P239" i="7"/>
  <c r="P36" i="7"/>
  <c r="AL36" i="7"/>
  <c r="AN36" i="7"/>
  <c r="AP36" i="7"/>
  <c r="AR36" i="7"/>
  <c r="BD36" i="7"/>
  <c r="BH36" i="7"/>
  <c r="J437" i="7"/>
  <c r="L437" i="7"/>
  <c r="N437" i="7"/>
  <c r="P437" i="7"/>
  <c r="J438" i="7"/>
  <c r="L438" i="7"/>
  <c r="N438" i="7"/>
  <c r="P438" i="7"/>
  <c r="J439" i="7"/>
  <c r="L439" i="7"/>
  <c r="N439" i="7"/>
  <c r="P439" i="7"/>
  <c r="J440" i="7"/>
  <c r="L440" i="7"/>
  <c r="N440" i="7"/>
  <c r="P440" i="7"/>
  <c r="J441" i="7"/>
  <c r="L441" i="7"/>
  <c r="N441" i="7"/>
  <c r="P441" i="7"/>
  <c r="J442" i="7"/>
  <c r="L442" i="7"/>
  <c r="N442" i="7"/>
  <c r="P442" i="7"/>
  <c r="J443" i="7"/>
  <c r="L443" i="7"/>
  <c r="N443" i="7"/>
  <c r="P443" i="7"/>
  <c r="J444" i="7"/>
  <c r="L444" i="7"/>
  <c r="N444" i="7"/>
  <c r="P444" i="7"/>
  <c r="J445" i="7"/>
  <c r="L445" i="7"/>
  <c r="N445" i="7"/>
  <c r="P445" i="7"/>
  <c r="J446" i="7"/>
  <c r="L446" i="7"/>
  <c r="N446" i="7"/>
  <c r="P446" i="7"/>
  <c r="J447" i="7"/>
  <c r="L447" i="7"/>
  <c r="N447" i="7"/>
  <c r="P447" i="7"/>
  <c r="J448" i="7"/>
  <c r="L448" i="7"/>
  <c r="N448" i="7"/>
  <c r="P448" i="7"/>
  <c r="P449" i="7"/>
  <c r="P35" i="7"/>
  <c r="AL35" i="7"/>
  <c r="AN35" i="7"/>
  <c r="AP35" i="7"/>
  <c r="AR35" i="7"/>
  <c r="BD35" i="7"/>
  <c r="BJ35" i="7"/>
  <c r="J186" i="7"/>
  <c r="L186" i="7"/>
  <c r="N186" i="7"/>
  <c r="P186" i="7"/>
  <c r="J187" i="7"/>
  <c r="L187" i="7"/>
  <c r="N187" i="7"/>
  <c r="P187" i="7"/>
  <c r="J188" i="7"/>
  <c r="L188" i="7"/>
  <c r="N188" i="7"/>
  <c r="P188" i="7"/>
  <c r="J189" i="7"/>
  <c r="L189" i="7"/>
  <c r="N189" i="7"/>
  <c r="P189" i="7"/>
  <c r="J190" i="7"/>
  <c r="L190" i="7"/>
  <c r="N190" i="7"/>
  <c r="P190" i="7"/>
  <c r="P191" i="7"/>
  <c r="J179" i="7"/>
  <c r="L179" i="7"/>
  <c r="N179" i="7"/>
  <c r="P179" i="7"/>
  <c r="J180" i="7"/>
  <c r="L180" i="7"/>
  <c r="N180" i="7"/>
  <c r="P180" i="7"/>
  <c r="J181" i="7"/>
  <c r="L181" i="7"/>
  <c r="N181" i="7"/>
  <c r="P181" i="7"/>
  <c r="J182" i="7"/>
  <c r="L182" i="7"/>
  <c r="N182" i="7"/>
  <c r="P182" i="7"/>
  <c r="J183" i="7"/>
  <c r="L183" i="7"/>
  <c r="N183" i="7"/>
  <c r="P183" i="7"/>
  <c r="J184" i="7"/>
  <c r="L184" i="7"/>
  <c r="N184" i="7"/>
  <c r="P184" i="7"/>
  <c r="P185" i="7"/>
  <c r="P192" i="7"/>
  <c r="P34" i="7"/>
  <c r="AL34" i="7"/>
  <c r="AN34" i="7"/>
  <c r="AP34" i="7"/>
  <c r="AR34" i="7"/>
  <c r="BD34" i="7"/>
  <c r="BH34" i="7"/>
  <c r="J391" i="7"/>
  <c r="L391" i="7"/>
  <c r="N391" i="7"/>
  <c r="P391" i="7"/>
  <c r="J392" i="7"/>
  <c r="L392" i="7"/>
  <c r="N392" i="7"/>
  <c r="P392" i="7"/>
  <c r="J393" i="7"/>
  <c r="L393" i="7"/>
  <c r="N393" i="7"/>
  <c r="P393" i="7"/>
  <c r="J394" i="7"/>
  <c r="L394" i="7"/>
  <c r="N394" i="7"/>
  <c r="P394" i="7"/>
  <c r="J395" i="7"/>
  <c r="L395" i="7"/>
  <c r="N395" i="7"/>
  <c r="P395" i="7"/>
  <c r="J396" i="7"/>
  <c r="L396" i="7"/>
  <c r="N396" i="7"/>
  <c r="P396" i="7"/>
  <c r="J397" i="7"/>
  <c r="L397" i="7"/>
  <c r="N397" i="7"/>
  <c r="P397" i="7"/>
  <c r="J398" i="7"/>
  <c r="L398" i="7"/>
  <c r="N398" i="7"/>
  <c r="P398" i="7"/>
  <c r="P399" i="7"/>
  <c r="P33" i="7"/>
  <c r="AL33" i="7"/>
  <c r="AN33" i="7"/>
  <c r="AP33" i="7"/>
  <c r="AR33" i="7"/>
  <c r="BD33" i="7"/>
  <c r="BH33" i="7"/>
  <c r="J385" i="7"/>
  <c r="L385" i="7"/>
  <c r="N385" i="7"/>
  <c r="P385" i="7"/>
  <c r="J386" i="7"/>
  <c r="L386" i="7"/>
  <c r="N386" i="7"/>
  <c r="P386" i="7"/>
  <c r="J387" i="7"/>
  <c r="L387" i="7"/>
  <c r="N387" i="7"/>
  <c r="P387" i="7"/>
  <c r="P388" i="7"/>
  <c r="J379" i="7"/>
  <c r="L379" i="7"/>
  <c r="N379" i="7"/>
  <c r="P379" i="7"/>
  <c r="J380" i="7"/>
  <c r="L380" i="7"/>
  <c r="N380" i="7"/>
  <c r="P380" i="7"/>
  <c r="J381" i="7"/>
  <c r="L381" i="7"/>
  <c r="N381" i="7"/>
  <c r="P381" i="7"/>
  <c r="J382" i="7"/>
  <c r="L382" i="7"/>
  <c r="N382" i="7"/>
  <c r="P382" i="7"/>
  <c r="J383" i="7"/>
  <c r="L383" i="7"/>
  <c r="N383" i="7"/>
  <c r="P383" i="7"/>
  <c r="P384" i="7"/>
  <c r="P389" i="7"/>
  <c r="P32" i="7"/>
  <c r="AL32" i="7"/>
  <c r="AN32" i="7"/>
  <c r="AP32" i="7"/>
  <c r="AR32" i="7"/>
  <c r="BD32" i="7"/>
  <c r="BH32" i="7"/>
  <c r="J290" i="7"/>
  <c r="L290" i="7"/>
  <c r="N290" i="7"/>
  <c r="P290" i="7"/>
  <c r="J291" i="7"/>
  <c r="L291" i="7"/>
  <c r="N291" i="7"/>
  <c r="P291" i="7"/>
  <c r="J292" i="7"/>
  <c r="L292" i="7"/>
  <c r="N292" i="7"/>
  <c r="P292" i="7"/>
  <c r="J293" i="7"/>
  <c r="L293" i="7"/>
  <c r="N293" i="7"/>
  <c r="P293" i="7"/>
  <c r="J294" i="7"/>
  <c r="L294" i="7"/>
  <c r="N294" i="7"/>
  <c r="P294" i="7"/>
  <c r="J295" i="7"/>
  <c r="L295" i="7"/>
  <c r="N295" i="7"/>
  <c r="P295" i="7"/>
  <c r="J296" i="7"/>
  <c r="L296" i="7"/>
  <c r="N296" i="7"/>
  <c r="P296" i="7"/>
  <c r="P297" i="7"/>
  <c r="P31" i="7"/>
  <c r="AL31" i="7"/>
  <c r="AN31" i="7"/>
  <c r="AP31" i="7"/>
  <c r="AR31" i="7"/>
  <c r="BD31" i="7"/>
  <c r="BJ31" i="7"/>
  <c r="J420" i="7"/>
  <c r="L420" i="7"/>
  <c r="N420" i="7"/>
  <c r="P420" i="7"/>
  <c r="J421" i="7"/>
  <c r="L421" i="7"/>
  <c r="N421" i="7"/>
  <c r="P421" i="7"/>
  <c r="J422" i="7"/>
  <c r="L422" i="7"/>
  <c r="N422" i="7"/>
  <c r="P422" i="7"/>
  <c r="J423" i="7"/>
  <c r="L423" i="7"/>
  <c r="N423" i="7"/>
  <c r="P423" i="7"/>
  <c r="J424" i="7"/>
  <c r="L424" i="7"/>
  <c r="N424" i="7"/>
  <c r="P424" i="7"/>
  <c r="P425" i="7"/>
  <c r="P30" i="7"/>
  <c r="AL30" i="7"/>
  <c r="AN30" i="7"/>
  <c r="AP30" i="7"/>
  <c r="AR30" i="7"/>
  <c r="BD30" i="7"/>
  <c r="BH30" i="7"/>
  <c r="J308" i="7"/>
  <c r="L308" i="7"/>
  <c r="N308" i="7"/>
  <c r="P308" i="7"/>
  <c r="J309" i="7"/>
  <c r="L309" i="7"/>
  <c r="N309" i="7"/>
  <c r="P309" i="7"/>
  <c r="J310" i="7"/>
  <c r="L310" i="7"/>
  <c r="N310" i="7"/>
  <c r="P310" i="7"/>
  <c r="J311" i="7"/>
  <c r="L311" i="7"/>
  <c r="N311" i="7"/>
  <c r="P311" i="7"/>
  <c r="J312" i="7"/>
  <c r="L312" i="7"/>
  <c r="N312" i="7"/>
  <c r="P312" i="7"/>
  <c r="J313" i="7"/>
  <c r="L313" i="7"/>
  <c r="N313" i="7"/>
  <c r="P313" i="7"/>
  <c r="P314" i="7"/>
  <c r="P29" i="7"/>
  <c r="AL29" i="7"/>
  <c r="AN29" i="7"/>
  <c r="AP29" i="7"/>
  <c r="AR29" i="7"/>
  <c r="BD29" i="7"/>
  <c r="BH29" i="7"/>
  <c r="J408" i="7"/>
  <c r="L408" i="7"/>
  <c r="N408" i="7"/>
  <c r="P408" i="7"/>
  <c r="J409" i="7"/>
  <c r="L409" i="7"/>
  <c r="N409" i="7"/>
  <c r="P409" i="7"/>
  <c r="J410" i="7"/>
  <c r="L410" i="7"/>
  <c r="N410" i="7"/>
  <c r="P410" i="7"/>
  <c r="J411" i="7"/>
  <c r="L411" i="7"/>
  <c r="N411" i="7"/>
  <c r="P411" i="7"/>
  <c r="J412" i="7"/>
  <c r="L412" i="7"/>
  <c r="N412" i="7"/>
  <c r="P412" i="7"/>
  <c r="J413" i="7"/>
  <c r="L413" i="7"/>
  <c r="N413" i="7"/>
  <c r="P413" i="7"/>
  <c r="J414" i="7"/>
  <c r="L414" i="7"/>
  <c r="N414" i="7"/>
  <c r="P414" i="7"/>
  <c r="J415" i="7"/>
  <c r="L415" i="7"/>
  <c r="N415" i="7"/>
  <c r="P415" i="7"/>
  <c r="J416" i="7"/>
  <c r="L416" i="7"/>
  <c r="N416" i="7"/>
  <c r="P416" i="7"/>
  <c r="P417" i="7"/>
  <c r="J401" i="7"/>
  <c r="L401" i="7"/>
  <c r="N401" i="7"/>
  <c r="P401" i="7"/>
  <c r="J402" i="7"/>
  <c r="L402" i="7"/>
  <c r="N402" i="7"/>
  <c r="P402" i="7"/>
  <c r="J403" i="7"/>
  <c r="L403" i="7"/>
  <c r="N403" i="7"/>
  <c r="P403" i="7"/>
  <c r="J404" i="7"/>
  <c r="L404" i="7"/>
  <c r="N404" i="7"/>
  <c r="P404" i="7"/>
  <c r="J405" i="7"/>
  <c r="L405" i="7"/>
  <c r="N405" i="7"/>
  <c r="P405" i="7"/>
  <c r="J406" i="7"/>
  <c r="L406" i="7"/>
  <c r="N406" i="7"/>
  <c r="P406" i="7"/>
  <c r="P407" i="7"/>
  <c r="P418" i="7"/>
  <c r="P28" i="7"/>
  <c r="AL28" i="7"/>
  <c r="AN28" i="7"/>
  <c r="AP28" i="7"/>
  <c r="AR28" i="7"/>
  <c r="BD28" i="7"/>
  <c r="BH28" i="7"/>
  <c r="J346" i="7"/>
  <c r="L346" i="7"/>
  <c r="N346" i="7"/>
  <c r="P346" i="7"/>
  <c r="J347" i="7"/>
  <c r="L347" i="7"/>
  <c r="N347" i="7"/>
  <c r="P347" i="7"/>
  <c r="J348" i="7"/>
  <c r="L348" i="7"/>
  <c r="N348" i="7"/>
  <c r="P348" i="7"/>
  <c r="J349" i="7"/>
  <c r="L349" i="7"/>
  <c r="N349" i="7"/>
  <c r="P349" i="7"/>
  <c r="J350" i="7"/>
  <c r="L350" i="7"/>
  <c r="N350" i="7"/>
  <c r="P350" i="7"/>
  <c r="J351" i="7"/>
  <c r="L351" i="7"/>
  <c r="N351" i="7"/>
  <c r="P351" i="7"/>
  <c r="J352" i="7"/>
  <c r="L352" i="7"/>
  <c r="N352" i="7"/>
  <c r="P352" i="7"/>
  <c r="J353" i="7"/>
  <c r="L353" i="7"/>
  <c r="N353" i="7"/>
  <c r="P353" i="7"/>
  <c r="P354" i="7"/>
  <c r="P27" i="7"/>
  <c r="AL27" i="7"/>
  <c r="AN27" i="7"/>
  <c r="AP27" i="7"/>
  <c r="AR27" i="7"/>
  <c r="BD27" i="7"/>
  <c r="BH27" i="7"/>
  <c r="J104" i="7"/>
  <c r="L104" i="7"/>
  <c r="N104" i="7"/>
  <c r="P104" i="7"/>
  <c r="J105" i="7"/>
  <c r="L105" i="7"/>
  <c r="N105" i="7"/>
  <c r="P105" i="7"/>
  <c r="J106" i="7"/>
  <c r="L106" i="7"/>
  <c r="N106" i="7"/>
  <c r="P106" i="7"/>
  <c r="J107" i="7"/>
  <c r="L107" i="7"/>
  <c r="N107" i="7"/>
  <c r="P107" i="7"/>
  <c r="J108" i="7"/>
  <c r="L108" i="7"/>
  <c r="N108" i="7"/>
  <c r="P108" i="7"/>
  <c r="J109" i="7"/>
  <c r="L109" i="7"/>
  <c r="N109" i="7"/>
  <c r="P109" i="7"/>
  <c r="P110" i="7"/>
  <c r="P26" i="7"/>
  <c r="AL26" i="7"/>
  <c r="AN26" i="7"/>
  <c r="AP26" i="7"/>
  <c r="AR26" i="7"/>
  <c r="BD26" i="7"/>
  <c r="BH26" i="7"/>
  <c r="J361" i="7"/>
  <c r="L361" i="7"/>
  <c r="N361" i="7"/>
  <c r="P361" i="7"/>
  <c r="J362" i="7"/>
  <c r="L362" i="7"/>
  <c r="N362" i="7"/>
  <c r="P362" i="7"/>
  <c r="P363" i="7"/>
  <c r="J356" i="7"/>
  <c r="L356" i="7"/>
  <c r="N356" i="7"/>
  <c r="P356" i="7"/>
  <c r="J357" i="7"/>
  <c r="L357" i="7"/>
  <c r="N357" i="7"/>
  <c r="P357" i="7"/>
  <c r="J358" i="7"/>
  <c r="L358" i="7"/>
  <c r="N358" i="7"/>
  <c r="P358" i="7"/>
  <c r="J359" i="7"/>
  <c r="L359" i="7"/>
  <c r="N359" i="7"/>
  <c r="P359" i="7"/>
  <c r="P360" i="7"/>
  <c r="P364" i="7"/>
  <c r="P25" i="7"/>
  <c r="AL25" i="7"/>
  <c r="AN25" i="7"/>
  <c r="AP25" i="7"/>
  <c r="AR25" i="7"/>
  <c r="BD25" i="7"/>
  <c r="BJ25" i="7"/>
  <c r="J124" i="7"/>
  <c r="L124" i="7"/>
  <c r="N124" i="7"/>
  <c r="P124" i="7"/>
  <c r="J125" i="7"/>
  <c r="L125" i="7"/>
  <c r="N125" i="7"/>
  <c r="P125" i="7"/>
  <c r="J126" i="7"/>
  <c r="L126" i="7"/>
  <c r="N126" i="7"/>
  <c r="P126" i="7"/>
  <c r="J127" i="7"/>
  <c r="L127" i="7"/>
  <c r="N127" i="7"/>
  <c r="P127" i="7"/>
  <c r="J128" i="7"/>
  <c r="L128" i="7"/>
  <c r="N128" i="7"/>
  <c r="P128" i="7"/>
  <c r="J129" i="7"/>
  <c r="L129" i="7"/>
  <c r="N129" i="7"/>
  <c r="P129" i="7"/>
  <c r="J130" i="7"/>
  <c r="L130" i="7"/>
  <c r="N130" i="7"/>
  <c r="P130" i="7"/>
  <c r="J131" i="7"/>
  <c r="L131" i="7"/>
  <c r="N131" i="7"/>
  <c r="P131" i="7"/>
  <c r="J132" i="7"/>
  <c r="L132" i="7"/>
  <c r="N132" i="7"/>
  <c r="P132" i="7"/>
  <c r="J133" i="7"/>
  <c r="L133" i="7"/>
  <c r="N133" i="7"/>
  <c r="P133" i="7"/>
  <c r="J134" i="7"/>
  <c r="L134" i="7"/>
  <c r="N134" i="7"/>
  <c r="P134" i="7"/>
  <c r="J135" i="7"/>
  <c r="L135" i="7"/>
  <c r="N135" i="7"/>
  <c r="P135" i="7"/>
  <c r="J136" i="7"/>
  <c r="L136" i="7"/>
  <c r="N136" i="7"/>
  <c r="P136" i="7"/>
  <c r="J137" i="7"/>
  <c r="L137" i="7"/>
  <c r="N137" i="7"/>
  <c r="P137" i="7"/>
  <c r="J138" i="7"/>
  <c r="L138" i="7"/>
  <c r="N138" i="7"/>
  <c r="P138" i="7"/>
  <c r="J139" i="7"/>
  <c r="L139" i="7"/>
  <c r="N139" i="7"/>
  <c r="P139" i="7"/>
  <c r="P140" i="7"/>
  <c r="P24" i="7"/>
  <c r="AL24" i="7"/>
  <c r="AN24" i="7"/>
  <c r="AP24" i="7"/>
  <c r="AR24" i="7"/>
  <c r="BD24" i="7"/>
  <c r="BH24" i="7"/>
  <c r="J221" i="7"/>
  <c r="L221" i="7"/>
  <c r="N221" i="7"/>
  <c r="P221" i="7"/>
  <c r="J222" i="7"/>
  <c r="L222" i="7"/>
  <c r="N222" i="7"/>
  <c r="P222" i="7"/>
  <c r="J223" i="7"/>
  <c r="L223" i="7"/>
  <c r="N223" i="7"/>
  <c r="P223" i="7"/>
  <c r="J224" i="7"/>
  <c r="L224" i="7"/>
  <c r="N224" i="7"/>
  <c r="P224" i="7"/>
  <c r="P225" i="7"/>
  <c r="J205" i="7"/>
  <c r="L205" i="7"/>
  <c r="N205" i="7"/>
  <c r="P205" i="7"/>
  <c r="J206" i="7"/>
  <c r="L206" i="7"/>
  <c r="N206" i="7"/>
  <c r="P206" i="7"/>
  <c r="J207" i="7"/>
  <c r="L207" i="7"/>
  <c r="N207" i="7"/>
  <c r="P207" i="7"/>
  <c r="J208" i="7"/>
  <c r="L208" i="7"/>
  <c r="N208" i="7"/>
  <c r="P208" i="7"/>
  <c r="J209" i="7"/>
  <c r="L209" i="7"/>
  <c r="N209" i="7"/>
  <c r="P209" i="7"/>
  <c r="J210" i="7"/>
  <c r="L210" i="7"/>
  <c r="N210" i="7"/>
  <c r="P210" i="7"/>
  <c r="J211" i="7"/>
  <c r="L211" i="7"/>
  <c r="N211" i="7"/>
  <c r="P211" i="7"/>
  <c r="J212" i="7"/>
  <c r="L212" i="7"/>
  <c r="N212" i="7"/>
  <c r="P212" i="7"/>
  <c r="P213" i="7"/>
  <c r="J197" i="7"/>
  <c r="L197" i="7"/>
  <c r="N197" i="7"/>
  <c r="P197" i="7"/>
  <c r="J198" i="7"/>
  <c r="L198" i="7"/>
  <c r="N198" i="7"/>
  <c r="P198" i="7"/>
  <c r="J199" i="7"/>
  <c r="L199" i="7"/>
  <c r="N199" i="7"/>
  <c r="P199" i="7"/>
  <c r="J200" i="7"/>
  <c r="L200" i="7"/>
  <c r="N200" i="7"/>
  <c r="P200" i="7"/>
  <c r="J201" i="7"/>
  <c r="L201" i="7"/>
  <c r="N201" i="7"/>
  <c r="P201" i="7"/>
  <c r="J202" i="7"/>
  <c r="L202" i="7"/>
  <c r="N202" i="7"/>
  <c r="P202" i="7"/>
  <c r="J203" i="7"/>
  <c r="L203" i="7"/>
  <c r="N203" i="7"/>
  <c r="P203" i="7"/>
  <c r="P204" i="7"/>
  <c r="J194" i="7"/>
  <c r="L194" i="7"/>
  <c r="N194" i="7"/>
  <c r="P194" i="7"/>
  <c r="J195" i="7"/>
  <c r="L195" i="7"/>
  <c r="N195" i="7"/>
  <c r="P195" i="7"/>
  <c r="P196" i="7"/>
  <c r="P226" i="7"/>
  <c r="P23" i="7"/>
  <c r="J451" i="7"/>
  <c r="L451" i="7"/>
  <c r="N451" i="7"/>
  <c r="P451" i="7"/>
  <c r="J452" i="7"/>
  <c r="L452" i="7"/>
  <c r="N452" i="7"/>
  <c r="P452" i="7"/>
  <c r="J453" i="7"/>
  <c r="L453" i="7"/>
  <c r="N453" i="7"/>
  <c r="P453" i="7"/>
  <c r="J454" i="7"/>
  <c r="L454" i="7"/>
  <c r="N454" i="7"/>
  <c r="P454" i="7"/>
  <c r="J455" i="7"/>
  <c r="L455" i="7"/>
  <c r="N455" i="7"/>
  <c r="P455" i="7"/>
  <c r="J456" i="7"/>
  <c r="L456" i="7"/>
  <c r="N456" i="7"/>
  <c r="P456" i="7"/>
  <c r="J457" i="7"/>
  <c r="L457" i="7"/>
  <c r="N457" i="7"/>
  <c r="P457" i="7"/>
  <c r="J458" i="7"/>
  <c r="L458" i="7"/>
  <c r="N458" i="7"/>
  <c r="P458" i="7"/>
  <c r="J459" i="7"/>
  <c r="L459" i="7"/>
  <c r="N459" i="7"/>
  <c r="P459" i="7"/>
  <c r="J460" i="7"/>
  <c r="L460" i="7"/>
  <c r="N460" i="7"/>
  <c r="P460" i="7"/>
  <c r="J461" i="7"/>
  <c r="L461" i="7"/>
  <c r="N461" i="7"/>
  <c r="P461" i="7"/>
  <c r="J462" i="7"/>
  <c r="L462" i="7"/>
  <c r="N462" i="7"/>
  <c r="P462" i="7"/>
  <c r="P463" i="7"/>
  <c r="P22" i="7"/>
  <c r="AL22" i="7"/>
  <c r="AN22" i="7"/>
  <c r="AP22" i="7"/>
  <c r="AR22" i="7"/>
  <c r="BD22" i="7"/>
  <c r="BH22" i="7"/>
  <c r="J253" i="7"/>
  <c r="L253" i="7"/>
  <c r="N253" i="7"/>
  <c r="P253" i="7"/>
  <c r="J254" i="7"/>
  <c r="L254" i="7"/>
  <c r="N254" i="7"/>
  <c r="P254" i="7"/>
  <c r="J255" i="7"/>
  <c r="L255" i="7"/>
  <c r="N255" i="7"/>
  <c r="P255" i="7"/>
  <c r="J256" i="7"/>
  <c r="L256" i="7"/>
  <c r="N256" i="7"/>
  <c r="P256" i="7"/>
  <c r="J257" i="7"/>
  <c r="L257" i="7"/>
  <c r="N257" i="7"/>
  <c r="P257" i="7"/>
  <c r="J258" i="7"/>
  <c r="L258" i="7"/>
  <c r="N258" i="7"/>
  <c r="P258" i="7"/>
  <c r="P259" i="7"/>
  <c r="J248" i="7"/>
  <c r="L248" i="7"/>
  <c r="N248" i="7"/>
  <c r="P248" i="7"/>
  <c r="J249" i="7"/>
  <c r="L249" i="7"/>
  <c r="N249" i="7"/>
  <c r="P249" i="7"/>
  <c r="J250" i="7"/>
  <c r="L250" i="7"/>
  <c r="N250" i="7"/>
  <c r="P250" i="7"/>
  <c r="J251" i="7"/>
  <c r="L251" i="7"/>
  <c r="N251" i="7"/>
  <c r="P251" i="7"/>
  <c r="P252" i="7"/>
  <c r="J241" i="7"/>
  <c r="L241" i="7"/>
  <c r="N241" i="7"/>
  <c r="P241" i="7"/>
  <c r="J242" i="7"/>
  <c r="L242" i="7"/>
  <c r="N242" i="7"/>
  <c r="P242" i="7"/>
  <c r="J243" i="7"/>
  <c r="L243" i="7"/>
  <c r="N243" i="7"/>
  <c r="P243" i="7"/>
  <c r="J244" i="7"/>
  <c r="L244" i="7"/>
  <c r="N244" i="7"/>
  <c r="P244" i="7"/>
  <c r="J245" i="7"/>
  <c r="L245" i="7"/>
  <c r="N245" i="7"/>
  <c r="P245" i="7"/>
  <c r="J246" i="7"/>
  <c r="L246" i="7"/>
  <c r="N246" i="7"/>
  <c r="P246" i="7"/>
  <c r="P247" i="7"/>
  <c r="P260" i="7"/>
  <c r="P21" i="7"/>
  <c r="AL21" i="7"/>
  <c r="AN21" i="7"/>
  <c r="AP21" i="7"/>
  <c r="AR21" i="7"/>
  <c r="BD21" i="7"/>
  <c r="BJ21" i="7"/>
  <c r="J172" i="7"/>
  <c r="L172" i="7"/>
  <c r="N172" i="7"/>
  <c r="P172" i="7"/>
  <c r="J173" i="7"/>
  <c r="L173" i="7"/>
  <c r="N173" i="7"/>
  <c r="P173" i="7"/>
  <c r="J174" i="7"/>
  <c r="L174" i="7"/>
  <c r="N174" i="7"/>
  <c r="P174" i="7"/>
  <c r="J175" i="7"/>
  <c r="L175" i="7"/>
  <c r="N175" i="7"/>
  <c r="P175" i="7"/>
  <c r="J176" i="7"/>
  <c r="L176" i="7"/>
  <c r="N176" i="7"/>
  <c r="P176" i="7"/>
  <c r="P177" i="7"/>
  <c r="P20" i="7"/>
  <c r="AL20" i="7"/>
  <c r="AN20" i="7"/>
  <c r="AP20" i="7"/>
  <c r="AR20" i="7"/>
  <c r="BD20" i="7"/>
  <c r="BH20" i="7"/>
  <c r="J262" i="7"/>
  <c r="L262" i="7"/>
  <c r="N262" i="7"/>
  <c r="P262" i="7"/>
  <c r="J263" i="7"/>
  <c r="L263" i="7"/>
  <c r="N263" i="7"/>
  <c r="P263" i="7"/>
  <c r="J264" i="7"/>
  <c r="L264" i="7"/>
  <c r="N264" i="7"/>
  <c r="P264" i="7"/>
  <c r="J265" i="7"/>
  <c r="L265" i="7"/>
  <c r="N265" i="7"/>
  <c r="P265" i="7"/>
  <c r="J266" i="7"/>
  <c r="L266" i="7"/>
  <c r="N266" i="7"/>
  <c r="P266" i="7"/>
  <c r="J267" i="7"/>
  <c r="L267" i="7"/>
  <c r="N267" i="7"/>
  <c r="P267" i="7"/>
  <c r="J268" i="7"/>
  <c r="L268" i="7"/>
  <c r="N268" i="7"/>
  <c r="P268" i="7"/>
  <c r="J269" i="7"/>
  <c r="L269" i="7"/>
  <c r="N269" i="7"/>
  <c r="P269" i="7"/>
  <c r="J270" i="7"/>
  <c r="L270" i="7"/>
  <c r="N270" i="7"/>
  <c r="P270" i="7"/>
  <c r="J271" i="7"/>
  <c r="L271" i="7"/>
  <c r="N271" i="7"/>
  <c r="P271" i="7"/>
  <c r="J272" i="7"/>
  <c r="L272" i="7"/>
  <c r="N272" i="7"/>
  <c r="P272" i="7"/>
  <c r="J273" i="7"/>
  <c r="L273" i="7"/>
  <c r="N273" i="7"/>
  <c r="P273" i="7"/>
  <c r="J274" i="7"/>
  <c r="L274" i="7"/>
  <c r="N274" i="7"/>
  <c r="P274" i="7"/>
  <c r="J275" i="7"/>
  <c r="L275" i="7"/>
  <c r="N275" i="7"/>
  <c r="P275" i="7"/>
  <c r="P276" i="7"/>
  <c r="P59" i="7"/>
  <c r="AL59" i="7"/>
  <c r="AL19" i="7"/>
  <c r="AN19" i="7"/>
  <c r="AP19" i="7"/>
  <c r="AR19" i="7"/>
  <c r="AX19" i="7"/>
  <c r="P19" i="7"/>
  <c r="J278" i="7"/>
  <c r="L278" i="7"/>
  <c r="N278" i="7"/>
  <c r="P278" i="7"/>
  <c r="J279" i="7"/>
  <c r="L279" i="7"/>
  <c r="N279" i="7"/>
  <c r="P279" i="7"/>
  <c r="J280" i="7"/>
  <c r="L280" i="7"/>
  <c r="N280" i="7"/>
  <c r="P280" i="7"/>
  <c r="J281" i="7"/>
  <c r="L281" i="7"/>
  <c r="N281" i="7"/>
  <c r="P281" i="7"/>
  <c r="J282" i="7"/>
  <c r="L282" i="7"/>
  <c r="N282" i="7"/>
  <c r="P282" i="7"/>
  <c r="J283" i="7"/>
  <c r="L283" i="7"/>
  <c r="N283" i="7"/>
  <c r="P283" i="7"/>
  <c r="J284" i="7"/>
  <c r="L284" i="7"/>
  <c r="N284" i="7"/>
  <c r="P284" i="7"/>
  <c r="J285" i="7"/>
  <c r="L285" i="7"/>
  <c r="N285" i="7"/>
  <c r="P285" i="7"/>
  <c r="J286" i="7"/>
  <c r="L286" i="7"/>
  <c r="N286" i="7"/>
  <c r="P286" i="7"/>
  <c r="J287" i="7"/>
  <c r="L287" i="7"/>
  <c r="N287" i="7"/>
  <c r="P287" i="7"/>
  <c r="P288" i="7"/>
  <c r="P18" i="7"/>
  <c r="AL18" i="7"/>
  <c r="AN18" i="7"/>
  <c r="AP18" i="7"/>
  <c r="AR18" i="7"/>
  <c r="BD18" i="7"/>
  <c r="BH18" i="7"/>
  <c r="J112" i="7"/>
  <c r="L112" i="7"/>
  <c r="N112" i="7"/>
  <c r="P112" i="7"/>
  <c r="J113" i="7"/>
  <c r="L113" i="7"/>
  <c r="N113" i="7"/>
  <c r="P113" i="7"/>
  <c r="J114" i="7"/>
  <c r="L114" i="7"/>
  <c r="N114" i="7"/>
  <c r="P114" i="7"/>
  <c r="J115" i="7"/>
  <c r="L115" i="7"/>
  <c r="N115" i="7"/>
  <c r="P115" i="7"/>
  <c r="J116" i="7"/>
  <c r="L116" i="7"/>
  <c r="N116" i="7"/>
  <c r="P116" i="7"/>
  <c r="J117" i="7"/>
  <c r="L117" i="7"/>
  <c r="N117" i="7"/>
  <c r="P117" i="7"/>
  <c r="J118" i="7"/>
  <c r="L118" i="7"/>
  <c r="N118" i="7"/>
  <c r="P118" i="7"/>
  <c r="J119" i="7"/>
  <c r="L119" i="7"/>
  <c r="N119" i="7"/>
  <c r="P119" i="7"/>
  <c r="J120" i="7"/>
  <c r="L120" i="7"/>
  <c r="N120" i="7"/>
  <c r="P120" i="7"/>
  <c r="J121" i="7"/>
  <c r="L121" i="7"/>
  <c r="N121" i="7"/>
  <c r="P121" i="7"/>
  <c r="P122" i="7"/>
  <c r="P57" i="7"/>
  <c r="AL57" i="7"/>
  <c r="AL17" i="7"/>
  <c r="AN17" i="7"/>
  <c r="AP17" i="7"/>
  <c r="AR17" i="7"/>
  <c r="AV17" i="7"/>
  <c r="P17" i="7"/>
  <c r="J316" i="7"/>
  <c r="L316" i="7"/>
  <c r="N316" i="7"/>
  <c r="P316" i="7"/>
  <c r="J317" i="7"/>
  <c r="L317" i="7"/>
  <c r="N317" i="7"/>
  <c r="P317" i="7"/>
  <c r="J318" i="7"/>
  <c r="L318" i="7"/>
  <c r="N318" i="7"/>
  <c r="P318" i="7"/>
  <c r="J319" i="7"/>
  <c r="L319" i="7"/>
  <c r="N319" i="7"/>
  <c r="P319" i="7"/>
  <c r="J320" i="7"/>
  <c r="L320" i="7"/>
  <c r="N320" i="7"/>
  <c r="P320" i="7"/>
  <c r="J321" i="7"/>
  <c r="L321" i="7"/>
  <c r="N321" i="7"/>
  <c r="P321" i="7"/>
  <c r="J322" i="7"/>
  <c r="L322" i="7"/>
  <c r="N322" i="7"/>
  <c r="P322" i="7"/>
  <c r="J323" i="7"/>
  <c r="L323" i="7"/>
  <c r="N323" i="7"/>
  <c r="P323" i="7"/>
  <c r="J324" i="7"/>
  <c r="L324" i="7"/>
  <c r="N324" i="7"/>
  <c r="P324" i="7"/>
  <c r="J325" i="7"/>
  <c r="L325" i="7"/>
  <c r="N325" i="7"/>
  <c r="P325" i="7"/>
  <c r="J326" i="7"/>
  <c r="L326" i="7"/>
  <c r="N326" i="7"/>
  <c r="P326" i="7"/>
  <c r="P327" i="7"/>
  <c r="P16" i="7"/>
  <c r="AL16" i="7"/>
  <c r="AN16" i="7"/>
  <c r="AP16" i="7"/>
  <c r="AR16" i="7"/>
  <c r="BD16" i="7"/>
  <c r="BH16" i="7"/>
  <c r="J370" i="7"/>
  <c r="L370" i="7"/>
  <c r="N370" i="7"/>
  <c r="P370" i="7"/>
  <c r="J371" i="7"/>
  <c r="L371" i="7"/>
  <c r="N371" i="7"/>
  <c r="P371" i="7"/>
  <c r="J372" i="7"/>
  <c r="L372" i="7"/>
  <c r="N372" i="7"/>
  <c r="P372" i="7"/>
  <c r="J373" i="7"/>
  <c r="L373" i="7"/>
  <c r="N373" i="7"/>
  <c r="P373" i="7"/>
  <c r="J374" i="7"/>
  <c r="L374" i="7"/>
  <c r="N374" i="7"/>
  <c r="P374" i="7"/>
  <c r="J375" i="7"/>
  <c r="L375" i="7"/>
  <c r="N375" i="7"/>
  <c r="P375" i="7"/>
  <c r="P376" i="7"/>
  <c r="J366" i="7"/>
  <c r="L366" i="7"/>
  <c r="N366" i="7"/>
  <c r="P366" i="7"/>
  <c r="J367" i="7"/>
  <c r="L367" i="7"/>
  <c r="N367" i="7"/>
  <c r="P367" i="7"/>
  <c r="J368" i="7"/>
  <c r="L368" i="7"/>
  <c r="N368" i="7"/>
  <c r="P368" i="7"/>
  <c r="P369" i="7"/>
  <c r="P377" i="7"/>
  <c r="P15" i="7"/>
  <c r="P55" i="7"/>
  <c r="AL55" i="7"/>
  <c r="AL15" i="7"/>
  <c r="AN15" i="7"/>
  <c r="AP15" i="7"/>
  <c r="AR15" i="7"/>
  <c r="BD15" i="7"/>
  <c r="BH15" i="7"/>
  <c r="AV15" i="7"/>
  <c r="AH75" i="12"/>
  <c r="AH76" i="12"/>
  <c r="AH77" i="12"/>
  <c r="AJ64" i="12"/>
  <c r="BD23" i="7"/>
  <c r="BH23" i="7"/>
  <c r="BD28" i="8"/>
  <c r="BH28" i="8"/>
  <c r="AT77" i="12"/>
  <c r="AR77" i="12"/>
  <c r="AV77" i="12"/>
  <c r="AX77" i="12"/>
  <c r="AT76" i="12"/>
  <c r="AR76" i="12"/>
  <c r="AV76" i="12"/>
  <c r="AX76" i="12"/>
  <c r="AT75" i="12"/>
  <c r="AR75" i="12"/>
  <c r="AV75" i="12"/>
  <c r="AX75" i="12"/>
  <c r="AX74" i="12"/>
  <c r="AH73" i="12"/>
  <c r="AT73" i="12"/>
  <c r="AR73" i="12"/>
  <c r="AV73" i="12"/>
  <c r="AX73" i="12"/>
  <c r="AH72" i="12"/>
  <c r="AT72" i="12"/>
  <c r="AR72" i="12"/>
  <c r="AV72" i="12"/>
  <c r="AX72" i="12"/>
  <c r="AH71" i="12"/>
  <c r="AT71" i="12"/>
  <c r="AR71" i="12"/>
  <c r="AV71" i="12"/>
  <c r="AX71" i="12"/>
  <c r="AH70" i="12"/>
  <c r="AT70" i="12"/>
  <c r="AR70" i="12"/>
  <c r="AV70" i="12"/>
  <c r="AX70" i="12"/>
  <c r="AH69" i="12"/>
  <c r="AT69" i="12"/>
  <c r="AR69" i="12"/>
  <c r="AV69" i="12"/>
  <c r="AX69" i="12"/>
  <c r="AH68" i="12"/>
  <c r="AT68" i="12"/>
  <c r="AR68" i="12"/>
  <c r="AV68" i="12"/>
  <c r="AX68" i="12"/>
  <c r="AX67" i="12"/>
  <c r="AH66" i="12"/>
  <c r="AT66" i="12"/>
  <c r="AR66" i="12"/>
  <c r="AV66" i="12"/>
  <c r="AX66" i="12"/>
  <c r="AX65" i="12"/>
  <c r="AH64" i="12"/>
  <c r="AT64" i="12"/>
  <c r="AR64" i="12"/>
  <c r="AV64" i="12"/>
  <c r="AX64" i="12"/>
  <c r="AH63" i="12"/>
  <c r="AT63" i="12"/>
  <c r="AR63" i="12"/>
  <c r="AV63" i="12"/>
  <c r="AX63" i="12"/>
  <c r="AH62" i="12"/>
  <c r="AT62" i="12"/>
  <c r="AR62" i="12"/>
  <c r="AV62" i="12"/>
  <c r="AX62" i="12"/>
  <c r="AH61" i="12"/>
  <c r="AT61" i="12"/>
  <c r="AR61" i="12"/>
  <c r="AV61" i="12"/>
  <c r="AX61" i="12"/>
  <c r="AX60" i="12"/>
  <c r="AX59" i="12"/>
  <c r="AH58" i="12"/>
  <c r="AT58" i="12"/>
  <c r="AR58" i="12"/>
  <c r="AV58" i="12"/>
  <c r="AX58" i="12"/>
  <c r="AH57" i="12"/>
  <c r="AT57" i="12"/>
  <c r="AR57" i="12"/>
  <c r="AV57" i="12"/>
  <c r="AX57" i="12"/>
  <c r="AH56" i="12"/>
  <c r="AT56" i="12"/>
  <c r="AR56" i="12"/>
  <c r="AV56" i="12"/>
  <c r="AX56" i="12"/>
  <c r="AH55" i="12"/>
  <c r="AT55" i="12"/>
  <c r="AR55" i="12"/>
  <c r="AV55" i="12"/>
  <c r="AX55" i="12"/>
  <c r="AH54" i="12"/>
  <c r="AT54" i="12"/>
  <c r="AR54" i="12"/>
  <c r="AV54" i="12"/>
  <c r="AX54" i="12"/>
  <c r="AH53" i="12"/>
  <c r="AT53" i="12"/>
  <c r="AR53" i="12"/>
  <c r="AV53" i="12"/>
  <c r="AX53" i="12"/>
  <c r="AH52" i="12"/>
  <c r="AT52" i="12"/>
  <c r="AR52" i="12"/>
  <c r="AV52" i="12"/>
  <c r="AX52" i="12"/>
  <c r="AH51" i="12"/>
  <c r="AT51" i="12"/>
  <c r="AR51" i="12"/>
  <c r="AV51" i="12"/>
  <c r="AX51" i="12"/>
  <c r="AH50" i="12"/>
  <c r="AT50" i="12"/>
  <c r="AR50" i="12"/>
  <c r="AV50" i="12"/>
  <c r="AX50" i="12"/>
  <c r="AH49" i="12"/>
  <c r="AT49" i="12"/>
  <c r="AR49" i="12"/>
  <c r="AV49" i="12"/>
  <c r="AX49" i="12"/>
  <c r="AH48" i="12"/>
  <c r="AT48" i="12"/>
  <c r="AR48" i="12"/>
  <c r="AV48" i="12"/>
  <c r="AX48" i="12"/>
  <c r="AH47" i="12"/>
  <c r="AT47" i="12"/>
  <c r="AR47" i="12"/>
  <c r="AV47" i="12"/>
  <c r="AX47" i="12"/>
  <c r="AH46" i="12"/>
  <c r="AT46" i="12"/>
  <c r="AR46" i="12"/>
  <c r="AV46" i="12"/>
  <c r="AX46" i="12"/>
  <c r="AJ47" i="12"/>
  <c r="AL47" i="12"/>
  <c r="AN47" i="12"/>
  <c r="AP47" i="12"/>
  <c r="AJ48" i="12"/>
  <c r="AL48" i="12"/>
  <c r="AN48" i="12"/>
  <c r="AP48" i="12"/>
  <c r="AJ49" i="12"/>
  <c r="AL49" i="12"/>
  <c r="AN49" i="12"/>
  <c r="AP49" i="12"/>
  <c r="AJ50" i="12"/>
  <c r="AL50" i="12"/>
  <c r="AN50" i="12"/>
  <c r="AP50" i="12"/>
  <c r="AJ51" i="12"/>
  <c r="AL51" i="12"/>
  <c r="AN51" i="12"/>
  <c r="AP51" i="12"/>
  <c r="AJ52" i="12"/>
  <c r="AL52" i="12"/>
  <c r="AN52" i="12"/>
  <c r="AP52" i="12"/>
  <c r="AJ53" i="12"/>
  <c r="AL53" i="12"/>
  <c r="AN53" i="12"/>
  <c r="AP53" i="12"/>
  <c r="AJ54" i="12"/>
  <c r="AL54" i="12"/>
  <c r="AN54" i="12"/>
  <c r="AP54" i="12"/>
  <c r="AJ55" i="12"/>
  <c r="AL55" i="12"/>
  <c r="AN55" i="12"/>
  <c r="AP55" i="12"/>
  <c r="AJ56" i="12"/>
  <c r="AL56" i="12"/>
  <c r="AN56" i="12"/>
  <c r="AP56" i="12"/>
  <c r="AJ57" i="12"/>
  <c r="AL57" i="12"/>
  <c r="AN57" i="12"/>
  <c r="AP57" i="12"/>
  <c r="AJ58" i="12"/>
  <c r="AL58" i="12"/>
  <c r="AN58" i="12"/>
  <c r="AP58" i="12"/>
  <c r="AP59" i="12"/>
  <c r="AP60" i="12"/>
  <c r="AJ61" i="12"/>
  <c r="AL61" i="12"/>
  <c r="AN61" i="12"/>
  <c r="AP61" i="12"/>
  <c r="AJ62" i="12"/>
  <c r="AL62" i="12"/>
  <c r="AN62" i="12"/>
  <c r="AP62" i="12"/>
  <c r="AJ63" i="12"/>
  <c r="AL63" i="12"/>
  <c r="AN63" i="12"/>
  <c r="AP63" i="12"/>
  <c r="AP65" i="12"/>
  <c r="AJ66" i="12"/>
  <c r="AL66" i="12"/>
  <c r="AN66" i="12"/>
  <c r="AP66" i="12"/>
  <c r="AP67" i="12"/>
  <c r="AJ68" i="12"/>
  <c r="AL68" i="12"/>
  <c r="AN68" i="12"/>
  <c r="AP68" i="12"/>
  <c r="AJ69" i="12"/>
  <c r="AL69" i="12"/>
  <c r="AN69" i="12"/>
  <c r="AP69" i="12"/>
  <c r="AJ70" i="12"/>
  <c r="AL70" i="12"/>
  <c r="AN70" i="12"/>
  <c r="AP70" i="12"/>
  <c r="AJ71" i="12"/>
  <c r="AL71" i="12"/>
  <c r="AN71" i="12"/>
  <c r="AP71" i="12"/>
  <c r="AJ72" i="12"/>
  <c r="AL72" i="12"/>
  <c r="AN72" i="12"/>
  <c r="AP72" i="12"/>
  <c r="AJ73" i="12"/>
  <c r="AL73" i="12"/>
  <c r="AN73" i="12"/>
  <c r="AP73" i="12"/>
  <c r="AP74" i="12"/>
  <c r="AJ75" i="12"/>
  <c r="AL75" i="12"/>
  <c r="AN75" i="12"/>
  <c r="AP75" i="12"/>
  <c r="AJ76" i="12"/>
  <c r="AL76" i="12"/>
  <c r="AN76" i="12"/>
  <c r="AP76" i="12"/>
  <c r="AJ77" i="12"/>
  <c r="AL77" i="12"/>
  <c r="AN77" i="12"/>
  <c r="AP77" i="12"/>
  <c r="AJ46" i="12"/>
  <c r="AL46" i="12"/>
  <c r="AN46" i="12"/>
  <c r="AP46" i="12"/>
  <c r="AD47" i="12"/>
  <c r="AS47" i="12"/>
  <c r="AD48" i="12"/>
  <c r="AZ48" i="12"/>
  <c r="AS48" i="12"/>
  <c r="AD49" i="12"/>
  <c r="AS49" i="12"/>
  <c r="AD50" i="12"/>
  <c r="AS50" i="12"/>
  <c r="AD51" i="12"/>
  <c r="AS51" i="12"/>
  <c r="AD52" i="12"/>
  <c r="AS52" i="12"/>
  <c r="AD53" i="12"/>
  <c r="AS53" i="12"/>
  <c r="AD54" i="12"/>
  <c r="AZ54" i="12"/>
  <c r="AS54" i="12"/>
  <c r="AD55" i="12"/>
  <c r="AS55" i="12"/>
  <c r="AD56" i="12"/>
  <c r="AS56" i="12"/>
  <c r="AD57" i="12"/>
  <c r="AS57" i="12"/>
  <c r="AD58" i="12"/>
  <c r="AZ58" i="12"/>
  <c r="AS58" i="12"/>
  <c r="AJ59" i="12"/>
  <c r="AL59" i="12"/>
  <c r="AN59" i="12"/>
  <c r="AR59" i="12"/>
  <c r="AS59" i="12"/>
  <c r="AT59" i="12"/>
  <c r="AD60" i="12"/>
  <c r="AJ60" i="12"/>
  <c r="AL60" i="12"/>
  <c r="AR60" i="12"/>
  <c r="AS60" i="12"/>
  <c r="AT60" i="12"/>
  <c r="AD61" i="12"/>
  <c r="AS61" i="12"/>
  <c r="AD62" i="12"/>
  <c r="AS62" i="12"/>
  <c r="AD63" i="12"/>
  <c r="AS63" i="12"/>
  <c r="AD64" i="12"/>
  <c r="AL64" i="12"/>
  <c r="AS64" i="12"/>
  <c r="AZ64" i="12"/>
  <c r="AD65" i="12"/>
  <c r="AJ65" i="12"/>
  <c r="AL65" i="12"/>
  <c r="AR65" i="12"/>
  <c r="AS65" i="12"/>
  <c r="AT65" i="12"/>
  <c r="AD66" i="12"/>
  <c r="AZ66" i="12"/>
  <c r="AS66" i="12"/>
  <c r="AD67" i="12"/>
  <c r="AJ67" i="12"/>
  <c r="AL67" i="12"/>
  <c r="AR67" i="12"/>
  <c r="AS67" i="12"/>
  <c r="AT67" i="12"/>
  <c r="AD68" i="12"/>
  <c r="AS68" i="12"/>
  <c r="AD69" i="12"/>
  <c r="AS69" i="12"/>
  <c r="AD70" i="12"/>
  <c r="AS70" i="12"/>
  <c r="AS71" i="12"/>
  <c r="AD72" i="12"/>
  <c r="AS72" i="12"/>
  <c r="AD73" i="12"/>
  <c r="BB73" i="12"/>
  <c r="AS73" i="12"/>
  <c r="AD74" i="12"/>
  <c r="AJ74" i="12"/>
  <c r="AL74" i="12"/>
  <c r="AN74" i="12"/>
  <c r="AT74" i="12"/>
  <c r="BB74" i="12"/>
  <c r="AR74" i="12"/>
  <c r="AV74" i="12"/>
  <c r="AS74" i="12"/>
  <c r="AS75" i="12"/>
  <c r="AZ76" i="12"/>
  <c r="AS76" i="12"/>
  <c r="AD77" i="12"/>
  <c r="AS77" i="12"/>
  <c r="AJ12" i="12"/>
  <c r="AJ13" i="12"/>
  <c r="AJ14" i="12"/>
  <c r="AJ15" i="12"/>
  <c r="AJ16" i="12"/>
  <c r="AJ17" i="12"/>
  <c r="AJ18" i="12"/>
  <c r="AJ19" i="12"/>
  <c r="AJ20" i="12"/>
  <c r="AJ21" i="12"/>
  <c r="AJ22" i="12"/>
  <c r="AJ23" i="12"/>
  <c r="AJ24" i="12"/>
  <c r="AJ25" i="12"/>
  <c r="AJ26" i="12"/>
  <c r="AJ27" i="12"/>
  <c r="AJ28" i="12"/>
  <c r="AJ29" i="12"/>
  <c r="AJ30" i="12"/>
  <c r="AJ31" i="12"/>
  <c r="AJ32" i="12"/>
  <c r="AJ33" i="12"/>
  <c r="AJ34" i="12"/>
  <c r="AJ35" i="12"/>
  <c r="AJ36" i="12"/>
  <c r="AJ11" i="12"/>
  <c r="I11" i="12"/>
  <c r="AH12" i="12"/>
  <c r="AD12" i="12"/>
  <c r="AL12" i="12"/>
  <c r="AR12" i="12"/>
  <c r="AT12" i="12"/>
  <c r="AH13" i="12"/>
  <c r="AD13" i="12"/>
  <c r="AL13" i="12"/>
  <c r="AR13" i="12"/>
  <c r="AZ13" i="12"/>
  <c r="AT13" i="12"/>
  <c r="AV13" i="12"/>
  <c r="AH14" i="12"/>
  <c r="AL14" i="12"/>
  <c r="AR14" i="12"/>
  <c r="AT14" i="12"/>
  <c r="AV14" i="12"/>
  <c r="AH15" i="12"/>
  <c r="AL15" i="12"/>
  <c r="AR15" i="12"/>
  <c r="AT15" i="12"/>
  <c r="AH16" i="12"/>
  <c r="AD16" i="12"/>
  <c r="AL16" i="12"/>
  <c r="AR16" i="12"/>
  <c r="AT16" i="12"/>
  <c r="AV16" i="12"/>
  <c r="AH17" i="12"/>
  <c r="AL17" i="12"/>
  <c r="AR17" i="12"/>
  <c r="AZ17" i="12"/>
  <c r="AT17" i="12"/>
  <c r="AV17" i="12"/>
  <c r="AX17" i="12"/>
  <c r="AH18" i="12"/>
  <c r="AL18" i="12"/>
  <c r="AN18" i="12"/>
  <c r="AR18" i="12"/>
  <c r="AT18" i="12"/>
  <c r="AV18" i="12"/>
  <c r="AH19" i="12"/>
  <c r="AD19" i="12"/>
  <c r="AL19" i="12"/>
  <c r="AR19" i="12"/>
  <c r="AT19" i="12"/>
  <c r="AV19" i="12"/>
  <c r="AX19" i="12"/>
  <c r="AH20" i="12"/>
  <c r="AD20" i="12"/>
  <c r="AL20" i="12"/>
  <c r="AR20" i="12"/>
  <c r="AT20" i="12"/>
  <c r="AH21" i="12"/>
  <c r="AL21" i="12"/>
  <c r="AN21" i="12"/>
  <c r="AR21" i="12"/>
  <c r="AT21" i="12"/>
  <c r="AH22" i="12"/>
  <c r="AL22" i="12"/>
  <c r="AR22" i="12"/>
  <c r="AT22" i="12"/>
  <c r="AH23" i="12"/>
  <c r="AD23" i="12"/>
  <c r="AL23" i="12"/>
  <c r="AR23" i="12"/>
  <c r="AT23" i="12"/>
  <c r="AH24" i="12"/>
  <c r="AD24" i="12"/>
  <c r="AL24" i="12"/>
  <c r="AR24" i="12"/>
  <c r="AT24" i="12"/>
  <c r="AH25" i="12"/>
  <c r="AL25" i="12"/>
  <c r="AR25" i="12"/>
  <c r="AT25" i="12"/>
  <c r="AH26" i="12"/>
  <c r="AL26" i="12"/>
  <c r="AR26" i="12"/>
  <c r="AZ26" i="12"/>
  <c r="AT26" i="12"/>
  <c r="AH27" i="12"/>
  <c r="AD27" i="12"/>
  <c r="AL27" i="12"/>
  <c r="AR27" i="12"/>
  <c r="AT27" i="12"/>
  <c r="AH28" i="12"/>
  <c r="AD28" i="12"/>
  <c r="AL28" i="12"/>
  <c r="AR28" i="12"/>
  <c r="AZ28" i="12"/>
  <c r="AT28" i="12"/>
  <c r="AH29" i="12"/>
  <c r="AD29" i="12"/>
  <c r="AL29" i="12"/>
  <c r="AR29" i="12"/>
  <c r="AT29" i="12"/>
  <c r="AH30" i="12"/>
  <c r="AL30" i="12"/>
  <c r="AR30" i="12"/>
  <c r="AT30" i="12"/>
  <c r="AH31" i="12"/>
  <c r="AD31" i="12"/>
  <c r="AL31" i="12"/>
  <c r="AT31" i="12"/>
  <c r="AH32" i="12"/>
  <c r="AD32" i="12"/>
  <c r="AL32" i="12"/>
  <c r="AR32" i="12"/>
  <c r="AT32" i="12"/>
  <c r="AH33" i="12"/>
  <c r="AD33" i="12"/>
  <c r="AL33" i="12"/>
  <c r="AR33" i="12"/>
  <c r="AT33" i="12"/>
  <c r="AH34" i="12"/>
  <c r="AD34" i="12"/>
  <c r="AL34" i="12"/>
  <c r="AN34" i="12"/>
  <c r="AR34" i="12"/>
  <c r="AT34" i="12"/>
  <c r="AH35" i="12"/>
  <c r="AL35" i="12"/>
  <c r="AR35" i="12"/>
  <c r="AT35" i="12"/>
  <c r="AH36" i="12"/>
  <c r="AD36" i="12"/>
  <c r="AL36" i="12"/>
  <c r="AT36" i="12"/>
  <c r="AT11" i="12"/>
  <c r="AR11" i="12"/>
  <c r="AL11" i="12"/>
  <c r="AH11" i="12"/>
  <c r="AD11" i="12"/>
  <c r="AC133" i="12"/>
  <c r="AC134" i="12"/>
  <c r="AC135" i="12"/>
  <c r="AC136" i="12"/>
  <c r="AC137" i="12"/>
  <c r="AC138" i="12"/>
  <c r="AC139" i="12"/>
  <c r="AC140" i="12"/>
  <c r="AC141" i="12"/>
  <c r="AC142" i="12"/>
  <c r="AC143" i="12"/>
  <c r="AC144" i="12"/>
  <c r="AC145" i="12"/>
  <c r="AC146" i="12"/>
  <c r="AC147" i="12"/>
  <c r="AC148" i="12"/>
  <c r="AC149" i="12"/>
  <c r="AC150" i="12"/>
  <c r="AC151" i="12"/>
  <c r="AC152" i="12"/>
  <c r="AC153" i="12"/>
  <c r="AC154" i="12"/>
  <c r="AC155" i="12"/>
  <c r="AC91" i="12"/>
  <c r="AC92" i="12"/>
  <c r="AC93" i="12"/>
  <c r="AC94" i="12"/>
  <c r="AC95" i="12"/>
  <c r="AC96" i="12"/>
  <c r="AC97" i="12"/>
  <c r="AC98" i="12"/>
  <c r="AC99" i="12"/>
  <c r="AC100" i="12"/>
  <c r="AC101" i="12"/>
  <c r="AC102" i="12"/>
  <c r="AC103" i="12"/>
  <c r="AC104" i="12"/>
  <c r="AC105" i="12"/>
  <c r="AC106" i="12"/>
  <c r="AC107" i="12"/>
  <c r="AC108" i="12"/>
  <c r="AC109" i="12"/>
  <c r="AC110" i="12"/>
  <c r="AC111" i="12"/>
  <c r="AC112" i="12"/>
  <c r="AC113" i="12"/>
  <c r="AC114" i="12"/>
  <c r="AC115" i="12"/>
  <c r="AC116" i="12"/>
  <c r="AC117" i="12"/>
  <c r="AC118" i="12"/>
  <c r="AC119" i="12"/>
  <c r="AD76" i="12"/>
  <c r="AD75" i="12"/>
  <c r="AD71" i="12"/>
  <c r="AD59" i="12"/>
  <c r="AC47" i="12"/>
  <c r="AC48" i="12"/>
  <c r="AC49" i="12"/>
  <c r="AC50" i="12"/>
  <c r="AC51" i="12"/>
  <c r="AC52" i="12"/>
  <c r="AC53" i="12"/>
  <c r="AC54" i="12"/>
  <c r="AC55" i="12"/>
  <c r="AC56" i="12"/>
  <c r="AC57" i="12"/>
  <c r="AC58" i="12"/>
  <c r="AC59" i="12"/>
  <c r="AC60" i="12"/>
  <c r="AC61" i="12"/>
  <c r="AC62" i="12"/>
  <c r="AC63" i="12"/>
  <c r="AC64" i="12"/>
  <c r="AC65" i="12"/>
  <c r="AC66" i="12"/>
  <c r="AC67" i="12"/>
  <c r="AC68" i="12"/>
  <c r="AC69" i="12"/>
  <c r="AC70" i="12"/>
  <c r="AC71" i="12"/>
  <c r="AC72" i="12"/>
  <c r="AC73" i="12"/>
  <c r="AC74" i="12"/>
  <c r="AC75" i="12"/>
  <c r="AC76" i="12"/>
  <c r="AC77" i="12"/>
  <c r="AS46" i="12"/>
  <c r="AD35" i="12"/>
  <c r="AD25" i="12"/>
  <c r="AD21" i="12"/>
  <c r="AD17" i="12"/>
  <c r="AD15" i="12"/>
  <c r="AC12" i="12"/>
  <c r="AC13" i="12"/>
  <c r="AC14" i="12"/>
  <c r="AC15" i="12"/>
  <c r="AC16" i="12"/>
  <c r="AC17" i="12"/>
  <c r="AC18" i="12"/>
  <c r="AC19" i="12"/>
  <c r="AC20" i="12"/>
  <c r="AC21" i="12"/>
  <c r="AC22" i="12"/>
  <c r="AC23" i="12"/>
  <c r="AC24" i="12"/>
  <c r="AC25" i="12"/>
  <c r="AC26" i="12"/>
  <c r="AC27" i="12"/>
  <c r="AC28" i="12"/>
  <c r="AC29" i="12"/>
  <c r="AC30" i="12"/>
  <c r="AC31" i="12"/>
  <c r="AC32" i="12"/>
  <c r="AC33" i="12"/>
  <c r="AC34" i="12"/>
  <c r="AC35" i="12"/>
  <c r="AC36" i="12"/>
  <c r="AZ24" i="12"/>
  <c r="AZ62" i="12"/>
  <c r="AZ22" i="12"/>
  <c r="AZ14" i="12"/>
  <c r="AZ50" i="12"/>
  <c r="AV60" i="12"/>
  <c r="AP21" i="12"/>
  <c r="AZ56" i="12"/>
  <c r="AV33" i="12"/>
  <c r="AV29" i="12"/>
  <c r="AX29" i="12"/>
  <c r="AV27" i="12"/>
  <c r="AX27" i="12"/>
  <c r="AN23" i="12"/>
  <c r="AN67" i="12"/>
  <c r="AZ52" i="12"/>
  <c r="BB36" i="12"/>
  <c r="BB72" i="12"/>
  <c r="BB68" i="12"/>
  <c r="AV65" i="12"/>
  <c r="AZ34" i="12"/>
  <c r="AV26" i="12"/>
  <c r="AX26" i="12"/>
  <c r="AV24" i="12"/>
  <c r="AX24" i="12"/>
  <c r="AX18" i="12"/>
  <c r="AN26" i="12"/>
  <c r="AP26" i="12"/>
  <c r="BB22" i="12"/>
  <c r="AZ18" i="12"/>
  <c r="AV35" i="12"/>
  <c r="AX35" i="12"/>
  <c r="AP18" i="12"/>
  <c r="AZ60" i="12"/>
  <c r="AP34" i="12"/>
  <c r="AN36" i="12"/>
  <c r="AZ12" i="12"/>
  <c r="AZ67" i="12"/>
  <c r="AV22" i="12"/>
  <c r="AN19" i="12"/>
  <c r="AP19" i="12"/>
  <c r="AZ70" i="12"/>
  <c r="AV67" i="12"/>
  <c r="AV59" i="12"/>
  <c r="AX33" i="12"/>
  <c r="BB23" i="12"/>
  <c r="AN65" i="12"/>
  <c r="BB35" i="12"/>
  <c r="AZ29" i="12"/>
  <c r="AV25" i="12"/>
  <c r="AX25" i="12"/>
  <c r="AV23" i="12"/>
  <c r="AX23" i="12"/>
  <c r="AV15" i="12"/>
  <c r="AX15" i="12"/>
  <c r="BB25" i="12"/>
  <c r="BB66" i="12"/>
  <c r="BB58" i="12"/>
  <c r="BB50" i="12"/>
  <c r="AJ78" i="12"/>
  <c r="AN60" i="12"/>
  <c r="BB60" i="12"/>
  <c r="BB52" i="12"/>
  <c r="AZ30" i="12"/>
  <c r="AZ20" i="12"/>
  <c r="BB62" i="12"/>
  <c r="BB54" i="12"/>
  <c r="AN64" i="12"/>
  <c r="AP64" i="12"/>
  <c r="BB64" i="12"/>
  <c r="BB56" i="12"/>
  <c r="BB48" i="12"/>
  <c r="AN30" i="12"/>
  <c r="AP30" i="12"/>
  <c r="AN28" i="12"/>
  <c r="AP28" i="12"/>
  <c r="AV21" i="12"/>
  <c r="AX21" i="12"/>
  <c r="AN20" i="12"/>
  <c r="AP20" i="12"/>
  <c r="AN15" i="12"/>
  <c r="AP15" i="12"/>
  <c r="BB75" i="12"/>
  <c r="BB76" i="12"/>
  <c r="BB17" i="12"/>
  <c r="AX14" i="12"/>
  <c r="BB33" i="12"/>
  <c r="AN31" i="12"/>
  <c r="BB27" i="12"/>
  <c r="AX22" i="12"/>
  <c r="BB16" i="12"/>
  <c r="AZ33" i="12"/>
  <c r="AN25" i="12"/>
  <c r="AP25" i="12"/>
  <c r="AN17" i="12"/>
  <c r="AP17" i="12"/>
  <c r="BB46" i="12"/>
  <c r="AZ72" i="12"/>
  <c r="AZ47" i="12"/>
  <c r="AV34" i="12"/>
  <c r="AX34" i="12"/>
  <c r="AN14" i="12"/>
  <c r="AP14" i="12"/>
  <c r="AN12" i="12"/>
  <c r="AP12" i="12"/>
  <c r="AZ73" i="12"/>
  <c r="AZ68" i="12"/>
  <c r="AV32" i="12"/>
  <c r="AX32" i="12"/>
  <c r="AV30" i="12"/>
  <c r="AN22" i="12"/>
  <c r="AP22" i="12"/>
  <c r="AN24" i="12"/>
  <c r="AP24" i="12"/>
  <c r="BB15" i="12"/>
  <c r="BB71" i="12"/>
  <c r="AZ32" i="12"/>
  <c r="BB30" i="12"/>
  <c r="BB26" i="12"/>
  <c r="BB19" i="12"/>
  <c r="BB18" i="12"/>
  <c r="BB12" i="12"/>
  <c r="AZ77" i="12"/>
  <c r="BB69" i="12"/>
  <c r="AZ65" i="12"/>
  <c r="AZ63" i="12"/>
  <c r="AZ61" i="12"/>
  <c r="AZ59" i="12"/>
  <c r="AZ57" i="12"/>
  <c r="AZ55" i="12"/>
  <c r="AZ53" i="12"/>
  <c r="AZ51" i="12"/>
  <c r="AZ49" i="12"/>
  <c r="BB32" i="12"/>
  <c r="AN29" i="12"/>
  <c r="AP29" i="12"/>
  <c r="AN13" i="12"/>
  <c r="AP13" i="12"/>
  <c r="AZ74" i="12"/>
  <c r="BB67" i="12"/>
  <c r="BB65" i="12"/>
  <c r="BB63" i="12"/>
  <c r="BB61" i="12"/>
  <c r="BB59" i="12"/>
  <c r="BB57" i="12"/>
  <c r="BB55" i="12"/>
  <c r="BB53" i="12"/>
  <c r="BB51" i="12"/>
  <c r="BB49" i="12"/>
  <c r="BB47" i="12"/>
  <c r="AX30" i="12"/>
  <c r="BB70" i="12"/>
  <c r="AN33" i="12"/>
  <c r="AP33" i="12"/>
  <c r="AZ25" i="12"/>
  <c r="AP36" i="12"/>
  <c r="BB34" i="12"/>
  <c r="BB31" i="12"/>
  <c r="AP23" i="12"/>
  <c r="BB20" i="12"/>
  <c r="AX16" i="12"/>
  <c r="AX13" i="12"/>
  <c r="AN35" i="12"/>
  <c r="AP35" i="12"/>
  <c r="AN27" i="12"/>
  <c r="AP27" i="12"/>
  <c r="AZ71" i="12"/>
  <c r="BB28" i="12"/>
  <c r="BB24" i="12"/>
  <c r="AZ16" i="12"/>
  <c r="BB14" i="12"/>
  <c r="BB77" i="12"/>
  <c r="AZ69" i="12"/>
  <c r="AJ37" i="12"/>
  <c r="AZ21" i="12"/>
  <c r="AN32" i="12"/>
  <c r="AP32" i="12"/>
  <c r="AV28" i="12"/>
  <c r="AX28" i="12"/>
  <c r="AV20" i="12"/>
  <c r="AX20" i="12"/>
  <c r="AN16" i="12"/>
  <c r="AP16" i="12"/>
  <c r="AV12" i="12"/>
  <c r="AX12" i="12"/>
  <c r="AZ35" i="12"/>
  <c r="AZ27" i="12"/>
  <c r="BB29" i="12"/>
  <c r="BB21" i="12"/>
  <c r="BB13" i="12"/>
  <c r="AZ19" i="12"/>
  <c r="AZ23" i="12"/>
  <c r="AZ15" i="12"/>
  <c r="AH37" i="12"/>
  <c r="BB11" i="12"/>
  <c r="AN11" i="12"/>
  <c r="AH78" i="12"/>
  <c r="AT37" i="12"/>
  <c r="AV11" i="12"/>
  <c r="AX11" i="12"/>
  <c r="AL37" i="12"/>
  <c r="AD18" i="12"/>
  <c r="AD26" i="12"/>
  <c r="AL78" i="12"/>
  <c r="AZ46" i="12"/>
  <c r="AD14" i="12"/>
  <c r="AD22" i="12"/>
  <c r="AD30" i="12"/>
  <c r="AZ11" i="12"/>
  <c r="AD46" i="12"/>
  <c r="AD78" i="12"/>
  <c r="AT78" i="12"/>
  <c r="AP31" i="12"/>
  <c r="AH81" i="12"/>
  <c r="BB78" i="12"/>
  <c r="AJ81" i="12"/>
  <c r="AN37" i="12"/>
  <c r="AL38" i="12"/>
  <c r="AD37" i="12"/>
  <c r="AD81" i="12"/>
  <c r="BB37" i="12"/>
  <c r="BB38" i="12"/>
  <c r="AP11" i="12"/>
  <c r="AT81" i="12"/>
  <c r="AL81" i="12"/>
  <c r="BB79" i="12"/>
  <c r="AN78" i="12"/>
  <c r="AL79" i="12"/>
  <c r="AP37" i="12"/>
  <c r="AJ38" i="12"/>
  <c r="BB81" i="12"/>
  <c r="BB82" i="12"/>
  <c r="AN81" i="12"/>
  <c r="AL82" i="12"/>
  <c r="AP78" i="12"/>
  <c r="AJ79" i="12"/>
  <c r="AP81" i="12"/>
  <c r="AJ82" i="12"/>
  <c r="AH84" i="8"/>
  <c r="AH83" i="8"/>
  <c r="AH82" i="8"/>
  <c r="AH79" i="8"/>
  <c r="AH80" i="8"/>
  <c r="AH81" i="8"/>
  <c r="AH78" i="8"/>
  <c r="AH77" i="8"/>
  <c r="AH76" i="8"/>
  <c r="AH75" i="8"/>
  <c r="AH72" i="8"/>
  <c r="AH73" i="8"/>
  <c r="AH74" i="8"/>
  <c r="AH71" i="8"/>
  <c r="AH70" i="8"/>
  <c r="AH69" i="8"/>
  <c r="AH68" i="8"/>
  <c r="AH67" i="8"/>
  <c r="AH66" i="8"/>
  <c r="AH65" i="8"/>
  <c r="AH64" i="8"/>
  <c r="AH63" i="8"/>
  <c r="AH62" i="8"/>
  <c r="AH61" i="8"/>
  <c r="AH60" i="8"/>
  <c r="AH59" i="8"/>
  <c r="AH58" i="8"/>
  <c r="AH57" i="8"/>
  <c r="AH56" i="8"/>
  <c r="AH55" i="8"/>
  <c r="AH54" i="8"/>
  <c r="AH53" i="8"/>
  <c r="AH52" i="8"/>
  <c r="AH51" i="8"/>
  <c r="AH49" i="8"/>
  <c r="AH50" i="8"/>
  <c r="AH48" i="8"/>
  <c r="AH93" i="7"/>
  <c r="AH94" i="7"/>
  <c r="AH95" i="7"/>
  <c r="AH92" i="7"/>
  <c r="AH91" i="7"/>
  <c r="AH90" i="7"/>
  <c r="AH86" i="7"/>
  <c r="AH87" i="7"/>
  <c r="AH88" i="7"/>
  <c r="AH89" i="7"/>
  <c r="AH85" i="7"/>
  <c r="AH84" i="7"/>
  <c r="AH83" i="7"/>
  <c r="AH82" i="7"/>
  <c r="AH81" i="7"/>
  <c r="AH80" i="7"/>
  <c r="AH78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57" i="7"/>
  <c r="AH58" i="7"/>
  <c r="AH59" i="7"/>
  <c r="AH60" i="7"/>
  <c r="AH56" i="7"/>
  <c r="AH55" i="7"/>
  <c r="AH54" i="7"/>
  <c r="AH101" i="9"/>
  <c r="AH100" i="9"/>
  <c r="AH99" i="9"/>
  <c r="AH98" i="9"/>
  <c r="AH97" i="9"/>
  <c r="AH96" i="9"/>
  <c r="AH95" i="9"/>
  <c r="AH94" i="9"/>
  <c r="AH93" i="9"/>
  <c r="AH92" i="9"/>
  <c r="AH91" i="9"/>
  <c r="AH90" i="9"/>
  <c r="AH88" i="9"/>
  <c r="AH89" i="9"/>
  <c r="AH87" i="9"/>
  <c r="AH86" i="9"/>
  <c r="AH85" i="9"/>
  <c r="AH84" i="9"/>
  <c r="AH83" i="9"/>
  <c r="AH82" i="9"/>
  <c r="AH81" i="9"/>
  <c r="AH80" i="9"/>
  <c r="AH79" i="9"/>
  <c r="AH78" i="9"/>
  <c r="AH77" i="9"/>
  <c r="AH76" i="9"/>
  <c r="AH75" i="9"/>
  <c r="AH74" i="9"/>
  <c r="AH73" i="9"/>
  <c r="AH72" i="9"/>
  <c r="AH71" i="9"/>
  <c r="AH70" i="9"/>
  <c r="AH69" i="9"/>
  <c r="AH68" i="9"/>
  <c r="AH67" i="9"/>
  <c r="AH66" i="9"/>
  <c r="AH65" i="9"/>
  <c r="AH64" i="9"/>
  <c r="AH63" i="9"/>
  <c r="AH62" i="9"/>
  <c r="AH61" i="9"/>
  <c r="AH60" i="9"/>
  <c r="AH59" i="9"/>
  <c r="AH58" i="9"/>
  <c r="AH57" i="9"/>
  <c r="AH56" i="9"/>
  <c r="AH55" i="9"/>
  <c r="AH54" i="9"/>
  <c r="AH53" i="9"/>
  <c r="AH52" i="9"/>
  <c r="AH51" i="9"/>
  <c r="AH50" i="9"/>
  <c r="AH101" i="6"/>
  <c r="AH102" i="6"/>
  <c r="AH103" i="6"/>
  <c r="AH104" i="6"/>
  <c r="AH100" i="6"/>
  <c r="AH99" i="6"/>
  <c r="AH98" i="6"/>
  <c r="AH95" i="6"/>
  <c r="AH96" i="6"/>
  <c r="AH97" i="6"/>
  <c r="AH94" i="6"/>
  <c r="AH93" i="6"/>
  <c r="AH92" i="6"/>
  <c r="AH91" i="6"/>
  <c r="AH90" i="6"/>
  <c r="AH89" i="6"/>
  <c r="AH88" i="6"/>
  <c r="AH87" i="6"/>
  <c r="AH86" i="6"/>
  <c r="AH85" i="6"/>
  <c r="AH84" i="6"/>
  <c r="AH81" i="6"/>
  <c r="AH82" i="6"/>
  <c r="AH83" i="6"/>
  <c r="AH80" i="6"/>
  <c r="AH79" i="6"/>
  <c r="AH78" i="6"/>
  <c r="AH75" i="6"/>
  <c r="AH76" i="6"/>
  <c r="AH77" i="6"/>
  <c r="AH74" i="6"/>
  <c r="AH73" i="6"/>
  <c r="AH72" i="6"/>
  <c r="AH71" i="6"/>
  <c r="AH70" i="6"/>
  <c r="AH69" i="6"/>
  <c r="AH68" i="6"/>
  <c r="AH67" i="6"/>
  <c r="AH66" i="6"/>
  <c r="AH65" i="6"/>
  <c r="AH64" i="6"/>
  <c r="AH63" i="6"/>
  <c r="AH62" i="6"/>
  <c r="AH61" i="6"/>
  <c r="AH60" i="6"/>
  <c r="AH58" i="6"/>
  <c r="AH59" i="6"/>
  <c r="AH57" i="6"/>
  <c r="AH56" i="6"/>
  <c r="CE132" i="15"/>
  <c r="AN108" i="15"/>
  <c r="AN109" i="15"/>
  <c r="AN110" i="15"/>
  <c r="AN111" i="15"/>
  <c r="AN112" i="15"/>
  <c r="AN113" i="15"/>
  <c r="AN114" i="15"/>
  <c r="AN115" i="15"/>
  <c r="AN116" i="15"/>
  <c r="AN117" i="15"/>
  <c r="AN118" i="15"/>
  <c r="AN119" i="15"/>
  <c r="AN120" i="15"/>
  <c r="AN121" i="15"/>
  <c r="AN122" i="15"/>
  <c r="AN123" i="15"/>
  <c r="AN124" i="15"/>
  <c r="AN125" i="15"/>
  <c r="AN126" i="15"/>
  <c r="AN127" i="15"/>
  <c r="AN128" i="15"/>
  <c r="AN129" i="15"/>
  <c r="AN130" i="15"/>
  <c r="AN131" i="15"/>
  <c r="AN132" i="15"/>
  <c r="AS131" i="15"/>
  <c r="AD131" i="15"/>
  <c r="BW131" i="15"/>
  <c r="AM131" i="15"/>
  <c r="X131" i="15"/>
  <c r="BQ131" i="15"/>
  <c r="AK131" i="15"/>
  <c r="V131" i="15"/>
  <c r="BO131" i="15"/>
  <c r="AE131" i="15"/>
  <c r="P131" i="15"/>
  <c r="BI131" i="15"/>
  <c r="AC131" i="15"/>
  <c r="N131" i="15"/>
  <c r="BG131" i="15"/>
  <c r="AA131" i="15"/>
  <c r="L131" i="15"/>
  <c r="BE131" i="15"/>
  <c r="U131" i="15"/>
  <c r="F131" i="15"/>
  <c r="AY131" i="15"/>
  <c r="AU131" i="15"/>
  <c r="CC131" i="15"/>
  <c r="AT131" i="15"/>
  <c r="BX131" i="15"/>
  <c r="AR131" i="15"/>
  <c r="BV131" i="15"/>
  <c r="AQ131" i="15"/>
  <c r="AB131" i="15"/>
  <c r="BU131" i="15"/>
  <c r="AP131" i="15"/>
  <c r="BT131" i="15"/>
  <c r="AO131" i="15"/>
  <c r="Z131" i="15"/>
  <c r="BS131" i="15"/>
  <c r="AL131" i="15"/>
  <c r="W131" i="15"/>
  <c r="BP131" i="15"/>
  <c r="AJ131" i="15"/>
  <c r="AW131" i="15"/>
  <c r="AF131" i="15"/>
  <c r="Q131" i="15"/>
  <c r="BJ131" i="15"/>
  <c r="M131" i="15"/>
  <c r="BF131" i="15"/>
  <c r="K131" i="15"/>
  <c r="BD131" i="15"/>
  <c r="Y131" i="15"/>
  <c r="J131" i="15"/>
  <c r="BC131" i="15"/>
  <c r="I131" i="15"/>
  <c r="BB131" i="15"/>
  <c r="H131" i="15"/>
  <c r="BA131" i="15"/>
  <c r="O131" i="15"/>
  <c r="G131" i="15"/>
  <c r="AO130" i="15"/>
  <c r="Z130" i="15"/>
  <c r="BS130" i="15"/>
  <c r="AE130" i="15"/>
  <c r="P130" i="15"/>
  <c r="BI130" i="15"/>
  <c r="W130" i="15"/>
  <c r="H130" i="15"/>
  <c r="BA130" i="15"/>
  <c r="AU130" i="15"/>
  <c r="AF130" i="15"/>
  <c r="BY130" i="15"/>
  <c r="AT130" i="15"/>
  <c r="BX130" i="15"/>
  <c r="AS130" i="15"/>
  <c r="AD130" i="15"/>
  <c r="BW130" i="15"/>
  <c r="AR130" i="15"/>
  <c r="AC130" i="15"/>
  <c r="BV130" i="15"/>
  <c r="AQ130" i="15"/>
  <c r="AB130" i="15"/>
  <c r="BU130" i="15"/>
  <c r="AP130" i="15"/>
  <c r="AM130" i="15"/>
  <c r="X130" i="15"/>
  <c r="BQ130" i="15"/>
  <c r="AL130" i="15"/>
  <c r="BP130" i="15"/>
  <c r="AK130" i="15"/>
  <c r="V130" i="15"/>
  <c r="BO130" i="15"/>
  <c r="AJ130" i="15"/>
  <c r="N130" i="15"/>
  <c r="BG130" i="15"/>
  <c r="M130" i="15"/>
  <c r="BF130" i="15"/>
  <c r="AA130" i="15"/>
  <c r="L130" i="15"/>
  <c r="BE130" i="15"/>
  <c r="K130" i="15"/>
  <c r="BD130" i="15"/>
  <c r="Y130" i="15"/>
  <c r="U130" i="15"/>
  <c r="F130" i="15"/>
  <c r="AY130" i="15"/>
  <c r="Q130" i="15"/>
  <c r="O130" i="15"/>
  <c r="J130" i="15"/>
  <c r="I130" i="15"/>
  <c r="G130" i="15"/>
  <c r="AS129" i="15"/>
  <c r="AD129" i="15"/>
  <c r="BW129" i="15"/>
  <c r="AO129" i="15"/>
  <c r="Z129" i="15"/>
  <c r="BS129" i="15"/>
  <c r="AM129" i="15"/>
  <c r="X129" i="15"/>
  <c r="BQ129" i="15"/>
  <c r="AK129" i="15"/>
  <c r="V129" i="15"/>
  <c r="BO129" i="15"/>
  <c r="AE129" i="15"/>
  <c r="P129" i="15"/>
  <c r="BI129" i="15"/>
  <c r="AC129" i="15"/>
  <c r="N129" i="15"/>
  <c r="BG129" i="15"/>
  <c r="AA129" i="15"/>
  <c r="L129" i="15"/>
  <c r="BE129" i="15"/>
  <c r="U129" i="15"/>
  <c r="F129" i="15"/>
  <c r="AY129" i="15"/>
  <c r="AU129" i="15"/>
  <c r="CC129" i="15"/>
  <c r="AT129" i="15"/>
  <c r="BX129" i="15"/>
  <c r="AR129" i="15"/>
  <c r="BV129" i="15"/>
  <c r="AQ129" i="15"/>
  <c r="AB129" i="15"/>
  <c r="BU129" i="15"/>
  <c r="AP129" i="15"/>
  <c r="BT129" i="15"/>
  <c r="AL129" i="15"/>
  <c r="W129" i="15"/>
  <c r="BP129" i="15"/>
  <c r="AJ129" i="15"/>
  <c r="AW129" i="15"/>
  <c r="AF129" i="15"/>
  <c r="Q129" i="15"/>
  <c r="BJ129" i="15"/>
  <c r="M129" i="15"/>
  <c r="BF129" i="15"/>
  <c r="K129" i="15"/>
  <c r="BD129" i="15"/>
  <c r="Y129" i="15"/>
  <c r="J129" i="15"/>
  <c r="BC129" i="15"/>
  <c r="I129" i="15"/>
  <c r="BB129" i="15"/>
  <c r="H129" i="15"/>
  <c r="BA129" i="15"/>
  <c r="O129" i="15"/>
  <c r="G129" i="15"/>
  <c r="AO128" i="15"/>
  <c r="Z128" i="15"/>
  <c r="BS128" i="15"/>
  <c r="AK128" i="15"/>
  <c r="V128" i="15"/>
  <c r="BO128" i="15"/>
  <c r="AE128" i="15"/>
  <c r="P128" i="15"/>
  <c r="BI128" i="15"/>
  <c r="W128" i="15"/>
  <c r="H128" i="15"/>
  <c r="BA128" i="15"/>
  <c r="AU128" i="15"/>
  <c r="AF128" i="15"/>
  <c r="BY128" i="15"/>
  <c r="AT128" i="15"/>
  <c r="BX128" i="15"/>
  <c r="AS128" i="15"/>
  <c r="AD128" i="15"/>
  <c r="BW128" i="15"/>
  <c r="AR128" i="15"/>
  <c r="AC128" i="15"/>
  <c r="BV128" i="15"/>
  <c r="AQ128" i="15"/>
  <c r="AB128" i="15"/>
  <c r="BU128" i="15"/>
  <c r="AP128" i="15"/>
  <c r="AM128" i="15"/>
  <c r="X128" i="15"/>
  <c r="BQ128" i="15"/>
  <c r="AL128" i="15"/>
  <c r="BP128" i="15"/>
  <c r="AJ128" i="15"/>
  <c r="N128" i="15"/>
  <c r="BG128" i="15"/>
  <c r="M128" i="15"/>
  <c r="BF128" i="15"/>
  <c r="AA128" i="15"/>
  <c r="L128" i="15"/>
  <c r="BE128" i="15"/>
  <c r="K128" i="15"/>
  <c r="BD128" i="15"/>
  <c r="Y128" i="15"/>
  <c r="U128" i="15"/>
  <c r="AH128" i="15"/>
  <c r="F128" i="15"/>
  <c r="AY128" i="15"/>
  <c r="Q128" i="15"/>
  <c r="O128" i="15"/>
  <c r="J128" i="15"/>
  <c r="I128" i="15"/>
  <c r="G128" i="15"/>
  <c r="AS127" i="15"/>
  <c r="AD127" i="15"/>
  <c r="BW127" i="15"/>
  <c r="AO127" i="15"/>
  <c r="Z127" i="15"/>
  <c r="BS127" i="15"/>
  <c r="AM127" i="15"/>
  <c r="X127" i="15"/>
  <c r="BQ127" i="15"/>
  <c r="AK127" i="15"/>
  <c r="V127" i="15"/>
  <c r="BO127" i="15"/>
  <c r="AE127" i="15"/>
  <c r="P127" i="15"/>
  <c r="BI127" i="15"/>
  <c r="AC127" i="15"/>
  <c r="N127" i="15"/>
  <c r="BG127" i="15"/>
  <c r="AA127" i="15"/>
  <c r="L127" i="15"/>
  <c r="BE127" i="15"/>
  <c r="U127" i="15"/>
  <c r="F127" i="15"/>
  <c r="AY127" i="15"/>
  <c r="AU127" i="15"/>
  <c r="CC127" i="15"/>
  <c r="AT127" i="15"/>
  <c r="BX127" i="15"/>
  <c r="AR127" i="15"/>
  <c r="BV127" i="15"/>
  <c r="AQ127" i="15"/>
  <c r="AB127" i="15"/>
  <c r="BU127" i="15"/>
  <c r="AP127" i="15"/>
  <c r="BT127" i="15"/>
  <c r="AL127" i="15"/>
  <c r="W127" i="15"/>
  <c r="BP127" i="15"/>
  <c r="AJ127" i="15"/>
  <c r="AW127" i="15"/>
  <c r="AF127" i="15"/>
  <c r="Q127" i="15"/>
  <c r="BJ127" i="15"/>
  <c r="M127" i="15"/>
  <c r="BF127" i="15"/>
  <c r="K127" i="15"/>
  <c r="BD127" i="15"/>
  <c r="Y127" i="15"/>
  <c r="J127" i="15"/>
  <c r="BC127" i="15"/>
  <c r="I127" i="15"/>
  <c r="BB127" i="15"/>
  <c r="H127" i="15"/>
  <c r="BA127" i="15"/>
  <c r="O127" i="15"/>
  <c r="G127" i="15"/>
  <c r="AO126" i="15"/>
  <c r="Z126" i="15"/>
  <c r="BS126" i="15"/>
  <c r="AE126" i="15"/>
  <c r="P126" i="15"/>
  <c r="BI126" i="15"/>
  <c r="W126" i="15"/>
  <c r="H126" i="15"/>
  <c r="BA126" i="15"/>
  <c r="AU126" i="15"/>
  <c r="AF126" i="15"/>
  <c r="BY126" i="15"/>
  <c r="AT126" i="15"/>
  <c r="BX126" i="15"/>
  <c r="AS126" i="15"/>
  <c r="AD126" i="15"/>
  <c r="BW126" i="15"/>
  <c r="AR126" i="15"/>
  <c r="AC126" i="15"/>
  <c r="BV126" i="15"/>
  <c r="AQ126" i="15"/>
  <c r="AB126" i="15"/>
  <c r="BU126" i="15"/>
  <c r="AP126" i="15"/>
  <c r="AM126" i="15"/>
  <c r="X126" i="15"/>
  <c r="BQ126" i="15"/>
  <c r="AL126" i="15"/>
  <c r="BP126" i="15"/>
  <c r="AK126" i="15"/>
  <c r="V126" i="15"/>
  <c r="BO126" i="15"/>
  <c r="AJ126" i="15"/>
  <c r="AW126" i="15"/>
  <c r="N126" i="15"/>
  <c r="BG126" i="15"/>
  <c r="M126" i="15"/>
  <c r="BF126" i="15"/>
  <c r="AA126" i="15"/>
  <c r="L126" i="15"/>
  <c r="BE126" i="15"/>
  <c r="K126" i="15"/>
  <c r="BD126" i="15"/>
  <c r="Y126" i="15"/>
  <c r="U126" i="15"/>
  <c r="AH126" i="15"/>
  <c r="F126" i="15"/>
  <c r="AY126" i="15"/>
  <c r="Q126" i="15"/>
  <c r="O126" i="15"/>
  <c r="J126" i="15"/>
  <c r="I126" i="15"/>
  <c r="G126" i="15"/>
  <c r="AS125" i="15"/>
  <c r="AD125" i="15"/>
  <c r="BW125" i="15"/>
  <c r="AO125" i="15"/>
  <c r="Z125" i="15"/>
  <c r="BS125" i="15"/>
  <c r="AM125" i="15"/>
  <c r="X125" i="15"/>
  <c r="BQ125" i="15"/>
  <c r="AK125" i="15"/>
  <c r="V125" i="15"/>
  <c r="BO125" i="15"/>
  <c r="AE125" i="15"/>
  <c r="P125" i="15"/>
  <c r="BI125" i="15"/>
  <c r="AC125" i="15"/>
  <c r="N125" i="15"/>
  <c r="BG125" i="15"/>
  <c r="AA125" i="15"/>
  <c r="L125" i="15"/>
  <c r="BE125" i="15"/>
  <c r="U125" i="15"/>
  <c r="F125" i="15"/>
  <c r="AY125" i="15"/>
  <c r="AU125" i="15"/>
  <c r="CC125" i="15"/>
  <c r="AT125" i="15"/>
  <c r="BX125" i="15"/>
  <c r="AR125" i="15"/>
  <c r="BV125" i="15"/>
  <c r="AQ125" i="15"/>
  <c r="AB125" i="15"/>
  <c r="BU125" i="15"/>
  <c r="AP125" i="15"/>
  <c r="BT125" i="15"/>
  <c r="AL125" i="15"/>
  <c r="W125" i="15"/>
  <c r="BP125" i="15"/>
  <c r="AJ125" i="15"/>
  <c r="AW125" i="15"/>
  <c r="AF125" i="15"/>
  <c r="Q125" i="15"/>
  <c r="BJ125" i="15"/>
  <c r="M125" i="15"/>
  <c r="BF125" i="15"/>
  <c r="K125" i="15"/>
  <c r="BD125" i="15"/>
  <c r="Y125" i="15"/>
  <c r="J125" i="15"/>
  <c r="BC125" i="15"/>
  <c r="I125" i="15"/>
  <c r="BB125" i="15"/>
  <c r="H125" i="15"/>
  <c r="BA125" i="15"/>
  <c r="O125" i="15"/>
  <c r="G125" i="15"/>
  <c r="AO124" i="15"/>
  <c r="Z124" i="15"/>
  <c r="BS124" i="15"/>
  <c r="AE124" i="15"/>
  <c r="P124" i="15"/>
  <c r="BI124" i="15"/>
  <c r="W124" i="15"/>
  <c r="H124" i="15"/>
  <c r="BA124" i="15"/>
  <c r="AU124" i="15"/>
  <c r="AF124" i="15"/>
  <c r="BY124" i="15"/>
  <c r="AT124" i="15"/>
  <c r="BX124" i="15"/>
  <c r="AS124" i="15"/>
  <c r="AD124" i="15"/>
  <c r="BW124" i="15"/>
  <c r="AR124" i="15"/>
  <c r="AC124" i="15"/>
  <c r="BV124" i="15"/>
  <c r="AQ124" i="15"/>
  <c r="AB124" i="15"/>
  <c r="BU124" i="15"/>
  <c r="AP124" i="15"/>
  <c r="AM124" i="15"/>
  <c r="X124" i="15"/>
  <c r="BQ124" i="15"/>
  <c r="AL124" i="15"/>
  <c r="BP124" i="15"/>
  <c r="AK124" i="15"/>
  <c r="V124" i="15"/>
  <c r="BO124" i="15"/>
  <c r="AJ124" i="15"/>
  <c r="N124" i="15"/>
  <c r="BG124" i="15"/>
  <c r="M124" i="15"/>
  <c r="BF124" i="15"/>
  <c r="AA124" i="15"/>
  <c r="L124" i="15"/>
  <c r="BE124" i="15"/>
  <c r="K124" i="15"/>
  <c r="BD124" i="15"/>
  <c r="Y124" i="15"/>
  <c r="U124" i="15"/>
  <c r="AH124" i="15"/>
  <c r="F124" i="15"/>
  <c r="AY124" i="15"/>
  <c r="Q124" i="15"/>
  <c r="O124" i="15"/>
  <c r="J124" i="15"/>
  <c r="I124" i="15"/>
  <c r="G124" i="15"/>
  <c r="AS123" i="15"/>
  <c r="AD123" i="15"/>
  <c r="BW123" i="15"/>
  <c r="AO123" i="15"/>
  <c r="Z123" i="15"/>
  <c r="BS123" i="15"/>
  <c r="AM123" i="15"/>
  <c r="X123" i="15"/>
  <c r="BQ123" i="15"/>
  <c r="AK123" i="15"/>
  <c r="V123" i="15"/>
  <c r="BO123" i="15"/>
  <c r="AE123" i="15"/>
  <c r="P123" i="15"/>
  <c r="BI123" i="15"/>
  <c r="AC123" i="15"/>
  <c r="N123" i="15"/>
  <c r="BG123" i="15"/>
  <c r="AA123" i="15"/>
  <c r="L123" i="15"/>
  <c r="BE123" i="15"/>
  <c r="U123" i="15"/>
  <c r="F123" i="15"/>
  <c r="AY123" i="15"/>
  <c r="AU123" i="15"/>
  <c r="CC123" i="15"/>
  <c r="AT123" i="15"/>
  <c r="BX123" i="15"/>
  <c r="AR123" i="15"/>
  <c r="BV123" i="15"/>
  <c r="AQ123" i="15"/>
  <c r="AB123" i="15"/>
  <c r="BU123" i="15"/>
  <c r="AP123" i="15"/>
  <c r="BT123" i="15"/>
  <c r="AL123" i="15"/>
  <c r="W123" i="15"/>
  <c r="BP123" i="15"/>
  <c r="AJ123" i="15"/>
  <c r="AW123" i="15"/>
  <c r="AF123" i="15"/>
  <c r="Q123" i="15"/>
  <c r="BJ123" i="15"/>
  <c r="M123" i="15"/>
  <c r="BF123" i="15"/>
  <c r="K123" i="15"/>
  <c r="BD123" i="15"/>
  <c r="Y123" i="15"/>
  <c r="J123" i="15"/>
  <c r="BC123" i="15"/>
  <c r="I123" i="15"/>
  <c r="BB123" i="15"/>
  <c r="H123" i="15"/>
  <c r="BA123" i="15"/>
  <c r="O123" i="15"/>
  <c r="G123" i="15"/>
  <c r="AO122" i="15"/>
  <c r="Z122" i="15"/>
  <c r="BS122" i="15"/>
  <c r="AE122" i="15"/>
  <c r="P122" i="15"/>
  <c r="BI122" i="15"/>
  <c r="W122" i="15"/>
  <c r="H122" i="15"/>
  <c r="BA122" i="15"/>
  <c r="AU122" i="15"/>
  <c r="AF122" i="15"/>
  <c r="BY122" i="15"/>
  <c r="AT122" i="15"/>
  <c r="BX122" i="15"/>
  <c r="AS122" i="15"/>
  <c r="AD122" i="15"/>
  <c r="BW122" i="15"/>
  <c r="AR122" i="15"/>
  <c r="AC122" i="15"/>
  <c r="BV122" i="15"/>
  <c r="AQ122" i="15"/>
  <c r="AB122" i="15"/>
  <c r="BU122" i="15"/>
  <c r="AP122" i="15"/>
  <c r="AM122" i="15"/>
  <c r="X122" i="15"/>
  <c r="BQ122" i="15"/>
  <c r="AL122" i="15"/>
  <c r="BP122" i="15"/>
  <c r="AK122" i="15"/>
  <c r="V122" i="15"/>
  <c r="BO122" i="15"/>
  <c r="AJ122" i="15"/>
  <c r="AW122" i="15"/>
  <c r="N122" i="15"/>
  <c r="BG122" i="15"/>
  <c r="M122" i="15"/>
  <c r="BF122" i="15"/>
  <c r="AA122" i="15"/>
  <c r="L122" i="15"/>
  <c r="BE122" i="15"/>
  <c r="K122" i="15"/>
  <c r="BD122" i="15"/>
  <c r="Y122" i="15"/>
  <c r="U122" i="15"/>
  <c r="F122" i="15"/>
  <c r="AY122" i="15"/>
  <c r="Q122" i="15"/>
  <c r="O122" i="15"/>
  <c r="J122" i="15"/>
  <c r="I122" i="15"/>
  <c r="G122" i="15"/>
  <c r="AS121" i="15"/>
  <c r="AD121" i="15"/>
  <c r="BW121" i="15"/>
  <c r="AO121" i="15"/>
  <c r="Z121" i="15"/>
  <c r="BS121" i="15"/>
  <c r="AM121" i="15"/>
  <c r="X121" i="15"/>
  <c r="BQ121" i="15"/>
  <c r="AK121" i="15"/>
  <c r="V121" i="15"/>
  <c r="BO121" i="15"/>
  <c r="AE121" i="15"/>
  <c r="P121" i="15"/>
  <c r="BI121" i="15"/>
  <c r="AC121" i="15"/>
  <c r="N121" i="15"/>
  <c r="BG121" i="15"/>
  <c r="AA121" i="15"/>
  <c r="L121" i="15"/>
  <c r="BE121" i="15"/>
  <c r="U121" i="15"/>
  <c r="F121" i="15"/>
  <c r="AY121" i="15"/>
  <c r="AU121" i="15"/>
  <c r="CC121" i="15"/>
  <c r="AT121" i="15"/>
  <c r="BX121" i="15"/>
  <c r="AR121" i="15"/>
  <c r="BV121" i="15"/>
  <c r="AQ121" i="15"/>
  <c r="AB121" i="15"/>
  <c r="BU121" i="15"/>
  <c r="AP121" i="15"/>
  <c r="BT121" i="15"/>
  <c r="AL121" i="15"/>
  <c r="W121" i="15"/>
  <c r="BP121" i="15"/>
  <c r="AJ121" i="15"/>
  <c r="AW121" i="15"/>
  <c r="AF121" i="15"/>
  <c r="Q121" i="15"/>
  <c r="BJ121" i="15"/>
  <c r="M121" i="15"/>
  <c r="BF121" i="15"/>
  <c r="K121" i="15"/>
  <c r="BD121" i="15"/>
  <c r="Y121" i="15"/>
  <c r="J121" i="15"/>
  <c r="BC121" i="15"/>
  <c r="I121" i="15"/>
  <c r="BB121" i="15"/>
  <c r="H121" i="15"/>
  <c r="BA121" i="15"/>
  <c r="O121" i="15"/>
  <c r="G121" i="15"/>
  <c r="AO120" i="15"/>
  <c r="Z120" i="15"/>
  <c r="BS120" i="15"/>
  <c r="AK120" i="15"/>
  <c r="V120" i="15"/>
  <c r="BO120" i="15"/>
  <c r="AE120" i="15"/>
  <c r="P120" i="15"/>
  <c r="BI120" i="15"/>
  <c r="W120" i="15"/>
  <c r="H120" i="15"/>
  <c r="BA120" i="15"/>
  <c r="AU120" i="15"/>
  <c r="AF120" i="15"/>
  <c r="BY120" i="15"/>
  <c r="AT120" i="15"/>
  <c r="BX120" i="15"/>
  <c r="AS120" i="15"/>
  <c r="AD120" i="15"/>
  <c r="BW120" i="15"/>
  <c r="AR120" i="15"/>
  <c r="AC120" i="15"/>
  <c r="BV120" i="15"/>
  <c r="AQ120" i="15"/>
  <c r="AB120" i="15"/>
  <c r="BU120" i="15"/>
  <c r="AP120" i="15"/>
  <c r="AM120" i="15"/>
  <c r="X120" i="15"/>
  <c r="BQ120" i="15"/>
  <c r="AL120" i="15"/>
  <c r="BP120" i="15"/>
  <c r="AJ120" i="15"/>
  <c r="AW120" i="15"/>
  <c r="N120" i="15"/>
  <c r="BG120" i="15"/>
  <c r="M120" i="15"/>
  <c r="BF120" i="15"/>
  <c r="AA120" i="15"/>
  <c r="L120" i="15"/>
  <c r="BE120" i="15"/>
  <c r="K120" i="15"/>
  <c r="BD120" i="15"/>
  <c r="Y120" i="15"/>
  <c r="U120" i="15"/>
  <c r="F120" i="15"/>
  <c r="AY120" i="15"/>
  <c r="Q120" i="15"/>
  <c r="O120" i="15"/>
  <c r="J120" i="15"/>
  <c r="I120" i="15"/>
  <c r="G120" i="15"/>
  <c r="AS119" i="15"/>
  <c r="AD119" i="15"/>
  <c r="BW119" i="15"/>
  <c r="AO119" i="15"/>
  <c r="Z119" i="15"/>
  <c r="BS119" i="15"/>
  <c r="AM119" i="15"/>
  <c r="X119" i="15"/>
  <c r="BQ119" i="15"/>
  <c r="AK119" i="15"/>
  <c r="V119" i="15"/>
  <c r="BO119" i="15"/>
  <c r="AE119" i="15"/>
  <c r="P119" i="15"/>
  <c r="BI119" i="15"/>
  <c r="AC119" i="15"/>
  <c r="N119" i="15"/>
  <c r="BG119" i="15"/>
  <c r="AA119" i="15"/>
  <c r="L119" i="15"/>
  <c r="BE119" i="15"/>
  <c r="U119" i="15"/>
  <c r="F119" i="15"/>
  <c r="AY119" i="15"/>
  <c r="AU119" i="15"/>
  <c r="CC119" i="15"/>
  <c r="AT119" i="15"/>
  <c r="BX119" i="15"/>
  <c r="AR119" i="15"/>
  <c r="BV119" i="15"/>
  <c r="AQ119" i="15"/>
  <c r="AB119" i="15"/>
  <c r="BU119" i="15"/>
  <c r="AP119" i="15"/>
  <c r="BT119" i="15"/>
  <c r="AL119" i="15"/>
  <c r="W119" i="15"/>
  <c r="BP119" i="15"/>
  <c r="AJ119" i="15"/>
  <c r="AW119" i="15"/>
  <c r="AF119" i="15"/>
  <c r="Q119" i="15"/>
  <c r="BJ119" i="15"/>
  <c r="M119" i="15"/>
  <c r="BF119" i="15"/>
  <c r="K119" i="15"/>
  <c r="BD119" i="15"/>
  <c r="Y119" i="15"/>
  <c r="J119" i="15"/>
  <c r="BC119" i="15"/>
  <c r="I119" i="15"/>
  <c r="BB119" i="15"/>
  <c r="H119" i="15"/>
  <c r="BA119" i="15"/>
  <c r="O119" i="15"/>
  <c r="G119" i="15"/>
  <c r="AO118" i="15"/>
  <c r="Z118" i="15"/>
  <c r="BS118" i="15"/>
  <c r="AK118" i="15"/>
  <c r="V118" i="15"/>
  <c r="BO118" i="15"/>
  <c r="AE118" i="15"/>
  <c r="P118" i="15"/>
  <c r="BI118" i="15"/>
  <c r="W118" i="15"/>
  <c r="H118" i="15"/>
  <c r="BA118" i="15"/>
  <c r="AU118" i="15"/>
  <c r="AF118" i="15"/>
  <c r="BY118" i="15"/>
  <c r="AT118" i="15"/>
  <c r="BX118" i="15"/>
  <c r="AS118" i="15"/>
  <c r="AD118" i="15"/>
  <c r="BW118" i="15"/>
  <c r="AR118" i="15"/>
  <c r="AC118" i="15"/>
  <c r="BV118" i="15"/>
  <c r="AQ118" i="15"/>
  <c r="AB118" i="15"/>
  <c r="BU118" i="15"/>
  <c r="AP118" i="15"/>
  <c r="AM118" i="15"/>
  <c r="X118" i="15"/>
  <c r="BQ118" i="15"/>
  <c r="AL118" i="15"/>
  <c r="BP118" i="15"/>
  <c r="AJ118" i="15"/>
  <c r="AW118" i="15"/>
  <c r="N118" i="15"/>
  <c r="BG118" i="15"/>
  <c r="M118" i="15"/>
  <c r="BF118" i="15"/>
  <c r="AA118" i="15"/>
  <c r="L118" i="15"/>
  <c r="BE118" i="15"/>
  <c r="K118" i="15"/>
  <c r="BD118" i="15"/>
  <c r="Y118" i="15"/>
  <c r="U118" i="15"/>
  <c r="AH118" i="15"/>
  <c r="F118" i="15"/>
  <c r="AY118" i="15"/>
  <c r="Q118" i="15"/>
  <c r="O118" i="15"/>
  <c r="J118" i="15"/>
  <c r="I118" i="15"/>
  <c r="G118" i="15"/>
  <c r="AS117" i="15"/>
  <c r="AD117" i="15"/>
  <c r="BW117" i="15"/>
  <c r="AO117" i="15"/>
  <c r="Z117" i="15"/>
  <c r="BS117" i="15"/>
  <c r="AM117" i="15"/>
  <c r="X117" i="15"/>
  <c r="BQ117" i="15"/>
  <c r="AK117" i="15"/>
  <c r="V117" i="15"/>
  <c r="BO117" i="15"/>
  <c r="AE117" i="15"/>
  <c r="P117" i="15"/>
  <c r="BI117" i="15"/>
  <c r="AC117" i="15"/>
  <c r="N117" i="15"/>
  <c r="BG117" i="15"/>
  <c r="AA117" i="15"/>
  <c r="L117" i="15"/>
  <c r="BE117" i="15"/>
  <c r="U117" i="15"/>
  <c r="F117" i="15"/>
  <c r="AY117" i="15"/>
  <c r="AU117" i="15"/>
  <c r="CC117" i="15"/>
  <c r="AT117" i="15"/>
  <c r="BX117" i="15"/>
  <c r="AR117" i="15"/>
  <c r="BV117" i="15"/>
  <c r="AQ117" i="15"/>
  <c r="AB117" i="15"/>
  <c r="BU117" i="15"/>
  <c r="AP117" i="15"/>
  <c r="BT117" i="15"/>
  <c r="AL117" i="15"/>
  <c r="W117" i="15"/>
  <c r="BP117" i="15"/>
  <c r="AJ117" i="15"/>
  <c r="AW117" i="15"/>
  <c r="AF117" i="15"/>
  <c r="Q117" i="15"/>
  <c r="BJ117" i="15"/>
  <c r="M117" i="15"/>
  <c r="BF117" i="15"/>
  <c r="K117" i="15"/>
  <c r="BD117" i="15"/>
  <c r="Y117" i="15"/>
  <c r="J117" i="15"/>
  <c r="BC117" i="15"/>
  <c r="I117" i="15"/>
  <c r="BB117" i="15"/>
  <c r="H117" i="15"/>
  <c r="BA117" i="15"/>
  <c r="O117" i="15"/>
  <c r="G117" i="15"/>
  <c r="AO116" i="15"/>
  <c r="Z116" i="15"/>
  <c r="BS116" i="15"/>
  <c r="AE116" i="15"/>
  <c r="P116" i="15"/>
  <c r="BI116" i="15"/>
  <c r="W116" i="15"/>
  <c r="H116" i="15"/>
  <c r="BA116" i="15"/>
  <c r="AU116" i="15"/>
  <c r="AF116" i="15"/>
  <c r="BY116" i="15"/>
  <c r="AT116" i="15"/>
  <c r="BX116" i="15"/>
  <c r="AS116" i="15"/>
  <c r="AD116" i="15"/>
  <c r="BW116" i="15"/>
  <c r="AR116" i="15"/>
  <c r="AC116" i="15"/>
  <c r="BV116" i="15"/>
  <c r="AQ116" i="15"/>
  <c r="AB116" i="15"/>
  <c r="BU116" i="15"/>
  <c r="AP116" i="15"/>
  <c r="AM116" i="15"/>
  <c r="X116" i="15"/>
  <c r="BQ116" i="15"/>
  <c r="AL116" i="15"/>
  <c r="BP116" i="15"/>
  <c r="AK116" i="15"/>
  <c r="V116" i="15"/>
  <c r="BO116" i="15"/>
  <c r="AJ116" i="15"/>
  <c r="N116" i="15"/>
  <c r="BG116" i="15"/>
  <c r="M116" i="15"/>
  <c r="BF116" i="15"/>
  <c r="AA116" i="15"/>
  <c r="L116" i="15"/>
  <c r="BE116" i="15"/>
  <c r="K116" i="15"/>
  <c r="BD116" i="15"/>
  <c r="Y116" i="15"/>
  <c r="J116" i="15"/>
  <c r="BC116" i="15"/>
  <c r="U116" i="15"/>
  <c r="F116" i="15"/>
  <c r="AY116" i="15"/>
  <c r="Q116" i="15"/>
  <c r="O116" i="15"/>
  <c r="I116" i="15"/>
  <c r="G116" i="15"/>
  <c r="AS115" i="15"/>
  <c r="AD115" i="15"/>
  <c r="BW115" i="15"/>
  <c r="Y115" i="15"/>
  <c r="BR115" i="15"/>
  <c r="AM115" i="15"/>
  <c r="X115" i="15"/>
  <c r="BQ115" i="15"/>
  <c r="AK115" i="15"/>
  <c r="V115" i="15"/>
  <c r="BO115" i="15"/>
  <c r="AC115" i="15"/>
  <c r="N115" i="15"/>
  <c r="BG115" i="15"/>
  <c r="W115" i="15"/>
  <c r="H115" i="15"/>
  <c r="BA115" i="15"/>
  <c r="AU115" i="15"/>
  <c r="F115" i="15"/>
  <c r="CC115" i="15"/>
  <c r="AT115" i="15"/>
  <c r="AE115" i="15"/>
  <c r="BX115" i="15"/>
  <c r="AR115" i="15"/>
  <c r="BV115" i="15"/>
  <c r="AQ115" i="15"/>
  <c r="AP115" i="15"/>
  <c r="AO115" i="15"/>
  <c r="AL115" i="15"/>
  <c r="BP115" i="15"/>
  <c r="AJ115" i="15"/>
  <c r="U115" i="15"/>
  <c r="BN115" i="15"/>
  <c r="AF115" i="15"/>
  <c r="AB115" i="15"/>
  <c r="M115" i="15"/>
  <c r="BF115" i="15"/>
  <c r="AA115" i="15"/>
  <c r="L115" i="15"/>
  <c r="BE115" i="15"/>
  <c r="Z115" i="15"/>
  <c r="BS115" i="15"/>
  <c r="AY115" i="15"/>
  <c r="Q115" i="15"/>
  <c r="P115" i="15"/>
  <c r="BI115" i="15"/>
  <c r="O115" i="15"/>
  <c r="K115" i="15"/>
  <c r="J115" i="15"/>
  <c r="BC115" i="15"/>
  <c r="I115" i="15"/>
  <c r="G115" i="15"/>
  <c r="AS114" i="15"/>
  <c r="AD114" i="15"/>
  <c r="BW114" i="15"/>
  <c r="AF114" i="15"/>
  <c r="Q114" i="15"/>
  <c r="BJ114" i="15"/>
  <c r="O114" i="15"/>
  <c r="BH114" i="15"/>
  <c r="X114" i="15"/>
  <c r="I114" i="15"/>
  <c r="BB114" i="15"/>
  <c r="V114" i="15"/>
  <c r="G114" i="15"/>
  <c r="AZ114" i="15"/>
  <c r="AU114" i="15"/>
  <c r="F114" i="15"/>
  <c r="CC114" i="15"/>
  <c r="AT114" i="15"/>
  <c r="AR114" i="15"/>
  <c r="AQ114" i="15"/>
  <c r="AB114" i="15"/>
  <c r="BU114" i="15"/>
  <c r="AP114" i="15"/>
  <c r="AA114" i="15"/>
  <c r="BT114" i="15"/>
  <c r="AO114" i="15"/>
  <c r="Y114" i="15"/>
  <c r="BR114" i="15"/>
  <c r="AM114" i="15"/>
  <c r="AL114" i="15"/>
  <c r="AK114" i="15"/>
  <c r="AJ114" i="15"/>
  <c r="AE114" i="15"/>
  <c r="AC114" i="15"/>
  <c r="N114" i="15"/>
  <c r="BG114" i="15"/>
  <c r="Z114" i="15"/>
  <c r="K114" i="15"/>
  <c r="BD114" i="15"/>
  <c r="J114" i="15"/>
  <c r="BC114" i="15"/>
  <c r="W114" i="15"/>
  <c r="BO114" i="15"/>
  <c r="U114" i="15"/>
  <c r="P114" i="15"/>
  <c r="M114" i="15"/>
  <c r="BF114" i="15"/>
  <c r="L114" i="15"/>
  <c r="BE114" i="15"/>
  <c r="H114" i="15"/>
  <c r="AJ113" i="15"/>
  <c r="AK113" i="15"/>
  <c r="AL113" i="15"/>
  <c r="AM113" i="15"/>
  <c r="AO113" i="15"/>
  <c r="AP113" i="15"/>
  <c r="AQ113" i="15"/>
  <c r="AR113" i="15"/>
  <c r="AS113" i="15"/>
  <c r="AT113" i="15"/>
  <c r="AU113" i="15"/>
  <c r="AW113" i="15"/>
  <c r="CG113" i="15"/>
  <c r="F113" i="15"/>
  <c r="CC113" i="15"/>
  <c r="AC113" i="15"/>
  <c r="BV113" i="15"/>
  <c r="U113" i="15"/>
  <c r="BN113" i="15"/>
  <c r="AF113" i="15"/>
  <c r="Q113" i="15"/>
  <c r="BJ113" i="15"/>
  <c r="AE113" i="15"/>
  <c r="P113" i="15"/>
  <c r="BI113" i="15"/>
  <c r="X113" i="15"/>
  <c r="I113" i="15"/>
  <c r="BB113" i="15"/>
  <c r="W113" i="15"/>
  <c r="H113" i="15"/>
  <c r="BA113" i="15"/>
  <c r="BY113" i="15"/>
  <c r="BX113" i="15"/>
  <c r="AD113" i="15"/>
  <c r="BW113" i="15"/>
  <c r="BQ113" i="15"/>
  <c r="BP113" i="15"/>
  <c r="V113" i="15"/>
  <c r="BO113" i="15"/>
  <c r="N113" i="15"/>
  <c r="BG113" i="15"/>
  <c r="AB113" i="15"/>
  <c r="AA113" i="15"/>
  <c r="L113" i="15"/>
  <c r="BE113" i="15"/>
  <c r="Z113" i="15"/>
  <c r="K113" i="15"/>
  <c r="BD113" i="15"/>
  <c r="Y113" i="15"/>
  <c r="J113" i="15"/>
  <c r="BC113" i="15"/>
  <c r="AY113" i="15"/>
  <c r="O113" i="15"/>
  <c r="M113" i="15"/>
  <c r="G113" i="15"/>
  <c r="S113" i="15"/>
  <c r="AS112" i="15"/>
  <c r="AD112" i="15"/>
  <c r="BW112" i="15"/>
  <c r="O112" i="15"/>
  <c r="BH112" i="15"/>
  <c r="V112" i="15"/>
  <c r="G112" i="15"/>
  <c r="AZ112" i="15"/>
  <c r="AU112" i="15"/>
  <c r="F112" i="15"/>
  <c r="CC112" i="15"/>
  <c r="AT112" i="15"/>
  <c r="AR112" i="15"/>
  <c r="AQ112" i="15"/>
  <c r="AB112" i="15"/>
  <c r="BU112" i="15"/>
  <c r="AP112" i="15"/>
  <c r="AA112" i="15"/>
  <c r="BT112" i="15"/>
  <c r="AO112" i="15"/>
  <c r="Y112" i="15"/>
  <c r="BR112" i="15"/>
  <c r="AM112" i="15"/>
  <c r="AJ112" i="15"/>
  <c r="AK112" i="15"/>
  <c r="AL112" i="15"/>
  <c r="AW112" i="15"/>
  <c r="AF112" i="15"/>
  <c r="Q112" i="15"/>
  <c r="BJ112" i="15"/>
  <c r="AE112" i="15"/>
  <c r="P112" i="15"/>
  <c r="BI112" i="15"/>
  <c r="AC112" i="15"/>
  <c r="N112" i="15"/>
  <c r="BG112" i="15"/>
  <c r="Z112" i="15"/>
  <c r="K112" i="15"/>
  <c r="BD112" i="15"/>
  <c r="J112" i="15"/>
  <c r="BC112" i="15"/>
  <c r="X112" i="15"/>
  <c r="I112" i="15"/>
  <c r="BB112" i="15"/>
  <c r="W112" i="15"/>
  <c r="H112" i="15"/>
  <c r="BA112" i="15"/>
  <c r="BO112" i="15"/>
  <c r="U112" i="15"/>
  <c r="M112" i="15"/>
  <c r="BF112" i="15"/>
  <c r="L112" i="15"/>
  <c r="BE112" i="15"/>
  <c r="AT111" i="15"/>
  <c r="AE111" i="15"/>
  <c r="BX111" i="15"/>
  <c r="AQ111" i="15"/>
  <c r="AB111" i="15"/>
  <c r="BU111" i="15"/>
  <c r="AL111" i="15"/>
  <c r="W111" i="15"/>
  <c r="BP111" i="15"/>
  <c r="AA111" i="15"/>
  <c r="L111" i="15"/>
  <c r="BE111" i="15"/>
  <c r="Z111" i="15"/>
  <c r="K111" i="15"/>
  <c r="BD111" i="15"/>
  <c r="AU111" i="15"/>
  <c r="AF111" i="15"/>
  <c r="BY111" i="15"/>
  <c r="AS111" i="15"/>
  <c r="AD111" i="15"/>
  <c r="BW111" i="15"/>
  <c r="AR111" i="15"/>
  <c r="AC111" i="15"/>
  <c r="BV111" i="15"/>
  <c r="AP111" i="15"/>
  <c r="AO111" i="15"/>
  <c r="Y111" i="15"/>
  <c r="BR111" i="15"/>
  <c r="AM111" i="15"/>
  <c r="X111" i="15"/>
  <c r="BQ111" i="15"/>
  <c r="AK111" i="15"/>
  <c r="V111" i="15"/>
  <c r="BO111" i="15"/>
  <c r="AJ111" i="15"/>
  <c r="O111" i="15"/>
  <c r="BH111" i="15"/>
  <c r="N111" i="15"/>
  <c r="BG111" i="15"/>
  <c r="M111" i="15"/>
  <c r="BF111" i="15"/>
  <c r="BT111" i="15"/>
  <c r="BS111" i="15"/>
  <c r="J111" i="15"/>
  <c r="BC111" i="15"/>
  <c r="G111" i="15"/>
  <c r="AZ111" i="15"/>
  <c r="U111" i="15"/>
  <c r="F111" i="15"/>
  <c r="AY111" i="15"/>
  <c r="Q111" i="15"/>
  <c r="BJ111" i="15"/>
  <c r="P111" i="15"/>
  <c r="BI111" i="15"/>
  <c r="I111" i="15"/>
  <c r="BB111" i="15"/>
  <c r="H111" i="15"/>
  <c r="S111" i="15"/>
  <c r="AT110" i="15"/>
  <c r="AE110" i="15"/>
  <c r="BX110" i="15"/>
  <c r="AS110" i="15"/>
  <c r="AD110" i="15"/>
  <c r="BW110" i="15"/>
  <c r="Y110" i="15"/>
  <c r="BR110" i="15"/>
  <c r="P110" i="15"/>
  <c r="BI110" i="15"/>
  <c r="AC110" i="15"/>
  <c r="N110" i="15"/>
  <c r="BG110" i="15"/>
  <c r="V110" i="15"/>
  <c r="G110" i="15"/>
  <c r="AZ110" i="15"/>
  <c r="AU110" i="15"/>
  <c r="AR110" i="15"/>
  <c r="AQ110" i="15"/>
  <c r="AB110" i="15"/>
  <c r="BU110" i="15"/>
  <c r="AP110" i="15"/>
  <c r="AA110" i="15"/>
  <c r="BT110" i="15"/>
  <c r="AO110" i="15"/>
  <c r="Z110" i="15"/>
  <c r="BS110" i="15"/>
  <c r="AM110" i="15"/>
  <c r="AL110" i="15"/>
  <c r="AK110" i="15"/>
  <c r="AJ110" i="15"/>
  <c r="AF110" i="15"/>
  <c r="Q110" i="15"/>
  <c r="BJ110" i="15"/>
  <c r="O110" i="15"/>
  <c r="BH110" i="15"/>
  <c r="K110" i="15"/>
  <c r="BD110" i="15"/>
  <c r="J110" i="15"/>
  <c r="BC110" i="15"/>
  <c r="X110" i="15"/>
  <c r="I110" i="15"/>
  <c r="BB110" i="15"/>
  <c r="W110" i="15"/>
  <c r="BO110" i="15"/>
  <c r="U110" i="15"/>
  <c r="M110" i="15"/>
  <c r="BF110" i="15"/>
  <c r="L110" i="15"/>
  <c r="BE110" i="15"/>
  <c r="H110" i="15"/>
  <c r="F110" i="15"/>
  <c r="B109" i="15"/>
  <c r="B110" i="15"/>
  <c r="B111" i="15"/>
  <c r="B112" i="15"/>
  <c r="B113" i="15"/>
  <c r="B114" i="15"/>
  <c r="B115" i="15"/>
  <c r="B116" i="15"/>
  <c r="B117" i="15"/>
  <c r="B118" i="15"/>
  <c r="B119" i="15"/>
  <c r="B120" i="15"/>
  <c r="B121" i="15"/>
  <c r="B122" i="15"/>
  <c r="B123" i="15"/>
  <c r="B124" i="15"/>
  <c r="B125" i="15"/>
  <c r="B126" i="15"/>
  <c r="B127" i="15"/>
  <c r="B128" i="15"/>
  <c r="B129" i="15"/>
  <c r="B130" i="15"/>
  <c r="B131" i="15"/>
  <c r="AT109" i="15"/>
  <c r="AE109" i="15"/>
  <c r="BX109" i="15"/>
  <c r="AQ109" i="15"/>
  <c r="AB109" i="15"/>
  <c r="BU109" i="15"/>
  <c r="AL109" i="15"/>
  <c r="W109" i="15"/>
  <c r="BP109" i="15"/>
  <c r="AA109" i="15"/>
  <c r="L109" i="15"/>
  <c r="BE109" i="15"/>
  <c r="Z109" i="15"/>
  <c r="K109" i="15"/>
  <c r="BD109" i="15"/>
  <c r="AU109" i="15"/>
  <c r="AF109" i="15"/>
  <c r="BY109" i="15"/>
  <c r="AS109" i="15"/>
  <c r="AD109" i="15"/>
  <c r="BW109" i="15"/>
  <c r="AR109" i="15"/>
  <c r="AC109" i="15"/>
  <c r="BV109" i="15"/>
  <c r="AP109" i="15"/>
  <c r="AO109" i="15"/>
  <c r="Y109" i="15"/>
  <c r="BR109" i="15"/>
  <c r="AM109" i="15"/>
  <c r="X109" i="15"/>
  <c r="BQ109" i="15"/>
  <c r="AK109" i="15"/>
  <c r="V109" i="15"/>
  <c r="BO109" i="15"/>
  <c r="AJ109" i="15"/>
  <c r="O109" i="15"/>
  <c r="BH109" i="15"/>
  <c r="N109" i="15"/>
  <c r="BG109" i="15"/>
  <c r="M109" i="15"/>
  <c r="BF109" i="15"/>
  <c r="BT109" i="15"/>
  <c r="BS109" i="15"/>
  <c r="J109" i="15"/>
  <c r="BC109" i="15"/>
  <c r="G109" i="15"/>
  <c r="AZ109" i="15"/>
  <c r="U109" i="15"/>
  <c r="F109" i="15"/>
  <c r="AY109" i="15"/>
  <c r="Q109" i="15"/>
  <c r="BJ109" i="15"/>
  <c r="P109" i="15"/>
  <c r="BI109" i="15"/>
  <c r="I109" i="15"/>
  <c r="BB109" i="15"/>
  <c r="H109" i="15"/>
  <c r="S109" i="15"/>
  <c r="AU108" i="15"/>
  <c r="AF108" i="15"/>
  <c r="BY108" i="15"/>
  <c r="AK108" i="15"/>
  <c r="V108" i="15"/>
  <c r="BO108" i="15"/>
  <c r="AJ108" i="15"/>
  <c r="U108" i="15"/>
  <c r="BN108" i="15"/>
  <c r="AE108" i="15"/>
  <c r="P108" i="15"/>
  <c r="BI108" i="15"/>
  <c r="AD108" i="15"/>
  <c r="O108" i="15"/>
  <c r="BH108" i="15"/>
  <c r="G108" i="15"/>
  <c r="AZ108" i="15"/>
  <c r="AT108" i="15"/>
  <c r="AS108" i="15"/>
  <c r="AR108" i="15"/>
  <c r="AQ108" i="15"/>
  <c r="AP108" i="15"/>
  <c r="AA108" i="15"/>
  <c r="BT108" i="15"/>
  <c r="AO108" i="15"/>
  <c r="Y108" i="15"/>
  <c r="BR108" i="15"/>
  <c r="AM108" i="15"/>
  <c r="AL108" i="15"/>
  <c r="W108" i="15"/>
  <c r="BP108" i="15"/>
  <c r="AW108" i="15"/>
  <c r="AD132" i="15"/>
  <c r="AC108" i="15"/>
  <c r="AB108" i="15"/>
  <c r="Z108" i="15"/>
  <c r="K108" i="15"/>
  <c r="BD108" i="15"/>
  <c r="X108" i="15"/>
  <c r="V132" i="15"/>
  <c r="Q108" i="15"/>
  <c r="P132" i="15"/>
  <c r="N108" i="15"/>
  <c r="N132" i="15"/>
  <c r="M108" i="15"/>
  <c r="L108" i="15"/>
  <c r="K132" i="15"/>
  <c r="J108" i="15"/>
  <c r="J132" i="15"/>
  <c r="I108" i="15"/>
  <c r="H108" i="15"/>
  <c r="H132" i="15"/>
  <c r="F108" i="15"/>
  <c r="CE106" i="15"/>
  <c r="AT74" i="15"/>
  <c r="AT75" i="15"/>
  <c r="AT76" i="15"/>
  <c r="AT77" i="15"/>
  <c r="AT78" i="15"/>
  <c r="AT79" i="15"/>
  <c r="AT80" i="15"/>
  <c r="AT81" i="15"/>
  <c r="AT82" i="15"/>
  <c r="AT83" i="15"/>
  <c r="AT84" i="15"/>
  <c r="AT85" i="15"/>
  <c r="AT86" i="15"/>
  <c r="AT87" i="15"/>
  <c r="AT88" i="15"/>
  <c r="AT89" i="15"/>
  <c r="AT90" i="15"/>
  <c r="AT91" i="15"/>
  <c r="AT92" i="15"/>
  <c r="AT93" i="15"/>
  <c r="AT94" i="15"/>
  <c r="AT95" i="15"/>
  <c r="AT96" i="15"/>
  <c r="AT97" i="15"/>
  <c r="AT98" i="15"/>
  <c r="AT99" i="15"/>
  <c r="AT100" i="15"/>
  <c r="AT101" i="15"/>
  <c r="AT102" i="15"/>
  <c r="AT103" i="15"/>
  <c r="AT104" i="15"/>
  <c r="AT105" i="15"/>
  <c r="AT106" i="15"/>
  <c r="AU105" i="15"/>
  <c r="F105" i="15"/>
  <c r="CC105" i="15"/>
  <c r="AF105" i="15"/>
  <c r="BY105" i="15"/>
  <c r="AP105" i="15"/>
  <c r="AA105" i="15"/>
  <c r="BT105" i="15"/>
  <c r="AM105" i="15"/>
  <c r="X105" i="15"/>
  <c r="BQ105" i="15"/>
  <c r="Q105" i="15"/>
  <c r="BJ105" i="15"/>
  <c r="AC105" i="15"/>
  <c r="N105" i="15"/>
  <c r="BG105" i="15"/>
  <c r="AB105" i="15"/>
  <c r="M105" i="15"/>
  <c r="BF105" i="15"/>
  <c r="I105" i="15"/>
  <c r="BB105" i="15"/>
  <c r="U105" i="15"/>
  <c r="AY105" i="15"/>
  <c r="AS105" i="15"/>
  <c r="AR105" i="15"/>
  <c r="BV105" i="15"/>
  <c r="AQ105" i="15"/>
  <c r="BU105" i="15"/>
  <c r="AO105" i="15"/>
  <c r="Z105" i="15"/>
  <c r="BS105" i="15"/>
  <c r="AN105" i="15"/>
  <c r="AL105" i="15"/>
  <c r="AK105" i="15"/>
  <c r="AJ105" i="15"/>
  <c r="BN105" i="15"/>
  <c r="AE105" i="15"/>
  <c r="AD105" i="15"/>
  <c r="K105" i="15"/>
  <c r="BD105" i="15"/>
  <c r="Y105" i="15"/>
  <c r="J105" i="15"/>
  <c r="BC105" i="15"/>
  <c r="W105" i="15"/>
  <c r="V105" i="15"/>
  <c r="P105" i="15"/>
  <c r="O105" i="15"/>
  <c r="L105" i="15"/>
  <c r="BE105" i="15"/>
  <c r="H105" i="15"/>
  <c r="G105" i="15"/>
  <c r="S105" i="15"/>
  <c r="AE104" i="15"/>
  <c r="BX104" i="15"/>
  <c r="AQ104" i="15"/>
  <c r="AB104" i="15"/>
  <c r="BU104" i="15"/>
  <c r="AL104" i="15"/>
  <c r="W104" i="15"/>
  <c r="BP104" i="15"/>
  <c r="AF104" i="15"/>
  <c r="Q104" i="15"/>
  <c r="BJ104" i="15"/>
  <c r="M104" i="15"/>
  <c r="BF104" i="15"/>
  <c r="Y104" i="15"/>
  <c r="J104" i="15"/>
  <c r="BC104" i="15"/>
  <c r="AU104" i="15"/>
  <c r="AS104" i="15"/>
  <c r="AD104" i="15"/>
  <c r="BW104" i="15"/>
  <c r="AR104" i="15"/>
  <c r="AP104" i="15"/>
  <c r="AO104" i="15"/>
  <c r="AN104" i="15"/>
  <c r="BR104" i="15"/>
  <c r="AM104" i="15"/>
  <c r="X104" i="15"/>
  <c r="BQ104" i="15"/>
  <c r="AK104" i="15"/>
  <c r="AJ104" i="15"/>
  <c r="O104" i="15"/>
  <c r="BH104" i="15"/>
  <c r="AC104" i="15"/>
  <c r="N104" i="15"/>
  <c r="BG104" i="15"/>
  <c r="AA104" i="15"/>
  <c r="L104" i="15"/>
  <c r="BE104" i="15"/>
  <c r="Z104" i="15"/>
  <c r="V104" i="15"/>
  <c r="G104" i="15"/>
  <c r="AZ104" i="15"/>
  <c r="U104" i="15"/>
  <c r="P104" i="15"/>
  <c r="BI104" i="15"/>
  <c r="K104" i="15"/>
  <c r="I104" i="15"/>
  <c r="BB104" i="15"/>
  <c r="H104" i="15"/>
  <c r="BA104" i="15"/>
  <c r="F104" i="15"/>
  <c r="AU103" i="15"/>
  <c r="F103" i="15"/>
  <c r="CC103" i="15"/>
  <c r="AF103" i="15"/>
  <c r="BY103" i="15"/>
  <c r="AP103" i="15"/>
  <c r="AA103" i="15"/>
  <c r="BT103" i="15"/>
  <c r="AM103" i="15"/>
  <c r="X103" i="15"/>
  <c r="BQ103" i="15"/>
  <c r="Q103" i="15"/>
  <c r="BJ103" i="15"/>
  <c r="AC103" i="15"/>
  <c r="N103" i="15"/>
  <c r="BG103" i="15"/>
  <c r="AB103" i="15"/>
  <c r="M103" i="15"/>
  <c r="BF103" i="15"/>
  <c r="I103" i="15"/>
  <c r="BB103" i="15"/>
  <c r="U103" i="15"/>
  <c r="AY103" i="15"/>
  <c r="AS103" i="15"/>
  <c r="AR103" i="15"/>
  <c r="BV103" i="15"/>
  <c r="AQ103" i="15"/>
  <c r="BU103" i="15"/>
  <c r="AO103" i="15"/>
  <c r="Z103" i="15"/>
  <c r="BS103" i="15"/>
  <c r="AN103" i="15"/>
  <c r="AL103" i="15"/>
  <c r="AK103" i="15"/>
  <c r="AJ103" i="15"/>
  <c r="AE103" i="15"/>
  <c r="AD103" i="15"/>
  <c r="K103" i="15"/>
  <c r="BD103" i="15"/>
  <c r="Y103" i="15"/>
  <c r="J103" i="15"/>
  <c r="BC103" i="15"/>
  <c r="W103" i="15"/>
  <c r="V103" i="15"/>
  <c r="P103" i="15"/>
  <c r="O103" i="15"/>
  <c r="L103" i="15"/>
  <c r="BE103" i="15"/>
  <c r="H103" i="15"/>
  <c r="G103" i="15"/>
  <c r="AE102" i="15"/>
  <c r="BX102" i="15"/>
  <c r="AQ102" i="15"/>
  <c r="AB102" i="15"/>
  <c r="BU102" i="15"/>
  <c r="AL102" i="15"/>
  <c r="W102" i="15"/>
  <c r="BP102" i="15"/>
  <c r="AK102" i="15"/>
  <c r="V102" i="15"/>
  <c r="BO102" i="15"/>
  <c r="M102" i="15"/>
  <c r="BF102" i="15"/>
  <c r="Y102" i="15"/>
  <c r="J102" i="15"/>
  <c r="BC102" i="15"/>
  <c r="AU102" i="15"/>
  <c r="AS102" i="15"/>
  <c r="AD102" i="15"/>
  <c r="BW102" i="15"/>
  <c r="AR102" i="15"/>
  <c r="AP102" i="15"/>
  <c r="AO102" i="15"/>
  <c r="AN102" i="15"/>
  <c r="BR102" i="15"/>
  <c r="AM102" i="15"/>
  <c r="X102" i="15"/>
  <c r="BQ102" i="15"/>
  <c r="AJ102" i="15"/>
  <c r="AF102" i="15"/>
  <c r="O102" i="15"/>
  <c r="BH102" i="15"/>
  <c r="AC102" i="15"/>
  <c r="N102" i="15"/>
  <c r="BG102" i="15"/>
  <c r="AA102" i="15"/>
  <c r="L102" i="15"/>
  <c r="BE102" i="15"/>
  <c r="Z102" i="15"/>
  <c r="G102" i="15"/>
  <c r="AZ102" i="15"/>
  <c r="U102" i="15"/>
  <c r="Q102" i="15"/>
  <c r="BJ102" i="15"/>
  <c r="P102" i="15"/>
  <c r="BI102" i="15"/>
  <c r="K102" i="15"/>
  <c r="I102" i="15"/>
  <c r="BB102" i="15"/>
  <c r="H102" i="15"/>
  <c r="BA102" i="15"/>
  <c r="F102" i="15"/>
  <c r="AU101" i="15"/>
  <c r="F101" i="15"/>
  <c r="CC101" i="15"/>
  <c r="AF101" i="15"/>
  <c r="BY101" i="15"/>
  <c r="AE101" i="15"/>
  <c r="BX101" i="15"/>
  <c r="AP101" i="15"/>
  <c r="AA101" i="15"/>
  <c r="BT101" i="15"/>
  <c r="AM101" i="15"/>
  <c r="X101" i="15"/>
  <c r="BQ101" i="15"/>
  <c r="Q101" i="15"/>
  <c r="BJ101" i="15"/>
  <c r="AC101" i="15"/>
  <c r="N101" i="15"/>
  <c r="BG101" i="15"/>
  <c r="AB101" i="15"/>
  <c r="M101" i="15"/>
  <c r="BF101" i="15"/>
  <c r="I101" i="15"/>
  <c r="BB101" i="15"/>
  <c r="U101" i="15"/>
  <c r="AY101" i="15"/>
  <c r="AS101" i="15"/>
  <c r="AR101" i="15"/>
  <c r="BV101" i="15"/>
  <c r="AQ101" i="15"/>
  <c r="BU101" i="15"/>
  <c r="AO101" i="15"/>
  <c r="AN101" i="15"/>
  <c r="AL101" i="15"/>
  <c r="AK101" i="15"/>
  <c r="AJ101" i="15"/>
  <c r="P101" i="15"/>
  <c r="BI101" i="15"/>
  <c r="AD101" i="15"/>
  <c r="Z101" i="15"/>
  <c r="K101" i="15"/>
  <c r="BD101" i="15"/>
  <c r="Y101" i="15"/>
  <c r="J101" i="15"/>
  <c r="BC101" i="15"/>
  <c r="W101" i="15"/>
  <c r="V101" i="15"/>
  <c r="O101" i="15"/>
  <c r="L101" i="15"/>
  <c r="BE101" i="15"/>
  <c r="H101" i="15"/>
  <c r="G101" i="15"/>
  <c r="S101" i="15"/>
  <c r="AE100" i="15"/>
  <c r="BX100" i="15"/>
  <c r="AP100" i="15"/>
  <c r="AA100" i="15"/>
  <c r="BT100" i="15"/>
  <c r="AO100" i="15"/>
  <c r="Z100" i="15"/>
  <c r="BS100" i="15"/>
  <c r="AL100" i="15"/>
  <c r="W100" i="15"/>
  <c r="BP100" i="15"/>
  <c r="AK100" i="15"/>
  <c r="V100" i="15"/>
  <c r="BO100" i="15"/>
  <c r="AB100" i="15"/>
  <c r="M100" i="15"/>
  <c r="BF100" i="15"/>
  <c r="Y100" i="15"/>
  <c r="J100" i="15"/>
  <c r="BC100" i="15"/>
  <c r="AU100" i="15"/>
  <c r="AS100" i="15"/>
  <c r="AD100" i="15"/>
  <c r="BW100" i="15"/>
  <c r="AR100" i="15"/>
  <c r="AQ100" i="15"/>
  <c r="BU100" i="15"/>
  <c r="AN100" i="15"/>
  <c r="BR100" i="15"/>
  <c r="AM100" i="15"/>
  <c r="X100" i="15"/>
  <c r="BQ100" i="15"/>
  <c r="AJ100" i="15"/>
  <c r="AF100" i="15"/>
  <c r="AC100" i="15"/>
  <c r="N100" i="15"/>
  <c r="BG100" i="15"/>
  <c r="L100" i="15"/>
  <c r="BE100" i="15"/>
  <c r="K100" i="15"/>
  <c r="BD100" i="15"/>
  <c r="U100" i="15"/>
  <c r="Q100" i="15"/>
  <c r="BJ100" i="15"/>
  <c r="P100" i="15"/>
  <c r="BI100" i="15"/>
  <c r="O100" i="15"/>
  <c r="BH100" i="15"/>
  <c r="I100" i="15"/>
  <c r="BB100" i="15"/>
  <c r="H100" i="15"/>
  <c r="BA100" i="15"/>
  <c r="G100" i="15"/>
  <c r="F100" i="15"/>
  <c r="AS99" i="15"/>
  <c r="AD99" i="15"/>
  <c r="BW99" i="15"/>
  <c r="AP99" i="15"/>
  <c r="AA99" i="15"/>
  <c r="BT99" i="15"/>
  <c r="AF99" i="15"/>
  <c r="Q99" i="15"/>
  <c r="BJ99" i="15"/>
  <c r="X99" i="15"/>
  <c r="I99" i="15"/>
  <c r="BB99" i="15"/>
  <c r="AU99" i="15"/>
  <c r="AR99" i="15"/>
  <c r="AQ99" i="15"/>
  <c r="AO99" i="15"/>
  <c r="Z99" i="15"/>
  <c r="BS99" i="15"/>
  <c r="AN99" i="15"/>
  <c r="AM99" i="15"/>
  <c r="BQ99" i="15"/>
  <c r="AL99" i="15"/>
  <c r="AK99" i="15"/>
  <c r="AJ99" i="15"/>
  <c r="AE99" i="15"/>
  <c r="AC99" i="15"/>
  <c r="AB99" i="15"/>
  <c r="M99" i="15"/>
  <c r="BF99" i="15"/>
  <c r="K99" i="15"/>
  <c r="BD99" i="15"/>
  <c r="Y99" i="15"/>
  <c r="W99" i="15"/>
  <c r="H99" i="15"/>
  <c r="BA99" i="15"/>
  <c r="V99" i="15"/>
  <c r="U99" i="15"/>
  <c r="P99" i="15"/>
  <c r="O99" i="15"/>
  <c r="N99" i="15"/>
  <c r="L99" i="15"/>
  <c r="BE99" i="15"/>
  <c r="J99" i="15"/>
  <c r="F99" i="15"/>
  <c r="G99" i="15"/>
  <c r="S99" i="15"/>
  <c r="AU98" i="15"/>
  <c r="F98" i="15"/>
  <c r="CC98" i="15"/>
  <c r="AE98" i="15"/>
  <c r="BX98" i="15"/>
  <c r="AP98" i="15"/>
  <c r="AA98" i="15"/>
  <c r="BT98" i="15"/>
  <c r="AL98" i="15"/>
  <c r="W98" i="15"/>
  <c r="BP98" i="15"/>
  <c r="AK98" i="15"/>
  <c r="V98" i="15"/>
  <c r="BO98" i="15"/>
  <c r="AB98" i="15"/>
  <c r="M98" i="15"/>
  <c r="BF98" i="15"/>
  <c r="Y98" i="15"/>
  <c r="J98" i="15"/>
  <c r="BC98" i="15"/>
  <c r="AF98" i="15"/>
  <c r="BY98" i="15"/>
  <c r="AS98" i="15"/>
  <c r="AD98" i="15"/>
  <c r="BW98" i="15"/>
  <c r="AR98" i="15"/>
  <c r="AQ98" i="15"/>
  <c r="BU98" i="15"/>
  <c r="AO98" i="15"/>
  <c r="AN98" i="15"/>
  <c r="BR98" i="15"/>
  <c r="AM98" i="15"/>
  <c r="X98" i="15"/>
  <c r="BQ98" i="15"/>
  <c r="AJ98" i="15"/>
  <c r="AC98" i="15"/>
  <c r="N98" i="15"/>
  <c r="BG98" i="15"/>
  <c r="L98" i="15"/>
  <c r="BE98" i="15"/>
  <c r="Z98" i="15"/>
  <c r="K98" i="15"/>
  <c r="BD98" i="15"/>
  <c r="U98" i="15"/>
  <c r="Q98" i="15"/>
  <c r="BJ98" i="15"/>
  <c r="P98" i="15"/>
  <c r="BI98" i="15"/>
  <c r="O98" i="15"/>
  <c r="BH98" i="15"/>
  <c r="I98" i="15"/>
  <c r="BB98" i="15"/>
  <c r="H98" i="15"/>
  <c r="BA98" i="15"/>
  <c r="G98" i="15"/>
  <c r="AE97" i="15"/>
  <c r="BX97" i="15"/>
  <c r="AJ97" i="15"/>
  <c r="U97" i="15"/>
  <c r="BN97" i="15"/>
  <c r="AD97" i="15"/>
  <c r="O97" i="15"/>
  <c r="BH97" i="15"/>
  <c r="Y97" i="15"/>
  <c r="J97" i="15"/>
  <c r="BC97" i="15"/>
  <c r="V97" i="15"/>
  <c r="G97" i="15"/>
  <c r="AZ97" i="15"/>
  <c r="AU97" i="15"/>
  <c r="F97" i="15"/>
  <c r="CC97" i="15"/>
  <c r="AS97" i="15"/>
  <c r="BW97" i="15"/>
  <c r="AR97" i="15"/>
  <c r="AC97" i="15"/>
  <c r="BV97" i="15"/>
  <c r="AQ97" i="15"/>
  <c r="AP97" i="15"/>
  <c r="AA97" i="15"/>
  <c r="BT97" i="15"/>
  <c r="AO97" i="15"/>
  <c r="AN97" i="15"/>
  <c r="AM97" i="15"/>
  <c r="AL97" i="15"/>
  <c r="W97" i="15"/>
  <c r="BP97" i="15"/>
  <c r="AK97" i="15"/>
  <c r="BO97" i="15"/>
  <c r="AF97" i="15"/>
  <c r="P97" i="15"/>
  <c r="BI97" i="15"/>
  <c r="AB97" i="15"/>
  <c r="M97" i="15"/>
  <c r="BF97" i="15"/>
  <c r="L97" i="15"/>
  <c r="BE97" i="15"/>
  <c r="Z97" i="15"/>
  <c r="K97" i="15"/>
  <c r="BD97" i="15"/>
  <c r="X97" i="15"/>
  <c r="I97" i="15"/>
  <c r="BB97" i="15"/>
  <c r="H97" i="15"/>
  <c r="BA97" i="15"/>
  <c r="Q97" i="15"/>
  <c r="N97" i="15"/>
  <c r="BG97" i="15"/>
  <c r="AU96" i="15"/>
  <c r="AF96" i="15"/>
  <c r="BY96" i="15"/>
  <c r="AR96" i="15"/>
  <c r="AC96" i="15"/>
  <c r="BV96" i="15"/>
  <c r="AM96" i="15"/>
  <c r="X96" i="15"/>
  <c r="BQ96" i="15"/>
  <c r="AJ96" i="15"/>
  <c r="U96" i="15"/>
  <c r="BN96" i="15"/>
  <c r="N96" i="15"/>
  <c r="BG96" i="15"/>
  <c r="Z96" i="15"/>
  <c r="K96" i="15"/>
  <c r="BD96" i="15"/>
  <c r="F96" i="15"/>
  <c r="AY96" i="15"/>
  <c r="CC96" i="15"/>
  <c r="AS96" i="15"/>
  <c r="AQ96" i="15"/>
  <c r="AP96" i="15"/>
  <c r="AA96" i="15"/>
  <c r="BT96" i="15"/>
  <c r="AO96" i="15"/>
  <c r="BS96" i="15"/>
  <c r="AN96" i="15"/>
  <c r="Y96" i="15"/>
  <c r="BR96" i="15"/>
  <c r="AL96" i="15"/>
  <c r="AK96" i="15"/>
  <c r="AW96" i="15"/>
  <c r="Q96" i="15"/>
  <c r="BJ96" i="15"/>
  <c r="AE96" i="15"/>
  <c r="AD96" i="15"/>
  <c r="O96" i="15"/>
  <c r="BH96" i="15"/>
  <c r="AB96" i="15"/>
  <c r="BU96" i="15"/>
  <c r="I96" i="15"/>
  <c r="BB96" i="15"/>
  <c r="W96" i="15"/>
  <c r="H96" i="15"/>
  <c r="BA96" i="15"/>
  <c r="V96" i="15"/>
  <c r="G96" i="15"/>
  <c r="AZ96" i="15"/>
  <c r="P96" i="15"/>
  <c r="M96" i="15"/>
  <c r="L96" i="15"/>
  <c r="J96" i="15"/>
  <c r="BC96" i="15"/>
  <c r="AQ95" i="15"/>
  <c r="AB95" i="15"/>
  <c r="BU95" i="15"/>
  <c r="AN95" i="15"/>
  <c r="Y95" i="15"/>
  <c r="BR95" i="15"/>
  <c r="AD95" i="15"/>
  <c r="O95" i="15"/>
  <c r="BH95" i="15"/>
  <c r="J95" i="15"/>
  <c r="BC95" i="15"/>
  <c r="V95" i="15"/>
  <c r="G95" i="15"/>
  <c r="AZ95" i="15"/>
  <c r="AU95" i="15"/>
  <c r="AE95" i="15"/>
  <c r="BX95" i="15"/>
  <c r="AS95" i="15"/>
  <c r="BW95" i="15"/>
  <c r="AR95" i="15"/>
  <c r="AC95" i="15"/>
  <c r="BV95" i="15"/>
  <c r="AP95" i="15"/>
  <c r="AA95" i="15"/>
  <c r="BT95" i="15"/>
  <c r="AO95" i="15"/>
  <c r="AM95" i="15"/>
  <c r="AL95" i="15"/>
  <c r="W95" i="15"/>
  <c r="BP95" i="15"/>
  <c r="AK95" i="15"/>
  <c r="BO95" i="15"/>
  <c r="AJ95" i="15"/>
  <c r="AF95" i="15"/>
  <c r="P95" i="15"/>
  <c r="BI95" i="15"/>
  <c r="M95" i="15"/>
  <c r="BF95" i="15"/>
  <c r="L95" i="15"/>
  <c r="BE95" i="15"/>
  <c r="Z95" i="15"/>
  <c r="K95" i="15"/>
  <c r="BD95" i="15"/>
  <c r="X95" i="15"/>
  <c r="H95" i="15"/>
  <c r="BA95" i="15"/>
  <c r="U95" i="15"/>
  <c r="Q95" i="15"/>
  <c r="N95" i="15"/>
  <c r="BG95" i="15"/>
  <c r="I95" i="15"/>
  <c r="F95" i="15"/>
  <c r="AU94" i="15"/>
  <c r="AF94" i="15"/>
  <c r="BY94" i="15"/>
  <c r="AR94" i="15"/>
  <c r="AC94" i="15"/>
  <c r="BV94" i="15"/>
  <c r="AM94" i="15"/>
  <c r="X94" i="15"/>
  <c r="BQ94" i="15"/>
  <c r="AJ94" i="15"/>
  <c r="U94" i="15"/>
  <c r="BN94" i="15"/>
  <c r="N94" i="15"/>
  <c r="BG94" i="15"/>
  <c r="Z94" i="15"/>
  <c r="K94" i="15"/>
  <c r="BD94" i="15"/>
  <c r="F94" i="15"/>
  <c r="AY94" i="15"/>
  <c r="CC94" i="15"/>
  <c r="AS94" i="15"/>
  <c r="AQ94" i="15"/>
  <c r="AP94" i="15"/>
  <c r="AA94" i="15"/>
  <c r="BT94" i="15"/>
  <c r="AO94" i="15"/>
  <c r="BS94" i="15"/>
  <c r="AN94" i="15"/>
  <c r="Y94" i="15"/>
  <c r="BR94" i="15"/>
  <c r="AL94" i="15"/>
  <c r="AK94" i="15"/>
  <c r="AW94" i="15"/>
  <c r="Q94" i="15"/>
  <c r="BJ94" i="15"/>
  <c r="AE94" i="15"/>
  <c r="AD94" i="15"/>
  <c r="O94" i="15"/>
  <c r="BH94" i="15"/>
  <c r="AB94" i="15"/>
  <c r="BU94" i="15"/>
  <c r="I94" i="15"/>
  <c r="BB94" i="15"/>
  <c r="W94" i="15"/>
  <c r="H94" i="15"/>
  <c r="BA94" i="15"/>
  <c r="V94" i="15"/>
  <c r="G94" i="15"/>
  <c r="AZ94" i="15"/>
  <c r="P94" i="15"/>
  <c r="M94" i="15"/>
  <c r="L94" i="15"/>
  <c r="J94" i="15"/>
  <c r="BC94" i="15"/>
  <c r="AQ93" i="15"/>
  <c r="AB93" i="15"/>
  <c r="BU93" i="15"/>
  <c r="AN93" i="15"/>
  <c r="Y93" i="15"/>
  <c r="BR93" i="15"/>
  <c r="AD93" i="15"/>
  <c r="O93" i="15"/>
  <c r="BH93" i="15"/>
  <c r="J93" i="15"/>
  <c r="BC93" i="15"/>
  <c r="V93" i="15"/>
  <c r="G93" i="15"/>
  <c r="AZ93" i="15"/>
  <c r="AU93" i="15"/>
  <c r="AE93" i="15"/>
  <c r="BX93" i="15"/>
  <c r="AS93" i="15"/>
  <c r="BW93" i="15"/>
  <c r="AR93" i="15"/>
  <c r="AC93" i="15"/>
  <c r="BV93" i="15"/>
  <c r="AP93" i="15"/>
  <c r="AA93" i="15"/>
  <c r="BT93" i="15"/>
  <c r="AO93" i="15"/>
  <c r="AM93" i="15"/>
  <c r="AL93" i="15"/>
  <c r="W93" i="15"/>
  <c r="BP93" i="15"/>
  <c r="AK93" i="15"/>
  <c r="BO93" i="15"/>
  <c r="AJ93" i="15"/>
  <c r="AF93" i="15"/>
  <c r="P93" i="15"/>
  <c r="BI93" i="15"/>
  <c r="M93" i="15"/>
  <c r="BF93" i="15"/>
  <c r="L93" i="15"/>
  <c r="BE93" i="15"/>
  <c r="Z93" i="15"/>
  <c r="K93" i="15"/>
  <c r="BD93" i="15"/>
  <c r="X93" i="15"/>
  <c r="H93" i="15"/>
  <c r="BA93" i="15"/>
  <c r="U93" i="15"/>
  <c r="Q93" i="15"/>
  <c r="N93" i="15"/>
  <c r="BG93" i="15"/>
  <c r="I93" i="15"/>
  <c r="F93" i="15"/>
  <c r="AU92" i="15"/>
  <c r="AF92" i="15"/>
  <c r="BY92" i="15"/>
  <c r="AR92" i="15"/>
  <c r="AC92" i="15"/>
  <c r="BV92" i="15"/>
  <c r="AM92" i="15"/>
  <c r="X92" i="15"/>
  <c r="BQ92" i="15"/>
  <c r="AJ92" i="15"/>
  <c r="U92" i="15"/>
  <c r="BN92" i="15"/>
  <c r="N92" i="15"/>
  <c r="BG92" i="15"/>
  <c r="Z92" i="15"/>
  <c r="K92" i="15"/>
  <c r="BD92" i="15"/>
  <c r="F92" i="15"/>
  <c r="AY92" i="15"/>
  <c r="CC92" i="15"/>
  <c r="AS92" i="15"/>
  <c r="AQ92" i="15"/>
  <c r="AP92" i="15"/>
  <c r="AA92" i="15"/>
  <c r="BT92" i="15"/>
  <c r="AO92" i="15"/>
  <c r="BS92" i="15"/>
  <c r="AN92" i="15"/>
  <c r="Y92" i="15"/>
  <c r="BR92" i="15"/>
  <c r="AL92" i="15"/>
  <c r="AK92" i="15"/>
  <c r="AW92" i="15"/>
  <c r="Q92" i="15"/>
  <c r="BJ92" i="15"/>
  <c r="AE92" i="15"/>
  <c r="AD92" i="15"/>
  <c r="O92" i="15"/>
  <c r="BH92" i="15"/>
  <c r="AB92" i="15"/>
  <c r="BU92" i="15"/>
  <c r="I92" i="15"/>
  <c r="BB92" i="15"/>
  <c r="W92" i="15"/>
  <c r="H92" i="15"/>
  <c r="BA92" i="15"/>
  <c r="V92" i="15"/>
  <c r="G92" i="15"/>
  <c r="AZ92" i="15"/>
  <c r="P92" i="15"/>
  <c r="M92" i="15"/>
  <c r="L92" i="15"/>
  <c r="J92" i="15"/>
  <c r="BC92" i="15"/>
  <c r="AQ91" i="15"/>
  <c r="AB91" i="15"/>
  <c r="BU91" i="15"/>
  <c r="AN91" i="15"/>
  <c r="Y91" i="15"/>
  <c r="BR91" i="15"/>
  <c r="AD91" i="15"/>
  <c r="O91" i="15"/>
  <c r="BH91" i="15"/>
  <c r="J91" i="15"/>
  <c r="BC91" i="15"/>
  <c r="V91" i="15"/>
  <c r="G91" i="15"/>
  <c r="AZ91" i="15"/>
  <c r="AU91" i="15"/>
  <c r="AE91" i="15"/>
  <c r="BX91" i="15"/>
  <c r="AS91" i="15"/>
  <c r="BW91" i="15"/>
  <c r="AR91" i="15"/>
  <c r="AC91" i="15"/>
  <c r="BV91" i="15"/>
  <c r="AP91" i="15"/>
  <c r="AA91" i="15"/>
  <c r="BT91" i="15"/>
  <c r="AO91" i="15"/>
  <c r="AM91" i="15"/>
  <c r="AL91" i="15"/>
  <c r="W91" i="15"/>
  <c r="BP91" i="15"/>
  <c r="AK91" i="15"/>
  <c r="BO91" i="15"/>
  <c r="AJ91" i="15"/>
  <c r="AF91" i="15"/>
  <c r="P91" i="15"/>
  <c r="BI91" i="15"/>
  <c r="M91" i="15"/>
  <c r="BF91" i="15"/>
  <c r="L91" i="15"/>
  <c r="BE91" i="15"/>
  <c r="Z91" i="15"/>
  <c r="K91" i="15"/>
  <c r="BD91" i="15"/>
  <c r="X91" i="15"/>
  <c r="H91" i="15"/>
  <c r="BA91" i="15"/>
  <c r="U91" i="15"/>
  <c r="Q91" i="15"/>
  <c r="N91" i="15"/>
  <c r="BG91" i="15"/>
  <c r="I91" i="15"/>
  <c r="F91" i="15"/>
  <c r="AU90" i="15"/>
  <c r="AF90" i="15"/>
  <c r="BY90" i="15"/>
  <c r="AR90" i="15"/>
  <c r="AC90" i="15"/>
  <c r="BV90" i="15"/>
  <c r="AM90" i="15"/>
  <c r="X90" i="15"/>
  <c r="BQ90" i="15"/>
  <c r="AJ90" i="15"/>
  <c r="U90" i="15"/>
  <c r="BN90" i="15"/>
  <c r="N90" i="15"/>
  <c r="BG90" i="15"/>
  <c r="Z90" i="15"/>
  <c r="K90" i="15"/>
  <c r="BD90" i="15"/>
  <c r="F90" i="15"/>
  <c r="AY90" i="15"/>
  <c r="CC90" i="15"/>
  <c r="AS90" i="15"/>
  <c r="AQ90" i="15"/>
  <c r="AP90" i="15"/>
  <c r="AA90" i="15"/>
  <c r="BT90" i="15"/>
  <c r="AO90" i="15"/>
  <c r="BS90" i="15"/>
  <c r="AN90" i="15"/>
  <c r="Y90" i="15"/>
  <c r="BR90" i="15"/>
  <c r="AL90" i="15"/>
  <c r="AK90" i="15"/>
  <c r="AW90" i="15"/>
  <c r="Q90" i="15"/>
  <c r="BJ90" i="15"/>
  <c r="AE90" i="15"/>
  <c r="AD90" i="15"/>
  <c r="O90" i="15"/>
  <c r="BH90" i="15"/>
  <c r="AB90" i="15"/>
  <c r="BU90" i="15"/>
  <c r="I90" i="15"/>
  <c r="BB90" i="15"/>
  <c r="W90" i="15"/>
  <c r="H90" i="15"/>
  <c r="BA90" i="15"/>
  <c r="V90" i="15"/>
  <c r="G90" i="15"/>
  <c r="AZ90" i="15"/>
  <c r="P90" i="15"/>
  <c r="M90" i="15"/>
  <c r="L90" i="15"/>
  <c r="J90" i="15"/>
  <c r="BC90" i="15"/>
  <c r="AQ89" i="15"/>
  <c r="AB89" i="15"/>
  <c r="BU89" i="15"/>
  <c r="AN89" i="15"/>
  <c r="Y89" i="15"/>
  <c r="BR89" i="15"/>
  <c r="AD89" i="15"/>
  <c r="O89" i="15"/>
  <c r="BH89" i="15"/>
  <c r="J89" i="15"/>
  <c r="BC89" i="15"/>
  <c r="V89" i="15"/>
  <c r="G89" i="15"/>
  <c r="AZ89" i="15"/>
  <c r="AU89" i="15"/>
  <c r="AE89" i="15"/>
  <c r="BX89" i="15"/>
  <c r="AS89" i="15"/>
  <c r="BW89" i="15"/>
  <c r="AR89" i="15"/>
  <c r="AC89" i="15"/>
  <c r="BV89" i="15"/>
  <c r="AP89" i="15"/>
  <c r="AA89" i="15"/>
  <c r="BT89" i="15"/>
  <c r="AO89" i="15"/>
  <c r="AM89" i="15"/>
  <c r="AL89" i="15"/>
  <c r="W89" i="15"/>
  <c r="BP89" i="15"/>
  <c r="AK89" i="15"/>
  <c r="BO89" i="15"/>
  <c r="AJ89" i="15"/>
  <c r="AF89" i="15"/>
  <c r="P89" i="15"/>
  <c r="BI89" i="15"/>
  <c r="M89" i="15"/>
  <c r="BF89" i="15"/>
  <c r="L89" i="15"/>
  <c r="BE89" i="15"/>
  <c r="Z89" i="15"/>
  <c r="K89" i="15"/>
  <c r="BD89" i="15"/>
  <c r="X89" i="15"/>
  <c r="H89" i="15"/>
  <c r="BA89" i="15"/>
  <c r="U89" i="15"/>
  <c r="Q89" i="15"/>
  <c r="N89" i="15"/>
  <c r="BG89" i="15"/>
  <c r="I89" i="15"/>
  <c r="F89" i="15"/>
  <c r="AU88" i="15"/>
  <c r="AF88" i="15"/>
  <c r="BY88" i="15"/>
  <c r="AR88" i="15"/>
  <c r="AC88" i="15"/>
  <c r="BV88" i="15"/>
  <c r="AM88" i="15"/>
  <c r="X88" i="15"/>
  <c r="BQ88" i="15"/>
  <c r="AJ88" i="15"/>
  <c r="U88" i="15"/>
  <c r="BN88" i="15"/>
  <c r="N88" i="15"/>
  <c r="BG88" i="15"/>
  <c r="Z88" i="15"/>
  <c r="K88" i="15"/>
  <c r="BD88" i="15"/>
  <c r="F88" i="15"/>
  <c r="AY88" i="15"/>
  <c r="CC88" i="15"/>
  <c r="AS88" i="15"/>
  <c r="AQ88" i="15"/>
  <c r="AP88" i="15"/>
  <c r="AA88" i="15"/>
  <c r="BT88" i="15"/>
  <c r="AO88" i="15"/>
  <c r="BS88" i="15"/>
  <c r="AN88" i="15"/>
  <c r="Y88" i="15"/>
  <c r="BR88" i="15"/>
  <c r="AL88" i="15"/>
  <c r="AK88" i="15"/>
  <c r="AW88" i="15"/>
  <c r="Q88" i="15"/>
  <c r="BJ88" i="15"/>
  <c r="AE88" i="15"/>
  <c r="AD88" i="15"/>
  <c r="O88" i="15"/>
  <c r="BH88" i="15"/>
  <c r="AB88" i="15"/>
  <c r="BU88" i="15"/>
  <c r="I88" i="15"/>
  <c r="BB88" i="15"/>
  <c r="W88" i="15"/>
  <c r="H88" i="15"/>
  <c r="BA88" i="15"/>
  <c r="V88" i="15"/>
  <c r="G88" i="15"/>
  <c r="AZ88" i="15"/>
  <c r="P88" i="15"/>
  <c r="M88" i="15"/>
  <c r="L88" i="15"/>
  <c r="J88" i="15"/>
  <c r="BC88" i="15"/>
  <c r="AQ87" i="15"/>
  <c r="AB87" i="15"/>
  <c r="BU87" i="15"/>
  <c r="AN87" i="15"/>
  <c r="Y87" i="15"/>
  <c r="BR87" i="15"/>
  <c r="AD87" i="15"/>
  <c r="O87" i="15"/>
  <c r="BH87" i="15"/>
  <c r="J87" i="15"/>
  <c r="BC87" i="15"/>
  <c r="V87" i="15"/>
  <c r="G87" i="15"/>
  <c r="AZ87" i="15"/>
  <c r="AU87" i="15"/>
  <c r="AE87" i="15"/>
  <c r="BX87" i="15"/>
  <c r="AS87" i="15"/>
  <c r="BW87" i="15"/>
  <c r="AR87" i="15"/>
  <c r="AC87" i="15"/>
  <c r="BV87" i="15"/>
  <c r="AP87" i="15"/>
  <c r="AA87" i="15"/>
  <c r="BT87" i="15"/>
  <c r="AO87" i="15"/>
  <c r="AM87" i="15"/>
  <c r="AL87" i="15"/>
  <c r="W87" i="15"/>
  <c r="BP87" i="15"/>
  <c r="AK87" i="15"/>
  <c r="BO87" i="15"/>
  <c r="AJ87" i="15"/>
  <c r="AF87" i="15"/>
  <c r="P87" i="15"/>
  <c r="BI87" i="15"/>
  <c r="M87" i="15"/>
  <c r="BF87" i="15"/>
  <c r="L87" i="15"/>
  <c r="BE87" i="15"/>
  <c r="Z87" i="15"/>
  <c r="K87" i="15"/>
  <c r="BD87" i="15"/>
  <c r="X87" i="15"/>
  <c r="H87" i="15"/>
  <c r="BA87" i="15"/>
  <c r="U87" i="15"/>
  <c r="Q87" i="15"/>
  <c r="N87" i="15"/>
  <c r="BG87" i="15"/>
  <c r="I87" i="15"/>
  <c r="F87" i="15"/>
  <c r="AU86" i="15"/>
  <c r="AF86" i="15"/>
  <c r="BY86" i="15"/>
  <c r="AR86" i="15"/>
  <c r="AC86" i="15"/>
  <c r="BV86" i="15"/>
  <c r="AM86" i="15"/>
  <c r="X86" i="15"/>
  <c r="BQ86" i="15"/>
  <c r="AJ86" i="15"/>
  <c r="U86" i="15"/>
  <c r="BN86" i="15"/>
  <c r="N86" i="15"/>
  <c r="BG86" i="15"/>
  <c r="Z86" i="15"/>
  <c r="K86" i="15"/>
  <c r="BD86" i="15"/>
  <c r="F86" i="15"/>
  <c r="AY86" i="15"/>
  <c r="CC86" i="15"/>
  <c r="AS86" i="15"/>
  <c r="AQ86" i="15"/>
  <c r="AP86" i="15"/>
  <c r="AA86" i="15"/>
  <c r="BT86" i="15"/>
  <c r="AO86" i="15"/>
  <c r="BS86" i="15"/>
  <c r="AN86" i="15"/>
  <c r="Y86" i="15"/>
  <c r="BR86" i="15"/>
  <c r="AL86" i="15"/>
  <c r="AK86" i="15"/>
  <c r="AW86" i="15"/>
  <c r="Q86" i="15"/>
  <c r="BJ86" i="15"/>
  <c r="AE86" i="15"/>
  <c r="AD86" i="15"/>
  <c r="O86" i="15"/>
  <c r="BH86" i="15"/>
  <c r="AB86" i="15"/>
  <c r="BU86" i="15"/>
  <c r="I86" i="15"/>
  <c r="BB86" i="15"/>
  <c r="W86" i="15"/>
  <c r="H86" i="15"/>
  <c r="BA86" i="15"/>
  <c r="V86" i="15"/>
  <c r="G86" i="15"/>
  <c r="AZ86" i="15"/>
  <c r="P86" i="15"/>
  <c r="M86" i="15"/>
  <c r="L86" i="15"/>
  <c r="J86" i="15"/>
  <c r="BC86" i="15"/>
  <c r="AQ85" i="15"/>
  <c r="AB85" i="15"/>
  <c r="BU85" i="15"/>
  <c r="AN85" i="15"/>
  <c r="Y85" i="15"/>
  <c r="BR85" i="15"/>
  <c r="AD85" i="15"/>
  <c r="O85" i="15"/>
  <c r="BH85" i="15"/>
  <c r="J85" i="15"/>
  <c r="BC85" i="15"/>
  <c r="V85" i="15"/>
  <c r="G85" i="15"/>
  <c r="AZ85" i="15"/>
  <c r="AU85" i="15"/>
  <c r="F85" i="15"/>
  <c r="CC85" i="15"/>
  <c r="AE85" i="15"/>
  <c r="BX85" i="15"/>
  <c r="AS85" i="15"/>
  <c r="BW85" i="15"/>
  <c r="AR85" i="15"/>
  <c r="AC85" i="15"/>
  <c r="BV85" i="15"/>
  <c r="AP85" i="15"/>
  <c r="AA85" i="15"/>
  <c r="BT85" i="15"/>
  <c r="AO85" i="15"/>
  <c r="AM85" i="15"/>
  <c r="AL85" i="15"/>
  <c r="W85" i="15"/>
  <c r="BP85" i="15"/>
  <c r="AK85" i="15"/>
  <c r="BO85" i="15"/>
  <c r="AJ85" i="15"/>
  <c r="AF85" i="15"/>
  <c r="P85" i="15"/>
  <c r="BI85" i="15"/>
  <c r="M85" i="15"/>
  <c r="BF85" i="15"/>
  <c r="L85" i="15"/>
  <c r="BE85" i="15"/>
  <c r="Z85" i="15"/>
  <c r="K85" i="15"/>
  <c r="BD85" i="15"/>
  <c r="X85" i="15"/>
  <c r="H85" i="15"/>
  <c r="BA85" i="15"/>
  <c r="U85" i="15"/>
  <c r="Q85" i="15"/>
  <c r="N85" i="15"/>
  <c r="BG85" i="15"/>
  <c r="I85" i="15"/>
  <c r="AU84" i="15"/>
  <c r="AF84" i="15"/>
  <c r="BY84" i="15"/>
  <c r="AR84" i="15"/>
  <c r="AC84" i="15"/>
  <c r="BV84" i="15"/>
  <c r="AM84" i="15"/>
  <c r="X84" i="15"/>
  <c r="BQ84" i="15"/>
  <c r="AJ84" i="15"/>
  <c r="U84" i="15"/>
  <c r="BN84" i="15"/>
  <c r="N84" i="15"/>
  <c r="BG84" i="15"/>
  <c r="Z84" i="15"/>
  <c r="K84" i="15"/>
  <c r="BD84" i="15"/>
  <c r="F84" i="15"/>
  <c r="AY84" i="15"/>
  <c r="CC84" i="15"/>
  <c r="AS84" i="15"/>
  <c r="AQ84" i="15"/>
  <c r="AP84" i="15"/>
  <c r="AA84" i="15"/>
  <c r="BT84" i="15"/>
  <c r="AO84" i="15"/>
  <c r="BS84" i="15"/>
  <c r="AN84" i="15"/>
  <c r="Y84" i="15"/>
  <c r="BR84" i="15"/>
  <c r="AL84" i="15"/>
  <c r="AK84" i="15"/>
  <c r="AW84" i="15"/>
  <c r="Q84" i="15"/>
  <c r="BJ84" i="15"/>
  <c r="AE84" i="15"/>
  <c r="AD84" i="15"/>
  <c r="O84" i="15"/>
  <c r="BH84" i="15"/>
  <c r="AB84" i="15"/>
  <c r="BU84" i="15"/>
  <c r="J84" i="15"/>
  <c r="BC84" i="15"/>
  <c r="W84" i="15"/>
  <c r="H84" i="15"/>
  <c r="BA84" i="15"/>
  <c r="V84" i="15"/>
  <c r="G84" i="15"/>
  <c r="AZ84" i="15"/>
  <c r="P84" i="15"/>
  <c r="M84" i="15"/>
  <c r="L84" i="15"/>
  <c r="I84" i="15"/>
  <c r="AU83" i="15"/>
  <c r="AF83" i="15"/>
  <c r="BY83" i="15"/>
  <c r="AP83" i="15"/>
  <c r="AA83" i="15"/>
  <c r="BT83" i="15"/>
  <c r="AM83" i="15"/>
  <c r="X83" i="15"/>
  <c r="BQ83" i="15"/>
  <c r="AB83" i="15"/>
  <c r="M83" i="15"/>
  <c r="BF83" i="15"/>
  <c r="AE83" i="15"/>
  <c r="BX83" i="15"/>
  <c r="AS83" i="15"/>
  <c r="AR83" i="15"/>
  <c r="AC83" i="15"/>
  <c r="BV83" i="15"/>
  <c r="AQ83" i="15"/>
  <c r="BU83" i="15"/>
  <c r="AO83" i="15"/>
  <c r="AN83" i="15"/>
  <c r="Y83" i="15"/>
  <c r="BR83" i="15"/>
  <c r="AL83" i="15"/>
  <c r="W83" i="15"/>
  <c r="BP83" i="15"/>
  <c r="AK83" i="15"/>
  <c r="AJ83" i="15"/>
  <c r="P83" i="15"/>
  <c r="BI83" i="15"/>
  <c r="AD83" i="15"/>
  <c r="N83" i="15"/>
  <c r="BG83" i="15"/>
  <c r="L83" i="15"/>
  <c r="BE83" i="15"/>
  <c r="Z83" i="15"/>
  <c r="K83" i="15"/>
  <c r="BD83" i="15"/>
  <c r="J83" i="15"/>
  <c r="BC83" i="15"/>
  <c r="H83" i="15"/>
  <c r="BA83" i="15"/>
  <c r="U83" i="15"/>
  <c r="Q83" i="15"/>
  <c r="BJ83" i="15"/>
  <c r="O83" i="15"/>
  <c r="I83" i="15"/>
  <c r="BB83" i="15"/>
  <c r="G83" i="15"/>
  <c r="AZ83" i="15"/>
  <c r="F83" i="15"/>
  <c r="AY83" i="15"/>
  <c r="AU82" i="15"/>
  <c r="AF82" i="15"/>
  <c r="BY82" i="15"/>
  <c r="AS82" i="15"/>
  <c r="AD82" i="15"/>
  <c r="BW82" i="15"/>
  <c r="AP82" i="15"/>
  <c r="AA82" i="15"/>
  <c r="BT82" i="15"/>
  <c r="AM82" i="15"/>
  <c r="X82" i="15"/>
  <c r="BQ82" i="15"/>
  <c r="AK82" i="15"/>
  <c r="V82" i="15"/>
  <c r="BO82" i="15"/>
  <c r="Q82" i="15"/>
  <c r="BJ82" i="15"/>
  <c r="L82" i="15"/>
  <c r="BE82" i="15"/>
  <c r="I82" i="15"/>
  <c r="BB82" i="15"/>
  <c r="F82" i="15"/>
  <c r="CC82" i="15"/>
  <c r="AE82" i="15"/>
  <c r="BX82" i="15"/>
  <c r="AR82" i="15"/>
  <c r="AQ82" i="15"/>
  <c r="AB82" i="15"/>
  <c r="BU82" i="15"/>
  <c r="AO82" i="15"/>
  <c r="Z82" i="15"/>
  <c r="BS82" i="15"/>
  <c r="AN82" i="15"/>
  <c r="AL82" i="15"/>
  <c r="W82" i="15"/>
  <c r="BP82" i="15"/>
  <c r="AJ82" i="15"/>
  <c r="AW82" i="15"/>
  <c r="P82" i="15"/>
  <c r="BI82" i="15"/>
  <c r="AC82" i="15"/>
  <c r="Y82" i="15"/>
  <c r="J82" i="15"/>
  <c r="BC82" i="15"/>
  <c r="H82" i="15"/>
  <c r="BA82" i="15"/>
  <c r="U82" i="15"/>
  <c r="O82" i="15"/>
  <c r="BH82" i="15"/>
  <c r="N82" i="15"/>
  <c r="M82" i="15"/>
  <c r="K82" i="15"/>
  <c r="BD82" i="15"/>
  <c r="G82" i="15"/>
  <c r="S82" i="15"/>
  <c r="AZ82" i="15"/>
  <c r="AU81" i="15"/>
  <c r="F81" i="15"/>
  <c r="CC81" i="15"/>
  <c r="AE81" i="15"/>
  <c r="BX81" i="15"/>
  <c r="AQ81" i="15"/>
  <c r="AB81" i="15"/>
  <c r="BU81" i="15"/>
  <c r="AO81" i="15"/>
  <c r="Z81" i="15"/>
  <c r="BS81" i="15"/>
  <c r="AL81" i="15"/>
  <c r="W81" i="15"/>
  <c r="BP81" i="15"/>
  <c r="P81" i="15"/>
  <c r="BI81" i="15"/>
  <c r="M81" i="15"/>
  <c r="BF81" i="15"/>
  <c r="H81" i="15"/>
  <c r="BA81" i="15"/>
  <c r="AF81" i="15"/>
  <c r="BY81" i="15"/>
  <c r="AS81" i="15"/>
  <c r="AD81" i="15"/>
  <c r="BW81" i="15"/>
  <c r="AR81" i="15"/>
  <c r="AP81" i="15"/>
  <c r="AN81" i="15"/>
  <c r="AM81" i="15"/>
  <c r="X81" i="15"/>
  <c r="BQ81" i="15"/>
  <c r="AK81" i="15"/>
  <c r="AJ81" i="15"/>
  <c r="Q81" i="15"/>
  <c r="BJ81" i="15"/>
  <c r="AC81" i="15"/>
  <c r="N81" i="15"/>
  <c r="BG81" i="15"/>
  <c r="AA81" i="15"/>
  <c r="L81" i="15"/>
  <c r="BE81" i="15"/>
  <c r="Y81" i="15"/>
  <c r="I81" i="15"/>
  <c r="BB81" i="15"/>
  <c r="V81" i="15"/>
  <c r="U81" i="15"/>
  <c r="AY81" i="15"/>
  <c r="O81" i="15"/>
  <c r="BH81" i="15"/>
  <c r="K81" i="15"/>
  <c r="BD81" i="15"/>
  <c r="J81" i="15"/>
  <c r="G81" i="15"/>
  <c r="AZ81" i="15"/>
  <c r="S81" i="15"/>
  <c r="AU80" i="15"/>
  <c r="AF80" i="15"/>
  <c r="BY80" i="15"/>
  <c r="AS80" i="15"/>
  <c r="AD80" i="15"/>
  <c r="BW80" i="15"/>
  <c r="AP80" i="15"/>
  <c r="AA80" i="15"/>
  <c r="BT80" i="15"/>
  <c r="AM80" i="15"/>
  <c r="X80" i="15"/>
  <c r="BQ80" i="15"/>
  <c r="AK80" i="15"/>
  <c r="V80" i="15"/>
  <c r="BO80" i="15"/>
  <c r="Q80" i="15"/>
  <c r="BJ80" i="15"/>
  <c r="L80" i="15"/>
  <c r="BE80" i="15"/>
  <c r="I80" i="15"/>
  <c r="BB80" i="15"/>
  <c r="F80" i="15"/>
  <c r="CC80" i="15"/>
  <c r="AE80" i="15"/>
  <c r="BX80" i="15"/>
  <c r="AR80" i="15"/>
  <c r="AQ80" i="15"/>
  <c r="AB80" i="15"/>
  <c r="BU80" i="15"/>
  <c r="AO80" i="15"/>
  <c r="Z80" i="15"/>
  <c r="BS80" i="15"/>
  <c r="AN80" i="15"/>
  <c r="AL80" i="15"/>
  <c r="W80" i="15"/>
  <c r="BP80" i="15"/>
  <c r="AJ80" i="15"/>
  <c r="AW80" i="15"/>
  <c r="P80" i="15"/>
  <c r="BI80" i="15"/>
  <c r="AC80" i="15"/>
  <c r="BV80" i="15"/>
  <c r="Y80" i="15"/>
  <c r="J80" i="15"/>
  <c r="BC80" i="15"/>
  <c r="H80" i="15"/>
  <c r="BA80" i="15"/>
  <c r="U80" i="15"/>
  <c r="O80" i="15"/>
  <c r="BH80" i="15"/>
  <c r="N80" i="15"/>
  <c r="M80" i="15"/>
  <c r="K80" i="15"/>
  <c r="BD80" i="15"/>
  <c r="G80" i="15"/>
  <c r="S80" i="15"/>
  <c r="AZ80" i="15"/>
  <c r="AU79" i="15"/>
  <c r="F79" i="15"/>
  <c r="CC79" i="15"/>
  <c r="AE79" i="15"/>
  <c r="BX79" i="15"/>
  <c r="AO79" i="15"/>
  <c r="Z79" i="15"/>
  <c r="BS79" i="15"/>
  <c r="AL79" i="15"/>
  <c r="W79" i="15"/>
  <c r="BP79" i="15"/>
  <c r="P79" i="15"/>
  <c r="BI79" i="15"/>
  <c r="AB79" i="15"/>
  <c r="M79" i="15"/>
  <c r="BF79" i="15"/>
  <c r="H79" i="15"/>
  <c r="BA79" i="15"/>
  <c r="AF79" i="15"/>
  <c r="BY79" i="15"/>
  <c r="AS79" i="15"/>
  <c r="AD79" i="15"/>
  <c r="BW79" i="15"/>
  <c r="AR79" i="15"/>
  <c r="AQ79" i="15"/>
  <c r="BU79" i="15"/>
  <c r="AP79" i="15"/>
  <c r="AN79" i="15"/>
  <c r="AM79" i="15"/>
  <c r="X79" i="15"/>
  <c r="BQ79" i="15"/>
  <c r="AK79" i="15"/>
  <c r="AJ79" i="15"/>
  <c r="Q79" i="15"/>
  <c r="BJ79" i="15"/>
  <c r="O79" i="15"/>
  <c r="BH79" i="15"/>
  <c r="AC79" i="15"/>
  <c r="N79" i="15"/>
  <c r="BG79" i="15"/>
  <c r="AA79" i="15"/>
  <c r="L79" i="15"/>
  <c r="BE79" i="15"/>
  <c r="Y79" i="15"/>
  <c r="J79" i="15"/>
  <c r="BC79" i="15"/>
  <c r="I79" i="15"/>
  <c r="BB79" i="15"/>
  <c r="V79" i="15"/>
  <c r="G79" i="15"/>
  <c r="AZ79" i="15"/>
  <c r="U79" i="15"/>
  <c r="AY79" i="15"/>
  <c r="K79" i="15"/>
  <c r="BD79" i="15"/>
  <c r="S79" i="15"/>
  <c r="AS78" i="15"/>
  <c r="AD78" i="15"/>
  <c r="BW78" i="15"/>
  <c r="AP78" i="15"/>
  <c r="AA78" i="15"/>
  <c r="BT78" i="15"/>
  <c r="AK78" i="15"/>
  <c r="V78" i="15"/>
  <c r="BO78" i="15"/>
  <c r="AF78" i="15"/>
  <c r="Q78" i="15"/>
  <c r="BJ78" i="15"/>
  <c r="L78" i="15"/>
  <c r="BE78" i="15"/>
  <c r="X78" i="15"/>
  <c r="I78" i="15"/>
  <c r="BB78" i="15"/>
  <c r="AU78" i="15"/>
  <c r="F78" i="15"/>
  <c r="CC78" i="15"/>
  <c r="AR78" i="15"/>
  <c r="AQ78" i="15"/>
  <c r="AB78" i="15"/>
  <c r="BU78" i="15"/>
  <c r="AO78" i="15"/>
  <c r="Z78" i="15"/>
  <c r="BS78" i="15"/>
  <c r="AN78" i="15"/>
  <c r="AM78" i="15"/>
  <c r="BQ78" i="15"/>
  <c r="AL78" i="15"/>
  <c r="AJ78" i="15"/>
  <c r="AE78" i="15"/>
  <c r="P78" i="15"/>
  <c r="BI78" i="15"/>
  <c r="AC78" i="15"/>
  <c r="N78" i="15"/>
  <c r="BG78" i="15"/>
  <c r="M78" i="15"/>
  <c r="BF78" i="15"/>
  <c r="Y78" i="15"/>
  <c r="J78" i="15"/>
  <c r="BC78" i="15"/>
  <c r="W78" i="15"/>
  <c r="H78" i="15"/>
  <c r="BA78" i="15"/>
  <c r="U78" i="15"/>
  <c r="O78" i="15"/>
  <c r="BH78" i="15"/>
  <c r="K78" i="15"/>
  <c r="G78" i="15"/>
  <c r="S78" i="15"/>
  <c r="AZ78" i="15"/>
  <c r="AU77" i="15"/>
  <c r="F77" i="15"/>
  <c r="CC77" i="15"/>
  <c r="AE77" i="15"/>
  <c r="BX77" i="15"/>
  <c r="AQ77" i="15"/>
  <c r="AB77" i="15"/>
  <c r="BU77" i="15"/>
  <c r="AO77" i="15"/>
  <c r="Z77" i="15"/>
  <c r="BS77" i="15"/>
  <c r="AL77" i="15"/>
  <c r="W77" i="15"/>
  <c r="BP77" i="15"/>
  <c r="P77" i="15"/>
  <c r="BI77" i="15"/>
  <c r="M77" i="15"/>
  <c r="BF77" i="15"/>
  <c r="H77" i="15"/>
  <c r="BA77" i="15"/>
  <c r="AF77" i="15"/>
  <c r="BY77" i="15"/>
  <c r="AS77" i="15"/>
  <c r="AD77" i="15"/>
  <c r="BW77" i="15"/>
  <c r="AR77" i="15"/>
  <c r="AP77" i="15"/>
  <c r="AN77" i="15"/>
  <c r="AM77" i="15"/>
  <c r="X77" i="15"/>
  <c r="BQ77" i="15"/>
  <c r="AK77" i="15"/>
  <c r="AJ77" i="15"/>
  <c r="O77" i="15"/>
  <c r="BH77" i="15"/>
  <c r="AC77" i="15"/>
  <c r="N77" i="15"/>
  <c r="BG77" i="15"/>
  <c r="AA77" i="15"/>
  <c r="L77" i="15"/>
  <c r="BE77" i="15"/>
  <c r="Y77" i="15"/>
  <c r="U77" i="15"/>
  <c r="V77" i="15"/>
  <c r="AH77" i="15"/>
  <c r="G77" i="15"/>
  <c r="I77" i="15"/>
  <c r="J77" i="15"/>
  <c r="K77" i="15"/>
  <c r="Q77" i="15"/>
  <c r="S77" i="15"/>
  <c r="BL77" i="15"/>
  <c r="AZ77" i="15"/>
  <c r="AY77" i="15"/>
  <c r="BD77" i="15"/>
  <c r="AS76" i="15"/>
  <c r="AD76" i="15"/>
  <c r="BW76" i="15"/>
  <c r="AP76" i="15"/>
  <c r="AA76" i="15"/>
  <c r="BT76" i="15"/>
  <c r="AM76" i="15"/>
  <c r="X76" i="15"/>
  <c r="BQ76" i="15"/>
  <c r="AK76" i="15"/>
  <c r="V76" i="15"/>
  <c r="BO76" i="15"/>
  <c r="AF76" i="15"/>
  <c r="Q76" i="15"/>
  <c r="BJ76" i="15"/>
  <c r="L76" i="15"/>
  <c r="BE76" i="15"/>
  <c r="I76" i="15"/>
  <c r="BB76" i="15"/>
  <c r="AU76" i="15"/>
  <c r="F76" i="15"/>
  <c r="CC76" i="15"/>
  <c r="AR76" i="15"/>
  <c r="AQ76" i="15"/>
  <c r="AB76" i="15"/>
  <c r="BU76" i="15"/>
  <c r="AO76" i="15"/>
  <c r="Z76" i="15"/>
  <c r="BS76" i="15"/>
  <c r="AN76" i="15"/>
  <c r="AL76" i="15"/>
  <c r="AJ76" i="15"/>
  <c r="AE76" i="15"/>
  <c r="P76" i="15"/>
  <c r="BI76" i="15"/>
  <c r="AC76" i="15"/>
  <c r="N76" i="15"/>
  <c r="BG76" i="15"/>
  <c r="M76" i="15"/>
  <c r="BF76" i="15"/>
  <c r="K76" i="15"/>
  <c r="BD76" i="15"/>
  <c r="Y76" i="15"/>
  <c r="J76" i="15"/>
  <c r="BC76" i="15"/>
  <c r="W76" i="15"/>
  <c r="H76" i="15"/>
  <c r="BA76" i="15"/>
  <c r="U76" i="15"/>
  <c r="AH76" i="15"/>
  <c r="G76" i="15"/>
  <c r="O76" i="15"/>
  <c r="S76" i="15"/>
  <c r="BL76" i="15"/>
  <c r="BH76" i="15"/>
  <c r="AZ76" i="15"/>
  <c r="B75" i="15"/>
  <c r="B76" i="15"/>
  <c r="B77" i="15"/>
  <c r="B78" i="15"/>
  <c r="B79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98" i="15"/>
  <c r="B99" i="15"/>
  <c r="B100" i="15"/>
  <c r="B101" i="15"/>
  <c r="B102" i="15"/>
  <c r="B103" i="15"/>
  <c r="B104" i="15"/>
  <c r="B105" i="15"/>
  <c r="AU75" i="15"/>
  <c r="F75" i="15"/>
  <c r="CC75" i="15"/>
  <c r="AE75" i="15"/>
  <c r="BX75" i="15"/>
  <c r="AQ75" i="15"/>
  <c r="AB75" i="15"/>
  <c r="BU75" i="15"/>
  <c r="AO75" i="15"/>
  <c r="Z75" i="15"/>
  <c r="BS75" i="15"/>
  <c r="AL75" i="15"/>
  <c r="W75" i="15"/>
  <c r="BP75" i="15"/>
  <c r="P75" i="15"/>
  <c r="BI75" i="15"/>
  <c r="M75" i="15"/>
  <c r="BF75" i="15"/>
  <c r="Y75" i="15"/>
  <c r="J75" i="15"/>
  <c r="BC75" i="15"/>
  <c r="H75" i="15"/>
  <c r="BA75" i="15"/>
  <c r="AF75" i="15"/>
  <c r="BY75" i="15"/>
  <c r="AS75" i="15"/>
  <c r="AD75" i="15"/>
  <c r="BW75" i="15"/>
  <c r="AR75" i="15"/>
  <c r="AP75" i="15"/>
  <c r="AN75" i="15"/>
  <c r="AM75" i="15"/>
  <c r="X75" i="15"/>
  <c r="BQ75" i="15"/>
  <c r="AK75" i="15"/>
  <c r="AJ75" i="15"/>
  <c r="AC75" i="15"/>
  <c r="N75" i="15"/>
  <c r="BG75" i="15"/>
  <c r="AA75" i="15"/>
  <c r="L75" i="15"/>
  <c r="BE75" i="15"/>
  <c r="V75" i="15"/>
  <c r="U75" i="15"/>
  <c r="AY75" i="15"/>
  <c r="Q75" i="15"/>
  <c r="O75" i="15"/>
  <c r="K75" i="15"/>
  <c r="BD75" i="15"/>
  <c r="I75" i="15"/>
  <c r="G75" i="15"/>
  <c r="S75" i="15"/>
  <c r="AS74" i="15"/>
  <c r="AD74" i="15"/>
  <c r="BW74" i="15"/>
  <c r="AP74" i="15"/>
  <c r="AA74" i="15"/>
  <c r="BT74" i="15"/>
  <c r="AM74" i="15"/>
  <c r="X74" i="15"/>
  <c r="BQ74" i="15"/>
  <c r="AK74" i="15"/>
  <c r="V74" i="15"/>
  <c r="BO74" i="15"/>
  <c r="AF74" i="15"/>
  <c r="Q74" i="15"/>
  <c r="BJ74" i="15"/>
  <c r="L74" i="15"/>
  <c r="BE74" i="15"/>
  <c r="I74" i="15"/>
  <c r="BB74" i="15"/>
  <c r="AU74" i="15"/>
  <c r="BY74" i="15"/>
  <c r="AE74" i="15"/>
  <c r="BX74" i="15"/>
  <c r="AR74" i="15"/>
  <c r="AQ74" i="15"/>
  <c r="AO74" i="15"/>
  <c r="AN74" i="15"/>
  <c r="AL74" i="15"/>
  <c r="W74" i="15"/>
  <c r="BP74" i="15"/>
  <c r="AJ74" i="15"/>
  <c r="AC74" i="15"/>
  <c r="AB74" i="15"/>
  <c r="Z74" i="15"/>
  <c r="Y74" i="15"/>
  <c r="BR74" i="15"/>
  <c r="U74" i="15"/>
  <c r="P74" i="15"/>
  <c r="P106" i="15"/>
  <c r="O74" i="15"/>
  <c r="BH74" i="15"/>
  <c r="N74" i="15"/>
  <c r="M74" i="15"/>
  <c r="K74" i="15"/>
  <c r="K106" i="15"/>
  <c r="J74" i="15"/>
  <c r="J106" i="15"/>
  <c r="H74" i="15"/>
  <c r="H106" i="15"/>
  <c r="G74" i="15"/>
  <c r="AZ74" i="15"/>
  <c r="F74" i="15"/>
  <c r="CE72" i="15"/>
  <c r="AR71" i="15"/>
  <c r="AC71" i="15"/>
  <c r="BV71" i="15"/>
  <c r="AO71" i="15"/>
  <c r="Z71" i="15"/>
  <c r="BS71" i="15"/>
  <c r="AJ71" i="15"/>
  <c r="U71" i="15"/>
  <c r="BN71" i="15"/>
  <c r="AE71" i="15"/>
  <c r="P71" i="15"/>
  <c r="BI71" i="15"/>
  <c r="AD71" i="15"/>
  <c r="O71" i="15"/>
  <c r="BH71" i="15"/>
  <c r="K71" i="15"/>
  <c r="BD71" i="15"/>
  <c r="W71" i="15"/>
  <c r="H71" i="15"/>
  <c r="BA71" i="15"/>
  <c r="AU71" i="15"/>
  <c r="AT71" i="15"/>
  <c r="BX71" i="15"/>
  <c r="AS71" i="15"/>
  <c r="AQ71" i="15"/>
  <c r="AB71" i="15"/>
  <c r="BU71" i="15"/>
  <c r="AP71" i="15"/>
  <c r="AN71" i="15"/>
  <c r="Y71" i="15"/>
  <c r="BR71" i="15"/>
  <c r="AM71" i="15"/>
  <c r="AL71" i="15"/>
  <c r="BP71" i="15"/>
  <c r="AK71" i="15"/>
  <c r="AF71" i="15"/>
  <c r="M71" i="15"/>
  <c r="BF71" i="15"/>
  <c r="AA71" i="15"/>
  <c r="X71" i="15"/>
  <c r="V71" i="15"/>
  <c r="Q71" i="15"/>
  <c r="N71" i="15"/>
  <c r="BG71" i="15"/>
  <c r="L71" i="15"/>
  <c r="J71" i="15"/>
  <c r="F71" i="15"/>
  <c r="G71" i="15"/>
  <c r="I71" i="15"/>
  <c r="S71" i="15"/>
  <c r="AY71" i="15"/>
  <c r="AS70" i="15"/>
  <c r="AD70" i="15"/>
  <c r="BW70" i="15"/>
  <c r="AP70" i="15"/>
  <c r="AA70" i="15"/>
  <c r="BT70" i="15"/>
  <c r="AN70" i="15"/>
  <c r="Y70" i="15"/>
  <c r="BR70" i="15"/>
  <c r="AM70" i="15"/>
  <c r="X70" i="15"/>
  <c r="BQ70" i="15"/>
  <c r="AK70" i="15"/>
  <c r="V70" i="15"/>
  <c r="BO70" i="15"/>
  <c r="O70" i="15"/>
  <c r="BH70" i="15"/>
  <c r="L70" i="15"/>
  <c r="BE70" i="15"/>
  <c r="I70" i="15"/>
  <c r="BB70" i="15"/>
  <c r="G70" i="15"/>
  <c r="AZ70" i="15"/>
  <c r="AU70" i="15"/>
  <c r="AT70" i="15"/>
  <c r="AE70" i="15"/>
  <c r="BX70" i="15"/>
  <c r="AR70" i="15"/>
  <c r="AC70" i="15"/>
  <c r="BV70" i="15"/>
  <c r="AQ70" i="15"/>
  <c r="AO70" i="15"/>
  <c r="AL70" i="15"/>
  <c r="W70" i="15"/>
  <c r="BP70" i="15"/>
  <c r="AJ70" i="15"/>
  <c r="AF70" i="15"/>
  <c r="Q70" i="15"/>
  <c r="BJ70" i="15"/>
  <c r="P70" i="15"/>
  <c r="BI70" i="15"/>
  <c r="N70" i="15"/>
  <c r="BG70" i="15"/>
  <c r="AB70" i="15"/>
  <c r="Z70" i="15"/>
  <c r="K70" i="15"/>
  <c r="BD70" i="15"/>
  <c r="H70" i="15"/>
  <c r="BA70" i="15"/>
  <c r="U70" i="15"/>
  <c r="AH70" i="15"/>
  <c r="M70" i="15"/>
  <c r="J70" i="15"/>
  <c r="BC70" i="15"/>
  <c r="F70" i="15"/>
  <c r="S70" i="15"/>
  <c r="AR69" i="15"/>
  <c r="AC69" i="15"/>
  <c r="BV69" i="15"/>
  <c r="AO69" i="15"/>
  <c r="Z69" i="15"/>
  <c r="BS69" i="15"/>
  <c r="AJ69" i="15"/>
  <c r="U69" i="15"/>
  <c r="BN69" i="15"/>
  <c r="AD69" i="15"/>
  <c r="O69" i="15"/>
  <c r="BH69" i="15"/>
  <c r="K69" i="15"/>
  <c r="BD69" i="15"/>
  <c r="W69" i="15"/>
  <c r="H69" i="15"/>
  <c r="BA69" i="15"/>
  <c r="AU69" i="15"/>
  <c r="AT69" i="15"/>
  <c r="AE69" i="15"/>
  <c r="BX69" i="15"/>
  <c r="AS69" i="15"/>
  <c r="AQ69" i="15"/>
  <c r="AP69" i="15"/>
  <c r="AA69" i="15"/>
  <c r="BT69" i="15"/>
  <c r="AN69" i="15"/>
  <c r="Y69" i="15"/>
  <c r="BR69" i="15"/>
  <c r="AM69" i="15"/>
  <c r="AL69" i="15"/>
  <c r="BP69" i="15"/>
  <c r="AK69" i="15"/>
  <c r="AF69" i="15"/>
  <c r="P69" i="15"/>
  <c r="BI69" i="15"/>
  <c r="AB69" i="15"/>
  <c r="BU69" i="15"/>
  <c r="X69" i="15"/>
  <c r="V69" i="15"/>
  <c r="Q69" i="15"/>
  <c r="N69" i="15"/>
  <c r="BG69" i="15"/>
  <c r="M69" i="15"/>
  <c r="L69" i="15"/>
  <c r="J69" i="15"/>
  <c r="BC69" i="15"/>
  <c r="I69" i="15"/>
  <c r="G69" i="15"/>
  <c r="F69" i="15"/>
  <c r="AU68" i="15"/>
  <c r="AF68" i="15"/>
  <c r="BY68" i="15"/>
  <c r="AS68" i="15"/>
  <c r="AD68" i="15"/>
  <c r="BW68" i="15"/>
  <c r="AN68" i="15"/>
  <c r="Y68" i="15"/>
  <c r="BR68" i="15"/>
  <c r="AM68" i="15"/>
  <c r="X68" i="15"/>
  <c r="BQ68" i="15"/>
  <c r="AK68" i="15"/>
  <c r="V68" i="15"/>
  <c r="BO68" i="15"/>
  <c r="AJ68" i="15"/>
  <c r="U68" i="15"/>
  <c r="BN68" i="15"/>
  <c r="O68" i="15"/>
  <c r="BH68" i="15"/>
  <c r="AC68" i="15"/>
  <c r="N68" i="15"/>
  <c r="BG68" i="15"/>
  <c r="Z68" i="15"/>
  <c r="K68" i="15"/>
  <c r="BD68" i="15"/>
  <c r="J68" i="15"/>
  <c r="BC68" i="15"/>
  <c r="I68" i="15"/>
  <c r="BB68" i="15"/>
  <c r="G68" i="15"/>
  <c r="AZ68" i="15"/>
  <c r="AT68" i="15"/>
  <c r="AE68" i="15"/>
  <c r="BX68" i="15"/>
  <c r="AR68" i="15"/>
  <c r="BV68" i="15"/>
  <c r="AQ68" i="15"/>
  <c r="AP68" i="15"/>
  <c r="AA68" i="15"/>
  <c r="BT68" i="15"/>
  <c r="AO68" i="15"/>
  <c r="BS68" i="15"/>
  <c r="AL68" i="15"/>
  <c r="W68" i="15"/>
  <c r="BP68" i="15"/>
  <c r="P68" i="15"/>
  <c r="BI68" i="15"/>
  <c r="AB68" i="15"/>
  <c r="L68" i="15"/>
  <c r="BE68" i="15"/>
  <c r="H68" i="15"/>
  <c r="BA68" i="15"/>
  <c r="Q68" i="15"/>
  <c r="BJ68" i="15"/>
  <c r="M68" i="15"/>
  <c r="F68" i="15"/>
  <c r="S68" i="15"/>
  <c r="AT67" i="15"/>
  <c r="AE67" i="15"/>
  <c r="BX67" i="15"/>
  <c r="AR67" i="15"/>
  <c r="AC67" i="15"/>
  <c r="BV67" i="15"/>
  <c r="AQ67" i="15"/>
  <c r="AB67" i="15"/>
  <c r="BU67" i="15"/>
  <c r="AO67" i="15"/>
  <c r="Z67" i="15"/>
  <c r="BS67" i="15"/>
  <c r="AN67" i="15"/>
  <c r="Y67" i="15"/>
  <c r="BR67" i="15"/>
  <c r="AJ67" i="15"/>
  <c r="U67" i="15"/>
  <c r="BN67" i="15"/>
  <c r="K67" i="15"/>
  <c r="BD67" i="15"/>
  <c r="W67" i="15"/>
  <c r="H67" i="15"/>
  <c r="BA67" i="15"/>
  <c r="AU67" i="15"/>
  <c r="AS67" i="15"/>
  <c r="AP67" i="15"/>
  <c r="AA67" i="15"/>
  <c r="BT67" i="15"/>
  <c r="AK67" i="15"/>
  <c r="AL67" i="15"/>
  <c r="AM67" i="15"/>
  <c r="AW67" i="15"/>
  <c r="BP67" i="15"/>
  <c r="AF67" i="15"/>
  <c r="P67" i="15"/>
  <c r="BI67" i="15"/>
  <c r="AD67" i="15"/>
  <c r="O67" i="15"/>
  <c r="BH67" i="15"/>
  <c r="M67" i="15"/>
  <c r="BF67" i="15"/>
  <c r="X67" i="15"/>
  <c r="V67" i="15"/>
  <c r="Q67" i="15"/>
  <c r="N67" i="15"/>
  <c r="BG67" i="15"/>
  <c r="L67" i="15"/>
  <c r="J67" i="15"/>
  <c r="BC67" i="15"/>
  <c r="I67" i="15"/>
  <c r="G67" i="15"/>
  <c r="F67" i="15"/>
  <c r="AU66" i="15"/>
  <c r="AF66" i="15"/>
  <c r="BY66" i="15"/>
  <c r="AS66" i="15"/>
  <c r="AD66" i="15"/>
  <c r="BW66" i="15"/>
  <c r="AN66" i="15"/>
  <c r="Y66" i="15"/>
  <c r="BR66" i="15"/>
  <c r="AM66" i="15"/>
  <c r="X66" i="15"/>
  <c r="BQ66" i="15"/>
  <c r="AK66" i="15"/>
  <c r="V66" i="15"/>
  <c r="BO66" i="15"/>
  <c r="AJ66" i="15"/>
  <c r="U66" i="15"/>
  <c r="BN66" i="15"/>
  <c r="O66" i="15"/>
  <c r="BH66" i="15"/>
  <c r="AC66" i="15"/>
  <c r="N66" i="15"/>
  <c r="BG66" i="15"/>
  <c r="Z66" i="15"/>
  <c r="K66" i="15"/>
  <c r="BD66" i="15"/>
  <c r="J66" i="15"/>
  <c r="BC66" i="15"/>
  <c r="G66" i="15"/>
  <c r="AZ66" i="15"/>
  <c r="AT66" i="15"/>
  <c r="AR66" i="15"/>
  <c r="BV66" i="15"/>
  <c r="AQ66" i="15"/>
  <c r="AP66" i="15"/>
  <c r="AA66" i="15"/>
  <c r="BT66" i="15"/>
  <c r="AO66" i="15"/>
  <c r="BS66" i="15"/>
  <c r="AL66" i="15"/>
  <c r="AE66" i="15"/>
  <c r="P66" i="15"/>
  <c r="BI66" i="15"/>
  <c r="AB66" i="15"/>
  <c r="L66" i="15"/>
  <c r="BE66" i="15"/>
  <c r="W66" i="15"/>
  <c r="H66" i="15"/>
  <c r="BA66" i="15"/>
  <c r="Q66" i="15"/>
  <c r="BJ66" i="15"/>
  <c r="M66" i="15"/>
  <c r="I66" i="15"/>
  <c r="BB66" i="15"/>
  <c r="F66" i="15"/>
  <c r="AR65" i="15"/>
  <c r="AC65" i="15"/>
  <c r="BV65" i="15"/>
  <c r="AO65" i="15"/>
  <c r="Z65" i="15"/>
  <c r="BS65" i="15"/>
  <c r="AJ65" i="15"/>
  <c r="U65" i="15"/>
  <c r="BN65" i="15"/>
  <c r="AD65" i="15"/>
  <c r="O65" i="15"/>
  <c r="BH65" i="15"/>
  <c r="AB65" i="15"/>
  <c r="M65" i="15"/>
  <c r="BF65" i="15"/>
  <c r="K65" i="15"/>
  <c r="BD65" i="15"/>
  <c r="AU65" i="15"/>
  <c r="AT65" i="15"/>
  <c r="AE65" i="15"/>
  <c r="BX65" i="15"/>
  <c r="AS65" i="15"/>
  <c r="AQ65" i="15"/>
  <c r="AP65" i="15"/>
  <c r="AA65" i="15"/>
  <c r="BT65" i="15"/>
  <c r="AN65" i="15"/>
  <c r="Y65" i="15"/>
  <c r="BR65" i="15"/>
  <c r="AM65" i="15"/>
  <c r="AL65" i="15"/>
  <c r="AK65" i="15"/>
  <c r="AF65" i="15"/>
  <c r="P65" i="15"/>
  <c r="BI65" i="15"/>
  <c r="BU65" i="15"/>
  <c r="X65" i="15"/>
  <c r="W65" i="15"/>
  <c r="V65" i="15"/>
  <c r="Q65" i="15"/>
  <c r="N65" i="15"/>
  <c r="BG65" i="15"/>
  <c r="L65" i="15"/>
  <c r="J65" i="15"/>
  <c r="BC65" i="15"/>
  <c r="I65" i="15"/>
  <c r="H65" i="15"/>
  <c r="BA65" i="15"/>
  <c r="G65" i="15"/>
  <c r="F65" i="15"/>
  <c r="S65" i="15"/>
  <c r="AP64" i="15"/>
  <c r="AA64" i="15"/>
  <c r="BT64" i="15"/>
  <c r="AN64" i="15"/>
  <c r="Y64" i="15"/>
  <c r="BR64" i="15"/>
  <c r="AF64" i="15"/>
  <c r="Q64" i="15"/>
  <c r="BJ64" i="15"/>
  <c r="AD64" i="15"/>
  <c r="O64" i="15"/>
  <c r="BH64" i="15"/>
  <c r="Z64" i="15"/>
  <c r="K64" i="15"/>
  <c r="BD64" i="15"/>
  <c r="V64" i="15"/>
  <c r="G64" i="15"/>
  <c r="AZ64" i="15"/>
  <c r="AU64" i="15"/>
  <c r="AT64" i="15"/>
  <c r="AE64" i="15"/>
  <c r="BX64" i="15"/>
  <c r="AS64" i="15"/>
  <c r="AR64" i="15"/>
  <c r="AC64" i="15"/>
  <c r="BV64" i="15"/>
  <c r="AQ64" i="15"/>
  <c r="AB64" i="15"/>
  <c r="BU64" i="15"/>
  <c r="AO64" i="15"/>
  <c r="AM64" i="15"/>
  <c r="AL64" i="15"/>
  <c r="W64" i="15"/>
  <c r="BP64" i="15"/>
  <c r="AK64" i="15"/>
  <c r="AJ64" i="15"/>
  <c r="BY64" i="15"/>
  <c r="P64" i="15"/>
  <c r="BI64" i="15"/>
  <c r="BW64" i="15"/>
  <c r="M64" i="15"/>
  <c r="BF64" i="15"/>
  <c r="J64" i="15"/>
  <c r="BC64" i="15"/>
  <c r="X64" i="15"/>
  <c r="BQ64" i="15"/>
  <c r="H64" i="15"/>
  <c r="BA64" i="15"/>
  <c r="U64" i="15"/>
  <c r="N64" i="15"/>
  <c r="BG64" i="15"/>
  <c r="L64" i="15"/>
  <c r="BE64" i="15"/>
  <c r="I64" i="15"/>
  <c r="F64" i="15"/>
  <c r="S64" i="15"/>
  <c r="AR63" i="15"/>
  <c r="AC63" i="15"/>
  <c r="BV63" i="15"/>
  <c r="AJ63" i="15"/>
  <c r="U63" i="15"/>
  <c r="BN63" i="15"/>
  <c r="AD63" i="15"/>
  <c r="O63" i="15"/>
  <c r="BH63" i="15"/>
  <c r="AB63" i="15"/>
  <c r="M63" i="15"/>
  <c r="BF63" i="15"/>
  <c r="Z63" i="15"/>
  <c r="K63" i="15"/>
  <c r="BD63" i="15"/>
  <c r="AU63" i="15"/>
  <c r="AT63" i="15"/>
  <c r="AE63" i="15"/>
  <c r="BX63" i="15"/>
  <c r="AS63" i="15"/>
  <c r="BW63" i="15"/>
  <c r="AQ63" i="15"/>
  <c r="AP63" i="15"/>
  <c r="AA63" i="15"/>
  <c r="BT63" i="15"/>
  <c r="AO63" i="15"/>
  <c r="AN63" i="15"/>
  <c r="Y63" i="15"/>
  <c r="BR63" i="15"/>
  <c r="AM63" i="15"/>
  <c r="AL63" i="15"/>
  <c r="AK63" i="15"/>
  <c r="AW63" i="15"/>
  <c r="V63" i="15"/>
  <c r="BO63" i="15"/>
  <c r="AF63" i="15"/>
  <c r="Q63" i="15"/>
  <c r="BJ63" i="15"/>
  <c r="BU63" i="15"/>
  <c r="L63" i="15"/>
  <c r="BE63" i="15"/>
  <c r="BS63" i="15"/>
  <c r="X63" i="15"/>
  <c r="I63" i="15"/>
  <c r="BB63" i="15"/>
  <c r="W63" i="15"/>
  <c r="G63" i="15"/>
  <c r="AZ63" i="15"/>
  <c r="P63" i="15"/>
  <c r="BI63" i="15"/>
  <c r="N63" i="15"/>
  <c r="J63" i="15"/>
  <c r="BC63" i="15"/>
  <c r="H63" i="15"/>
  <c r="BA63" i="15"/>
  <c r="F63" i="15"/>
  <c r="S63" i="15"/>
  <c r="AP62" i="15"/>
  <c r="AA62" i="15"/>
  <c r="BT62" i="15"/>
  <c r="AN62" i="15"/>
  <c r="Y62" i="15"/>
  <c r="BR62" i="15"/>
  <c r="AF62" i="15"/>
  <c r="Q62" i="15"/>
  <c r="BJ62" i="15"/>
  <c r="AD62" i="15"/>
  <c r="O62" i="15"/>
  <c r="BH62" i="15"/>
  <c r="V62" i="15"/>
  <c r="G62" i="15"/>
  <c r="AZ62" i="15"/>
  <c r="AU62" i="15"/>
  <c r="AT62" i="15"/>
  <c r="AE62" i="15"/>
  <c r="BX62" i="15"/>
  <c r="AS62" i="15"/>
  <c r="AR62" i="15"/>
  <c r="AC62" i="15"/>
  <c r="BV62" i="15"/>
  <c r="AQ62" i="15"/>
  <c r="AB62" i="15"/>
  <c r="BU62" i="15"/>
  <c r="AO62" i="15"/>
  <c r="AM62" i="15"/>
  <c r="AL62" i="15"/>
  <c r="W62" i="15"/>
  <c r="BP62" i="15"/>
  <c r="AK62" i="15"/>
  <c r="AJ62" i="15"/>
  <c r="BY62" i="15"/>
  <c r="P62" i="15"/>
  <c r="BI62" i="15"/>
  <c r="BW62" i="15"/>
  <c r="M62" i="15"/>
  <c r="BF62" i="15"/>
  <c r="Z62" i="15"/>
  <c r="K62" i="15"/>
  <c r="BD62" i="15"/>
  <c r="J62" i="15"/>
  <c r="BC62" i="15"/>
  <c r="X62" i="15"/>
  <c r="BQ62" i="15"/>
  <c r="H62" i="15"/>
  <c r="BA62" i="15"/>
  <c r="U62" i="15"/>
  <c r="N62" i="15"/>
  <c r="BG62" i="15"/>
  <c r="L62" i="15"/>
  <c r="BE62" i="15"/>
  <c r="I62" i="15"/>
  <c r="F62" i="15"/>
  <c r="S62" i="15"/>
  <c r="AR61" i="15"/>
  <c r="AC61" i="15"/>
  <c r="BV61" i="15"/>
  <c r="AJ61" i="15"/>
  <c r="U61" i="15"/>
  <c r="BN61" i="15"/>
  <c r="AD61" i="15"/>
  <c r="O61" i="15"/>
  <c r="BH61" i="15"/>
  <c r="AB61" i="15"/>
  <c r="M61" i="15"/>
  <c r="BF61" i="15"/>
  <c r="Z61" i="15"/>
  <c r="K61" i="15"/>
  <c r="BD61" i="15"/>
  <c r="AU61" i="15"/>
  <c r="AT61" i="15"/>
  <c r="AE61" i="15"/>
  <c r="BX61" i="15"/>
  <c r="AS61" i="15"/>
  <c r="BW61" i="15"/>
  <c r="AQ61" i="15"/>
  <c r="AP61" i="15"/>
  <c r="AA61" i="15"/>
  <c r="BT61" i="15"/>
  <c r="AO61" i="15"/>
  <c r="AN61" i="15"/>
  <c r="Y61" i="15"/>
  <c r="BR61" i="15"/>
  <c r="AM61" i="15"/>
  <c r="AL61" i="15"/>
  <c r="AK61" i="15"/>
  <c r="AW61" i="15"/>
  <c r="V61" i="15"/>
  <c r="BO61" i="15"/>
  <c r="AF61" i="15"/>
  <c r="Q61" i="15"/>
  <c r="BJ61" i="15"/>
  <c r="BU61" i="15"/>
  <c r="L61" i="15"/>
  <c r="BE61" i="15"/>
  <c r="BS61" i="15"/>
  <c r="X61" i="15"/>
  <c r="I61" i="15"/>
  <c r="BB61" i="15"/>
  <c r="W61" i="15"/>
  <c r="G61" i="15"/>
  <c r="AZ61" i="15"/>
  <c r="P61" i="15"/>
  <c r="BI61" i="15"/>
  <c r="N61" i="15"/>
  <c r="J61" i="15"/>
  <c r="BC61" i="15"/>
  <c r="H61" i="15"/>
  <c r="BA61" i="15"/>
  <c r="F61" i="15"/>
  <c r="S61" i="15"/>
  <c r="AP60" i="15"/>
  <c r="AA60" i="15"/>
  <c r="BT60" i="15"/>
  <c r="AN60" i="15"/>
  <c r="Y60" i="15"/>
  <c r="BR60" i="15"/>
  <c r="AF60" i="15"/>
  <c r="Q60" i="15"/>
  <c r="BJ60" i="15"/>
  <c r="AD60" i="15"/>
  <c r="O60" i="15"/>
  <c r="BH60" i="15"/>
  <c r="V60" i="15"/>
  <c r="G60" i="15"/>
  <c r="AZ60" i="15"/>
  <c r="AU60" i="15"/>
  <c r="AT60" i="15"/>
  <c r="AE60" i="15"/>
  <c r="BX60" i="15"/>
  <c r="AS60" i="15"/>
  <c r="AR60" i="15"/>
  <c r="AC60" i="15"/>
  <c r="BV60" i="15"/>
  <c r="AQ60" i="15"/>
  <c r="AB60" i="15"/>
  <c r="BU60" i="15"/>
  <c r="AO60" i="15"/>
  <c r="AM60" i="15"/>
  <c r="AL60" i="15"/>
  <c r="W60" i="15"/>
  <c r="BP60" i="15"/>
  <c r="AK60" i="15"/>
  <c r="AJ60" i="15"/>
  <c r="BY60" i="15"/>
  <c r="BW60" i="15"/>
  <c r="M60" i="15"/>
  <c r="BF60" i="15"/>
  <c r="Z60" i="15"/>
  <c r="K60" i="15"/>
  <c r="BD60" i="15"/>
  <c r="J60" i="15"/>
  <c r="BC60" i="15"/>
  <c r="X60" i="15"/>
  <c r="U60" i="15"/>
  <c r="P60" i="15"/>
  <c r="N60" i="15"/>
  <c r="BG60" i="15"/>
  <c r="L60" i="15"/>
  <c r="BE60" i="15"/>
  <c r="I60" i="15"/>
  <c r="H60" i="15"/>
  <c r="F60" i="15"/>
  <c r="AR59" i="15"/>
  <c r="AC59" i="15"/>
  <c r="BV59" i="15"/>
  <c r="AJ59" i="15"/>
  <c r="U59" i="15"/>
  <c r="BN59" i="15"/>
  <c r="AD59" i="15"/>
  <c r="O59" i="15"/>
  <c r="BH59" i="15"/>
  <c r="AB59" i="15"/>
  <c r="M59" i="15"/>
  <c r="BF59" i="15"/>
  <c r="Z59" i="15"/>
  <c r="K59" i="15"/>
  <c r="BD59" i="15"/>
  <c r="AU59" i="15"/>
  <c r="AT59" i="15"/>
  <c r="AE59" i="15"/>
  <c r="BX59" i="15"/>
  <c r="AS59" i="15"/>
  <c r="BW59" i="15"/>
  <c r="AQ59" i="15"/>
  <c r="AP59" i="15"/>
  <c r="AA59" i="15"/>
  <c r="BT59" i="15"/>
  <c r="AO59" i="15"/>
  <c r="AN59" i="15"/>
  <c r="Y59" i="15"/>
  <c r="BR59" i="15"/>
  <c r="AM59" i="15"/>
  <c r="AL59" i="15"/>
  <c r="AK59" i="15"/>
  <c r="AW59" i="15"/>
  <c r="V59" i="15"/>
  <c r="BO59" i="15"/>
  <c r="AF59" i="15"/>
  <c r="Q59" i="15"/>
  <c r="BJ59" i="15"/>
  <c r="BU59" i="15"/>
  <c r="L59" i="15"/>
  <c r="BE59" i="15"/>
  <c r="BS59" i="15"/>
  <c r="X59" i="15"/>
  <c r="I59" i="15"/>
  <c r="BB59" i="15"/>
  <c r="W59" i="15"/>
  <c r="G59" i="15"/>
  <c r="AZ59" i="15"/>
  <c r="P59" i="15"/>
  <c r="BI59" i="15"/>
  <c r="N59" i="15"/>
  <c r="J59" i="15"/>
  <c r="BC59" i="15"/>
  <c r="H59" i="15"/>
  <c r="BA59" i="15"/>
  <c r="F59" i="15"/>
  <c r="S59" i="15"/>
  <c r="AP58" i="15"/>
  <c r="AA58" i="15"/>
  <c r="BT58" i="15"/>
  <c r="AN58" i="15"/>
  <c r="Y58" i="15"/>
  <c r="BR58" i="15"/>
  <c r="AF58" i="15"/>
  <c r="Q58" i="15"/>
  <c r="BJ58" i="15"/>
  <c r="AD58" i="15"/>
  <c r="O58" i="15"/>
  <c r="BH58" i="15"/>
  <c r="V58" i="15"/>
  <c r="G58" i="15"/>
  <c r="AZ58" i="15"/>
  <c r="AU58" i="15"/>
  <c r="AT58" i="15"/>
  <c r="AE58" i="15"/>
  <c r="BX58" i="15"/>
  <c r="AS58" i="15"/>
  <c r="AR58" i="15"/>
  <c r="AC58" i="15"/>
  <c r="BV58" i="15"/>
  <c r="AQ58" i="15"/>
  <c r="AB58" i="15"/>
  <c r="BU58" i="15"/>
  <c r="AO58" i="15"/>
  <c r="AM58" i="15"/>
  <c r="AL58" i="15"/>
  <c r="W58" i="15"/>
  <c r="BP58" i="15"/>
  <c r="AK58" i="15"/>
  <c r="AJ58" i="15"/>
  <c r="BY58" i="15"/>
  <c r="BW58" i="15"/>
  <c r="M58" i="15"/>
  <c r="BF58" i="15"/>
  <c r="Z58" i="15"/>
  <c r="K58" i="15"/>
  <c r="BD58" i="15"/>
  <c r="J58" i="15"/>
  <c r="BC58" i="15"/>
  <c r="X58" i="15"/>
  <c r="U58" i="15"/>
  <c r="P58" i="15"/>
  <c r="N58" i="15"/>
  <c r="BG58" i="15"/>
  <c r="L58" i="15"/>
  <c r="BE58" i="15"/>
  <c r="I58" i="15"/>
  <c r="H58" i="15"/>
  <c r="F58" i="15"/>
  <c r="AR57" i="15"/>
  <c r="AC57" i="15"/>
  <c r="BV57" i="15"/>
  <c r="AJ57" i="15"/>
  <c r="U57" i="15"/>
  <c r="BN57" i="15"/>
  <c r="AD57" i="15"/>
  <c r="O57" i="15"/>
  <c r="BH57" i="15"/>
  <c r="AB57" i="15"/>
  <c r="M57" i="15"/>
  <c r="BF57" i="15"/>
  <c r="Z57" i="15"/>
  <c r="K57" i="15"/>
  <c r="BD57" i="15"/>
  <c r="AU57" i="15"/>
  <c r="AT57" i="15"/>
  <c r="AE57" i="15"/>
  <c r="BX57" i="15"/>
  <c r="AS57" i="15"/>
  <c r="BW57" i="15"/>
  <c r="AQ57" i="15"/>
  <c r="AP57" i="15"/>
  <c r="AA57" i="15"/>
  <c r="BT57" i="15"/>
  <c r="AO57" i="15"/>
  <c r="AN57" i="15"/>
  <c r="Y57" i="15"/>
  <c r="BR57" i="15"/>
  <c r="AM57" i="15"/>
  <c r="AL57" i="15"/>
  <c r="AK57" i="15"/>
  <c r="AW57" i="15"/>
  <c r="V57" i="15"/>
  <c r="BO57" i="15"/>
  <c r="AF57" i="15"/>
  <c r="Q57" i="15"/>
  <c r="BJ57" i="15"/>
  <c r="BU57" i="15"/>
  <c r="L57" i="15"/>
  <c r="BE57" i="15"/>
  <c r="BS57" i="15"/>
  <c r="X57" i="15"/>
  <c r="I57" i="15"/>
  <c r="BB57" i="15"/>
  <c r="W57" i="15"/>
  <c r="G57" i="15"/>
  <c r="AZ57" i="15"/>
  <c r="P57" i="15"/>
  <c r="BI57" i="15"/>
  <c r="N57" i="15"/>
  <c r="J57" i="15"/>
  <c r="BC57" i="15"/>
  <c r="H57" i="15"/>
  <c r="BA57" i="15"/>
  <c r="F57" i="15"/>
  <c r="S57" i="15"/>
  <c r="AU56" i="15"/>
  <c r="AF56" i="15"/>
  <c r="BY56" i="15"/>
  <c r="AR56" i="15"/>
  <c r="AC56" i="15"/>
  <c r="BV56" i="15"/>
  <c r="AP56" i="15"/>
  <c r="AA56" i="15"/>
  <c r="BT56" i="15"/>
  <c r="AM56" i="15"/>
  <c r="X56" i="15"/>
  <c r="BQ56" i="15"/>
  <c r="AJ56" i="15"/>
  <c r="U56" i="15"/>
  <c r="BN56" i="15"/>
  <c r="N56" i="15"/>
  <c r="BG56" i="15"/>
  <c r="Z56" i="15"/>
  <c r="K56" i="15"/>
  <c r="BD56" i="15"/>
  <c r="W56" i="15"/>
  <c r="H56" i="15"/>
  <c r="BA56" i="15"/>
  <c r="F56" i="15"/>
  <c r="AY56" i="15"/>
  <c r="CC56" i="15"/>
  <c r="AT56" i="15"/>
  <c r="AS56" i="15"/>
  <c r="AD56" i="15"/>
  <c r="BW56" i="15"/>
  <c r="AQ56" i="15"/>
  <c r="AB56" i="15"/>
  <c r="BU56" i="15"/>
  <c r="AO56" i="15"/>
  <c r="BS56" i="15"/>
  <c r="AN56" i="15"/>
  <c r="AL56" i="15"/>
  <c r="AK56" i="15"/>
  <c r="AE56" i="15"/>
  <c r="L56" i="15"/>
  <c r="BE56" i="15"/>
  <c r="Y56" i="15"/>
  <c r="J56" i="15"/>
  <c r="BC56" i="15"/>
  <c r="V56" i="15"/>
  <c r="G56" i="15"/>
  <c r="AZ56" i="15"/>
  <c r="Q56" i="15"/>
  <c r="BJ56" i="15"/>
  <c r="P56" i="15"/>
  <c r="O56" i="15"/>
  <c r="BH56" i="15"/>
  <c r="M56" i="15"/>
  <c r="BF56" i="15"/>
  <c r="AU55" i="15"/>
  <c r="F55" i="15"/>
  <c r="CC55" i="15"/>
  <c r="AT55" i="15"/>
  <c r="AE55" i="15"/>
  <c r="BX55" i="15"/>
  <c r="AR55" i="15"/>
  <c r="AC55" i="15"/>
  <c r="BV55" i="15"/>
  <c r="AP55" i="15"/>
  <c r="AA55" i="15"/>
  <c r="BT55" i="15"/>
  <c r="AJ55" i="15"/>
  <c r="U55" i="15"/>
  <c r="BN55" i="15"/>
  <c r="AF55" i="15"/>
  <c r="Q55" i="15"/>
  <c r="BJ55" i="15"/>
  <c r="Z55" i="15"/>
  <c r="K55" i="15"/>
  <c r="BD55" i="15"/>
  <c r="X55" i="15"/>
  <c r="I55" i="15"/>
  <c r="BB55" i="15"/>
  <c r="AS55" i="15"/>
  <c r="AQ55" i="15"/>
  <c r="AO55" i="15"/>
  <c r="AN55" i="15"/>
  <c r="Y55" i="15"/>
  <c r="BR55" i="15"/>
  <c r="AM55" i="15"/>
  <c r="AL55" i="15"/>
  <c r="AK55" i="15"/>
  <c r="AW55" i="15"/>
  <c r="BY55" i="15"/>
  <c r="AD55" i="15"/>
  <c r="O55" i="15"/>
  <c r="BH55" i="15"/>
  <c r="AB55" i="15"/>
  <c r="M55" i="15"/>
  <c r="BF55" i="15"/>
  <c r="L55" i="15"/>
  <c r="BE55" i="15"/>
  <c r="BS55" i="15"/>
  <c r="BQ55" i="15"/>
  <c r="W55" i="15"/>
  <c r="V55" i="15"/>
  <c r="P55" i="15"/>
  <c r="BI55" i="15"/>
  <c r="N55" i="15"/>
  <c r="BG55" i="15"/>
  <c r="J55" i="15"/>
  <c r="G55" i="15"/>
  <c r="H55" i="15"/>
  <c r="S55" i="15"/>
  <c r="BA55" i="15"/>
  <c r="AY55" i="15"/>
  <c r="AT54" i="15"/>
  <c r="AE54" i="15"/>
  <c r="BX54" i="15"/>
  <c r="AP54" i="15"/>
  <c r="AA54" i="15"/>
  <c r="BT54" i="15"/>
  <c r="AL54" i="15"/>
  <c r="W54" i="15"/>
  <c r="BP54" i="15"/>
  <c r="AD54" i="15"/>
  <c r="O54" i="15"/>
  <c r="BH54" i="15"/>
  <c r="AB54" i="15"/>
  <c r="M54" i="15"/>
  <c r="BF54" i="15"/>
  <c r="X54" i="15"/>
  <c r="I54" i="15"/>
  <c r="BB54" i="15"/>
  <c r="AJ54" i="15"/>
  <c r="AK54" i="15"/>
  <c r="AM54" i="15"/>
  <c r="AN54" i="15"/>
  <c r="AO54" i="15"/>
  <c r="AQ54" i="15"/>
  <c r="AR54" i="15"/>
  <c r="AS54" i="15"/>
  <c r="AU54" i="15"/>
  <c r="AW54" i="15"/>
  <c r="CG54" i="15"/>
  <c r="AF54" i="15"/>
  <c r="BY54" i="15"/>
  <c r="AC54" i="15"/>
  <c r="BV54" i="15"/>
  <c r="Z54" i="15"/>
  <c r="BS54" i="15"/>
  <c r="Y54" i="15"/>
  <c r="BR54" i="15"/>
  <c r="BQ54" i="15"/>
  <c r="U54" i="15"/>
  <c r="BN54" i="15"/>
  <c r="Q54" i="15"/>
  <c r="BJ54" i="15"/>
  <c r="P54" i="15"/>
  <c r="BI54" i="15"/>
  <c r="BW54" i="15"/>
  <c r="N54" i="15"/>
  <c r="BG54" i="15"/>
  <c r="BU54" i="15"/>
  <c r="K54" i="15"/>
  <c r="BD54" i="15"/>
  <c r="H54" i="15"/>
  <c r="BA54" i="15"/>
  <c r="V54" i="15"/>
  <c r="BO54" i="15"/>
  <c r="F54" i="15"/>
  <c r="AY54" i="15"/>
  <c r="L54" i="15"/>
  <c r="BE54" i="15"/>
  <c r="J54" i="15"/>
  <c r="BC54" i="15"/>
  <c r="G54" i="15"/>
  <c r="AU53" i="15"/>
  <c r="F53" i="15"/>
  <c r="CC53" i="15"/>
  <c r="AR53" i="15"/>
  <c r="AC53" i="15"/>
  <c r="BV53" i="15"/>
  <c r="AP53" i="15"/>
  <c r="AA53" i="15"/>
  <c r="BT53" i="15"/>
  <c r="AF53" i="15"/>
  <c r="Q53" i="15"/>
  <c r="BJ53" i="15"/>
  <c r="Z53" i="15"/>
  <c r="K53" i="15"/>
  <c r="BD53" i="15"/>
  <c r="X53" i="15"/>
  <c r="I53" i="15"/>
  <c r="BB53" i="15"/>
  <c r="AT53" i="15"/>
  <c r="AE53" i="15"/>
  <c r="BX53" i="15"/>
  <c r="AS53" i="15"/>
  <c r="AQ53" i="15"/>
  <c r="AO53" i="15"/>
  <c r="AN53" i="15"/>
  <c r="Y53" i="15"/>
  <c r="BR53" i="15"/>
  <c r="AM53" i="15"/>
  <c r="BQ53" i="15"/>
  <c r="AL53" i="15"/>
  <c r="W53" i="15"/>
  <c r="BP53" i="15"/>
  <c r="AK53" i="15"/>
  <c r="AJ53" i="15"/>
  <c r="U53" i="15"/>
  <c r="BN53" i="15"/>
  <c r="BY53" i="15"/>
  <c r="AD53" i="15"/>
  <c r="O53" i="15"/>
  <c r="BH53" i="15"/>
  <c r="N53" i="15"/>
  <c r="BG53" i="15"/>
  <c r="AB53" i="15"/>
  <c r="M53" i="15"/>
  <c r="BF53" i="15"/>
  <c r="BS53" i="15"/>
  <c r="V53" i="15"/>
  <c r="AY53" i="15"/>
  <c r="P53" i="15"/>
  <c r="BI53" i="15"/>
  <c r="L53" i="15"/>
  <c r="J53" i="15"/>
  <c r="G53" i="15"/>
  <c r="H53" i="15"/>
  <c r="S53" i="15"/>
  <c r="BA53" i="15"/>
  <c r="AT52" i="15"/>
  <c r="AE52" i="15"/>
  <c r="BX52" i="15"/>
  <c r="AP52" i="15"/>
  <c r="AA52" i="15"/>
  <c r="BT52" i="15"/>
  <c r="AL52" i="15"/>
  <c r="W52" i="15"/>
  <c r="BP52" i="15"/>
  <c r="AB52" i="15"/>
  <c r="M52" i="15"/>
  <c r="BF52" i="15"/>
  <c r="AU52" i="15"/>
  <c r="AS52" i="15"/>
  <c r="AR52" i="15"/>
  <c r="AC52" i="15"/>
  <c r="BV52" i="15"/>
  <c r="AQ52" i="15"/>
  <c r="BU52" i="15"/>
  <c r="AO52" i="15"/>
  <c r="Z52" i="15"/>
  <c r="BS52" i="15"/>
  <c r="AN52" i="15"/>
  <c r="Y52" i="15"/>
  <c r="BR52" i="15"/>
  <c r="AM52" i="15"/>
  <c r="AK52" i="15"/>
  <c r="AJ52" i="15"/>
  <c r="U52" i="15"/>
  <c r="BN52" i="15"/>
  <c r="AF52" i="15"/>
  <c r="Q52" i="15"/>
  <c r="BJ52" i="15"/>
  <c r="P52" i="15"/>
  <c r="BI52" i="15"/>
  <c r="AD52" i="15"/>
  <c r="N52" i="15"/>
  <c r="BG52" i="15"/>
  <c r="K52" i="15"/>
  <c r="BD52" i="15"/>
  <c r="J52" i="15"/>
  <c r="BC52" i="15"/>
  <c r="X52" i="15"/>
  <c r="I52" i="15"/>
  <c r="BB52" i="15"/>
  <c r="H52" i="15"/>
  <c r="BA52" i="15"/>
  <c r="V52" i="15"/>
  <c r="BO52" i="15"/>
  <c r="F52" i="15"/>
  <c r="AY52" i="15"/>
  <c r="O52" i="15"/>
  <c r="L52" i="15"/>
  <c r="BE52" i="15"/>
  <c r="G52" i="15"/>
  <c r="S52" i="15"/>
  <c r="AU51" i="15"/>
  <c r="F51" i="15"/>
  <c r="CC51" i="15"/>
  <c r="AT51" i="15"/>
  <c r="AE51" i="15"/>
  <c r="BX51" i="15"/>
  <c r="AP51" i="15"/>
  <c r="AA51" i="15"/>
  <c r="BT51" i="15"/>
  <c r="AF51" i="15"/>
  <c r="Q51" i="15"/>
  <c r="BJ51" i="15"/>
  <c r="AB51" i="15"/>
  <c r="M51" i="15"/>
  <c r="BF51" i="15"/>
  <c r="X51" i="15"/>
  <c r="I51" i="15"/>
  <c r="BB51" i="15"/>
  <c r="BY51" i="15"/>
  <c r="AS51" i="15"/>
  <c r="AD51" i="15"/>
  <c r="BW51" i="15"/>
  <c r="AR51" i="15"/>
  <c r="AC51" i="15"/>
  <c r="BV51" i="15"/>
  <c r="AQ51" i="15"/>
  <c r="AO51" i="15"/>
  <c r="AN51" i="15"/>
  <c r="AM51" i="15"/>
  <c r="BQ51" i="15"/>
  <c r="AL51" i="15"/>
  <c r="W51" i="15"/>
  <c r="BP51" i="15"/>
  <c r="AK51" i="15"/>
  <c r="V51" i="15"/>
  <c r="BO51" i="15"/>
  <c r="AJ51" i="15"/>
  <c r="N51" i="15"/>
  <c r="BG51" i="15"/>
  <c r="L51" i="15"/>
  <c r="BE51" i="15"/>
  <c r="Z51" i="15"/>
  <c r="Y51" i="15"/>
  <c r="U51" i="15"/>
  <c r="AY51" i="15"/>
  <c r="P51" i="15"/>
  <c r="BI51" i="15"/>
  <c r="O51" i="15"/>
  <c r="K51" i="15"/>
  <c r="J51" i="15"/>
  <c r="H51" i="15"/>
  <c r="G51" i="15"/>
  <c r="S51" i="15"/>
  <c r="AT50" i="15"/>
  <c r="AE50" i="15"/>
  <c r="BX50" i="15"/>
  <c r="AN50" i="15"/>
  <c r="Y50" i="15"/>
  <c r="BR50" i="15"/>
  <c r="AL50" i="15"/>
  <c r="W50" i="15"/>
  <c r="BP50" i="15"/>
  <c r="AF50" i="15"/>
  <c r="Q50" i="15"/>
  <c r="BJ50" i="15"/>
  <c r="AB50" i="15"/>
  <c r="M50" i="15"/>
  <c r="BF50" i="15"/>
  <c r="AA50" i="15"/>
  <c r="L50" i="15"/>
  <c r="BE50" i="15"/>
  <c r="AU50" i="15"/>
  <c r="AS50" i="15"/>
  <c r="AR50" i="15"/>
  <c r="AQ50" i="15"/>
  <c r="BU50" i="15"/>
  <c r="AP50" i="15"/>
  <c r="BT50" i="15"/>
  <c r="AO50" i="15"/>
  <c r="Z50" i="15"/>
  <c r="BS50" i="15"/>
  <c r="AM50" i="15"/>
  <c r="AK50" i="15"/>
  <c r="AJ50" i="15"/>
  <c r="AD50" i="15"/>
  <c r="AC50" i="15"/>
  <c r="N50" i="15"/>
  <c r="BG50" i="15"/>
  <c r="J50" i="15"/>
  <c r="BC50" i="15"/>
  <c r="X50" i="15"/>
  <c r="I50" i="15"/>
  <c r="BB50" i="15"/>
  <c r="V50" i="15"/>
  <c r="BO50" i="15"/>
  <c r="U50" i="15"/>
  <c r="P50" i="15"/>
  <c r="O50" i="15"/>
  <c r="K50" i="15"/>
  <c r="H50" i="15"/>
  <c r="G50" i="15"/>
  <c r="F50" i="15"/>
  <c r="AR49" i="15"/>
  <c r="AC49" i="15"/>
  <c r="BV49" i="15"/>
  <c r="AP49" i="15"/>
  <c r="AA49" i="15"/>
  <c r="BT49" i="15"/>
  <c r="AJ49" i="15"/>
  <c r="U49" i="15"/>
  <c r="BN49" i="15"/>
  <c r="AF49" i="15"/>
  <c r="Q49" i="15"/>
  <c r="BJ49" i="15"/>
  <c r="AE49" i="15"/>
  <c r="P49" i="15"/>
  <c r="BI49" i="15"/>
  <c r="W49" i="15"/>
  <c r="H49" i="15"/>
  <c r="BA49" i="15"/>
  <c r="AU49" i="15"/>
  <c r="AT49" i="15"/>
  <c r="BX49" i="15"/>
  <c r="AS49" i="15"/>
  <c r="AD49" i="15"/>
  <c r="BW49" i="15"/>
  <c r="AQ49" i="15"/>
  <c r="AO49" i="15"/>
  <c r="AN49" i="15"/>
  <c r="Y49" i="15"/>
  <c r="BR49" i="15"/>
  <c r="AM49" i="15"/>
  <c r="AL49" i="15"/>
  <c r="BP49" i="15"/>
  <c r="AK49" i="15"/>
  <c r="V49" i="15"/>
  <c r="BO49" i="15"/>
  <c r="O49" i="15"/>
  <c r="BH49" i="15"/>
  <c r="AB49" i="15"/>
  <c r="M49" i="15"/>
  <c r="BF49" i="15"/>
  <c r="Z49" i="15"/>
  <c r="BS49" i="15"/>
  <c r="X49" i="15"/>
  <c r="I49" i="15"/>
  <c r="BB49" i="15"/>
  <c r="N49" i="15"/>
  <c r="L49" i="15"/>
  <c r="L42" i="15"/>
  <c r="L43" i="15"/>
  <c r="L44" i="15"/>
  <c r="L45" i="15"/>
  <c r="L46" i="15"/>
  <c r="L47" i="15"/>
  <c r="L48" i="15"/>
  <c r="L72" i="15"/>
  <c r="L9" i="15"/>
  <c r="K49" i="15"/>
  <c r="J49" i="15"/>
  <c r="F49" i="15"/>
  <c r="G49" i="15"/>
  <c r="S49" i="15"/>
  <c r="CC49" i="15"/>
  <c r="AS48" i="15"/>
  <c r="AD48" i="15"/>
  <c r="BW48" i="15"/>
  <c r="AJ48" i="15"/>
  <c r="U48" i="15"/>
  <c r="BN48" i="15"/>
  <c r="AF48" i="15"/>
  <c r="Q48" i="15"/>
  <c r="BJ48" i="15"/>
  <c r="O48" i="15"/>
  <c r="BH48" i="15"/>
  <c r="AB48" i="15"/>
  <c r="M48" i="15"/>
  <c r="BF48" i="15"/>
  <c r="X48" i="15"/>
  <c r="I48" i="15"/>
  <c r="BB48" i="15"/>
  <c r="AU48" i="15"/>
  <c r="AT48" i="15"/>
  <c r="AE48" i="15"/>
  <c r="BX48" i="15"/>
  <c r="AR48" i="15"/>
  <c r="AQ48" i="15"/>
  <c r="AP48" i="15"/>
  <c r="AA48" i="15"/>
  <c r="BT48" i="15"/>
  <c r="AO48" i="15"/>
  <c r="AN48" i="15"/>
  <c r="Y48" i="15"/>
  <c r="BR48" i="15"/>
  <c r="AM48" i="15"/>
  <c r="BQ48" i="15"/>
  <c r="AL48" i="15"/>
  <c r="W48" i="15"/>
  <c r="BP48" i="15"/>
  <c r="AK48" i="15"/>
  <c r="AC48" i="15"/>
  <c r="N48" i="15"/>
  <c r="BG48" i="15"/>
  <c r="Z48" i="15"/>
  <c r="K48" i="15"/>
  <c r="BD48" i="15"/>
  <c r="V48" i="15"/>
  <c r="BO48" i="15"/>
  <c r="P48" i="15"/>
  <c r="BE48" i="15"/>
  <c r="J48" i="15"/>
  <c r="H48" i="15"/>
  <c r="G48" i="15"/>
  <c r="F48" i="15"/>
  <c r="AU47" i="15"/>
  <c r="F47" i="15"/>
  <c r="CC47" i="15"/>
  <c r="AT47" i="15"/>
  <c r="AE47" i="15"/>
  <c r="BX47" i="15"/>
  <c r="AR47" i="15"/>
  <c r="AC47" i="15"/>
  <c r="BV47" i="15"/>
  <c r="AO47" i="15"/>
  <c r="Z47" i="15"/>
  <c r="BS47" i="15"/>
  <c r="AL47" i="15"/>
  <c r="W47" i="15"/>
  <c r="BP47" i="15"/>
  <c r="AB47" i="15"/>
  <c r="M47" i="15"/>
  <c r="BF47" i="15"/>
  <c r="Y47" i="15"/>
  <c r="J47" i="15"/>
  <c r="BC47" i="15"/>
  <c r="H47" i="15"/>
  <c r="BA47" i="15"/>
  <c r="AS47" i="15"/>
  <c r="AD47" i="15"/>
  <c r="BW47" i="15"/>
  <c r="AQ47" i="15"/>
  <c r="BU47" i="15"/>
  <c r="AP47" i="15"/>
  <c r="AA47" i="15"/>
  <c r="BT47" i="15"/>
  <c r="AN47" i="15"/>
  <c r="AM47" i="15"/>
  <c r="AK47" i="15"/>
  <c r="V47" i="15"/>
  <c r="BO47" i="15"/>
  <c r="AJ47" i="15"/>
  <c r="AW47" i="15"/>
  <c r="AF47" i="15"/>
  <c r="Q47" i="15"/>
  <c r="BJ47" i="15"/>
  <c r="P47" i="15"/>
  <c r="BI47" i="15"/>
  <c r="BE47" i="15"/>
  <c r="BR47" i="15"/>
  <c r="X47" i="15"/>
  <c r="I47" i="15"/>
  <c r="BB47" i="15"/>
  <c r="U47" i="15"/>
  <c r="AY47" i="15"/>
  <c r="O47" i="15"/>
  <c r="N47" i="15"/>
  <c r="K47" i="15"/>
  <c r="BD47" i="15"/>
  <c r="G47" i="15"/>
  <c r="AZ47" i="15"/>
  <c r="AU46" i="15"/>
  <c r="AF46" i="15"/>
  <c r="BY46" i="15"/>
  <c r="AS46" i="15"/>
  <c r="AD46" i="15"/>
  <c r="BW46" i="15"/>
  <c r="AM46" i="15"/>
  <c r="X46" i="15"/>
  <c r="BQ46" i="15"/>
  <c r="AK46" i="15"/>
  <c r="V46" i="15"/>
  <c r="BO46" i="15"/>
  <c r="AC46" i="15"/>
  <c r="N46" i="15"/>
  <c r="BG46" i="15"/>
  <c r="AA46" i="15"/>
  <c r="BE46" i="15"/>
  <c r="Z46" i="15"/>
  <c r="K46" i="15"/>
  <c r="BD46" i="15"/>
  <c r="F46" i="15"/>
  <c r="CC46" i="15"/>
  <c r="AT46" i="15"/>
  <c r="AE46" i="15"/>
  <c r="BX46" i="15"/>
  <c r="AR46" i="15"/>
  <c r="AQ46" i="15"/>
  <c r="AB46" i="15"/>
  <c r="BU46" i="15"/>
  <c r="AP46" i="15"/>
  <c r="BT46" i="15"/>
  <c r="AO46" i="15"/>
  <c r="BS46" i="15"/>
  <c r="AN46" i="15"/>
  <c r="AL46" i="15"/>
  <c r="AJ46" i="15"/>
  <c r="Q46" i="15"/>
  <c r="BJ46" i="15"/>
  <c r="P46" i="15"/>
  <c r="BI46" i="15"/>
  <c r="BV46" i="15"/>
  <c r="M46" i="15"/>
  <c r="BF46" i="15"/>
  <c r="Y46" i="15"/>
  <c r="I46" i="15"/>
  <c r="BB46" i="15"/>
  <c r="W46" i="15"/>
  <c r="H46" i="15"/>
  <c r="BA46" i="15"/>
  <c r="U46" i="15"/>
  <c r="AH46" i="15"/>
  <c r="O46" i="15"/>
  <c r="BH46" i="15"/>
  <c r="J46" i="15"/>
  <c r="G46" i="15"/>
  <c r="S46" i="15"/>
  <c r="AZ46" i="15"/>
  <c r="AU45" i="15"/>
  <c r="F45" i="15"/>
  <c r="CC45" i="15"/>
  <c r="AQ45" i="15"/>
  <c r="AB45" i="15"/>
  <c r="BU45" i="15"/>
  <c r="AO45" i="15"/>
  <c r="Z45" i="15"/>
  <c r="BS45" i="15"/>
  <c r="AN45" i="15"/>
  <c r="Y45" i="15"/>
  <c r="BR45" i="15"/>
  <c r="AE45" i="15"/>
  <c r="P45" i="15"/>
  <c r="BI45" i="15"/>
  <c r="J45" i="15"/>
  <c r="BC45" i="15"/>
  <c r="W45" i="15"/>
  <c r="H45" i="15"/>
  <c r="BA45" i="15"/>
  <c r="AT45" i="15"/>
  <c r="BX45" i="15"/>
  <c r="AS45" i="15"/>
  <c r="AD45" i="15"/>
  <c r="BW45" i="15"/>
  <c r="AR45" i="15"/>
  <c r="AP45" i="15"/>
  <c r="AA45" i="15"/>
  <c r="BT45" i="15"/>
  <c r="AM45" i="15"/>
  <c r="AL45" i="15"/>
  <c r="BP45" i="15"/>
  <c r="AK45" i="15"/>
  <c r="V45" i="15"/>
  <c r="BO45" i="15"/>
  <c r="AJ45" i="15"/>
  <c r="AF45" i="15"/>
  <c r="Q45" i="15"/>
  <c r="BJ45" i="15"/>
  <c r="AC45" i="15"/>
  <c r="N45" i="15"/>
  <c r="BG45" i="15"/>
  <c r="M45" i="15"/>
  <c r="BF45" i="15"/>
  <c r="BE45" i="15"/>
  <c r="X45" i="15"/>
  <c r="I45" i="15"/>
  <c r="BB45" i="15"/>
  <c r="U45" i="15"/>
  <c r="AY45" i="15"/>
  <c r="O45" i="15"/>
  <c r="BH45" i="15"/>
  <c r="K45" i="15"/>
  <c r="BD45" i="15"/>
  <c r="G45" i="15"/>
  <c r="AZ45" i="15"/>
  <c r="AU44" i="15"/>
  <c r="AF44" i="15"/>
  <c r="BY44" i="15"/>
  <c r="AS44" i="15"/>
  <c r="AD44" i="15"/>
  <c r="BW44" i="15"/>
  <c r="AM44" i="15"/>
  <c r="X44" i="15"/>
  <c r="BQ44" i="15"/>
  <c r="AK44" i="15"/>
  <c r="V44" i="15"/>
  <c r="BO44" i="15"/>
  <c r="AC44" i="15"/>
  <c r="N44" i="15"/>
  <c r="BG44" i="15"/>
  <c r="AA44" i="15"/>
  <c r="BE44" i="15"/>
  <c r="Z44" i="15"/>
  <c r="K44" i="15"/>
  <c r="BD44" i="15"/>
  <c r="F44" i="15"/>
  <c r="CC44" i="15"/>
  <c r="AT44" i="15"/>
  <c r="AE44" i="15"/>
  <c r="BX44" i="15"/>
  <c r="AR44" i="15"/>
  <c r="AQ44" i="15"/>
  <c r="AB44" i="15"/>
  <c r="BU44" i="15"/>
  <c r="AP44" i="15"/>
  <c r="BT44" i="15"/>
  <c r="AO44" i="15"/>
  <c r="BS44" i="15"/>
  <c r="AN44" i="15"/>
  <c r="AL44" i="15"/>
  <c r="W44" i="15"/>
  <c r="BP44" i="15"/>
  <c r="AJ44" i="15"/>
  <c r="Q44" i="15"/>
  <c r="BJ44" i="15"/>
  <c r="P44" i="15"/>
  <c r="BI44" i="15"/>
  <c r="BV44" i="15"/>
  <c r="M44" i="15"/>
  <c r="BF44" i="15"/>
  <c r="Y44" i="15"/>
  <c r="I44" i="15"/>
  <c r="BB44" i="15"/>
  <c r="H44" i="15"/>
  <c r="BA44" i="15"/>
  <c r="U44" i="15"/>
  <c r="AH44" i="15"/>
  <c r="O44" i="15"/>
  <c r="BH44" i="15"/>
  <c r="J44" i="15"/>
  <c r="G44" i="15"/>
  <c r="S44" i="15"/>
  <c r="AZ44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65" i="15"/>
  <c r="B66" i="15"/>
  <c r="B67" i="15"/>
  <c r="B68" i="15"/>
  <c r="B69" i="15"/>
  <c r="B70" i="15"/>
  <c r="B71" i="15"/>
  <c r="AU43" i="15"/>
  <c r="F43" i="15"/>
  <c r="CC43" i="15"/>
  <c r="AQ43" i="15"/>
  <c r="AB43" i="15"/>
  <c r="BU43" i="15"/>
  <c r="AO43" i="15"/>
  <c r="Z43" i="15"/>
  <c r="BS43" i="15"/>
  <c r="AN43" i="15"/>
  <c r="Y43" i="15"/>
  <c r="BR43" i="15"/>
  <c r="AE43" i="15"/>
  <c r="P43" i="15"/>
  <c r="BI43" i="15"/>
  <c r="J43" i="15"/>
  <c r="BC43" i="15"/>
  <c r="W43" i="15"/>
  <c r="H43" i="15"/>
  <c r="BA43" i="15"/>
  <c r="AT43" i="15"/>
  <c r="BX43" i="15"/>
  <c r="AS43" i="15"/>
  <c r="AD43" i="15"/>
  <c r="BW43" i="15"/>
  <c r="AR43" i="15"/>
  <c r="AP43" i="15"/>
  <c r="AA43" i="15"/>
  <c r="BT43" i="15"/>
  <c r="AM43" i="15"/>
  <c r="AL43" i="15"/>
  <c r="BP43" i="15"/>
  <c r="AK43" i="15"/>
  <c r="V43" i="15"/>
  <c r="BO43" i="15"/>
  <c r="AJ43" i="15"/>
  <c r="AF43" i="15"/>
  <c r="Q43" i="15"/>
  <c r="BJ43" i="15"/>
  <c r="AC43" i="15"/>
  <c r="N43" i="15"/>
  <c r="BG43" i="15"/>
  <c r="M43" i="15"/>
  <c r="BF43" i="15"/>
  <c r="BE43" i="15"/>
  <c r="X43" i="15"/>
  <c r="I43" i="15"/>
  <c r="BB43" i="15"/>
  <c r="U43" i="15"/>
  <c r="AY43" i="15"/>
  <c r="O43" i="15"/>
  <c r="BH43" i="15"/>
  <c r="K43" i="15"/>
  <c r="BD43" i="15"/>
  <c r="G43" i="15"/>
  <c r="AZ43" i="15"/>
  <c r="AU42" i="15"/>
  <c r="AF42" i="15"/>
  <c r="BY42" i="15"/>
  <c r="AS42" i="15"/>
  <c r="AD42" i="15"/>
  <c r="BW42" i="15"/>
  <c r="AR42" i="15"/>
  <c r="AC42" i="15"/>
  <c r="BV42" i="15"/>
  <c r="AK42" i="15"/>
  <c r="V42" i="15"/>
  <c r="BO42" i="15"/>
  <c r="AJ42" i="15"/>
  <c r="U42" i="15"/>
  <c r="BN42" i="15"/>
  <c r="AA42" i="15"/>
  <c r="BE42" i="15"/>
  <c r="Z42" i="15"/>
  <c r="K42" i="15"/>
  <c r="BD42" i="15"/>
  <c r="AT42" i="15"/>
  <c r="AQ42" i="15"/>
  <c r="AQ72" i="15"/>
  <c r="AP42" i="15"/>
  <c r="AO42" i="15"/>
  <c r="AN42" i="15"/>
  <c r="AM42" i="15"/>
  <c r="X42" i="15"/>
  <c r="BQ42" i="15"/>
  <c r="AL42" i="15"/>
  <c r="AW42" i="15"/>
  <c r="AE42" i="15"/>
  <c r="N42" i="15"/>
  <c r="BG42" i="15"/>
  <c r="AB42" i="15"/>
  <c r="AA72" i="15"/>
  <c r="Y42" i="15"/>
  <c r="BR42" i="15"/>
  <c r="I42" i="15"/>
  <c r="BB42" i="15"/>
  <c r="W42" i="15"/>
  <c r="Q42" i="15"/>
  <c r="P42" i="15"/>
  <c r="O42" i="15"/>
  <c r="BH42" i="15"/>
  <c r="M42" i="15"/>
  <c r="M72" i="15"/>
  <c r="M9" i="15"/>
  <c r="J42" i="15"/>
  <c r="I72" i="15"/>
  <c r="H42" i="15"/>
  <c r="G42" i="15"/>
  <c r="AZ42" i="15"/>
  <c r="F42" i="15"/>
  <c r="CE40" i="15"/>
  <c r="AT39" i="15"/>
  <c r="AE39" i="15"/>
  <c r="BX39" i="15"/>
  <c r="AR39" i="15"/>
  <c r="AC39" i="15"/>
  <c r="BV39" i="15"/>
  <c r="AJ39" i="15"/>
  <c r="U39" i="15"/>
  <c r="BN39" i="15"/>
  <c r="Z39" i="15"/>
  <c r="K39" i="15"/>
  <c r="BD39" i="15"/>
  <c r="AU39" i="15"/>
  <c r="F39" i="15"/>
  <c r="CC39" i="15"/>
  <c r="AS39" i="15"/>
  <c r="AD39" i="15"/>
  <c r="BW39" i="15"/>
  <c r="AQ39" i="15"/>
  <c r="AP39" i="15"/>
  <c r="AA39" i="15"/>
  <c r="BT39" i="15"/>
  <c r="AO39" i="15"/>
  <c r="BS39" i="15"/>
  <c r="AN39" i="15"/>
  <c r="Y39" i="15"/>
  <c r="BR39" i="15"/>
  <c r="AM39" i="15"/>
  <c r="AL39" i="15"/>
  <c r="W39" i="15"/>
  <c r="BP39" i="15"/>
  <c r="AK39" i="15"/>
  <c r="V39" i="15"/>
  <c r="BO39" i="15"/>
  <c r="AF39" i="15"/>
  <c r="Q39" i="15"/>
  <c r="BJ39" i="15"/>
  <c r="P39" i="15"/>
  <c r="BI39" i="15"/>
  <c r="O39" i="15"/>
  <c r="BH39" i="15"/>
  <c r="AB39" i="15"/>
  <c r="M39" i="15"/>
  <c r="BF39" i="15"/>
  <c r="X39" i="15"/>
  <c r="I39" i="15"/>
  <c r="BB39" i="15"/>
  <c r="H39" i="15"/>
  <c r="BA39" i="15"/>
  <c r="G39" i="15"/>
  <c r="AZ39" i="15"/>
  <c r="N39" i="15"/>
  <c r="BG39" i="15"/>
  <c r="L39" i="15"/>
  <c r="J39" i="15"/>
  <c r="BC39" i="15"/>
  <c r="AY39" i="15"/>
  <c r="AP38" i="15"/>
  <c r="AA38" i="15"/>
  <c r="BT38" i="15"/>
  <c r="AN38" i="15"/>
  <c r="Y38" i="15"/>
  <c r="BR38" i="15"/>
  <c r="AM38" i="15"/>
  <c r="X38" i="15"/>
  <c r="BQ38" i="15"/>
  <c r="AF38" i="15"/>
  <c r="Q38" i="15"/>
  <c r="BJ38" i="15"/>
  <c r="AD38" i="15"/>
  <c r="O38" i="15"/>
  <c r="BH38" i="15"/>
  <c r="AC38" i="15"/>
  <c r="N38" i="15"/>
  <c r="BG38" i="15"/>
  <c r="V38" i="15"/>
  <c r="G38" i="15"/>
  <c r="AZ38" i="15"/>
  <c r="U38" i="15"/>
  <c r="F38" i="15"/>
  <c r="AY38" i="15"/>
  <c r="AU38" i="15"/>
  <c r="AT38" i="15"/>
  <c r="AE38" i="15"/>
  <c r="BX38" i="15"/>
  <c r="AS38" i="15"/>
  <c r="BW38" i="15"/>
  <c r="AR38" i="15"/>
  <c r="BV38" i="15"/>
  <c r="AQ38" i="15"/>
  <c r="AO38" i="15"/>
  <c r="AL38" i="15"/>
  <c r="W38" i="15"/>
  <c r="BP38" i="15"/>
  <c r="AK38" i="15"/>
  <c r="BO38" i="15"/>
  <c r="AJ38" i="15"/>
  <c r="BY38" i="15"/>
  <c r="AB38" i="15"/>
  <c r="L38" i="15"/>
  <c r="BE38" i="15"/>
  <c r="Z38" i="15"/>
  <c r="K38" i="15"/>
  <c r="BD38" i="15"/>
  <c r="I38" i="15"/>
  <c r="BB38" i="15"/>
  <c r="AH38" i="15"/>
  <c r="P38" i="15"/>
  <c r="M38" i="15"/>
  <c r="J38" i="15"/>
  <c r="BC38" i="15"/>
  <c r="H38" i="15"/>
  <c r="AT37" i="15"/>
  <c r="AE37" i="15"/>
  <c r="BX37" i="15"/>
  <c r="AR37" i="15"/>
  <c r="AC37" i="15"/>
  <c r="BV37" i="15"/>
  <c r="AJ37" i="15"/>
  <c r="U37" i="15"/>
  <c r="BN37" i="15"/>
  <c r="Z37" i="15"/>
  <c r="K37" i="15"/>
  <c r="BD37" i="15"/>
  <c r="AU37" i="15"/>
  <c r="F37" i="15"/>
  <c r="CC37" i="15"/>
  <c r="AS37" i="15"/>
  <c r="AD37" i="15"/>
  <c r="BW37" i="15"/>
  <c r="AQ37" i="15"/>
  <c r="AP37" i="15"/>
  <c r="AA37" i="15"/>
  <c r="BT37" i="15"/>
  <c r="AO37" i="15"/>
  <c r="BS37" i="15"/>
  <c r="AN37" i="15"/>
  <c r="Y37" i="15"/>
  <c r="BR37" i="15"/>
  <c r="AM37" i="15"/>
  <c r="AL37" i="15"/>
  <c r="W37" i="15"/>
  <c r="BP37" i="15"/>
  <c r="AK37" i="15"/>
  <c r="V37" i="15"/>
  <c r="BO37" i="15"/>
  <c r="AF37" i="15"/>
  <c r="Q37" i="15"/>
  <c r="BJ37" i="15"/>
  <c r="P37" i="15"/>
  <c r="BI37" i="15"/>
  <c r="O37" i="15"/>
  <c r="BH37" i="15"/>
  <c r="AB37" i="15"/>
  <c r="M37" i="15"/>
  <c r="BF37" i="15"/>
  <c r="X37" i="15"/>
  <c r="H37" i="15"/>
  <c r="BA37" i="15"/>
  <c r="G37" i="15"/>
  <c r="AZ37" i="15"/>
  <c r="N37" i="15"/>
  <c r="BG37" i="15"/>
  <c r="L37" i="15"/>
  <c r="J37" i="15"/>
  <c r="BC37" i="15"/>
  <c r="I37" i="15"/>
  <c r="AY37" i="15"/>
  <c r="AR36" i="15"/>
  <c r="AC36" i="15"/>
  <c r="BV36" i="15"/>
  <c r="AN36" i="15"/>
  <c r="Y36" i="15"/>
  <c r="BR36" i="15"/>
  <c r="AJ36" i="15"/>
  <c r="U36" i="15"/>
  <c r="BN36" i="15"/>
  <c r="AD36" i="15"/>
  <c r="O36" i="15"/>
  <c r="BH36" i="15"/>
  <c r="Z36" i="15"/>
  <c r="K36" i="15"/>
  <c r="BD36" i="15"/>
  <c r="V36" i="15"/>
  <c r="G36" i="15"/>
  <c r="AZ36" i="15"/>
  <c r="AU36" i="15"/>
  <c r="AT36" i="15"/>
  <c r="AE36" i="15"/>
  <c r="BX36" i="15"/>
  <c r="AS36" i="15"/>
  <c r="BW36" i="15"/>
  <c r="AQ36" i="15"/>
  <c r="AP36" i="15"/>
  <c r="AA36" i="15"/>
  <c r="BT36" i="15"/>
  <c r="AO36" i="15"/>
  <c r="BS36" i="15"/>
  <c r="AM36" i="15"/>
  <c r="AL36" i="15"/>
  <c r="W36" i="15"/>
  <c r="BP36" i="15"/>
  <c r="AK36" i="15"/>
  <c r="BO36" i="15"/>
  <c r="AF36" i="15"/>
  <c r="Q36" i="15"/>
  <c r="BJ36" i="15"/>
  <c r="AB36" i="15"/>
  <c r="L36" i="15"/>
  <c r="BE36" i="15"/>
  <c r="X36" i="15"/>
  <c r="BQ36" i="15"/>
  <c r="P36" i="15"/>
  <c r="N36" i="15"/>
  <c r="BG36" i="15"/>
  <c r="M36" i="15"/>
  <c r="J36" i="15"/>
  <c r="BC36" i="15"/>
  <c r="I36" i="15"/>
  <c r="H36" i="15"/>
  <c r="F36" i="15"/>
  <c r="AY36" i="15"/>
  <c r="AT35" i="15"/>
  <c r="AE35" i="15"/>
  <c r="BX35" i="15"/>
  <c r="AR35" i="15"/>
  <c r="AC35" i="15"/>
  <c r="BV35" i="15"/>
  <c r="AN35" i="15"/>
  <c r="Y35" i="15"/>
  <c r="BR35" i="15"/>
  <c r="AL35" i="15"/>
  <c r="W35" i="15"/>
  <c r="BP35" i="15"/>
  <c r="AJ35" i="15"/>
  <c r="U35" i="15"/>
  <c r="BN35" i="15"/>
  <c r="AD35" i="15"/>
  <c r="O35" i="15"/>
  <c r="BH35" i="15"/>
  <c r="Z35" i="15"/>
  <c r="K35" i="15"/>
  <c r="BD35" i="15"/>
  <c r="AU35" i="15"/>
  <c r="F35" i="15"/>
  <c r="CC35" i="15"/>
  <c r="AS35" i="15"/>
  <c r="BW35" i="15"/>
  <c r="AQ35" i="15"/>
  <c r="AP35" i="15"/>
  <c r="AA35" i="15"/>
  <c r="BT35" i="15"/>
  <c r="AO35" i="15"/>
  <c r="BS35" i="15"/>
  <c r="AM35" i="15"/>
  <c r="AK35" i="15"/>
  <c r="AF35" i="15"/>
  <c r="P35" i="15"/>
  <c r="BI35" i="15"/>
  <c r="AB35" i="15"/>
  <c r="M35" i="15"/>
  <c r="BF35" i="15"/>
  <c r="X35" i="15"/>
  <c r="H35" i="15"/>
  <c r="BA35" i="15"/>
  <c r="V35" i="15"/>
  <c r="G35" i="15"/>
  <c r="AZ35" i="15"/>
  <c r="Q35" i="15"/>
  <c r="N35" i="15"/>
  <c r="BG35" i="15"/>
  <c r="L35" i="15"/>
  <c r="J35" i="15"/>
  <c r="BC35" i="15"/>
  <c r="I35" i="15"/>
  <c r="AY35" i="15"/>
  <c r="AR34" i="15"/>
  <c r="AC34" i="15"/>
  <c r="BV34" i="15"/>
  <c r="AN34" i="15"/>
  <c r="Y34" i="15"/>
  <c r="BR34" i="15"/>
  <c r="AJ34" i="15"/>
  <c r="U34" i="15"/>
  <c r="BN34" i="15"/>
  <c r="AD34" i="15"/>
  <c r="O34" i="15"/>
  <c r="BH34" i="15"/>
  <c r="Z34" i="15"/>
  <c r="K34" i="15"/>
  <c r="BD34" i="15"/>
  <c r="V34" i="15"/>
  <c r="G34" i="15"/>
  <c r="AZ34" i="15"/>
  <c r="AU34" i="15"/>
  <c r="AT34" i="15"/>
  <c r="AE34" i="15"/>
  <c r="BX34" i="15"/>
  <c r="AS34" i="15"/>
  <c r="BW34" i="15"/>
  <c r="AQ34" i="15"/>
  <c r="AP34" i="15"/>
  <c r="AA34" i="15"/>
  <c r="BT34" i="15"/>
  <c r="AO34" i="15"/>
  <c r="BS34" i="15"/>
  <c r="AM34" i="15"/>
  <c r="AL34" i="15"/>
  <c r="W34" i="15"/>
  <c r="BP34" i="15"/>
  <c r="AK34" i="15"/>
  <c r="BO34" i="15"/>
  <c r="AF34" i="15"/>
  <c r="Q34" i="15"/>
  <c r="BJ34" i="15"/>
  <c r="AB34" i="15"/>
  <c r="L34" i="15"/>
  <c r="BE34" i="15"/>
  <c r="X34" i="15"/>
  <c r="BQ34" i="15"/>
  <c r="P34" i="15"/>
  <c r="N34" i="15"/>
  <c r="BG34" i="15"/>
  <c r="M34" i="15"/>
  <c r="J34" i="15"/>
  <c r="BC34" i="15"/>
  <c r="I34" i="15"/>
  <c r="H34" i="15"/>
  <c r="F34" i="15"/>
  <c r="AY34" i="15"/>
  <c r="AT33" i="15"/>
  <c r="AE33" i="15"/>
  <c r="BX33" i="15"/>
  <c r="AR33" i="15"/>
  <c r="AC33" i="15"/>
  <c r="BV33" i="15"/>
  <c r="AN33" i="15"/>
  <c r="Y33" i="15"/>
  <c r="BR33" i="15"/>
  <c r="AL33" i="15"/>
  <c r="W33" i="15"/>
  <c r="BP33" i="15"/>
  <c r="AJ33" i="15"/>
  <c r="U33" i="15"/>
  <c r="BN33" i="15"/>
  <c r="AD33" i="15"/>
  <c r="O33" i="15"/>
  <c r="BH33" i="15"/>
  <c r="Z33" i="15"/>
  <c r="K33" i="15"/>
  <c r="BD33" i="15"/>
  <c r="AU33" i="15"/>
  <c r="F33" i="15"/>
  <c r="CC33" i="15"/>
  <c r="AS33" i="15"/>
  <c r="BW33" i="15"/>
  <c r="AQ33" i="15"/>
  <c r="AP33" i="15"/>
  <c r="AA33" i="15"/>
  <c r="BT33" i="15"/>
  <c r="AO33" i="15"/>
  <c r="BS33" i="15"/>
  <c r="AM33" i="15"/>
  <c r="AK33" i="15"/>
  <c r="AF33" i="15"/>
  <c r="P33" i="15"/>
  <c r="BI33" i="15"/>
  <c r="AB33" i="15"/>
  <c r="M33" i="15"/>
  <c r="BF33" i="15"/>
  <c r="X33" i="15"/>
  <c r="H33" i="15"/>
  <c r="BA33" i="15"/>
  <c r="V33" i="15"/>
  <c r="G33" i="15"/>
  <c r="AZ33" i="15"/>
  <c r="I33" i="15"/>
  <c r="J33" i="15"/>
  <c r="L33" i="15"/>
  <c r="N33" i="15"/>
  <c r="Q33" i="15"/>
  <c r="S33" i="15"/>
  <c r="BG33" i="15"/>
  <c r="BC33" i="15"/>
  <c r="AY33" i="15"/>
  <c r="AR32" i="15"/>
  <c r="AC32" i="15"/>
  <c r="BV32" i="15"/>
  <c r="AN32" i="15"/>
  <c r="Y32" i="15"/>
  <c r="BR32" i="15"/>
  <c r="AJ32" i="15"/>
  <c r="U32" i="15"/>
  <c r="BN32" i="15"/>
  <c r="AD32" i="15"/>
  <c r="O32" i="15"/>
  <c r="BH32" i="15"/>
  <c r="Z32" i="15"/>
  <c r="K32" i="15"/>
  <c r="BD32" i="15"/>
  <c r="V32" i="15"/>
  <c r="G32" i="15"/>
  <c r="AZ32" i="15"/>
  <c r="AU32" i="15"/>
  <c r="AT32" i="15"/>
  <c r="AE32" i="15"/>
  <c r="BX32" i="15"/>
  <c r="AS32" i="15"/>
  <c r="BW32" i="15"/>
  <c r="AQ32" i="15"/>
  <c r="AP32" i="15"/>
  <c r="AA32" i="15"/>
  <c r="BT32" i="15"/>
  <c r="AO32" i="15"/>
  <c r="BS32" i="15"/>
  <c r="AM32" i="15"/>
  <c r="AL32" i="15"/>
  <c r="W32" i="15"/>
  <c r="BP32" i="15"/>
  <c r="AK32" i="15"/>
  <c r="BO32" i="15"/>
  <c r="AF32" i="15"/>
  <c r="Q32" i="15"/>
  <c r="BJ32" i="15"/>
  <c r="AB32" i="15"/>
  <c r="L32" i="15"/>
  <c r="BE32" i="15"/>
  <c r="X32" i="15"/>
  <c r="BQ32" i="15"/>
  <c r="P32" i="15"/>
  <c r="N32" i="15"/>
  <c r="BG32" i="15"/>
  <c r="M32" i="15"/>
  <c r="J32" i="15"/>
  <c r="BC32" i="15"/>
  <c r="I32" i="15"/>
  <c r="H32" i="15"/>
  <c r="F32" i="15"/>
  <c r="AY32" i="15"/>
  <c r="AT31" i="15"/>
  <c r="AE31" i="15"/>
  <c r="BX31" i="15"/>
  <c r="AR31" i="15"/>
  <c r="AC31" i="15"/>
  <c r="BV31" i="15"/>
  <c r="AN31" i="15"/>
  <c r="Y31" i="15"/>
  <c r="BR31" i="15"/>
  <c r="AL31" i="15"/>
  <c r="W31" i="15"/>
  <c r="BP31" i="15"/>
  <c r="AJ31" i="15"/>
  <c r="U31" i="15"/>
  <c r="BN31" i="15"/>
  <c r="AD31" i="15"/>
  <c r="O31" i="15"/>
  <c r="BH31" i="15"/>
  <c r="Z31" i="15"/>
  <c r="K31" i="15"/>
  <c r="BD31" i="15"/>
  <c r="AU31" i="15"/>
  <c r="F31" i="15"/>
  <c r="CC31" i="15"/>
  <c r="AS31" i="15"/>
  <c r="BW31" i="15"/>
  <c r="AQ31" i="15"/>
  <c r="AP31" i="15"/>
  <c r="AA31" i="15"/>
  <c r="BT31" i="15"/>
  <c r="AO31" i="15"/>
  <c r="BS31" i="15"/>
  <c r="AM31" i="15"/>
  <c r="AK31" i="15"/>
  <c r="AF31" i="15"/>
  <c r="P31" i="15"/>
  <c r="BI31" i="15"/>
  <c r="AB31" i="15"/>
  <c r="M31" i="15"/>
  <c r="BF31" i="15"/>
  <c r="X31" i="15"/>
  <c r="H31" i="15"/>
  <c r="BA31" i="15"/>
  <c r="V31" i="15"/>
  <c r="G31" i="15"/>
  <c r="AZ31" i="15"/>
  <c r="Q31" i="15"/>
  <c r="N31" i="15"/>
  <c r="BG31" i="15"/>
  <c r="L31" i="15"/>
  <c r="J31" i="15"/>
  <c r="BC31" i="15"/>
  <c r="I31" i="15"/>
  <c r="AY31" i="15"/>
  <c r="AR30" i="15"/>
  <c r="AC30" i="15"/>
  <c r="BV30" i="15"/>
  <c r="AN30" i="15"/>
  <c r="Y30" i="15"/>
  <c r="BR30" i="15"/>
  <c r="AJ30" i="15"/>
  <c r="U30" i="15"/>
  <c r="BN30" i="15"/>
  <c r="AD30" i="15"/>
  <c r="O30" i="15"/>
  <c r="BH30" i="15"/>
  <c r="Z30" i="15"/>
  <c r="K30" i="15"/>
  <c r="BD30" i="15"/>
  <c r="V30" i="15"/>
  <c r="G30" i="15"/>
  <c r="AZ30" i="15"/>
  <c r="AU30" i="15"/>
  <c r="AT30" i="15"/>
  <c r="AE30" i="15"/>
  <c r="BX30" i="15"/>
  <c r="AS30" i="15"/>
  <c r="BW30" i="15"/>
  <c r="AQ30" i="15"/>
  <c r="AP30" i="15"/>
  <c r="AA30" i="15"/>
  <c r="BT30" i="15"/>
  <c r="AO30" i="15"/>
  <c r="BS30" i="15"/>
  <c r="AM30" i="15"/>
  <c r="AL30" i="15"/>
  <c r="W30" i="15"/>
  <c r="BP30" i="15"/>
  <c r="AK30" i="15"/>
  <c r="BO30" i="15"/>
  <c r="AF30" i="15"/>
  <c r="Q30" i="15"/>
  <c r="BJ30" i="15"/>
  <c r="AB30" i="15"/>
  <c r="L30" i="15"/>
  <c r="BE30" i="15"/>
  <c r="X30" i="15"/>
  <c r="BQ30" i="15"/>
  <c r="P30" i="15"/>
  <c r="N30" i="15"/>
  <c r="BG30" i="15"/>
  <c r="M30" i="15"/>
  <c r="J30" i="15"/>
  <c r="BC30" i="15"/>
  <c r="I30" i="15"/>
  <c r="H30" i="15"/>
  <c r="F30" i="15"/>
  <c r="AY30" i="15"/>
  <c r="AT29" i="15"/>
  <c r="AE29" i="15"/>
  <c r="BX29" i="15"/>
  <c r="AR29" i="15"/>
  <c r="AC29" i="15"/>
  <c r="BV29" i="15"/>
  <c r="AN29" i="15"/>
  <c r="Y29" i="15"/>
  <c r="BR29" i="15"/>
  <c r="AJ29" i="15"/>
  <c r="U29" i="15"/>
  <c r="BN29" i="15"/>
  <c r="AD29" i="15"/>
  <c r="O29" i="15"/>
  <c r="BH29" i="15"/>
  <c r="Z29" i="15"/>
  <c r="K29" i="15"/>
  <c r="BD29" i="15"/>
  <c r="AU29" i="15"/>
  <c r="F29" i="15"/>
  <c r="CC29" i="15"/>
  <c r="AS29" i="15"/>
  <c r="BW29" i="15"/>
  <c r="AQ29" i="15"/>
  <c r="AP29" i="15"/>
  <c r="AA29" i="15"/>
  <c r="BT29" i="15"/>
  <c r="AO29" i="15"/>
  <c r="BS29" i="15"/>
  <c r="AM29" i="15"/>
  <c r="AL29" i="15"/>
  <c r="W29" i="15"/>
  <c r="BP29" i="15"/>
  <c r="AK29" i="15"/>
  <c r="AF29" i="15"/>
  <c r="P29" i="15"/>
  <c r="BI29" i="15"/>
  <c r="AB29" i="15"/>
  <c r="M29" i="15"/>
  <c r="BF29" i="15"/>
  <c r="X29" i="15"/>
  <c r="H29" i="15"/>
  <c r="BA29" i="15"/>
  <c r="V29" i="15"/>
  <c r="G29" i="15"/>
  <c r="AZ29" i="15"/>
  <c r="Q29" i="15"/>
  <c r="N29" i="15"/>
  <c r="BG29" i="15"/>
  <c r="L29" i="15"/>
  <c r="J29" i="15"/>
  <c r="BC29" i="15"/>
  <c r="I29" i="15"/>
  <c r="AY29" i="15"/>
  <c r="AR28" i="15"/>
  <c r="AC28" i="15"/>
  <c r="BV28" i="15"/>
  <c r="AN28" i="15"/>
  <c r="Y28" i="15"/>
  <c r="BR28" i="15"/>
  <c r="AJ28" i="15"/>
  <c r="U28" i="15"/>
  <c r="BN28" i="15"/>
  <c r="AD28" i="15"/>
  <c r="O28" i="15"/>
  <c r="BH28" i="15"/>
  <c r="Z28" i="15"/>
  <c r="K28" i="15"/>
  <c r="BD28" i="15"/>
  <c r="V28" i="15"/>
  <c r="G28" i="15"/>
  <c r="AZ28" i="15"/>
  <c r="AU28" i="15"/>
  <c r="AT28" i="15"/>
  <c r="AE28" i="15"/>
  <c r="BX28" i="15"/>
  <c r="AS28" i="15"/>
  <c r="BW28" i="15"/>
  <c r="AQ28" i="15"/>
  <c r="AP28" i="15"/>
  <c r="AA28" i="15"/>
  <c r="BT28" i="15"/>
  <c r="AO28" i="15"/>
  <c r="BS28" i="15"/>
  <c r="AM28" i="15"/>
  <c r="AL28" i="15"/>
  <c r="W28" i="15"/>
  <c r="BP28" i="15"/>
  <c r="AK28" i="15"/>
  <c r="BO28" i="15"/>
  <c r="AF28" i="15"/>
  <c r="Q28" i="15"/>
  <c r="BJ28" i="15"/>
  <c r="AB28" i="15"/>
  <c r="L28" i="15"/>
  <c r="BE28" i="15"/>
  <c r="X28" i="15"/>
  <c r="BQ28" i="15"/>
  <c r="P28" i="15"/>
  <c r="N28" i="15"/>
  <c r="BG28" i="15"/>
  <c r="M28" i="15"/>
  <c r="J28" i="15"/>
  <c r="BC28" i="15"/>
  <c r="I28" i="15"/>
  <c r="H28" i="15"/>
  <c r="F28" i="15"/>
  <c r="AY28" i="15"/>
  <c r="AT27" i="15"/>
  <c r="AE27" i="15"/>
  <c r="BX27" i="15"/>
  <c r="AR27" i="15"/>
  <c r="AC27" i="15"/>
  <c r="BV27" i="15"/>
  <c r="AN27" i="15"/>
  <c r="Y27" i="15"/>
  <c r="BR27" i="15"/>
  <c r="AJ27" i="15"/>
  <c r="U27" i="15"/>
  <c r="BN27" i="15"/>
  <c r="AD27" i="15"/>
  <c r="O27" i="15"/>
  <c r="BH27" i="15"/>
  <c r="Z27" i="15"/>
  <c r="K27" i="15"/>
  <c r="BD27" i="15"/>
  <c r="AU27" i="15"/>
  <c r="F27" i="15"/>
  <c r="CC27" i="15"/>
  <c r="AS27" i="15"/>
  <c r="BW27" i="15"/>
  <c r="AQ27" i="15"/>
  <c r="AP27" i="15"/>
  <c r="AA27" i="15"/>
  <c r="BT27" i="15"/>
  <c r="AO27" i="15"/>
  <c r="BS27" i="15"/>
  <c r="AM27" i="15"/>
  <c r="AL27" i="15"/>
  <c r="W27" i="15"/>
  <c r="BP27" i="15"/>
  <c r="AK27" i="15"/>
  <c r="AF27" i="15"/>
  <c r="P27" i="15"/>
  <c r="BI27" i="15"/>
  <c r="AB27" i="15"/>
  <c r="M27" i="15"/>
  <c r="BF27" i="15"/>
  <c r="X27" i="15"/>
  <c r="H27" i="15"/>
  <c r="BA27" i="15"/>
  <c r="V27" i="15"/>
  <c r="Q27" i="15"/>
  <c r="N27" i="15"/>
  <c r="BG27" i="15"/>
  <c r="L27" i="15"/>
  <c r="J27" i="15"/>
  <c r="BC27" i="15"/>
  <c r="I27" i="15"/>
  <c r="G27" i="15"/>
  <c r="AY27" i="15"/>
  <c r="AR26" i="15"/>
  <c r="AC26" i="15"/>
  <c r="BV26" i="15"/>
  <c r="AN26" i="15"/>
  <c r="Y26" i="15"/>
  <c r="BR26" i="15"/>
  <c r="AJ26" i="15"/>
  <c r="U26" i="15"/>
  <c r="BN26" i="15"/>
  <c r="AD26" i="15"/>
  <c r="O26" i="15"/>
  <c r="BH26" i="15"/>
  <c r="Z26" i="15"/>
  <c r="K26" i="15"/>
  <c r="BD26" i="15"/>
  <c r="V26" i="15"/>
  <c r="G26" i="15"/>
  <c r="AZ26" i="15"/>
  <c r="AU26" i="15"/>
  <c r="AT26" i="15"/>
  <c r="AE26" i="15"/>
  <c r="BX26" i="15"/>
  <c r="AS26" i="15"/>
  <c r="BW26" i="15"/>
  <c r="AQ26" i="15"/>
  <c r="AP26" i="15"/>
  <c r="AA26" i="15"/>
  <c r="BT26" i="15"/>
  <c r="AO26" i="15"/>
  <c r="BS26" i="15"/>
  <c r="AM26" i="15"/>
  <c r="AL26" i="15"/>
  <c r="W26" i="15"/>
  <c r="BP26" i="15"/>
  <c r="AK26" i="15"/>
  <c r="BO26" i="15"/>
  <c r="AF26" i="15"/>
  <c r="Q26" i="15"/>
  <c r="BJ26" i="15"/>
  <c r="AB26" i="15"/>
  <c r="L26" i="15"/>
  <c r="BE26" i="15"/>
  <c r="X26" i="15"/>
  <c r="BQ26" i="15"/>
  <c r="P26" i="15"/>
  <c r="N26" i="15"/>
  <c r="BG26" i="15"/>
  <c r="M26" i="15"/>
  <c r="J26" i="15"/>
  <c r="BC26" i="15"/>
  <c r="I26" i="15"/>
  <c r="H26" i="15"/>
  <c r="F26" i="15"/>
  <c r="AY26" i="15"/>
  <c r="AT25" i="15"/>
  <c r="AE25" i="15"/>
  <c r="BX25" i="15"/>
  <c r="AR25" i="15"/>
  <c r="AC25" i="15"/>
  <c r="BV25" i="15"/>
  <c r="AN25" i="15"/>
  <c r="Y25" i="15"/>
  <c r="BR25" i="15"/>
  <c r="AJ25" i="15"/>
  <c r="U25" i="15"/>
  <c r="BN25" i="15"/>
  <c r="AD25" i="15"/>
  <c r="O25" i="15"/>
  <c r="BH25" i="15"/>
  <c r="Z25" i="15"/>
  <c r="K25" i="15"/>
  <c r="BD25" i="15"/>
  <c r="AU25" i="15"/>
  <c r="F25" i="15"/>
  <c r="CC25" i="15"/>
  <c r="AS25" i="15"/>
  <c r="BW25" i="15"/>
  <c r="AQ25" i="15"/>
  <c r="AP25" i="15"/>
  <c r="AA25" i="15"/>
  <c r="BT25" i="15"/>
  <c r="AO25" i="15"/>
  <c r="BS25" i="15"/>
  <c r="AM25" i="15"/>
  <c r="AL25" i="15"/>
  <c r="W25" i="15"/>
  <c r="BP25" i="15"/>
  <c r="AK25" i="15"/>
  <c r="AF25" i="15"/>
  <c r="P25" i="15"/>
  <c r="BI25" i="15"/>
  <c r="AB25" i="15"/>
  <c r="M25" i="15"/>
  <c r="BF25" i="15"/>
  <c r="X25" i="15"/>
  <c r="H25" i="15"/>
  <c r="BA25" i="15"/>
  <c r="V25" i="15"/>
  <c r="G25" i="15"/>
  <c r="AZ25" i="15"/>
  <c r="Q25" i="15"/>
  <c r="N25" i="15"/>
  <c r="BG25" i="15"/>
  <c r="L25" i="15"/>
  <c r="J25" i="15"/>
  <c r="BC25" i="15"/>
  <c r="I25" i="15"/>
  <c r="AY25" i="15"/>
  <c r="AR24" i="15"/>
  <c r="AC24" i="15"/>
  <c r="BV24" i="15"/>
  <c r="AN24" i="15"/>
  <c r="Y24" i="15"/>
  <c r="BR24" i="15"/>
  <c r="AJ24" i="15"/>
  <c r="U24" i="15"/>
  <c r="BN24" i="15"/>
  <c r="AD24" i="15"/>
  <c r="O24" i="15"/>
  <c r="BH24" i="15"/>
  <c r="Z24" i="15"/>
  <c r="K24" i="15"/>
  <c r="BD24" i="15"/>
  <c r="V24" i="15"/>
  <c r="G24" i="15"/>
  <c r="AZ24" i="15"/>
  <c r="AU24" i="15"/>
  <c r="AT24" i="15"/>
  <c r="AE24" i="15"/>
  <c r="BX24" i="15"/>
  <c r="AS24" i="15"/>
  <c r="BW24" i="15"/>
  <c r="AQ24" i="15"/>
  <c r="AP24" i="15"/>
  <c r="AA24" i="15"/>
  <c r="BT24" i="15"/>
  <c r="AO24" i="15"/>
  <c r="BS24" i="15"/>
  <c r="AM24" i="15"/>
  <c r="AL24" i="15"/>
  <c r="W24" i="15"/>
  <c r="BP24" i="15"/>
  <c r="AK24" i="15"/>
  <c r="BO24" i="15"/>
  <c r="AF24" i="15"/>
  <c r="Q24" i="15"/>
  <c r="BJ24" i="15"/>
  <c r="AB24" i="15"/>
  <c r="L24" i="15"/>
  <c r="BE24" i="15"/>
  <c r="X24" i="15"/>
  <c r="BQ24" i="15"/>
  <c r="P24" i="15"/>
  <c r="N24" i="15"/>
  <c r="BG24" i="15"/>
  <c r="M24" i="15"/>
  <c r="J24" i="15"/>
  <c r="BC24" i="15"/>
  <c r="I24" i="15"/>
  <c r="H24" i="15"/>
  <c r="F24" i="15"/>
  <c r="AY24" i="15"/>
  <c r="AT23" i="15"/>
  <c r="AE23" i="15"/>
  <c r="BX23" i="15"/>
  <c r="AR23" i="15"/>
  <c r="AC23" i="15"/>
  <c r="BV23" i="15"/>
  <c r="AN23" i="15"/>
  <c r="Y23" i="15"/>
  <c r="BR23" i="15"/>
  <c r="AJ23" i="15"/>
  <c r="U23" i="15"/>
  <c r="BN23" i="15"/>
  <c r="AD23" i="15"/>
  <c r="O23" i="15"/>
  <c r="BH23" i="15"/>
  <c r="Z23" i="15"/>
  <c r="K23" i="15"/>
  <c r="BD23" i="15"/>
  <c r="AU23" i="15"/>
  <c r="F23" i="15"/>
  <c r="CC23" i="15"/>
  <c r="AS23" i="15"/>
  <c r="BW23" i="15"/>
  <c r="AQ23" i="15"/>
  <c r="AP23" i="15"/>
  <c r="AA23" i="15"/>
  <c r="BT23" i="15"/>
  <c r="AO23" i="15"/>
  <c r="BS23" i="15"/>
  <c r="AM23" i="15"/>
  <c r="AL23" i="15"/>
  <c r="W23" i="15"/>
  <c r="BP23" i="15"/>
  <c r="AK23" i="15"/>
  <c r="AF23" i="15"/>
  <c r="P23" i="15"/>
  <c r="BI23" i="15"/>
  <c r="AB23" i="15"/>
  <c r="M23" i="15"/>
  <c r="BF23" i="15"/>
  <c r="X23" i="15"/>
  <c r="H23" i="15"/>
  <c r="BA23" i="15"/>
  <c r="V23" i="15"/>
  <c r="G23" i="15"/>
  <c r="AZ23" i="15"/>
  <c r="Q23" i="15"/>
  <c r="N23" i="15"/>
  <c r="BG23" i="15"/>
  <c r="L23" i="15"/>
  <c r="J23" i="15"/>
  <c r="BC23" i="15"/>
  <c r="I23" i="15"/>
  <c r="AR22" i="15"/>
  <c r="AC22" i="15"/>
  <c r="BV22" i="15"/>
  <c r="AN22" i="15"/>
  <c r="Y22" i="15"/>
  <c r="BR22" i="15"/>
  <c r="AJ22" i="15"/>
  <c r="U22" i="15"/>
  <c r="BN22" i="15"/>
  <c r="AD22" i="15"/>
  <c r="O22" i="15"/>
  <c r="BH22" i="15"/>
  <c r="Z22" i="15"/>
  <c r="K22" i="15"/>
  <c r="BD22" i="15"/>
  <c r="V22" i="15"/>
  <c r="G22" i="15"/>
  <c r="AZ22" i="15"/>
  <c r="AU22" i="15"/>
  <c r="AT22" i="15"/>
  <c r="AE22" i="15"/>
  <c r="BX22" i="15"/>
  <c r="AS22" i="15"/>
  <c r="BW22" i="15"/>
  <c r="AQ22" i="15"/>
  <c r="AP22" i="15"/>
  <c r="AA22" i="15"/>
  <c r="BT22" i="15"/>
  <c r="AO22" i="15"/>
  <c r="BS22" i="15"/>
  <c r="AM22" i="15"/>
  <c r="AL22" i="15"/>
  <c r="W22" i="15"/>
  <c r="BP22" i="15"/>
  <c r="AK22" i="15"/>
  <c r="BO22" i="15"/>
  <c r="AF22" i="15"/>
  <c r="Q22" i="15"/>
  <c r="BJ22" i="15"/>
  <c r="AB22" i="15"/>
  <c r="L22" i="15"/>
  <c r="BE22" i="15"/>
  <c r="X22" i="15"/>
  <c r="BQ22" i="15"/>
  <c r="P22" i="15"/>
  <c r="N22" i="15"/>
  <c r="BG22" i="15"/>
  <c r="M22" i="15"/>
  <c r="J22" i="15"/>
  <c r="I22" i="15"/>
  <c r="H22" i="15"/>
  <c r="F22" i="15"/>
  <c r="AY22" i="15"/>
  <c r="Z21" i="15"/>
  <c r="K21" i="15"/>
  <c r="BD21" i="15"/>
  <c r="U21" i="15"/>
  <c r="F21" i="15"/>
  <c r="AY21" i="15"/>
  <c r="AU21" i="15"/>
  <c r="CC21" i="15"/>
  <c r="AT21" i="15"/>
  <c r="AS21" i="15"/>
  <c r="AD21" i="15"/>
  <c r="BW21" i="15"/>
  <c r="AR21" i="15"/>
  <c r="AQ21" i="15"/>
  <c r="AB21" i="15"/>
  <c r="BU21" i="15"/>
  <c r="AP21" i="15"/>
  <c r="AO21" i="15"/>
  <c r="BS21" i="15"/>
  <c r="AN21" i="15"/>
  <c r="AM21" i="15"/>
  <c r="X21" i="15"/>
  <c r="BQ21" i="15"/>
  <c r="AL21" i="15"/>
  <c r="AK21" i="15"/>
  <c r="V21" i="15"/>
  <c r="BO21" i="15"/>
  <c r="AJ21" i="15"/>
  <c r="AF21" i="15"/>
  <c r="AE21" i="15"/>
  <c r="P21" i="15"/>
  <c r="BI21" i="15"/>
  <c r="O21" i="15"/>
  <c r="BH21" i="15"/>
  <c r="AC21" i="15"/>
  <c r="BV21" i="15"/>
  <c r="M21" i="15"/>
  <c r="BF21" i="15"/>
  <c r="AA21" i="15"/>
  <c r="L21" i="15"/>
  <c r="BE21" i="15"/>
  <c r="Y21" i="15"/>
  <c r="BR21" i="15"/>
  <c r="W21" i="15"/>
  <c r="G21" i="15"/>
  <c r="AZ21" i="15"/>
  <c r="BN21" i="15"/>
  <c r="Q21" i="15"/>
  <c r="N21" i="15"/>
  <c r="J21" i="15"/>
  <c r="I21" i="15"/>
  <c r="H21" i="15"/>
  <c r="AQ20" i="15"/>
  <c r="AB20" i="15"/>
  <c r="BU20" i="15"/>
  <c r="AN20" i="15"/>
  <c r="Y20" i="15"/>
  <c r="BR20" i="15"/>
  <c r="AD20" i="15"/>
  <c r="O20" i="15"/>
  <c r="BH20" i="15"/>
  <c r="J20" i="15"/>
  <c r="BC20" i="15"/>
  <c r="V20" i="15"/>
  <c r="G20" i="15"/>
  <c r="AZ20" i="15"/>
  <c r="AU20" i="15"/>
  <c r="F20" i="15"/>
  <c r="CC20" i="15"/>
  <c r="AT20" i="15"/>
  <c r="AE20" i="15"/>
  <c r="BX20" i="15"/>
  <c r="AS20" i="15"/>
  <c r="BW20" i="15"/>
  <c r="AR20" i="15"/>
  <c r="AC20" i="15"/>
  <c r="BV20" i="15"/>
  <c r="AP20" i="15"/>
  <c r="AA20" i="15"/>
  <c r="BT20" i="15"/>
  <c r="AO20" i="15"/>
  <c r="Z20" i="15"/>
  <c r="BS20" i="15"/>
  <c r="AM20" i="15"/>
  <c r="X20" i="15"/>
  <c r="BQ20" i="15"/>
  <c r="AL20" i="15"/>
  <c r="W20" i="15"/>
  <c r="BP20" i="15"/>
  <c r="AK20" i="15"/>
  <c r="BO20" i="15"/>
  <c r="AJ20" i="15"/>
  <c r="AW20" i="15"/>
  <c r="AF20" i="15"/>
  <c r="Q20" i="15"/>
  <c r="BJ20" i="15"/>
  <c r="P20" i="15"/>
  <c r="BI20" i="15"/>
  <c r="N20" i="15"/>
  <c r="BG20" i="15"/>
  <c r="M20" i="15"/>
  <c r="BF20" i="15"/>
  <c r="L20" i="15"/>
  <c r="BE20" i="15"/>
  <c r="K20" i="15"/>
  <c r="BD20" i="15"/>
  <c r="I20" i="15"/>
  <c r="BB20" i="15"/>
  <c r="H20" i="15"/>
  <c r="BA20" i="15"/>
  <c r="U20" i="15"/>
  <c r="S20" i="15"/>
  <c r="AU19" i="15"/>
  <c r="F19" i="15"/>
  <c r="CC19" i="15"/>
  <c r="AF19" i="15"/>
  <c r="BY19" i="15"/>
  <c r="AR19" i="15"/>
  <c r="AC19" i="15"/>
  <c r="BV19" i="15"/>
  <c r="AM19" i="15"/>
  <c r="X19" i="15"/>
  <c r="BQ19" i="15"/>
  <c r="AJ19" i="15"/>
  <c r="U19" i="15"/>
  <c r="BN19" i="15"/>
  <c r="N19" i="15"/>
  <c r="BG19" i="15"/>
  <c r="Z19" i="15"/>
  <c r="K19" i="15"/>
  <c r="BD19" i="15"/>
  <c r="AY19" i="15"/>
  <c r="AT19" i="15"/>
  <c r="AE19" i="15"/>
  <c r="BX19" i="15"/>
  <c r="AS19" i="15"/>
  <c r="AD19" i="15"/>
  <c r="BW19" i="15"/>
  <c r="AQ19" i="15"/>
  <c r="AB19" i="15"/>
  <c r="BU19" i="15"/>
  <c r="AP19" i="15"/>
  <c r="AA19" i="15"/>
  <c r="BT19" i="15"/>
  <c r="AO19" i="15"/>
  <c r="BS19" i="15"/>
  <c r="AN19" i="15"/>
  <c r="Y19" i="15"/>
  <c r="BR19" i="15"/>
  <c r="AL19" i="15"/>
  <c r="W19" i="15"/>
  <c r="BP19" i="15"/>
  <c r="AK19" i="15"/>
  <c r="Q19" i="15"/>
  <c r="BJ19" i="15"/>
  <c r="P19" i="15"/>
  <c r="BI19" i="15"/>
  <c r="O19" i="15"/>
  <c r="BH19" i="15"/>
  <c r="M19" i="15"/>
  <c r="BF19" i="15"/>
  <c r="L19" i="15"/>
  <c r="BE19" i="15"/>
  <c r="J19" i="15"/>
  <c r="BC19" i="15"/>
  <c r="I19" i="15"/>
  <c r="BB19" i="15"/>
  <c r="V19" i="15"/>
  <c r="G19" i="15"/>
  <c r="AZ19" i="15"/>
  <c r="H19" i="15"/>
  <c r="AQ18" i="15"/>
  <c r="AB18" i="15"/>
  <c r="BU18" i="15"/>
  <c r="AN18" i="15"/>
  <c r="Y18" i="15"/>
  <c r="BR18" i="15"/>
  <c r="AD18" i="15"/>
  <c r="O18" i="15"/>
  <c r="BH18" i="15"/>
  <c r="J18" i="15"/>
  <c r="BC18" i="15"/>
  <c r="V18" i="15"/>
  <c r="G18" i="15"/>
  <c r="AZ18" i="15"/>
  <c r="AU18" i="15"/>
  <c r="AT18" i="15"/>
  <c r="AE18" i="15"/>
  <c r="BX18" i="15"/>
  <c r="AS18" i="15"/>
  <c r="BW18" i="15"/>
  <c r="AR18" i="15"/>
  <c r="AC18" i="15"/>
  <c r="BV18" i="15"/>
  <c r="AP18" i="15"/>
  <c r="AO18" i="15"/>
  <c r="Z18" i="15"/>
  <c r="BS18" i="15"/>
  <c r="AM18" i="15"/>
  <c r="X18" i="15"/>
  <c r="BQ18" i="15"/>
  <c r="AL18" i="15"/>
  <c r="W18" i="15"/>
  <c r="BP18" i="15"/>
  <c r="AK18" i="15"/>
  <c r="BO18" i="15"/>
  <c r="AJ18" i="15"/>
  <c r="AF18" i="15"/>
  <c r="Q18" i="15"/>
  <c r="BJ18" i="15"/>
  <c r="P18" i="15"/>
  <c r="BI18" i="15"/>
  <c r="N18" i="15"/>
  <c r="BG18" i="15"/>
  <c r="M18" i="15"/>
  <c r="BF18" i="15"/>
  <c r="AA18" i="15"/>
  <c r="L18" i="15"/>
  <c r="BE18" i="15"/>
  <c r="H18" i="15"/>
  <c r="BA18" i="15"/>
  <c r="U18" i="15"/>
  <c r="K18" i="15"/>
  <c r="I18" i="15"/>
  <c r="BB18" i="15"/>
  <c r="F18" i="15"/>
  <c r="AU17" i="15"/>
  <c r="F17" i="15"/>
  <c r="CC17" i="15"/>
  <c r="AF17" i="15"/>
  <c r="BY17" i="15"/>
  <c r="AR17" i="15"/>
  <c r="AC17" i="15"/>
  <c r="BV17" i="15"/>
  <c r="AO17" i="15"/>
  <c r="Z17" i="15"/>
  <c r="BS17" i="15"/>
  <c r="AM17" i="15"/>
  <c r="X17" i="15"/>
  <c r="BQ17" i="15"/>
  <c r="AJ17" i="15"/>
  <c r="U17" i="15"/>
  <c r="BN17" i="15"/>
  <c r="AE17" i="15"/>
  <c r="P17" i="15"/>
  <c r="BI17" i="15"/>
  <c r="N17" i="15"/>
  <c r="BG17" i="15"/>
  <c r="K17" i="15"/>
  <c r="BD17" i="15"/>
  <c r="AY17" i="15"/>
  <c r="AT17" i="15"/>
  <c r="AS17" i="15"/>
  <c r="AD17" i="15"/>
  <c r="BW17" i="15"/>
  <c r="AQ17" i="15"/>
  <c r="AB17" i="15"/>
  <c r="BU17" i="15"/>
  <c r="AP17" i="15"/>
  <c r="AA17" i="15"/>
  <c r="BT17" i="15"/>
  <c r="AN17" i="15"/>
  <c r="AK17" i="15"/>
  <c r="AL17" i="15"/>
  <c r="AW17" i="15"/>
  <c r="V17" i="15"/>
  <c r="BO17" i="15"/>
  <c r="Q17" i="15"/>
  <c r="BJ17" i="15"/>
  <c r="BX17" i="15"/>
  <c r="O17" i="15"/>
  <c r="BH17" i="15"/>
  <c r="L17" i="15"/>
  <c r="BE17" i="15"/>
  <c r="Y17" i="15"/>
  <c r="J17" i="15"/>
  <c r="BC17" i="15"/>
  <c r="I17" i="15"/>
  <c r="BB17" i="15"/>
  <c r="W17" i="15"/>
  <c r="BP17" i="15"/>
  <c r="G17" i="15"/>
  <c r="AZ17" i="15"/>
  <c r="M17" i="15"/>
  <c r="BF17" i="15"/>
  <c r="H17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AQ16" i="15"/>
  <c r="AB16" i="15"/>
  <c r="BU16" i="15"/>
  <c r="AN16" i="15"/>
  <c r="Y16" i="15"/>
  <c r="BR16" i="15"/>
  <c r="AD16" i="15"/>
  <c r="O16" i="15"/>
  <c r="BH16" i="15"/>
  <c r="AA16" i="15"/>
  <c r="L16" i="15"/>
  <c r="BE16" i="15"/>
  <c r="J16" i="15"/>
  <c r="BC16" i="15"/>
  <c r="V16" i="15"/>
  <c r="G16" i="15"/>
  <c r="AZ16" i="15"/>
  <c r="AU16" i="15"/>
  <c r="AT16" i="15"/>
  <c r="AE16" i="15"/>
  <c r="BX16" i="15"/>
  <c r="AS16" i="15"/>
  <c r="BW16" i="15"/>
  <c r="AR16" i="15"/>
  <c r="AC16" i="15"/>
  <c r="BV16" i="15"/>
  <c r="AP16" i="15"/>
  <c r="AO16" i="15"/>
  <c r="Z16" i="15"/>
  <c r="BS16" i="15"/>
  <c r="AM16" i="15"/>
  <c r="X16" i="15"/>
  <c r="BQ16" i="15"/>
  <c r="AL16" i="15"/>
  <c r="W16" i="15"/>
  <c r="BP16" i="15"/>
  <c r="AK16" i="15"/>
  <c r="BO16" i="15"/>
  <c r="AJ16" i="15"/>
  <c r="AF16" i="15"/>
  <c r="P16" i="15"/>
  <c r="BI16" i="15"/>
  <c r="N16" i="15"/>
  <c r="BG16" i="15"/>
  <c r="M16" i="15"/>
  <c r="BF16" i="15"/>
  <c r="BT16" i="15"/>
  <c r="H16" i="15"/>
  <c r="BA16" i="15"/>
  <c r="U16" i="15"/>
  <c r="Q16" i="15"/>
  <c r="BJ16" i="15"/>
  <c r="K16" i="15"/>
  <c r="I16" i="15"/>
  <c r="BB16" i="15"/>
  <c r="F16" i="15"/>
  <c r="AU15" i="15"/>
  <c r="F15" i="15"/>
  <c r="CC15" i="15"/>
  <c r="AF15" i="15"/>
  <c r="BY15" i="15"/>
  <c r="AR15" i="15"/>
  <c r="AC15" i="15"/>
  <c r="BV15" i="15"/>
  <c r="AM15" i="15"/>
  <c r="X15" i="15"/>
  <c r="BQ15" i="15"/>
  <c r="AJ15" i="15"/>
  <c r="U15" i="15"/>
  <c r="BN15" i="15"/>
  <c r="AE15" i="15"/>
  <c r="P15" i="15"/>
  <c r="BI15" i="15"/>
  <c r="N15" i="15"/>
  <c r="BG15" i="15"/>
  <c r="Z15" i="15"/>
  <c r="K15" i="15"/>
  <c r="BD15" i="15"/>
  <c r="AY15" i="15"/>
  <c r="AT15" i="15"/>
  <c r="AS15" i="15"/>
  <c r="AD15" i="15"/>
  <c r="BW15" i="15"/>
  <c r="AQ15" i="15"/>
  <c r="AP15" i="15"/>
  <c r="AA15" i="15"/>
  <c r="BT15" i="15"/>
  <c r="AO15" i="15"/>
  <c r="BS15" i="15"/>
  <c r="AN15" i="15"/>
  <c r="AK15" i="15"/>
  <c r="AL15" i="15"/>
  <c r="AW15" i="15"/>
  <c r="V15" i="15"/>
  <c r="BO15" i="15"/>
  <c r="Q15" i="15"/>
  <c r="BJ15" i="15"/>
  <c r="BX15" i="15"/>
  <c r="O15" i="15"/>
  <c r="BH15" i="15"/>
  <c r="AB15" i="15"/>
  <c r="L15" i="15"/>
  <c r="BE15" i="15"/>
  <c r="Y15" i="15"/>
  <c r="J15" i="15"/>
  <c r="BC15" i="15"/>
  <c r="I15" i="15"/>
  <c r="BB15" i="15"/>
  <c r="W15" i="15"/>
  <c r="BP15" i="15"/>
  <c r="G15" i="15"/>
  <c r="AZ15" i="15"/>
  <c r="M15" i="15"/>
  <c r="BF15" i="15"/>
  <c r="H15" i="15"/>
  <c r="S15" i="15"/>
  <c r="AQ14" i="15"/>
  <c r="AB14" i="15"/>
  <c r="BU14" i="15"/>
  <c r="AN14" i="15"/>
  <c r="Y14" i="15"/>
  <c r="BR14" i="15"/>
  <c r="AD14" i="15"/>
  <c r="O14" i="15"/>
  <c r="BH14" i="15"/>
  <c r="AA14" i="15"/>
  <c r="L14" i="15"/>
  <c r="BE14" i="15"/>
  <c r="J14" i="15"/>
  <c r="BC14" i="15"/>
  <c r="V14" i="15"/>
  <c r="G14" i="15"/>
  <c r="AZ14" i="15"/>
  <c r="AU14" i="15"/>
  <c r="AT14" i="15"/>
  <c r="AS14" i="15"/>
  <c r="BW14" i="15"/>
  <c r="AR14" i="15"/>
  <c r="AR40" i="15"/>
  <c r="AR8" i="15"/>
  <c r="AP14" i="15"/>
  <c r="AP40" i="15"/>
  <c r="AO14" i="15"/>
  <c r="AM14" i="15"/>
  <c r="AL14" i="15"/>
  <c r="AK14" i="15"/>
  <c r="AJ14" i="15"/>
  <c r="AJ40" i="15"/>
  <c r="AJ8" i="15"/>
  <c r="AF14" i="15"/>
  <c r="AF40" i="15"/>
  <c r="AE14" i="15"/>
  <c r="AC14" i="15"/>
  <c r="Z14" i="15"/>
  <c r="Z40" i="15"/>
  <c r="Z8" i="15"/>
  <c r="Y40" i="15"/>
  <c r="X14" i="15"/>
  <c r="X40" i="15"/>
  <c r="W14" i="15"/>
  <c r="U14" i="15"/>
  <c r="Q14" i="15"/>
  <c r="P14" i="15"/>
  <c r="O40" i="15"/>
  <c r="O8" i="15"/>
  <c r="N14" i="15"/>
  <c r="M14" i="15"/>
  <c r="K14" i="15"/>
  <c r="I14" i="15"/>
  <c r="H14" i="15"/>
  <c r="G40" i="15"/>
  <c r="G8" i="15"/>
  <c r="F14" i="15"/>
  <c r="F40" i="15"/>
  <c r="F8" i="15"/>
  <c r="CE11" i="15"/>
  <c r="AN11" i="15"/>
  <c r="AD11" i="15"/>
  <c r="V11" i="15"/>
  <c r="P11" i="15"/>
  <c r="N11" i="15"/>
  <c r="K11" i="15"/>
  <c r="J11" i="15"/>
  <c r="H11" i="15"/>
  <c r="CE10" i="15"/>
  <c r="AT10" i="15"/>
  <c r="P10" i="15"/>
  <c r="K10" i="15"/>
  <c r="J10" i="15"/>
  <c r="H10" i="15"/>
  <c r="CE9" i="15"/>
  <c r="AQ9" i="15"/>
  <c r="AA9" i="15"/>
  <c r="I9" i="15"/>
  <c r="CE8" i="15"/>
  <c r="CE12" i="15"/>
  <c r="Y8" i="15"/>
  <c r="AU40" i="15"/>
  <c r="CC14" i="15"/>
  <c r="BY14" i="15"/>
  <c r="U40" i="15"/>
  <c r="AH14" i="15"/>
  <c r="AY14" i="15"/>
  <c r="AC40" i="15"/>
  <c r="BG14" i="15"/>
  <c r="BA15" i="15"/>
  <c r="AH17" i="15"/>
  <c r="S17" i="15"/>
  <c r="BL17" i="15"/>
  <c r="S18" i="15"/>
  <c r="AW18" i="15"/>
  <c r="BO35" i="15"/>
  <c r="AW35" i="15"/>
  <c r="BJ14" i="15"/>
  <c r="Q40" i="15"/>
  <c r="Q8" i="15"/>
  <c r="BO23" i="15"/>
  <c r="AW23" i="15"/>
  <c r="K40" i="15"/>
  <c r="K8" i="15"/>
  <c r="BD18" i="15"/>
  <c r="CG20" i="15"/>
  <c r="AH20" i="15"/>
  <c r="CA20" i="15"/>
  <c r="BO27" i="15"/>
  <c r="AW27" i="15"/>
  <c r="CG67" i="15"/>
  <c r="AP8" i="15"/>
  <c r="AH15" i="15"/>
  <c r="BL15" i="15"/>
  <c r="BU15" i="15"/>
  <c r="AQ40" i="15"/>
  <c r="S16" i="15"/>
  <c r="AW16" i="15"/>
  <c r="BA21" i="15"/>
  <c r="BP21" i="15"/>
  <c r="AH21" i="15"/>
  <c r="BO33" i="15"/>
  <c r="AW33" i="15"/>
  <c r="AM40" i="15"/>
  <c r="BQ14" i="15"/>
  <c r="BJ40" i="15"/>
  <c r="BJ8" i="15"/>
  <c r="AF8" i="15"/>
  <c r="BD16" i="15"/>
  <c r="CC18" i="15"/>
  <c r="BY18" i="15"/>
  <c r="AH19" i="15"/>
  <c r="S19" i="15"/>
  <c r="BL19" i="15"/>
  <c r="BA19" i="15"/>
  <c r="BO31" i="15"/>
  <c r="AW31" i="15"/>
  <c r="I40" i="15"/>
  <c r="BB40" i="15"/>
  <c r="BB8" i="15"/>
  <c r="X8" i="15"/>
  <c r="J40" i="15"/>
  <c r="BC40" i="15"/>
  <c r="BC8" i="15"/>
  <c r="AH18" i="15"/>
  <c r="AY18" i="15"/>
  <c r="BO25" i="15"/>
  <c r="AW25" i="15"/>
  <c r="I8" i="15"/>
  <c r="BB14" i="15"/>
  <c r="CG15" i="15"/>
  <c r="AS40" i="15"/>
  <c r="AK40" i="15"/>
  <c r="BO14" i="15"/>
  <c r="CC16" i="15"/>
  <c r="BY16" i="15"/>
  <c r="CG17" i="15"/>
  <c r="CA17" i="15"/>
  <c r="BL20" i="15"/>
  <c r="S21" i="15"/>
  <c r="BT14" i="15"/>
  <c r="AA40" i="15"/>
  <c r="AH16" i="15"/>
  <c r="BL16" i="15"/>
  <c r="AY16" i="15"/>
  <c r="BA17" i="15"/>
  <c r="BT18" i="15"/>
  <c r="AW19" i="15"/>
  <c r="BX21" i="15"/>
  <c r="BO29" i="15"/>
  <c r="AW29" i="15"/>
  <c r="N40" i="15"/>
  <c r="N8" i="15"/>
  <c r="W72" i="15"/>
  <c r="BA42" i="15"/>
  <c r="AE72" i="15"/>
  <c r="BI42" i="15"/>
  <c r="BQ50" i="15"/>
  <c r="AW50" i="15"/>
  <c r="BY50" i="15"/>
  <c r="CC50" i="15"/>
  <c r="BP59" i="15"/>
  <c r="CG63" i="15"/>
  <c r="AW64" i="15"/>
  <c r="BN64" i="15"/>
  <c r="J8" i="15"/>
  <c r="S14" i="15"/>
  <c r="AB40" i="15"/>
  <c r="AL40" i="15"/>
  <c r="AT40" i="15"/>
  <c r="BD14" i="15"/>
  <c r="BN14" i="15"/>
  <c r="BV14" i="15"/>
  <c r="BR15" i="15"/>
  <c r="BN16" i="15"/>
  <c r="BR17" i="15"/>
  <c r="BN18" i="15"/>
  <c r="BN20" i="15"/>
  <c r="BB21" i="15"/>
  <c r="BJ21" i="15"/>
  <c r="BT21" i="15"/>
  <c r="BA22" i="15"/>
  <c r="BI22" i="15"/>
  <c r="BB22" i="15"/>
  <c r="BE23" i="15"/>
  <c r="BA24" i="15"/>
  <c r="BI24" i="15"/>
  <c r="BB24" i="15"/>
  <c r="BE25" i="15"/>
  <c r="BA26" i="15"/>
  <c r="BI26" i="15"/>
  <c r="BB26" i="15"/>
  <c r="BE27" i="15"/>
  <c r="BA28" i="15"/>
  <c r="BI28" i="15"/>
  <c r="BB28" i="15"/>
  <c r="BE29" i="15"/>
  <c r="BA30" i="15"/>
  <c r="BI30" i="15"/>
  <c r="BB30" i="15"/>
  <c r="BE31" i="15"/>
  <c r="BA32" i="15"/>
  <c r="BI32" i="15"/>
  <c r="BB32" i="15"/>
  <c r="BE33" i="15"/>
  <c r="BA34" i="15"/>
  <c r="BI34" i="15"/>
  <c r="BB34" i="15"/>
  <c r="BE35" i="15"/>
  <c r="BA36" i="15"/>
  <c r="BI36" i="15"/>
  <c r="BB36" i="15"/>
  <c r="BE37" i="15"/>
  <c r="BF38" i="15"/>
  <c r="CC38" i="15"/>
  <c r="BE39" i="15"/>
  <c r="AB72" i="15"/>
  <c r="BU72" i="15"/>
  <c r="BU9" i="15"/>
  <c r="S43" i="15"/>
  <c r="AH43" i="15"/>
  <c r="S45" i="15"/>
  <c r="AH45" i="15"/>
  <c r="BL45" i="15"/>
  <c r="S47" i="15"/>
  <c r="AH47" i="15"/>
  <c r="BE49" i="15"/>
  <c r="AZ50" i="15"/>
  <c r="AH55" i="15"/>
  <c r="BL55" i="15"/>
  <c r="AZ55" i="15"/>
  <c r="BQ60" i="15"/>
  <c r="BB60" i="15"/>
  <c r="BB69" i="15"/>
  <c r="BQ69" i="15"/>
  <c r="BJ69" i="15"/>
  <c r="BY69" i="15"/>
  <c r="CC102" i="15"/>
  <c r="BY102" i="15"/>
  <c r="S27" i="15"/>
  <c r="BU37" i="15"/>
  <c r="BH50" i="15"/>
  <c r="BW50" i="15"/>
  <c r="CG59" i="15"/>
  <c r="CC60" i="15"/>
  <c r="AY60" i="15"/>
  <c r="S60" i="15"/>
  <c r="AW60" i="15"/>
  <c r="BN60" i="15"/>
  <c r="CC69" i="15"/>
  <c r="AY69" i="15"/>
  <c r="S69" i="15"/>
  <c r="L40" i="15"/>
  <c r="L8" i="15"/>
  <c r="V40" i="15"/>
  <c r="AD40" i="15"/>
  <c r="AN40" i="15"/>
  <c r="AW14" i="15"/>
  <c r="BF14" i="15"/>
  <c r="BP14" i="15"/>
  <c r="BX14" i="15"/>
  <c r="BC21" i="15"/>
  <c r="BC22" i="15"/>
  <c r="AW22" i="15"/>
  <c r="BY22" i="15"/>
  <c r="AH23" i="15"/>
  <c r="AW24" i="15"/>
  <c r="BY24" i="15"/>
  <c r="AH25" i="15"/>
  <c r="AW26" i="15"/>
  <c r="BY26" i="15"/>
  <c r="AW28" i="15"/>
  <c r="BY28" i="15"/>
  <c r="AH29" i="15"/>
  <c r="AW30" i="15"/>
  <c r="BY30" i="15"/>
  <c r="AH31" i="15"/>
  <c r="S31" i="15"/>
  <c r="BL31" i="15"/>
  <c r="AW32" i="15"/>
  <c r="BY32" i="15"/>
  <c r="AH33" i="15"/>
  <c r="BL33" i="15"/>
  <c r="AW34" i="15"/>
  <c r="BY34" i="15"/>
  <c r="AH35" i="15"/>
  <c r="AW36" i="15"/>
  <c r="BY36" i="15"/>
  <c r="AH37" i="15"/>
  <c r="AW37" i="15"/>
  <c r="BS38" i="15"/>
  <c r="AH39" i="15"/>
  <c r="AW39" i="15"/>
  <c r="BC44" i="15"/>
  <c r="AW44" i="15"/>
  <c r="AW43" i="15"/>
  <c r="AW45" i="15"/>
  <c r="AW46" i="15"/>
  <c r="AW48" i="15"/>
  <c r="AW49" i="15"/>
  <c r="AW51" i="15"/>
  <c r="AW52" i="15"/>
  <c r="AW53" i="15"/>
  <c r="AW56" i="15"/>
  <c r="AW58" i="15"/>
  <c r="AW62" i="15"/>
  <c r="AW65" i="15"/>
  <c r="AW66" i="15"/>
  <c r="AW68" i="15"/>
  <c r="AW69" i="15"/>
  <c r="AW70" i="15"/>
  <c r="AW71" i="15"/>
  <c r="AW72" i="15"/>
  <c r="BN44" i="15"/>
  <c r="BC46" i="15"/>
  <c r="BN46" i="15"/>
  <c r="S48" i="15"/>
  <c r="BV48" i="15"/>
  <c r="BS51" i="15"/>
  <c r="BD51" i="15"/>
  <c r="BP61" i="15"/>
  <c r="BI99" i="15"/>
  <c r="BX99" i="15"/>
  <c r="S25" i="15"/>
  <c r="S29" i="15"/>
  <c r="S37" i="15"/>
  <c r="S39" i="15"/>
  <c r="BU39" i="15"/>
  <c r="AO40" i="15"/>
  <c r="AY20" i="15"/>
  <c r="BY20" i="15"/>
  <c r="AH27" i="15"/>
  <c r="AZ27" i="15"/>
  <c r="BA38" i="15"/>
  <c r="BI38" i="15"/>
  <c r="BE72" i="15"/>
  <c r="BE9" i="15"/>
  <c r="AL72" i="15"/>
  <c r="BP42" i="15"/>
  <c r="AT72" i="15"/>
  <c r="BX42" i="15"/>
  <c r="AH49" i="15"/>
  <c r="BL49" i="15"/>
  <c r="AZ49" i="15"/>
  <c r="BW52" i="15"/>
  <c r="BH52" i="15"/>
  <c r="AZ52" i="15"/>
  <c r="BP55" i="15"/>
  <c r="BP65" i="15"/>
  <c r="BN70" i="15"/>
  <c r="S23" i="15"/>
  <c r="S35" i="15"/>
  <c r="CG47" i="15"/>
  <c r="CA47" i="15"/>
  <c r="M40" i="15"/>
  <c r="M8" i="15"/>
  <c r="AE40" i="15"/>
  <c r="BU23" i="15"/>
  <c r="BU25" i="15"/>
  <c r="BU27" i="15"/>
  <c r="BU29" i="15"/>
  <c r="BU31" i="15"/>
  <c r="BU33" i="15"/>
  <c r="BU35" i="15"/>
  <c r="J72" i="15"/>
  <c r="J9" i="15"/>
  <c r="S42" i="15"/>
  <c r="BF42" i="15"/>
  <c r="AM72" i="15"/>
  <c r="AU72" i="15"/>
  <c r="CC42" i="15"/>
  <c r="BQ43" i="15"/>
  <c r="BY43" i="15"/>
  <c r="BQ45" i="15"/>
  <c r="BY45" i="15"/>
  <c r="BP46" i="15"/>
  <c r="AY48" i="15"/>
  <c r="AH48" i="15"/>
  <c r="BP57" i="15"/>
  <c r="CG61" i="15"/>
  <c r="BN62" i="15"/>
  <c r="AH79" i="15"/>
  <c r="BL79" i="15"/>
  <c r="BN82" i="15"/>
  <c r="AH82" i="15"/>
  <c r="BL82" i="15"/>
  <c r="BV82" i="15"/>
  <c r="BG82" i="15"/>
  <c r="AY82" i="15"/>
  <c r="S38" i="15"/>
  <c r="BL38" i="15"/>
  <c r="CG42" i="15"/>
  <c r="BN51" i="15"/>
  <c r="W40" i="15"/>
  <c r="BA14" i="15"/>
  <c r="BI14" i="15"/>
  <c r="BS14" i="15"/>
  <c r="BO19" i="15"/>
  <c r="BG21" i="15"/>
  <c r="S22" i="15"/>
  <c r="BF22" i="15"/>
  <c r="BU22" i="15"/>
  <c r="CC22" i="15"/>
  <c r="BB23" i="15"/>
  <c r="BQ23" i="15"/>
  <c r="BJ23" i="15"/>
  <c r="BY23" i="15"/>
  <c r="S24" i="15"/>
  <c r="BF24" i="15"/>
  <c r="BU24" i="15"/>
  <c r="CC24" i="15"/>
  <c r="BB25" i="15"/>
  <c r="BQ25" i="15"/>
  <c r="BJ25" i="15"/>
  <c r="BY25" i="15"/>
  <c r="S26" i="15"/>
  <c r="BF26" i="15"/>
  <c r="BU26" i="15"/>
  <c r="CC26" i="15"/>
  <c r="BB27" i="15"/>
  <c r="BQ27" i="15"/>
  <c r="BJ27" i="15"/>
  <c r="BY27" i="15"/>
  <c r="S28" i="15"/>
  <c r="BF28" i="15"/>
  <c r="BU28" i="15"/>
  <c r="CC28" i="15"/>
  <c r="BB29" i="15"/>
  <c r="BQ29" i="15"/>
  <c r="BJ29" i="15"/>
  <c r="BY29" i="15"/>
  <c r="S30" i="15"/>
  <c r="BF30" i="15"/>
  <c r="BU30" i="15"/>
  <c r="CC30" i="15"/>
  <c r="BB31" i="15"/>
  <c r="BQ31" i="15"/>
  <c r="BJ31" i="15"/>
  <c r="BY31" i="15"/>
  <c r="S32" i="15"/>
  <c r="BF32" i="15"/>
  <c r="BU32" i="15"/>
  <c r="CC32" i="15"/>
  <c r="BB33" i="15"/>
  <c r="BQ33" i="15"/>
  <c r="BJ33" i="15"/>
  <c r="BY33" i="15"/>
  <c r="S34" i="15"/>
  <c r="BF34" i="15"/>
  <c r="BU34" i="15"/>
  <c r="CC34" i="15"/>
  <c r="BB35" i="15"/>
  <c r="BQ35" i="15"/>
  <c r="BJ35" i="15"/>
  <c r="BY35" i="15"/>
  <c r="S36" i="15"/>
  <c r="BF36" i="15"/>
  <c r="BU36" i="15"/>
  <c r="CC36" i="15"/>
  <c r="BB37" i="15"/>
  <c r="BQ37" i="15"/>
  <c r="AW38" i="15"/>
  <c r="BN38" i="15"/>
  <c r="K72" i="15"/>
  <c r="K9" i="15"/>
  <c r="U72" i="15"/>
  <c r="AH42" i="15"/>
  <c r="CA42" i="15"/>
  <c r="AC72" i="15"/>
  <c r="AN72" i="15"/>
  <c r="AY42" i="15"/>
  <c r="BH47" i="15"/>
  <c r="BA51" i="15"/>
  <c r="CA55" i="15"/>
  <c r="CG55" i="15"/>
  <c r="BP56" i="15"/>
  <c r="AH56" i="15"/>
  <c r="BI56" i="15"/>
  <c r="BX56" i="15"/>
  <c r="BQ58" i="15"/>
  <c r="BB58" i="15"/>
  <c r="BP63" i="15"/>
  <c r="X72" i="15"/>
  <c r="H40" i="15"/>
  <c r="H8" i="15"/>
  <c r="P40" i="15"/>
  <c r="P8" i="15"/>
  <c r="BD40" i="15"/>
  <c r="BD8" i="15"/>
  <c r="BN40" i="15"/>
  <c r="BN8" i="15"/>
  <c r="BV40" i="15"/>
  <c r="BV8" i="15"/>
  <c r="AW21" i="15"/>
  <c r="AH22" i="15"/>
  <c r="AH24" i="15"/>
  <c r="AH26" i="15"/>
  <c r="AH28" i="15"/>
  <c r="AH30" i="15"/>
  <c r="AH32" i="15"/>
  <c r="AH34" i="15"/>
  <c r="AH36" i="15"/>
  <c r="BL36" i="15"/>
  <c r="AD72" i="15"/>
  <c r="AO72" i="15"/>
  <c r="BS42" i="15"/>
  <c r="BL44" i="15"/>
  <c r="AY44" i="15"/>
  <c r="BL46" i="15"/>
  <c r="AY46" i="15"/>
  <c r="CG57" i="15"/>
  <c r="AH57" i="15"/>
  <c r="CA57" i="15"/>
  <c r="CC58" i="15"/>
  <c r="AY58" i="15"/>
  <c r="S58" i="15"/>
  <c r="BN58" i="15"/>
  <c r="AW79" i="15"/>
  <c r="BO79" i="15"/>
  <c r="V72" i="15"/>
  <c r="BN47" i="15"/>
  <c r="BY48" i="15"/>
  <c r="CC48" i="15"/>
  <c r="AY49" i="15"/>
  <c r="BG49" i="15"/>
  <c r="BQ49" i="15"/>
  <c r="BY49" i="15"/>
  <c r="AY50" i="15"/>
  <c r="AH50" i="15"/>
  <c r="BC51" i="15"/>
  <c r="AH51" i="15"/>
  <c r="BL51" i="15"/>
  <c r="BU51" i="15"/>
  <c r="AH53" i="15"/>
  <c r="BL53" i="15"/>
  <c r="AZ53" i="15"/>
  <c r="AZ54" i="15"/>
  <c r="BR56" i="15"/>
  <c r="S66" i="15"/>
  <c r="AH67" i="15"/>
  <c r="AZ67" i="15"/>
  <c r="BF69" i="15"/>
  <c r="BC71" i="15"/>
  <c r="O72" i="15"/>
  <c r="O9" i="15"/>
  <c r="AH78" i="15"/>
  <c r="BL78" i="15"/>
  <c r="AY78" i="15"/>
  <c r="BR81" i="15"/>
  <c r="BC81" i="15"/>
  <c r="AH81" i="15"/>
  <c r="BL81" i="15"/>
  <c r="BY21" i="15"/>
  <c r="AY23" i="15"/>
  <c r="BY37" i="15"/>
  <c r="BU38" i="15"/>
  <c r="BQ39" i="15"/>
  <c r="BY39" i="15"/>
  <c r="F72" i="15"/>
  <c r="F9" i="15"/>
  <c r="N72" i="15"/>
  <c r="N9" i="15"/>
  <c r="AF72" i="15"/>
  <c r="AP72" i="15"/>
  <c r="BN43" i="15"/>
  <c r="BV43" i="15"/>
  <c r="BR44" i="15"/>
  <c r="BN45" i="15"/>
  <c r="BV45" i="15"/>
  <c r="BR46" i="15"/>
  <c r="BS48" i="15"/>
  <c r="AZ48" i="15"/>
  <c r="BA50" i="15"/>
  <c r="BI50" i="15"/>
  <c r="BU53" i="15"/>
  <c r="BQ57" i="15"/>
  <c r="CC57" i="15"/>
  <c r="BQ59" i="15"/>
  <c r="CC59" i="15"/>
  <c r="BQ61" i="15"/>
  <c r="CC61" i="15"/>
  <c r="BQ63" i="15"/>
  <c r="CC63" i="15"/>
  <c r="BP66" i="15"/>
  <c r="BX66" i="15"/>
  <c r="CC67" i="15"/>
  <c r="AY67" i="15"/>
  <c r="BB67" i="15"/>
  <c r="BQ67" i="15"/>
  <c r="BJ67" i="15"/>
  <c r="BY67" i="15"/>
  <c r="U106" i="15"/>
  <c r="AH74" i="15"/>
  <c r="AC106" i="15"/>
  <c r="BG74" i="15"/>
  <c r="AY74" i="15"/>
  <c r="AW81" i="15"/>
  <c r="BO81" i="15"/>
  <c r="G72" i="15"/>
  <c r="G9" i="15"/>
  <c r="Y72" i="15"/>
  <c r="BG47" i="15"/>
  <c r="BQ47" i="15"/>
  <c r="BY47" i="15"/>
  <c r="BA48" i="15"/>
  <c r="BI48" i="15"/>
  <c r="BC53" i="15"/>
  <c r="S54" i="15"/>
  <c r="BU55" i="15"/>
  <c r="BL57" i="15"/>
  <c r="BG57" i="15"/>
  <c r="AH59" i="15"/>
  <c r="BL59" i="15"/>
  <c r="BG59" i="15"/>
  <c r="AH61" i="15"/>
  <c r="BL61" i="15"/>
  <c r="BG61" i="15"/>
  <c r="AH63" i="15"/>
  <c r="BL63" i="15"/>
  <c r="BG63" i="15"/>
  <c r="BL70" i="15"/>
  <c r="AY70" i="15"/>
  <c r="H72" i="15"/>
  <c r="H9" i="15"/>
  <c r="P72" i="15"/>
  <c r="P9" i="15"/>
  <c r="Z72" i="15"/>
  <c r="AJ72" i="15"/>
  <c r="AR72" i="15"/>
  <c r="BJ42" i="15"/>
  <c r="BT42" i="15"/>
  <c r="BU48" i="15"/>
  <c r="BC49" i="15"/>
  <c r="BU49" i="15"/>
  <c r="S50" i="15"/>
  <c r="BN50" i="15"/>
  <c r="BV50" i="15"/>
  <c r="BO53" i="15"/>
  <c r="BW53" i="15"/>
  <c r="BC55" i="15"/>
  <c r="S56" i="15"/>
  <c r="AH58" i="15"/>
  <c r="BL58" i="15"/>
  <c r="BS58" i="15"/>
  <c r="AH60" i="15"/>
  <c r="BL60" i="15"/>
  <c r="BS60" i="15"/>
  <c r="AH62" i="15"/>
  <c r="BL62" i="15"/>
  <c r="BS62" i="15"/>
  <c r="BB62" i="15"/>
  <c r="AH64" i="15"/>
  <c r="BL64" i="15"/>
  <c r="BS64" i="15"/>
  <c r="BB64" i="15"/>
  <c r="AH65" i="15"/>
  <c r="BL65" i="15"/>
  <c r="AZ65" i="15"/>
  <c r="W106" i="15"/>
  <c r="BA74" i="15"/>
  <c r="AE106" i="15"/>
  <c r="BX106" i="15"/>
  <c r="BX10" i="15"/>
  <c r="BI74" i="15"/>
  <c r="AH75" i="15"/>
  <c r="BL75" i="15"/>
  <c r="BP76" i="15"/>
  <c r="BX76" i="15"/>
  <c r="BC77" i="15"/>
  <c r="BN78" i="15"/>
  <c r="BV78" i="15"/>
  <c r="CG80" i="15"/>
  <c r="Q72" i="15"/>
  <c r="Q9" i="15"/>
  <c r="AK72" i="15"/>
  <c r="AS72" i="15"/>
  <c r="BC42" i="15"/>
  <c r="BU42" i="15"/>
  <c r="BC48" i="15"/>
  <c r="BD49" i="15"/>
  <c r="BD50" i="15"/>
  <c r="AZ51" i="15"/>
  <c r="BH51" i="15"/>
  <c r="BR51" i="15"/>
  <c r="BQ52" i="15"/>
  <c r="BY52" i="15"/>
  <c r="BE53" i="15"/>
  <c r="BO55" i="15"/>
  <c r="BW55" i="15"/>
  <c r="BO56" i="15"/>
  <c r="BA58" i="15"/>
  <c r="BI58" i="15"/>
  <c r="BA60" i="15"/>
  <c r="BI60" i="15"/>
  <c r="AH69" i="15"/>
  <c r="BL69" i="15"/>
  <c r="AZ69" i="15"/>
  <c r="AH71" i="15"/>
  <c r="BL71" i="15"/>
  <c r="AZ71" i="15"/>
  <c r="M106" i="15"/>
  <c r="M10" i="15"/>
  <c r="AW75" i="15"/>
  <c r="BO75" i="15"/>
  <c r="CG82" i="15"/>
  <c r="CC62" i="15"/>
  <c r="AY62" i="15"/>
  <c r="CC64" i="15"/>
  <c r="AY64" i="15"/>
  <c r="CC65" i="15"/>
  <c r="AY65" i="15"/>
  <c r="BB65" i="15"/>
  <c r="BQ65" i="15"/>
  <c r="BJ65" i="15"/>
  <c r="BY65" i="15"/>
  <c r="S67" i="15"/>
  <c r="AY76" i="15"/>
  <c r="AW109" i="15"/>
  <c r="BN109" i="15"/>
  <c r="AH52" i="15"/>
  <c r="BL52" i="15"/>
  <c r="CC52" i="15"/>
  <c r="AH54" i="15"/>
  <c r="CA54" i="15"/>
  <c r="CC54" i="15"/>
  <c r="AY57" i="15"/>
  <c r="BY57" i="15"/>
  <c r="AY59" i="15"/>
  <c r="BY59" i="15"/>
  <c r="AY61" i="15"/>
  <c r="BY61" i="15"/>
  <c r="AY63" i="15"/>
  <c r="BY63" i="15"/>
  <c r="BF70" i="15"/>
  <c r="BU70" i="15"/>
  <c r="CC70" i="15"/>
  <c r="BY70" i="15"/>
  <c r="AO106" i="15"/>
  <c r="BS74" i="15"/>
  <c r="AZ75" i="15"/>
  <c r="BH75" i="15"/>
  <c r="BR75" i="15"/>
  <c r="BY76" i="15"/>
  <c r="BB77" i="15"/>
  <c r="BJ77" i="15"/>
  <c r="BT77" i="15"/>
  <c r="BF82" i="15"/>
  <c r="S84" i="15"/>
  <c r="BI86" i="15"/>
  <c r="BX86" i="15"/>
  <c r="CG90" i="15"/>
  <c r="BQ91" i="15"/>
  <c r="BB91" i="15"/>
  <c r="BY91" i="15"/>
  <c r="BJ91" i="15"/>
  <c r="BI94" i="15"/>
  <c r="BX94" i="15"/>
  <c r="AY98" i="15"/>
  <c r="AH98" i="15"/>
  <c r="BO58" i="15"/>
  <c r="BO60" i="15"/>
  <c r="BO62" i="15"/>
  <c r="BO64" i="15"/>
  <c r="BF66" i="15"/>
  <c r="CC66" i="15"/>
  <c r="BU66" i="15"/>
  <c r="BF68" i="15"/>
  <c r="CC68" i="15"/>
  <c r="BU68" i="15"/>
  <c r="BS70" i="15"/>
  <c r="CC71" i="15"/>
  <c r="BB75" i="15"/>
  <c r="BJ75" i="15"/>
  <c r="BT75" i="15"/>
  <c r="BD78" i="15"/>
  <c r="BF80" i="15"/>
  <c r="BN83" i="15"/>
  <c r="AW83" i="15"/>
  <c r="BI84" i="15"/>
  <c r="BX84" i="15"/>
  <c r="CG88" i="15"/>
  <c r="BQ89" i="15"/>
  <c r="BB89" i="15"/>
  <c r="BY89" i="15"/>
  <c r="BJ89" i="15"/>
  <c r="BI92" i="15"/>
  <c r="BX92" i="15"/>
  <c r="CG96" i="15"/>
  <c r="BY97" i="15"/>
  <c r="BJ97" i="15"/>
  <c r="BP103" i="15"/>
  <c r="BA103" i="15"/>
  <c r="BI103" i="15"/>
  <c r="BX103" i="15"/>
  <c r="AH66" i="15"/>
  <c r="BL66" i="15"/>
  <c r="AY66" i="15"/>
  <c r="AH68" i="15"/>
  <c r="BL68" i="15"/>
  <c r="AY68" i="15"/>
  <c r="BB71" i="15"/>
  <c r="BQ71" i="15"/>
  <c r="BJ71" i="15"/>
  <c r="BY71" i="15"/>
  <c r="BT71" i="15"/>
  <c r="AJ106" i="15"/>
  <c r="BN74" i="15"/>
  <c r="AW74" i="15"/>
  <c r="AR106" i="15"/>
  <c r="BV74" i="15"/>
  <c r="BN76" i="15"/>
  <c r="BV76" i="15"/>
  <c r="AW77" i="15"/>
  <c r="BO77" i="15"/>
  <c r="BP78" i="15"/>
  <c r="BX78" i="15"/>
  <c r="BN80" i="15"/>
  <c r="AH80" i="15"/>
  <c r="BL80" i="15"/>
  <c r="AY80" i="15"/>
  <c r="AH99" i="15"/>
  <c r="BL99" i="15"/>
  <c r="BN99" i="15"/>
  <c r="BV99" i="15"/>
  <c r="BG99" i="15"/>
  <c r="AY99" i="15"/>
  <c r="AW102" i="15"/>
  <c r="BS104" i="15"/>
  <c r="BD104" i="15"/>
  <c r="AW104" i="15"/>
  <c r="BO104" i="15"/>
  <c r="BE65" i="15"/>
  <c r="BO65" i="15"/>
  <c r="BW65" i="15"/>
  <c r="BE67" i="15"/>
  <c r="BO67" i="15"/>
  <c r="BW67" i="15"/>
  <c r="BE69" i="15"/>
  <c r="BO69" i="15"/>
  <c r="BW69" i="15"/>
  <c r="Z106" i="15"/>
  <c r="BD74" i="15"/>
  <c r="BR79" i="15"/>
  <c r="BT81" i="15"/>
  <c r="CG86" i="15"/>
  <c r="BQ87" i="15"/>
  <c r="BB87" i="15"/>
  <c r="BY87" i="15"/>
  <c r="BJ87" i="15"/>
  <c r="BI90" i="15"/>
  <c r="BX90" i="15"/>
  <c r="CG94" i="15"/>
  <c r="BQ95" i="15"/>
  <c r="BB95" i="15"/>
  <c r="BY95" i="15"/>
  <c r="BJ95" i="15"/>
  <c r="AH103" i="15"/>
  <c r="BE71" i="15"/>
  <c r="BO71" i="15"/>
  <c r="BW71" i="15"/>
  <c r="S74" i="15"/>
  <c r="AB106" i="15"/>
  <c r="BF74" i="15"/>
  <c r="AM106" i="15"/>
  <c r="AU106" i="15"/>
  <c r="CC74" i="15"/>
  <c r="BR77" i="15"/>
  <c r="BY78" i="15"/>
  <c r="BT79" i="15"/>
  <c r="BG80" i="15"/>
  <c r="CG84" i="15"/>
  <c r="BQ85" i="15"/>
  <c r="BB85" i="15"/>
  <c r="BY85" i="15"/>
  <c r="BJ85" i="15"/>
  <c r="BI88" i="15"/>
  <c r="BX88" i="15"/>
  <c r="CG92" i="15"/>
  <c r="BQ93" i="15"/>
  <c r="BB93" i="15"/>
  <c r="BY93" i="15"/>
  <c r="BJ93" i="15"/>
  <c r="BI96" i="15"/>
  <c r="BX96" i="15"/>
  <c r="P134" i="15"/>
  <c r="L106" i="15"/>
  <c r="L10" i="15"/>
  <c r="V106" i="15"/>
  <c r="AD106" i="15"/>
  <c r="AN106" i="15"/>
  <c r="AW76" i="15"/>
  <c r="AW78" i="15"/>
  <c r="BW83" i="15"/>
  <c r="BB84" i="15"/>
  <c r="BF84" i="15"/>
  <c r="AY85" i="15"/>
  <c r="S85" i="15"/>
  <c r="AW85" i="15"/>
  <c r="BN85" i="15"/>
  <c r="BF86" i="15"/>
  <c r="AY87" i="15"/>
  <c r="S87" i="15"/>
  <c r="CC87" i="15"/>
  <c r="AW87" i="15"/>
  <c r="BN87" i="15"/>
  <c r="BF88" i="15"/>
  <c r="AY89" i="15"/>
  <c r="S89" i="15"/>
  <c r="CC89" i="15"/>
  <c r="AW89" i="15"/>
  <c r="BN89" i="15"/>
  <c r="BF90" i="15"/>
  <c r="AY91" i="15"/>
  <c r="S91" i="15"/>
  <c r="CC91" i="15"/>
  <c r="AW91" i="15"/>
  <c r="BN91" i="15"/>
  <c r="BF92" i="15"/>
  <c r="AY93" i="15"/>
  <c r="S93" i="15"/>
  <c r="CC93" i="15"/>
  <c r="AW93" i="15"/>
  <c r="BN93" i="15"/>
  <c r="BF94" i="15"/>
  <c r="AY95" i="15"/>
  <c r="S95" i="15"/>
  <c r="CC95" i="15"/>
  <c r="AW95" i="15"/>
  <c r="BN95" i="15"/>
  <c r="BF96" i="15"/>
  <c r="AY97" i="15"/>
  <c r="S97" i="15"/>
  <c r="AW97" i="15"/>
  <c r="BN100" i="15"/>
  <c r="AW100" i="15"/>
  <c r="BV100" i="15"/>
  <c r="AH102" i="15"/>
  <c r="AY102" i="15"/>
  <c r="BY112" i="15"/>
  <c r="AW114" i="15"/>
  <c r="F106" i="15"/>
  <c r="F10" i="15"/>
  <c r="N106" i="15"/>
  <c r="N10" i="15"/>
  <c r="X106" i="15"/>
  <c r="AF106" i="15"/>
  <c r="AP106" i="15"/>
  <c r="BN75" i="15"/>
  <c r="BV75" i="15"/>
  <c r="BR76" i="15"/>
  <c r="BN77" i="15"/>
  <c r="BV77" i="15"/>
  <c r="BR78" i="15"/>
  <c r="BN79" i="15"/>
  <c r="BV79" i="15"/>
  <c r="BR80" i="15"/>
  <c r="BN81" i="15"/>
  <c r="BV81" i="15"/>
  <c r="BR82" i="15"/>
  <c r="S83" i="15"/>
  <c r="CC83" i="15"/>
  <c r="BO84" i="15"/>
  <c r="BW84" i="15"/>
  <c r="BO86" i="15"/>
  <c r="BW86" i="15"/>
  <c r="BO88" i="15"/>
  <c r="BW88" i="15"/>
  <c r="BO90" i="15"/>
  <c r="BW90" i="15"/>
  <c r="BO92" i="15"/>
  <c r="BW92" i="15"/>
  <c r="BO94" i="15"/>
  <c r="BW94" i="15"/>
  <c r="BO96" i="15"/>
  <c r="BW96" i="15"/>
  <c r="AZ98" i="15"/>
  <c r="S103" i="15"/>
  <c r="BN103" i="15"/>
  <c r="AW103" i="15"/>
  <c r="G106" i="15"/>
  <c r="G10" i="15"/>
  <c r="O106" i="15"/>
  <c r="O10" i="15"/>
  <c r="Y106" i="15"/>
  <c r="AQ106" i="15"/>
  <c r="BH83" i="15"/>
  <c r="BE84" i="15"/>
  <c r="BP84" i="15"/>
  <c r="BE86" i="15"/>
  <c r="BP86" i="15"/>
  <c r="BE88" i="15"/>
  <c r="BP88" i="15"/>
  <c r="BE90" i="15"/>
  <c r="BP90" i="15"/>
  <c r="BE92" i="15"/>
  <c r="BP92" i="15"/>
  <c r="BE94" i="15"/>
  <c r="BP94" i="15"/>
  <c r="BE96" i="15"/>
  <c r="BP96" i="15"/>
  <c r="BQ97" i="15"/>
  <c r="BY100" i="15"/>
  <c r="CC100" i="15"/>
  <c r="BP101" i="15"/>
  <c r="BA101" i="15"/>
  <c r="BS101" i="15"/>
  <c r="CC104" i="15"/>
  <c r="BY104" i="15"/>
  <c r="BP105" i="15"/>
  <c r="BA105" i="15"/>
  <c r="BI105" i="15"/>
  <c r="BX105" i="15"/>
  <c r="BA114" i="15"/>
  <c r="BP114" i="15"/>
  <c r="BI114" i="15"/>
  <c r="BX114" i="15"/>
  <c r="CG126" i="15"/>
  <c r="CA126" i="15"/>
  <c r="BS83" i="15"/>
  <c r="AH85" i="15"/>
  <c r="BL85" i="15"/>
  <c r="S86" i="15"/>
  <c r="S88" i="15"/>
  <c r="S90" i="15"/>
  <c r="S92" i="15"/>
  <c r="S94" i="15"/>
  <c r="S96" i="15"/>
  <c r="AY100" i="15"/>
  <c r="AH100" i="15"/>
  <c r="AH104" i="15"/>
  <c r="AY104" i="15"/>
  <c r="M132" i="15"/>
  <c r="BF108" i="15"/>
  <c r="X132" i="15"/>
  <c r="BB108" i="15"/>
  <c r="AF132" i="15"/>
  <c r="BJ108" i="15"/>
  <c r="CG112" i="15"/>
  <c r="CG118" i="15"/>
  <c r="CA118" i="15"/>
  <c r="I106" i="15"/>
  <c r="I10" i="15"/>
  <c r="Q106" i="15"/>
  <c r="Q10" i="15"/>
  <c r="AA106" i="15"/>
  <c r="AK106" i="15"/>
  <c r="AS106" i="15"/>
  <c r="BC74" i="15"/>
  <c r="BU74" i="15"/>
  <c r="AH84" i="15"/>
  <c r="BL84" i="15"/>
  <c r="BS85" i="15"/>
  <c r="AH86" i="15"/>
  <c r="BL86" i="15"/>
  <c r="BS87" i="15"/>
  <c r="AH88" i="15"/>
  <c r="CA88" i="15"/>
  <c r="BS89" i="15"/>
  <c r="AH90" i="15"/>
  <c r="BL90" i="15"/>
  <c r="BS91" i="15"/>
  <c r="AH92" i="15"/>
  <c r="BL92" i="15"/>
  <c r="BS93" i="15"/>
  <c r="AH94" i="15"/>
  <c r="CA94" i="15"/>
  <c r="BS95" i="15"/>
  <c r="AH96" i="15"/>
  <c r="BL96" i="15"/>
  <c r="BS97" i="15"/>
  <c r="BN98" i="15"/>
  <c r="AW98" i="15"/>
  <c r="BV98" i="15"/>
  <c r="BP99" i="15"/>
  <c r="AZ100" i="15"/>
  <c r="AH101" i="15"/>
  <c r="BL101" i="15"/>
  <c r="BS102" i="15"/>
  <c r="BD102" i="15"/>
  <c r="AH105" i="15"/>
  <c r="BL105" i="15"/>
  <c r="AN134" i="15"/>
  <c r="AL106" i="15"/>
  <c r="AH83" i="15"/>
  <c r="BS98" i="15"/>
  <c r="CC99" i="15"/>
  <c r="BY99" i="15"/>
  <c r="BN101" i="15"/>
  <c r="AW101" i="15"/>
  <c r="Z132" i="15"/>
  <c r="BS108" i="15"/>
  <c r="AW111" i="15"/>
  <c r="BN111" i="15"/>
  <c r="AH87" i="15"/>
  <c r="AH89" i="15"/>
  <c r="BL89" i="15"/>
  <c r="AH91" i="15"/>
  <c r="BL91" i="15"/>
  <c r="AH93" i="15"/>
  <c r="AH95" i="15"/>
  <c r="BL95" i="15"/>
  <c r="AH97" i="15"/>
  <c r="BL97" i="15"/>
  <c r="BU97" i="15"/>
  <c r="AZ99" i="15"/>
  <c r="BH99" i="15"/>
  <c r="BR99" i="15"/>
  <c r="AW99" i="15"/>
  <c r="F132" i="15"/>
  <c r="S108" i="15"/>
  <c r="CG108" i="15"/>
  <c r="AH108" i="15"/>
  <c r="CA108" i="15"/>
  <c r="BV108" i="15"/>
  <c r="AR132" i="15"/>
  <c r="BP110" i="15"/>
  <c r="BA110" i="15"/>
  <c r="CG127" i="15"/>
  <c r="AW110" i="15"/>
  <c r="CG131" i="15"/>
  <c r="AH131" i="15"/>
  <c r="CA131" i="15"/>
  <c r="BC99" i="15"/>
  <c r="BU99" i="15"/>
  <c r="BO99" i="15"/>
  <c r="BT102" i="15"/>
  <c r="BT104" i="15"/>
  <c r="BP112" i="15"/>
  <c r="BQ114" i="15"/>
  <c r="J134" i="15"/>
  <c r="AY108" i="15"/>
  <c r="BQ112" i="15"/>
  <c r="S115" i="15"/>
  <c r="BR97" i="15"/>
  <c r="AO132" i="15"/>
  <c r="BA109" i="15"/>
  <c r="BQ110" i="15"/>
  <c r="CC110" i="15"/>
  <c r="BY110" i="15"/>
  <c r="BA111" i="15"/>
  <c r="BU113" i="15"/>
  <c r="BF113" i="15"/>
  <c r="AH114" i="15"/>
  <c r="S114" i="15"/>
  <c r="BL114" i="15"/>
  <c r="AY114" i="15"/>
  <c r="CG117" i="15"/>
  <c r="AH120" i="15"/>
  <c r="S120" i="15"/>
  <c r="BL120" i="15"/>
  <c r="CG120" i="15"/>
  <c r="AW124" i="15"/>
  <c r="CG125" i="15"/>
  <c r="S98" i="15"/>
  <c r="S100" i="15"/>
  <c r="BO101" i="15"/>
  <c r="AZ101" i="15"/>
  <c r="BW101" i="15"/>
  <c r="BH101" i="15"/>
  <c r="BR101" i="15"/>
  <c r="S102" i="15"/>
  <c r="BN102" i="15"/>
  <c r="BV102" i="15"/>
  <c r="BO103" i="15"/>
  <c r="AZ103" i="15"/>
  <c r="BW103" i="15"/>
  <c r="BH103" i="15"/>
  <c r="BR103" i="15"/>
  <c r="S104" i="15"/>
  <c r="BN104" i="15"/>
  <c r="BV104" i="15"/>
  <c r="BO105" i="15"/>
  <c r="AZ105" i="15"/>
  <c r="BW105" i="15"/>
  <c r="BH105" i="15"/>
  <c r="BR105" i="15"/>
  <c r="AW105" i="15"/>
  <c r="L132" i="15"/>
  <c r="W132" i="15"/>
  <c r="BA108" i="15"/>
  <c r="AE132" i="15"/>
  <c r="AP132" i="15"/>
  <c r="BX108" i="15"/>
  <c r="AH110" i="15"/>
  <c r="AY110" i="15"/>
  <c r="AH112" i="15"/>
  <c r="AY112" i="15"/>
  <c r="BX112" i="15"/>
  <c r="BY114" i="15"/>
  <c r="AJ132" i="15"/>
  <c r="G132" i="15"/>
  <c r="O132" i="15"/>
  <c r="Y132" i="15"/>
  <c r="BR132" i="15"/>
  <c r="BR11" i="15"/>
  <c r="BC108" i="15"/>
  <c r="AQ132" i="15"/>
  <c r="BU108" i="15"/>
  <c r="BW108" i="15"/>
  <c r="AH109" i="15"/>
  <c r="BL109" i="15"/>
  <c r="CC109" i="15"/>
  <c r="AH111" i="15"/>
  <c r="BL111" i="15"/>
  <c r="CC111" i="15"/>
  <c r="BS112" i="15"/>
  <c r="AZ113" i="15"/>
  <c r="BH113" i="15"/>
  <c r="BR113" i="15"/>
  <c r="BS114" i="15"/>
  <c r="AZ115" i="15"/>
  <c r="BH115" i="15"/>
  <c r="AW115" i="15"/>
  <c r="AZ116" i="15"/>
  <c r="BH116" i="15"/>
  <c r="BR116" i="15"/>
  <c r="CG121" i="15"/>
  <c r="AH130" i="15"/>
  <c r="AW130" i="15"/>
  <c r="AL132" i="15"/>
  <c r="AB132" i="15"/>
  <c r="AT132" i="15"/>
  <c r="BE108" i="15"/>
  <c r="S110" i="15"/>
  <c r="S112" i="15"/>
  <c r="BN112" i="15"/>
  <c r="BV112" i="15"/>
  <c r="AH113" i="15"/>
  <c r="BL113" i="15"/>
  <c r="BS113" i="15"/>
  <c r="BN114" i="15"/>
  <c r="BV114" i="15"/>
  <c r="AH115" i="15"/>
  <c r="BL115" i="15"/>
  <c r="BU115" i="15"/>
  <c r="BD115" i="15"/>
  <c r="S116" i="15"/>
  <c r="AH116" i="15"/>
  <c r="CG119" i="15"/>
  <c r="AH119" i="15"/>
  <c r="CA119" i="15"/>
  <c r="AW128" i="15"/>
  <c r="K134" i="15"/>
  <c r="U132" i="15"/>
  <c r="AC132" i="15"/>
  <c r="AM132" i="15"/>
  <c r="AU132" i="15"/>
  <c r="BQ108" i="15"/>
  <c r="CC108" i="15"/>
  <c r="BN110" i="15"/>
  <c r="BV110" i="15"/>
  <c r="BT113" i="15"/>
  <c r="AW116" i="15"/>
  <c r="AH122" i="15"/>
  <c r="CA122" i="15"/>
  <c r="CG122" i="15"/>
  <c r="CG129" i="15"/>
  <c r="AZ132" i="15"/>
  <c r="AZ11" i="15"/>
  <c r="V134" i="15"/>
  <c r="BH132" i="15"/>
  <c r="BH11" i="15"/>
  <c r="BG108" i="15"/>
  <c r="S117" i="15"/>
  <c r="AH117" i="15"/>
  <c r="CG123" i="15"/>
  <c r="AH123" i="15"/>
  <c r="CA123" i="15"/>
  <c r="AZ117" i="15"/>
  <c r="BH117" i="15"/>
  <c r="BR117" i="15"/>
  <c r="AZ118" i="15"/>
  <c r="BH118" i="15"/>
  <c r="BR118" i="15"/>
  <c r="AZ119" i="15"/>
  <c r="BH119" i="15"/>
  <c r="BR119" i="15"/>
  <c r="AZ120" i="15"/>
  <c r="BH120" i="15"/>
  <c r="BR120" i="15"/>
  <c r="AZ121" i="15"/>
  <c r="BH121" i="15"/>
  <c r="BR121" i="15"/>
  <c r="AZ122" i="15"/>
  <c r="BH122" i="15"/>
  <c r="BR122" i="15"/>
  <c r="AZ123" i="15"/>
  <c r="BH123" i="15"/>
  <c r="BR123" i="15"/>
  <c r="AZ124" i="15"/>
  <c r="BH124" i="15"/>
  <c r="BR124" i="15"/>
  <c r="AZ125" i="15"/>
  <c r="BH125" i="15"/>
  <c r="BR125" i="15"/>
  <c r="AZ126" i="15"/>
  <c r="BH126" i="15"/>
  <c r="BR126" i="15"/>
  <c r="AZ127" i="15"/>
  <c r="BH127" i="15"/>
  <c r="BR127" i="15"/>
  <c r="AZ128" i="15"/>
  <c r="BH128" i="15"/>
  <c r="BR128" i="15"/>
  <c r="AZ129" i="15"/>
  <c r="BH129" i="15"/>
  <c r="BR129" i="15"/>
  <c r="AZ130" i="15"/>
  <c r="BH130" i="15"/>
  <c r="BR130" i="15"/>
  <c r="AZ131" i="15"/>
  <c r="BH131" i="15"/>
  <c r="BR131" i="15"/>
  <c r="I132" i="15"/>
  <c r="Q132" i="15"/>
  <c r="AA132" i="15"/>
  <c r="AK132" i="15"/>
  <c r="AS132" i="15"/>
  <c r="BY115" i="15"/>
  <c r="CC116" i="15"/>
  <c r="BY117" i="15"/>
  <c r="BC118" i="15"/>
  <c r="CC118" i="15"/>
  <c r="BY119" i="15"/>
  <c r="BC120" i="15"/>
  <c r="CC120" i="15"/>
  <c r="BY121" i="15"/>
  <c r="BC122" i="15"/>
  <c r="CC122" i="15"/>
  <c r="BY123" i="15"/>
  <c r="BC124" i="15"/>
  <c r="CC124" i="15"/>
  <c r="BY125" i="15"/>
  <c r="BC126" i="15"/>
  <c r="CC126" i="15"/>
  <c r="BY127" i="15"/>
  <c r="BC128" i="15"/>
  <c r="CC128" i="15"/>
  <c r="BY129" i="15"/>
  <c r="BC130" i="15"/>
  <c r="CC130" i="15"/>
  <c r="BY131" i="15"/>
  <c r="BB115" i="15"/>
  <c r="BJ115" i="15"/>
  <c r="BT115" i="15"/>
  <c r="BB116" i="15"/>
  <c r="BJ116" i="15"/>
  <c r="BT116" i="15"/>
  <c r="BB118" i="15"/>
  <c r="BJ118" i="15"/>
  <c r="BT118" i="15"/>
  <c r="BB120" i="15"/>
  <c r="BJ120" i="15"/>
  <c r="BT120" i="15"/>
  <c r="BB122" i="15"/>
  <c r="BJ122" i="15"/>
  <c r="BT122" i="15"/>
  <c r="BB124" i="15"/>
  <c r="BJ124" i="15"/>
  <c r="BT124" i="15"/>
  <c r="BB126" i="15"/>
  <c r="BJ126" i="15"/>
  <c r="BT126" i="15"/>
  <c r="BB128" i="15"/>
  <c r="BJ128" i="15"/>
  <c r="BT128" i="15"/>
  <c r="BB130" i="15"/>
  <c r="BJ130" i="15"/>
  <c r="BT130" i="15"/>
  <c r="S118" i="15"/>
  <c r="BL118" i="15"/>
  <c r="S119" i="15"/>
  <c r="S121" i="15"/>
  <c r="AH121" i="15"/>
  <c r="BL121" i="15"/>
  <c r="S122" i="15"/>
  <c r="S123" i="15"/>
  <c r="S124" i="15"/>
  <c r="BL124" i="15"/>
  <c r="S125" i="15"/>
  <c r="AH125" i="15"/>
  <c r="CA125" i="15"/>
  <c r="S126" i="15"/>
  <c r="BL126" i="15"/>
  <c r="S127" i="15"/>
  <c r="AH127" i="15"/>
  <c r="BL127" i="15"/>
  <c r="S128" i="15"/>
  <c r="BL128" i="15"/>
  <c r="S129" i="15"/>
  <c r="AH129" i="15"/>
  <c r="BL129" i="15"/>
  <c r="S130" i="15"/>
  <c r="S131" i="15"/>
  <c r="CE134" i="15"/>
  <c r="BN117" i="15"/>
  <c r="BN119" i="15"/>
  <c r="BN121" i="15"/>
  <c r="BN123" i="15"/>
  <c r="BN125" i="15"/>
  <c r="BN127" i="15"/>
  <c r="BN129" i="15"/>
  <c r="BN131" i="15"/>
  <c r="BN116" i="15"/>
  <c r="BN118" i="15"/>
  <c r="BN120" i="15"/>
  <c r="BN122" i="15"/>
  <c r="BN124" i="15"/>
  <c r="BN126" i="15"/>
  <c r="BN128" i="15"/>
  <c r="BN130" i="15"/>
  <c r="CG72" i="15"/>
  <c r="AW9" i="15"/>
  <c r="CG9" i="15"/>
  <c r="CA79" i="15"/>
  <c r="CG79" i="15"/>
  <c r="CA51" i="15"/>
  <c r="CG51" i="15"/>
  <c r="BF40" i="15"/>
  <c r="BF8" i="15"/>
  <c r="AB8" i="15"/>
  <c r="BL123" i="15"/>
  <c r="I134" i="15"/>
  <c r="I11" i="15"/>
  <c r="BL117" i="15"/>
  <c r="AT134" i="15"/>
  <c r="BX132" i="15"/>
  <c r="BX11" i="15"/>
  <c r="AT11" i="15"/>
  <c r="AQ134" i="15"/>
  <c r="AB134" i="15"/>
  <c r="BU134" i="15"/>
  <c r="BU12" i="15"/>
  <c r="BU132" i="15"/>
  <c r="BU11" i="15"/>
  <c r="AQ11" i="15"/>
  <c r="W134" i="15"/>
  <c r="BA132" i="15"/>
  <c r="BA11" i="15"/>
  <c r="W11" i="15"/>
  <c r="CA117" i="15"/>
  <c r="AH132" i="15"/>
  <c r="BL108" i="15"/>
  <c r="F134" i="15"/>
  <c r="F11" i="15"/>
  <c r="F12" i="15"/>
  <c r="BL93" i="15"/>
  <c r="CA101" i="15"/>
  <c r="CG101" i="15"/>
  <c r="CA98" i="15"/>
  <c r="CG98" i="15"/>
  <c r="BU106" i="15"/>
  <c r="BU10" i="15"/>
  <c r="AQ10" i="15"/>
  <c r="CA97" i="15"/>
  <c r="CG97" i="15"/>
  <c r="H134" i="15"/>
  <c r="BD106" i="15"/>
  <c r="BD10" i="15"/>
  <c r="Z10" i="15"/>
  <c r="BL98" i="15"/>
  <c r="CA90" i="15"/>
  <c r="CA109" i="15"/>
  <c r="CG109" i="15"/>
  <c r="CA75" i="15"/>
  <c r="CG75" i="15"/>
  <c r="BA106" i="15"/>
  <c r="BA10" i="15"/>
  <c r="W10" i="15"/>
  <c r="BJ72" i="15"/>
  <c r="BJ9" i="15"/>
  <c r="AF9" i="15"/>
  <c r="BL34" i="15"/>
  <c r="CG38" i="15"/>
  <c r="CA38" i="15"/>
  <c r="BL48" i="15"/>
  <c r="CG70" i="15"/>
  <c r="CA70" i="15"/>
  <c r="BL35" i="15"/>
  <c r="CG30" i="15"/>
  <c r="CA30" i="15"/>
  <c r="CG24" i="15"/>
  <c r="CA24" i="15"/>
  <c r="BL47" i="15"/>
  <c r="S40" i="15"/>
  <c r="S8" i="15"/>
  <c r="CG29" i="15"/>
  <c r="CA29" i="15"/>
  <c r="I12" i="15"/>
  <c r="BL21" i="15"/>
  <c r="AH40" i="15"/>
  <c r="BL14" i="15"/>
  <c r="Z134" i="15"/>
  <c r="BD134" i="15"/>
  <c r="BD12" i="15"/>
  <c r="BD132" i="15"/>
  <c r="BD11" i="15"/>
  <c r="Z11" i="15"/>
  <c r="BQ106" i="15"/>
  <c r="BQ10" i="15"/>
  <c r="AM10" i="15"/>
  <c r="BY132" i="15"/>
  <c r="BY11" i="15"/>
  <c r="AU134" i="15"/>
  <c r="CC132" i="15"/>
  <c r="CC11" i="15"/>
  <c r="AU11" i="15"/>
  <c r="BL116" i="15"/>
  <c r="BF132" i="15"/>
  <c r="BF11" i="15"/>
  <c r="AB11" i="15"/>
  <c r="BL112" i="15"/>
  <c r="L134" i="15"/>
  <c r="L11" i="15"/>
  <c r="L12" i="15"/>
  <c r="AR134" i="15"/>
  <c r="BV132" i="15"/>
  <c r="BV11" i="15"/>
  <c r="AR11" i="15"/>
  <c r="CA99" i="15"/>
  <c r="CG99" i="15"/>
  <c r="M134" i="15"/>
  <c r="M11" i="15"/>
  <c r="BC106" i="15"/>
  <c r="BC10" i="15"/>
  <c r="Y10" i="15"/>
  <c r="CA114" i="15"/>
  <c r="CG114" i="15"/>
  <c r="CG91" i="15"/>
  <c r="CA91" i="15"/>
  <c r="CG78" i="15"/>
  <c r="CA78" i="15"/>
  <c r="BF106" i="15"/>
  <c r="BF10" i="15"/>
  <c r="AB10" i="15"/>
  <c r="BN106" i="15"/>
  <c r="BN10" i="15"/>
  <c r="AJ10" i="15"/>
  <c r="CA96" i="15"/>
  <c r="CG71" i="15"/>
  <c r="CA71" i="15"/>
  <c r="BG106" i="15"/>
  <c r="BG10" i="15"/>
  <c r="AC10" i="15"/>
  <c r="CG58" i="15"/>
  <c r="CA58" i="15"/>
  <c r="BL32" i="15"/>
  <c r="BY72" i="15"/>
  <c r="BY9" i="15"/>
  <c r="CC72" i="15"/>
  <c r="CC9" i="15"/>
  <c r="AU9" i="15"/>
  <c r="CG65" i="15"/>
  <c r="CA65" i="15"/>
  <c r="BL27" i="15"/>
  <c r="CG49" i="15"/>
  <c r="CA49" i="15"/>
  <c r="CG39" i="15"/>
  <c r="CA39" i="15"/>
  <c r="BL29" i="15"/>
  <c r="BL23" i="15"/>
  <c r="AW40" i="15"/>
  <c r="CG14" i="15"/>
  <c r="CA14" i="15"/>
  <c r="J12" i="15"/>
  <c r="CA50" i="15"/>
  <c r="CG50" i="15"/>
  <c r="BE40" i="15"/>
  <c r="BE8" i="15"/>
  <c r="AA8" i="15"/>
  <c r="CG25" i="15"/>
  <c r="CA25" i="15"/>
  <c r="BT40" i="15"/>
  <c r="BT8" i="15"/>
  <c r="CG18" i="15"/>
  <c r="CA18" i="15"/>
  <c r="AY40" i="15"/>
  <c r="AY8" i="15"/>
  <c r="U8" i="15"/>
  <c r="X134" i="15"/>
  <c r="BB134" i="15"/>
  <c r="BB12" i="15"/>
  <c r="BB132" i="15"/>
  <c r="BB11" i="15"/>
  <c r="X11" i="15"/>
  <c r="CG89" i="15"/>
  <c r="CA89" i="15"/>
  <c r="AW106" i="15"/>
  <c r="CA74" i="15"/>
  <c r="CG74" i="15"/>
  <c r="CA53" i="15"/>
  <c r="CG53" i="15"/>
  <c r="BL122" i="15"/>
  <c r="BQ132" i="15"/>
  <c r="BQ11" i="15"/>
  <c r="AM134" i="15"/>
  <c r="AM11" i="15"/>
  <c r="AL134" i="15"/>
  <c r="BP134" i="15"/>
  <c r="BP12" i="15"/>
  <c r="BP132" i="15"/>
  <c r="BP11" i="15"/>
  <c r="AL11" i="15"/>
  <c r="CG115" i="15"/>
  <c r="CA115" i="15"/>
  <c r="Y134" i="15"/>
  <c r="BC134" i="15"/>
  <c r="BC12" i="15"/>
  <c r="BC132" i="15"/>
  <c r="BC11" i="15"/>
  <c r="Y11" i="15"/>
  <c r="CA105" i="15"/>
  <c r="CG105" i="15"/>
  <c r="BW106" i="15"/>
  <c r="BW10" i="15"/>
  <c r="AS10" i="15"/>
  <c r="CG76" i="15"/>
  <c r="CA76" i="15"/>
  <c r="S106" i="15"/>
  <c r="S10" i="15"/>
  <c r="CA77" i="15"/>
  <c r="CG77" i="15"/>
  <c r="BW72" i="15"/>
  <c r="BW9" i="15"/>
  <c r="AS9" i="15"/>
  <c r="CG69" i="15"/>
  <c r="CA69" i="15"/>
  <c r="BC72" i="15"/>
  <c r="BC9" i="15"/>
  <c r="Y9" i="15"/>
  <c r="Y12" i="15"/>
  <c r="AH106" i="15"/>
  <c r="BL74" i="15"/>
  <c r="BL67" i="15"/>
  <c r="BL30" i="15"/>
  <c r="BR72" i="15"/>
  <c r="BR9" i="15"/>
  <c r="AN9" i="15"/>
  <c r="CG46" i="15"/>
  <c r="CA46" i="15"/>
  <c r="BQ72" i="15"/>
  <c r="BQ9" i="15"/>
  <c r="AM9" i="15"/>
  <c r="BX72" i="15"/>
  <c r="BX9" i="15"/>
  <c r="AT9" i="15"/>
  <c r="BL39" i="15"/>
  <c r="CG34" i="15"/>
  <c r="CA34" i="15"/>
  <c r="AN8" i="15"/>
  <c r="BR40" i="15"/>
  <c r="BR8" i="15"/>
  <c r="CG60" i="15"/>
  <c r="CA60" i="15"/>
  <c r="BO40" i="15"/>
  <c r="BO8" i="15"/>
  <c r="AK8" i="15"/>
  <c r="AF10" i="15"/>
  <c r="AF11" i="15"/>
  <c r="AF12" i="15"/>
  <c r="CA67" i="15"/>
  <c r="K12" i="15"/>
  <c r="CA84" i="15"/>
  <c r="M12" i="15"/>
  <c r="CG116" i="15"/>
  <c r="CA116" i="15"/>
  <c r="BG132" i="15"/>
  <c r="BG11" i="15"/>
  <c r="AC134" i="15"/>
  <c r="N134" i="15"/>
  <c r="BG134" i="15"/>
  <c r="BG12" i="15"/>
  <c r="AC11" i="15"/>
  <c r="CG130" i="15"/>
  <c r="CA130" i="15"/>
  <c r="O134" i="15"/>
  <c r="O11" i="15"/>
  <c r="O12" i="15"/>
  <c r="BL110" i="15"/>
  <c r="AO134" i="15"/>
  <c r="BS134" i="15"/>
  <c r="BS12" i="15"/>
  <c r="BS132" i="15"/>
  <c r="BS11" i="15"/>
  <c r="AO11" i="15"/>
  <c r="CA113" i="15"/>
  <c r="BL87" i="15"/>
  <c r="BL88" i="15"/>
  <c r="BO106" i="15"/>
  <c r="BO10" i="15"/>
  <c r="AK10" i="15"/>
  <c r="CA112" i="15"/>
  <c r="BL104" i="15"/>
  <c r="CG93" i="15"/>
  <c r="CA93" i="15"/>
  <c r="CG85" i="15"/>
  <c r="CA85" i="15"/>
  <c r="BR106" i="15"/>
  <c r="BR10" i="15"/>
  <c r="AN10" i="15"/>
  <c r="CA86" i="15"/>
  <c r="CA104" i="15"/>
  <c r="CG104" i="15"/>
  <c r="BO72" i="15"/>
  <c r="BO9" i="15"/>
  <c r="AK9" i="15"/>
  <c r="BV72" i="15"/>
  <c r="BV9" i="15"/>
  <c r="AR9" i="15"/>
  <c r="AY106" i="15"/>
  <c r="AY10" i="15"/>
  <c r="U10" i="15"/>
  <c r="CA66" i="15"/>
  <c r="CG66" i="15"/>
  <c r="BL28" i="15"/>
  <c r="P12" i="15"/>
  <c r="BL56" i="15"/>
  <c r="BG72" i="15"/>
  <c r="BG9" i="15"/>
  <c r="AC9" i="15"/>
  <c r="CG62" i="15"/>
  <c r="CA62" i="15"/>
  <c r="CG45" i="15"/>
  <c r="CA45" i="15"/>
  <c r="CG28" i="15"/>
  <c r="CA28" i="15"/>
  <c r="CG22" i="15"/>
  <c r="CA22" i="15"/>
  <c r="BH40" i="15"/>
  <c r="BH8" i="15"/>
  <c r="AD8" i="15"/>
  <c r="AD9" i="15"/>
  <c r="AD10" i="15"/>
  <c r="AD12" i="15"/>
  <c r="CG64" i="15"/>
  <c r="CA64" i="15"/>
  <c r="CG19" i="15"/>
  <c r="CA19" i="15"/>
  <c r="BW40" i="15"/>
  <c r="BW8" i="15"/>
  <c r="AS8" i="15"/>
  <c r="AS11" i="15"/>
  <c r="AS12" i="15"/>
  <c r="CG31" i="15"/>
  <c r="CA31" i="15"/>
  <c r="CG16" i="15"/>
  <c r="CA16" i="15"/>
  <c r="CG23" i="15"/>
  <c r="CA23" i="15"/>
  <c r="BR134" i="15"/>
  <c r="BR12" i="15"/>
  <c r="CG36" i="15"/>
  <c r="CA36" i="15"/>
  <c r="N12" i="15"/>
  <c r="BL131" i="15"/>
  <c r="AS134" i="15"/>
  <c r="AD134" i="15"/>
  <c r="BW134" i="15"/>
  <c r="BW12" i="15"/>
  <c r="BW132" i="15"/>
  <c r="BW11" i="15"/>
  <c r="AY132" i="15"/>
  <c r="AY11" i="15"/>
  <c r="U134" i="15"/>
  <c r="AY134" i="15"/>
  <c r="AY12" i="15"/>
  <c r="U11" i="15"/>
  <c r="BL130" i="15"/>
  <c r="G134" i="15"/>
  <c r="AZ134" i="15"/>
  <c r="AZ12" i="15"/>
  <c r="G11" i="15"/>
  <c r="G12" i="15"/>
  <c r="CG124" i="15"/>
  <c r="CA124" i="15"/>
  <c r="CA110" i="15"/>
  <c r="CG110" i="15"/>
  <c r="BE106" i="15"/>
  <c r="BE10" i="15"/>
  <c r="AA10" i="15"/>
  <c r="BL100" i="15"/>
  <c r="CA103" i="15"/>
  <c r="CG103" i="15"/>
  <c r="BT106" i="15"/>
  <c r="BT10" i="15"/>
  <c r="AP10" i="15"/>
  <c r="BL102" i="15"/>
  <c r="BH106" i="15"/>
  <c r="BH10" i="15"/>
  <c r="BL54" i="15"/>
  <c r="CG56" i="15"/>
  <c r="CA56" i="15"/>
  <c r="BN72" i="15"/>
  <c r="BN9" i="15"/>
  <c r="AJ9" i="15"/>
  <c r="BL50" i="15"/>
  <c r="BL26" i="15"/>
  <c r="H12" i="15"/>
  <c r="AH72" i="15"/>
  <c r="BL42" i="15"/>
  <c r="CA61" i="15"/>
  <c r="BF72" i="15"/>
  <c r="BF9" i="15"/>
  <c r="AB9" i="15"/>
  <c r="CG43" i="15"/>
  <c r="CA43" i="15"/>
  <c r="AL9" i="15"/>
  <c r="BP72" i="15"/>
  <c r="BP9" i="15"/>
  <c r="BS40" i="15"/>
  <c r="BS8" i="15"/>
  <c r="AO8" i="15"/>
  <c r="CG37" i="15"/>
  <c r="CA37" i="15"/>
  <c r="V8" i="15"/>
  <c r="V9" i="15"/>
  <c r="V10" i="15"/>
  <c r="V12" i="15"/>
  <c r="AZ40" i="15"/>
  <c r="AZ8" i="15"/>
  <c r="BL43" i="15"/>
  <c r="CA63" i="15"/>
  <c r="BI72" i="15"/>
  <c r="BI9" i="15"/>
  <c r="AE9" i="15"/>
  <c r="BL18" i="15"/>
  <c r="CG27" i="15"/>
  <c r="CA27" i="15"/>
  <c r="BY40" i="15"/>
  <c r="BY8" i="15"/>
  <c r="CC40" i="15"/>
  <c r="CC8" i="15"/>
  <c r="AU8" i="15"/>
  <c r="CA92" i="15"/>
  <c r="CG21" i="15"/>
  <c r="CA21" i="15"/>
  <c r="CG48" i="15"/>
  <c r="CA48" i="15"/>
  <c r="CG44" i="15"/>
  <c r="CA44" i="15"/>
  <c r="CG35" i="15"/>
  <c r="CA35" i="15"/>
  <c r="BL125" i="15"/>
  <c r="AK134" i="15"/>
  <c r="BO134" i="15"/>
  <c r="BO12" i="15"/>
  <c r="BO132" i="15"/>
  <c r="BO11" i="15"/>
  <c r="AK11" i="15"/>
  <c r="CA121" i="15"/>
  <c r="BN132" i="15"/>
  <c r="BN11" i="15"/>
  <c r="AJ134" i="15"/>
  <c r="AJ11" i="15"/>
  <c r="AP134" i="15"/>
  <c r="BT132" i="15"/>
  <c r="BT11" i="15"/>
  <c r="AP11" i="15"/>
  <c r="CA120" i="15"/>
  <c r="CA127" i="15"/>
  <c r="AW132" i="15"/>
  <c r="CA111" i="15"/>
  <c r="CG111" i="15"/>
  <c r="BL83" i="15"/>
  <c r="BL94" i="15"/>
  <c r="BJ132" i="15"/>
  <c r="BJ11" i="15"/>
  <c r="AF134" i="15"/>
  <c r="Q134" i="15"/>
  <c r="BJ134" i="15"/>
  <c r="BJ12" i="15"/>
  <c r="BJ106" i="15"/>
  <c r="BJ10" i="15"/>
  <c r="CG95" i="15"/>
  <c r="CA95" i="15"/>
  <c r="CG87" i="15"/>
  <c r="CA87" i="15"/>
  <c r="AZ106" i="15"/>
  <c r="AZ10" i="15"/>
  <c r="CG83" i="15"/>
  <c r="CA83" i="15"/>
  <c r="CA82" i="15"/>
  <c r="CA80" i="15"/>
  <c r="BD72" i="15"/>
  <c r="BD9" i="15"/>
  <c r="Z9" i="15"/>
  <c r="Z12" i="15"/>
  <c r="AZ72" i="15"/>
  <c r="AZ9" i="15"/>
  <c r="BS72" i="15"/>
  <c r="BS9" i="15"/>
  <c r="AO9" i="15"/>
  <c r="BL24" i="15"/>
  <c r="BB72" i="15"/>
  <c r="BB9" i="15"/>
  <c r="X9" i="15"/>
  <c r="X10" i="15"/>
  <c r="X12" i="15"/>
  <c r="AY72" i="15"/>
  <c r="AY9" i="15"/>
  <c r="U9" i="15"/>
  <c r="BA40" i="15"/>
  <c r="BA8" i="15"/>
  <c r="W8" i="15"/>
  <c r="W9" i="15"/>
  <c r="W12" i="15"/>
  <c r="S72" i="15"/>
  <c r="S9" i="15"/>
  <c r="BL37" i="15"/>
  <c r="CG32" i="15"/>
  <c r="CA32" i="15"/>
  <c r="CG26" i="15"/>
  <c r="CA26" i="15"/>
  <c r="BX40" i="15"/>
  <c r="BX8" i="15"/>
  <c r="AT8" i="15"/>
  <c r="CA15" i="15"/>
  <c r="BQ40" i="15"/>
  <c r="BQ8" i="15"/>
  <c r="AM8" i="15"/>
  <c r="AM12" i="15"/>
  <c r="BU40" i="15"/>
  <c r="BU8" i="15"/>
  <c r="AQ8" i="15"/>
  <c r="AQ12" i="15"/>
  <c r="Q11" i="15"/>
  <c r="Q12" i="15"/>
  <c r="S132" i="15"/>
  <c r="BT72" i="15"/>
  <c r="BT9" i="15"/>
  <c r="AP9" i="15"/>
  <c r="AP12" i="15"/>
  <c r="BL119" i="15"/>
  <c r="AA134" i="15"/>
  <c r="BE134" i="15"/>
  <c r="BE12" i="15"/>
  <c r="BE132" i="15"/>
  <c r="BE11" i="15"/>
  <c r="AA11" i="15"/>
  <c r="CA129" i="15"/>
  <c r="CG128" i="15"/>
  <c r="CA128" i="15"/>
  <c r="AE134" i="15"/>
  <c r="BI134" i="15"/>
  <c r="BI12" i="15"/>
  <c r="BI132" i="15"/>
  <c r="BI11" i="15"/>
  <c r="AE11" i="15"/>
  <c r="BP106" i="15"/>
  <c r="BP10" i="15"/>
  <c r="AL10" i="15"/>
  <c r="BB106" i="15"/>
  <c r="BB10" i="15"/>
  <c r="CA100" i="15"/>
  <c r="CG100" i="15"/>
  <c r="CC106" i="15"/>
  <c r="CC10" i="15"/>
  <c r="BY106" i="15"/>
  <c r="BY10" i="15"/>
  <c r="AU10" i="15"/>
  <c r="BL103" i="15"/>
  <c r="CA102" i="15"/>
  <c r="CG102" i="15"/>
  <c r="BV106" i="15"/>
  <c r="BV10" i="15"/>
  <c r="AR10" i="15"/>
  <c r="BS106" i="15"/>
  <c r="BS10" i="15"/>
  <c r="AO10" i="15"/>
  <c r="CA68" i="15"/>
  <c r="CG68" i="15"/>
  <c r="BI106" i="15"/>
  <c r="BI10" i="15"/>
  <c r="AE10" i="15"/>
  <c r="CA81" i="15"/>
  <c r="CG81" i="15"/>
  <c r="BH72" i="15"/>
  <c r="BH9" i="15"/>
  <c r="BL22" i="15"/>
  <c r="BI40" i="15"/>
  <c r="BI8" i="15"/>
  <c r="AE8" i="15"/>
  <c r="CA52" i="15"/>
  <c r="CG52" i="15"/>
  <c r="BL25" i="15"/>
  <c r="CA59" i="15"/>
  <c r="BP40" i="15"/>
  <c r="BP8" i="15"/>
  <c r="AL8" i="15"/>
  <c r="AL12" i="15"/>
  <c r="BA72" i="15"/>
  <c r="BA9" i="15"/>
  <c r="CG33" i="15"/>
  <c r="CA33" i="15"/>
  <c r="BG40" i="15"/>
  <c r="BG8" i="15"/>
  <c r="AC8" i="15"/>
  <c r="AC12" i="15"/>
  <c r="AW8" i="15"/>
  <c r="CA40" i="15"/>
  <c r="CA8" i="15"/>
  <c r="CG40" i="15"/>
  <c r="BT134" i="15"/>
  <c r="BT12" i="15"/>
  <c r="AO12" i="15"/>
  <c r="AR12" i="15"/>
  <c r="U12" i="15"/>
  <c r="AA12" i="15"/>
  <c r="CC134" i="15"/>
  <c r="CC12" i="15"/>
  <c r="BY134" i="15"/>
  <c r="BY12" i="15"/>
  <c r="BL40" i="15"/>
  <c r="BL8" i="15"/>
  <c r="AH8" i="15"/>
  <c r="BA134" i="15"/>
  <c r="BA12" i="15"/>
  <c r="AE12" i="15"/>
  <c r="S134" i="15"/>
  <c r="S11" i="15"/>
  <c r="S12" i="15"/>
  <c r="AT12" i="15"/>
  <c r="BN134" i="15"/>
  <c r="BN12" i="15"/>
  <c r="AU12" i="15"/>
  <c r="BL72" i="15"/>
  <c r="BL9" i="15"/>
  <c r="AH9" i="15"/>
  <c r="BL106" i="15"/>
  <c r="BL10" i="15"/>
  <c r="AH10" i="15"/>
  <c r="CA106" i="15"/>
  <c r="CA10" i="15"/>
  <c r="CG106" i="15"/>
  <c r="AW10" i="15"/>
  <c r="CG10" i="15"/>
  <c r="BQ134" i="15"/>
  <c r="BQ12" i="15"/>
  <c r="AB12" i="15"/>
  <c r="CG132" i="15"/>
  <c r="CA132" i="15"/>
  <c r="CA11" i="15"/>
  <c r="AW134" i="15"/>
  <c r="AW11" i="15"/>
  <c r="CG11" i="15"/>
  <c r="AN12" i="15"/>
  <c r="BH134" i="15"/>
  <c r="BH12" i="15"/>
  <c r="BF134" i="15"/>
  <c r="BF12" i="15"/>
  <c r="AH134" i="15"/>
  <c r="BL134" i="15"/>
  <c r="BL12" i="15"/>
  <c r="BL132" i="15"/>
  <c r="BL11" i="15"/>
  <c r="AH11" i="15"/>
  <c r="CA72" i="15"/>
  <c r="CA9" i="15"/>
  <c r="AJ12" i="15"/>
  <c r="AK12" i="15"/>
  <c r="BV134" i="15"/>
  <c r="BV12" i="15"/>
  <c r="BX134" i="15"/>
  <c r="BX12" i="15"/>
  <c r="G133" i="12"/>
  <c r="C133" i="12"/>
  <c r="I133" i="12"/>
  <c r="K133" i="12"/>
  <c r="Q133" i="12"/>
  <c r="S133" i="12"/>
  <c r="G134" i="12"/>
  <c r="K134" i="12"/>
  <c r="Q134" i="12"/>
  <c r="S134" i="12"/>
  <c r="G135" i="12"/>
  <c r="K135" i="12"/>
  <c r="S135" i="12"/>
  <c r="G136" i="12"/>
  <c r="C136" i="12"/>
  <c r="K136" i="12"/>
  <c r="S136" i="12"/>
  <c r="G137" i="12"/>
  <c r="C137" i="12"/>
  <c r="I137" i="12"/>
  <c r="Q137" i="12"/>
  <c r="G138" i="12"/>
  <c r="C138" i="12"/>
  <c r="S138" i="12"/>
  <c r="G139" i="12"/>
  <c r="C139" i="12"/>
  <c r="K139" i="12"/>
  <c r="S139" i="12"/>
  <c r="G140" i="12"/>
  <c r="C140" i="12"/>
  <c r="G141" i="12"/>
  <c r="C141" i="12"/>
  <c r="I141" i="12"/>
  <c r="K141" i="12"/>
  <c r="S141" i="12"/>
  <c r="G142" i="12"/>
  <c r="C142" i="12"/>
  <c r="I142" i="12"/>
  <c r="K142" i="12"/>
  <c r="S142" i="12"/>
  <c r="G143" i="12"/>
  <c r="I143" i="12"/>
  <c r="G144" i="12"/>
  <c r="C144" i="12"/>
  <c r="K144" i="12"/>
  <c r="S144" i="12"/>
  <c r="G145" i="12"/>
  <c r="C145" i="12"/>
  <c r="K145" i="12"/>
  <c r="S145" i="12"/>
  <c r="G146" i="12"/>
  <c r="C146" i="12"/>
  <c r="I146" i="12"/>
  <c r="Q146" i="12"/>
  <c r="S146" i="12"/>
  <c r="G147" i="12"/>
  <c r="C147" i="12"/>
  <c r="K147" i="12"/>
  <c r="Q147" i="12"/>
  <c r="S147" i="12"/>
  <c r="G148" i="12"/>
  <c r="C148" i="12"/>
  <c r="I148" i="12"/>
  <c r="K148" i="12"/>
  <c r="S148" i="12"/>
  <c r="G149" i="12"/>
  <c r="C149" i="12"/>
  <c r="I149" i="12"/>
  <c r="K149" i="12"/>
  <c r="S149" i="12"/>
  <c r="G150" i="12"/>
  <c r="C150" i="12"/>
  <c r="I150" i="12"/>
  <c r="K150" i="12"/>
  <c r="Q150" i="12"/>
  <c r="S150" i="12"/>
  <c r="G151" i="12"/>
  <c r="C151" i="12"/>
  <c r="I151" i="12"/>
  <c r="K151" i="12"/>
  <c r="Q151" i="12"/>
  <c r="S151" i="12"/>
  <c r="G152" i="12"/>
  <c r="C152" i="12"/>
  <c r="I152" i="12"/>
  <c r="K152" i="12"/>
  <c r="Q152" i="12"/>
  <c r="S152" i="12"/>
  <c r="G153" i="12"/>
  <c r="C153" i="12"/>
  <c r="I153" i="12"/>
  <c r="K153" i="12"/>
  <c r="Q153" i="12"/>
  <c r="S153" i="12"/>
  <c r="G154" i="12"/>
  <c r="C154" i="12"/>
  <c r="I154" i="12"/>
  <c r="K154" i="12"/>
  <c r="Q154" i="12"/>
  <c r="S154" i="12"/>
  <c r="G155" i="12"/>
  <c r="C155" i="12"/>
  <c r="I155" i="12"/>
  <c r="K155" i="12"/>
  <c r="Q155" i="12"/>
  <c r="S155" i="12"/>
  <c r="S132" i="12"/>
  <c r="Q132" i="12"/>
  <c r="K132" i="12"/>
  <c r="I132" i="12"/>
  <c r="G132" i="12"/>
  <c r="C132" i="12"/>
  <c r="C134" i="12"/>
  <c r="B133" i="12"/>
  <c r="B134" i="12"/>
  <c r="B135" i="12"/>
  <c r="B136" i="12"/>
  <c r="B137" i="12"/>
  <c r="B138" i="12"/>
  <c r="B139" i="12"/>
  <c r="B140" i="12"/>
  <c r="B141" i="12"/>
  <c r="B142" i="12"/>
  <c r="B143" i="12"/>
  <c r="B144" i="12"/>
  <c r="B145" i="12"/>
  <c r="B146" i="12"/>
  <c r="B147" i="12"/>
  <c r="B148" i="12"/>
  <c r="B149" i="12"/>
  <c r="B150" i="12"/>
  <c r="B151" i="12"/>
  <c r="B152" i="12"/>
  <c r="B153" i="12"/>
  <c r="B154" i="12"/>
  <c r="B155" i="12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BP16" i="8"/>
  <c r="BR16" i="8"/>
  <c r="BR17" i="8"/>
  <c r="BR18" i="8"/>
  <c r="BR19" i="8"/>
  <c r="BP20" i="8"/>
  <c r="BR22" i="8"/>
  <c r="BR24" i="8"/>
  <c r="BR25" i="8"/>
  <c r="BR27" i="8"/>
  <c r="BR28" i="8"/>
  <c r="BP29" i="8"/>
  <c r="BR30" i="8"/>
  <c r="BR31" i="8"/>
  <c r="BR32" i="8"/>
  <c r="BP33" i="8"/>
  <c r="BR33" i="8"/>
  <c r="BP34" i="8"/>
  <c r="BR34" i="8"/>
  <c r="BP35" i="8"/>
  <c r="BR35" i="8"/>
  <c r="BP36" i="8"/>
  <c r="BR36" i="8"/>
  <c r="BP37" i="8"/>
  <c r="BR37" i="8"/>
  <c r="BP38" i="8"/>
  <c r="BR38" i="8"/>
  <c r="BR15" i="8"/>
  <c r="BP15" i="8"/>
  <c r="BL38" i="8"/>
  <c r="BN38" i="8"/>
  <c r="BL37" i="8"/>
  <c r="BN37" i="8"/>
  <c r="BL36" i="8"/>
  <c r="BN36" i="8"/>
  <c r="BL35" i="8"/>
  <c r="BN35" i="8"/>
  <c r="BL34" i="8"/>
  <c r="BN34" i="8"/>
  <c r="BL33" i="8"/>
  <c r="BN33" i="8"/>
  <c r="BL30" i="8"/>
  <c r="BL29" i="8"/>
  <c r="BL17" i="8"/>
  <c r="BL16" i="8"/>
  <c r="BD16" i="8"/>
  <c r="BN16" i="8"/>
  <c r="BL15" i="8"/>
  <c r="BD15" i="8"/>
  <c r="BN15" i="8"/>
  <c r="BF16" i="8"/>
  <c r="BF33" i="8"/>
  <c r="BF34" i="8"/>
  <c r="BF35" i="8"/>
  <c r="BF36" i="8"/>
  <c r="BF37" i="8"/>
  <c r="BF38" i="8"/>
  <c r="BF15" i="8"/>
  <c r="AZ16" i="8"/>
  <c r="BB16" i="8"/>
  <c r="AZ33" i="8"/>
  <c r="BB33" i="8"/>
  <c r="AZ34" i="8"/>
  <c r="BB34" i="8"/>
  <c r="AZ35" i="8"/>
  <c r="BB35" i="8"/>
  <c r="AZ36" i="8"/>
  <c r="BB36" i="8"/>
  <c r="AZ37" i="8"/>
  <c r="BB37" i="8"/>
  <c r="AZ38" i="8"/>
  <c r="BB38" i="8"/>
  <c r="AZ15" i="8"/>
  <c r="BB15" i="8"/>
  <c r="AZ24" i="8"/>
  <c r="AZ25" i="8"/>
  <c r="AZ31" i="8"/>
  <c r="BB31" i="8"/>
  <c r="AZ32" i="8"/>
  <c r="I140" i="12"/>
  <c r="AT16" i="8"/>
  <c r="AT33" i="8"/>
  <c r="AT34" i="8"/>
  <c r="AT35" i="8"/>
  <c r="AT36" i="8"/>
  <c r="AT37" i="8"/>
  <c r="AT38" i="8"/>
  <c r="AT15" i="8"/>
  <c r="I138" i="12"/>
  <c r="AP85" i="8"/>
  <c r="AN85" i="8"/>
  <c r="AL85" i="8"/>
  <c r="J74" i="8"/>
  <c r="J73" i="8"/>
  <c r="J72" i="8"/>
  <c r="J71" i="8"/>
  <c r="J70" i="8"/>
  <c r="J69" i="8"/>
  <c r="J68" i="8"/>
  <c r="J67" i="8"/>
  <c r="J66" i="8"/>
  <c r="J65" i="8"/>
  <c r="J64" i="8"/>
  <c r="J62" i="8"/>
  <c r="J61" i="8"/>
  <c r="J60" i="8"/>
  <c r="J59" i="8"/>
  <c r="J58" i="8"/>
  <c r="J57" i="8"/>
  <c r="J56" i="8"/>
  <c r="J55" i="8"/>
  <c r="J54" i="8"/>
  <c r="J53" i="8"/>
  <c r="J52" i="8"/>
  <c r="J51" i="8"/>
  <c r="J50" i="8"/>
  <c r="J49" i="8"/>
  <c r="J48" i="8"/>
  <c r="J75" i="8"/>
  <c r="J76" i="8"/>
  <c r="J80" i="8"/>
  <c r="J78" i="8"/>
  <c r="J84" i="8"/>
  <c r="J83" i="8"/>
  <c r="V222" i="8"/>
  <c r="V223" i="8"/>
  <c r="V224" i="8"/>
  <c r="V225" i="8"/>
  <c r="V226" i="8"/>
  <c r="V227" i="8"/>
  <c r="V228" i="8"/>
  <c r="V48" i="8"/>
  <c r="V114" i="8"/>
  <c r="V115" i="8"/>
  <c r="V116" i="8"/>
  <c r="V117" i="8"/>
  <c r="V118" i="8"/>
  <c r="V119" i="8"/>
  <c r="V120" i="8"/>
  <c r="V49" i="8"/>
  <c r="V326" i="8"/>
  <c r="V327" i="8"/>
  <c r="V328" i="8"/>
  <c r="V329" i="8"/>
  <c r="V330" i="8"/>
  <c r="V331" i="8"/>
  <c r="V332" i="8"/>
  <c r="V333" i="8"/>
  <c r="V334" i="8"/>
  <c r="V335" i="8"/>
  <c r="V336" i="8"/>
  <c r="V337" i="8"/>
  <c r="V50" i="8"/>
  <c r="V140" i="8"/>
  <c r="V141" i="8"/>
  <c r="V142" i="8"/>
  <c r="V143" i="8"/>
  <c r="V51" i="8"/>
  <c r="V144" i="8"/>
  <c r="V145" i="8"/>
  <c r="V146" i="8"/>
  <c r="V147" i="8"/>
  <c r="V148" i="8"/>
  <c r="V52" i="8"/>
  <c r="V339" i="8"/>
  <c r="V340" i="8"/>
  <c r="V341" i="8"/>
  <c r="V342" i="8"/>
  <c r="V343" i="8"/>
  <c r="V344" i="8"/>
  <c r="V53" i="8"/>
  <c r="V345" i="8"/>
  <c r="V346" i="8"/>
  <c r="V347" i="8"/>
  <c r="V348" i="8"/>
  <c r="V349" i="8"/>
  <c r="V350" i="8"/>
  <c r="V351" i="8"/>
  <c r="V352" i="8"/>
  <c r="V353" i="8"/>
  <c r="V354" i="8"/>
  <c r="V54" i="8"/>
  <c r="V355" i="8"/>
  <c r="V356" i="8"/>
  <c r="V357" i="8"/>
  <c r="V358" i="8"/>
  <c r="V359" i="8"/>
  <c r="V360" i="8"/>
  <c r="V361" i="8"/>
  <c r="V362" i="8"/>
  <c r="V363" i="8"/>
  <c r="V55" i="8"/>
  <c r="V243" i="8"/>
  <c r="V244" i="8"/>
  <c r="V245" i="8"/>
  <c r="V246" i="8"/>
  <c r="V247" i="8"/>
  <c r="V248" i="8"/>
  <c r="V56" i="8"/>
  <c r="V249" i="8"/>
  <c r="V250" i="8"/>
  <c r="V251" i="8"/>
  <c r="V252" i="8"/>
  <c r="V253" i="8"/>
  <c r="V254" i="8"/>
  <c r="V255" i="8"/>
  <c r="V256" i="8"/>
  <c r="V57" i="8"/>
  <c r="V151" i="8"/>
  <c r="V152" i="8"/>
  <c r="V153" i="8"/>
  <c r="V154" i="8"/>
  <c r="V155" i="8"/>
  <c r="V156" i="8"/>
  <c r="V157" i="8"/>
  <c r="V58" i="8"/>
  <c r="V366" i="8"/>
  <c r="V367" i="8"/>
  <c r="V368" i="8"/>
  <c r="V369" i="8"/>
  <c r="V370" i="8"/>
  <c r="V371" i="8"/>
  <c r="V372" i="8"/>
  <c r="V373" i="8"/>
  <c r="V374" i="8"/>
  <c r="V59" i="8"/>
  <c r="V166" i="8"/>
  <c r="V167" i="8"/>
  <c r="V168" i="8"/>
  <c r="V169" i="8"/>
  <c r="V170" i="8"/>
  <c r="V60" i="8"/>
  <c r="V171" i="8"/>
  <c r="V172" i="8"/>
  <c r="V173" i="8"/>
  <c r="V174" i="8"/>
  <c r="V175" i="8"/>
  <c r="V176" i="8"/>
  <c r="V61" i="8"/>
  <c r="V312" i="8"/>
  <c r="V313" i="8"/>
  <c r="V314" i="8"/>
  <c r="V315" i="8"/>
  <c r="V316" i="8"/>
  <c r="V317" i="8"/>
  <c r="V318" i="8"/>
  <c r="V319" i="8"/>
  <c r="V320" i="8"/>
  <c r="V321" i="8"/>
  <c r="V322" i="8"/>
  <c r="V323" i="8"/>
  <c r="V324" i="8"/>
  <c r="V62" i="8"/>
  <c r="V93" i="8"/>
  <c r="V94" i="8"/>
  <c r="V95" i="8"/>
  <c r="V96" i="8"/>
  <c r="V97" i="8"/>
  <c r="V98" i="8"/>
  <c r="V99" i="8"/>
  <c r="V100" i="8"/>
  <c r="V101" i="8"/>
  <c r="V102" i="8"/>
  <c r="V103" i="8"/>
  <c r="V104" i="8"/>
  <c r="V105" i="8"/>
  <c r="V63" i="8"/>
  <c r="V195" i="8"/>
  <c r="V196" i="8"/>
  <c r="V197" i="8"/>
  <c r="V198" i="8"/>
  <c r="V199" i="8"/>
  <c r="V200" i="8"/>
  <c r="V64" i="8"/>
  <c r="V201" i="8"/>
  <c r="V202" i="8"/>
  <c r="V203" i="8"/>
  <c r="V204" i="8"/>
  <c r="V205" i="8"/>
  <c r="V206" i="8"/>
  <c r="V207" i="8"/>
  <c r="V208" i="8"/>
  <c r="V209" i="8"/>
  <c r="V65" i="8"/>
  <c r="V230" i="8"/>
  <c r="V231" i="8"/>
  <c r="V232" i="8"/>
  <c r="V233" i="8"/>
  <c r="V234" i="8"/>
  <c r="V235" i="8"/>
  <c r="V236" i="8"/>
  <c r="V66" i="8"/>
  <c r="V237" i="8"/>
  <c r="V238" i="8"/>
  <c r="V239" i="8"/>
  <c r="V240" i="8"/>
  <c r="V67" i="8"/>
  <c r="V268" i="8"/>
  <c r="V269" i="8"/>
  <c r="V270" i="8"/>
  <c r="V271" i="8"/>
  <c r="V272" i="8"/>
  <c r="V273" i="8"/>
  <c r="V68" i="8"/>
  <c r="V274" i="8"/>
  <c r="V275" i="8"/>
  <c r="V276" i="8"/>
  <c r="V277" i="8"/>
  <c r="V278" i="8"/>
  <c r="V279" i="8"/>
  <c r="V69" i="8"/>
  <c r="V280" i="8"/>
  <c r="V281" i="8"/>
  <c r="V282" i="8"/>
  <c r="V283" i="8"/>
  <c r="V284" i="8"/>
  <c r="V285" i="8"/>
  <c r="V286" i="8"/>
  <c r="V287" i="8"/>
  <c r="V288" i="8"/>
  <c r="V289" i="8"/>
  <c r="V70" i="8"/>
  <c r="V133" i="8"/>
  <c r="V134" i="8"/>
  <c r="V135" i="8"/>
  <c r="V136" i="8"/>
  <c r="V137" i="8"/>
  <c r="V138" i="8"/>
  <c r="V71" i="8"/>
  <c r="V179" i="8"/>
  <c r="V180" i="8"/>
  <c r="V72" i="8"/>
  <c r="V259" i="8"/>
  <c r="V260" i="8"/>
  <c r="V261" i="8"/>
  <c r="V262" i="8"/>
  <c r="V263" i="8"/>
  <c r="V264" i="8"/>
  <c r="V265" i="8"/>
  <c r="V266" i="8"/>
  <c r="V73" i="8"/>
  <c r="V107" i="8"/>
  <c r="V108" i="8"/>
  <c r="V109" i="8"/>
  <c r="V110" i="8"/>
  <c r="V111" i="8"/>
  <c r="V112" i="8"/>
  <c r="V74" i="8"/>
  <c r="V292" i="8"/>
  <c r="V293" i="8"/>
  <c r="V294" i="8"/>
  <c r="V295" i="8"/>
  <c r="V296" i="8"/>
  <c r="V297" i="8"/>
  <c r="V298" i="8"/>
  <c r="V299" i="8"/>
  <c r="V75" i="8"/>
  <c r="V300" i="8"/>
  <c r="V301" i="8"/>
  <c r="V302" i="8"/>
  <c r="V76" i="8"/>
  <c r="V303" i="8"/>
  <c r="V304" i="8"/>
  <c r="V305" i="8"/>
  <c r="V306" i="8"/>
  <c r="V307" i="8"/>
  <c r="V308" i="8"/>
  <c r="V309" i="8"/>
  <c r="V77" i="8"/>
  <c r="V182" i="8"/>
  <c r="V183" i="8"/>
  <c r="V184" i="8"/>
  <c r="V185" i="8"/>
  <c r="V186" i="8"/>
  <c r="V187" i="8"/>
  <c r="V188" i="8"/>
  <c r="V189" i="8"/>
  <c r="V190" i="8"/>
  <c r="V191" i="8"/>
  <c r="V192" i="8"/>
  <c r="V193" i="8"/>
  <c r="V78" i="8"/>
  <c r="V122" i="8"/>
  <c r="V123" i="8"/>
  <c r="V124" i="8"/>
  <c r="V125" i="8"/>
  <c r="V126" i="8"/>
  <c r="V127" i="8"/>
  <c r="V128" i="8"/>
  <c r="V129" i="8"/>
  <c r="V130" i="8"/>
  <c r="V131" i="8"/>
  <c r="V79" i="8"/>
  <c r="V212" i="8"/>
  <c r="V213" i="8"/>
  <c r="V214" i="8"/>
  <c r="V215" i="8"/>
  <c r="V216" i="8"/>
  <c r="V217" i="8"/>
  <c r="V218" i="8"/>
  <c r="V219" i="8"/>
  <c r="V220" i="8"/>
  <c r="V80" i="8"/>
  <c r="V159" i="8"/>
  <c r="V160" i="8"/>
  <c r="V161" i="8"/>
  <c r="V162" i="8"/>
  <c r="V163" i="8"/>
  <c r="V164" i="8"/>
  <c r="V81" i="8"/>
  <c r="V376" i="8"/>
  <c r="V377" i="8"/>
  <c r="V378" i="8"/>
  <c r="V379" i="8"/>
  <c r="V380" i="8"/>
  <c r="V381" i="8"/>
  <c r="V382" i="8"/>
  <c r="V383" i="8"/>
  <c r="V384" i="8"/>
  <c r="V385" i="8"/>
  <c r="V386" i="8"/>
  <c r="V387" i="8"/>
  <c r="V388" i="8"/>
  <c r="V389" i="8"/>
  <c r="V390" i="8"/>
  <c r="V82" i="8"/>
  <c r="V391" i="8"/>
  <c r="V392" i="8"/>
  <c r="V393" i="8"/>
  <c r="V83" i="8"/>
  <c r="V394" i="8"/>
  <c r="V395" i="8"/>
  <c r="V396" i="8"/>
  <c r="V397" i="8"/>
  <c r="V398" i="8"/>
  <c r="V399" i="8"/>
  <c r="V400" i="8"/>
  <c r="V401" i="8"/>
  <c r="V84" i="8"/>
  <c r="V85" i="8"/>
  <c r="R222" i="8"/>
  <c r="R223" i="8"/>
  <c r="R224" i="8"/>
  <c r="R225" i="8"/>
  <c r="R226" i="8"/>
  <c r="R227" i="8"/>
  <c r="R228" i="8"/>
  <c r="R48" i="8"/>
  <c r="R114" i="8"/>
  <c r="R115" i="8"/>
  <c r="R116" i="8"/>
  <c r="R117" i="8"/>
  <c r="R118" i="8"/>
  <c r="R119" i="8"/>
  <c r="R120" i="8"/>
  <c r="R49" i="8"/>
  <c r="R326" i="8"/>
  <c r="R327" i="8"/>
  <c r="R328" i="8"/>
  <c r="R329" i="8"/>
  <c r="R330" i="8"/>
  <c r="R331" i="8"/>
  <c r="R332" i="8"/>
  <c r="R333" i="8"/>
  <c r="R334" i="8"/>
  <c r="R335" i="8"/>
  <c r="R336" i="8"/>
  <c r="R337" i="8"/>
  <c r="R50" i="8"/>
  <c r="R140" i="8"/>
  <c r="R141" i="8"/>
  <c r="R142" i="8"/>
  <c r="R143" i="8"/>
  <c r="R51" i="8"/>
  <c r="R144" i="8"/>
  <c r="R145" i="8"/>
  <c r="R146" i="8"/>
  <c r="R147" i="8"/>
  <c r="R148" i="8"/>
  <c r="R52" i="8"/>
  <c r="R339" i="8"/>
  <c r="R340" i="8"/>
  <c r="R341" i="8"/>
  <c r="R342" i="8"/>
  <c r="R343" i="8"/>
  <c r="R344" i="8"/>
  <c r="R53" i="8"/>
  <c r="R345" i="8"/>
  <c r="R346" i="8"/>
  <c r="R347" i="8"/>
  <c r="R348" i="8"/>
  <c r="R349" i="8"/>
  <c r="R350" i="8"/>
  <c r="R351" i="8"/>
  <c r="R352" i="8"/>
  <c r="R353" i="8"/>
  <c r="R354" i="8"/>
  <c r="R54" i="8"/>
  <c r="R355" i="8"/>
  <c r="R356" i="8"/>
  <c r="R357" i="8"/>
  <c r="R358" i="8"/>
  <c r="R359" i="8"/>
  <c r="R360" i="8"/>
  <c r="R361" i="8"/>
  <c r="R362" i="8"/>
  <c r="R363" i="8"/>
  <c r="R55" i="8"/>
  <c r="R243" i="8"/>
  <c r="R244" i="8"/>
  <c r="R245" i="8"/>
  <c r="R246" i="8"/>
  <c r="R247" i="8"/>
  <c r="R248" i="8"/>
  <c r="R56" i="8"/>
  <c r="R249" i="8"/>
  <c r="R250" i="8"/>
  <c r="R251" i="8"/>
  <c r="R252" i="8"/>
  <c r="R253" i="8"/>
  <c r="R254" i="8"/>
  <c r="R255" i="8"/>
  <c r="R256" i="8"/>
  <c r="R57" i="8"/>
  <c r="R151" i="8"/>
  <c r="R152" i="8"/>
  <c r="R153" i="8"/>
  <c r="R154" i="8"/>
  <c r="R155" i="8"/>
  <c r="R156" i="8"/>
  <c r="R157" i="8"/>
  <c r="R58" i="8"/>
  <c r="R366" i="8"/>
  <c r="R367" i="8"/>
  <c r="R368" i="8"/>
  <c r="R369" i="8"/>
  <c r="R370" i="8"/>
  <c r="R371" i="8"/>
  <c r="R372" i="8"/>
  <c r="R373" i="8"/>
  <c r="R374" i="8"/>
  <c r="R59" i="8"/>
  <c r="R166" i="8"/>
  <c r="R167" i="8"/>
  <c r="R168" i="8"/>
  <c r="R169" i="8"/>
  <c r="R170" i="8"/>
  <c r="R60" i="8"/>
  <c r="R171" i="8"/>
  <c r="R172" i="8"/>
  <c r="R173" i="8"/>
  <c r="R174" i="8"/>
  <c r="R175" i="8"/>
  <c r="R176" i="8"/>
  <c r="R61" i="8"/>
  <c r="R312" i="8"/>
  <c r="R313" i="8"/>
  <c r="R314" i="8"/>
  <c r="R315" i="8"/>
  <c r="R316" i="8"/>
  <c r="R317" i="8"/>
  <c r="R318" i="8"/>
  <c r="R319" i="8"/>
  <c r="R320" i="8"/>
  <c r="R321" i="8"/>
  <c r="R322" i="8"/>
  <c r="R323" i="8"/>
  <c r="R324" i="8"/>
  <c r="R62" i="8"/>
  <c r="R93" i="8"/>
  <c r="R94" i="8"/>
  <c r="R95" i="8"/>
  <c r="R96" i="8"/>
  <c r="R97" i="8"/>
  <c r="R98" i="8"/>
  <c r="R99" i="8"/>
  <c r="R100" i="8"/>
  <c r="R101" i="8"/>
  <c r="R102" i="8"/>
  <c r="R103" i="8"/>
  <c r="R104" i="8"/>
  <c r="R105" i="8"/>
  <c r="R63" i="8"/>
  <c r="R195" i="8"/>
  <c r="R196" i="8"/>
  <c r="R197" i="8"/>
  <c r="R198" i="8"/>
  <c r="R199" i="8"/>
  <c r="R200" i="8"/>
  <c r="R64" i="8"/>
  <c r="R201" i="8"/>
  <c r="R202" i="8"/>
  <c r="R203" i="8"/>
  <c r="R204" i="8"/>
  <c r="R205" i="8"/>
  <c r="R206" i="8"/>
  <c r="R207" i="8"/>
  <c r="R208" i="8"/>
  <c r="R209" i="8"/>
  <c r="R65" i="8"/>
  <c r="R230" i="8"/>
  <c r="R231" i="8"/>
  <c r="R232" i="8"/>
  <c r="R233" i="8"/>
  <c r="R234" i="8"/>
  <c r="R235" i="8"/>
  <c r="R236" i="8"/>
  <c r="R66" i="8"/>
  <c r="R237" i="8"/>
  <c r="R238" i="8"/>
  <c r="R239" i="8"/>
  <c r="R240" i="8"/>
  <c r="R67" i="8"/>
  <c r="R268" i="8"/>
  <c r="R269" i="8"/>
  <c r="R270" i="8"/>
  <c r="R271" i="8"/>
  <c r="R272" i="8"/>
  <c r="R273" i="8"/>
  <c r="R68" i="8"/>
  <c r="R274" i="8"/>
  <c r="R275" i="8"/>
  <c r="R276" i="8"/>
  <c r="R277" i="8"/>
  <c r="R278" i="8"/>
  <c r="R279" i="8"/>
  <c r="R69" i="8"/>
  <c r="R280" i="8"/>
  <c r="R281" i="8"/>
  <c r="R282" i="8"/>
  <c r="R283" i="8"/>
  <c r="R284" i="8"/>
  <c r="R285" i="8"/>
  <c r="R286" i="8"/>
  <c r="R287" i="8"/>
  <c r="R288" i="8"/>
  <c r="R289" i="8"/>
  <c r="R70" i="8"/>
  <c r="R133" i="8"/>
  <c r="R134" i="8"/>
  <c r="R135" i="8"/>
  <c r="R136" i="8"/>
  <c r="R137" i="8"/>
  <c r="R138" i="8"/>
  <c r="R71" i="8"/>
  <c r="R179" i="8"/>
  <c r="R180" i="8"/>
  <c r="R72" i="8"/>
  <c r="R259" i="8"/>
  <c r="R260" i="8"/>
  <c r="R261" i="8"/>
  <c r="R262" i="8"/>
  <c r="R263" i="8"/>
  <c r="R264" i="8"/>
  <c r="R265" i="8"/>
  <c r="R266" i="8"/>
  <c r="R73" i="8"/>
  <c r="R107" i="8"/>
  <c r="R108" i="8"/>
  <c r="R109" i="8"/>
  <c r="R110" i="8"/>
  <c r="R111" i="8"/>
  <c r="R112" i="8"/>
  <c r="R74" i="8"/>
  <c r="R292" i="8"/>
  <c r="R293" i="8"/>
  <c r="R294" i="8"/>
  <c r="R295" i="8"/>
  <c r="R296" i="8"/>
  <c r="R297" i="8"/>
  <c r="R298" i="8"/>
  <c r="R299" i="8"/>
  <c r="R75" i="8"/>
  <c r="R300" i="8"/>
  <c r="R301" i="8"/>
  <c r="R302" i="8"/>
  <c r="R76" i="8"/>
  <c r="R303" i="8"/>
  <c r="R304" i="8"/>
  <c r="R305" i="8"/>
  <c r="R306" i="8"/>
  <c r="R307" i="8"/>
  <c r="R308" i="8"/>
  <c r="R309" i="8"/>
  <c r="R77" i="8"/>
  <c r="R182" i="8"/>
  <c r="R183" i="8"/>
  <c r="R184" i="8"/>
  <c r="R185" i="8"/>
  <c r="R186" i="8"/>
  <c r="R187" i="8"/>
  <c r="R188" i="8"/>
  <c r="R189" i="8"/>
  <c r="R190" i="8"/>
  <c r="R191" i="8"/>
  <c r="R192" i="8"/>
  <c r="R193" i="8"/>
  <c r="R78" i="8"/>
  <c r="R122" i="8"/>
  <c r="R123" i="8"/>
  <c r="R124" i="8"/>
  <c r="R125" i="8"/>
  <c r="R126" i="8"/>
  <c r="R127" i="8"/>
  <c r="R128" i="8"/>
  <c r="R129" i="8"/>
  <c r="R130" i="8"/>
  <c r="R131" i="8"/>
  <c r="R79" i="8"/>
  <c r="R212" i="8"/>
  <c r="R213" i="8"/>
  <c r="R214" i="8"/>
  <c r="R215" i="8"/>
  <c r="R216" i="8"/>
  <c r="R217" i="8"/>
  <c r="R218" i="8"/>
  <c r="R219" i="8"/>
  <c r="R220" i="8"/>
  <c r="R80" i="8"/>
  <c r="R159" i="8"/>
  <c r="R160" i="8"/>
  <c r="R161" i="8"/>
  <c r="R162" i="8"/>
  <c r="R163" i="8"/>
  <c r="R164" i="8"/>
  <c r="R81" i="8"/>
  <c r="R376" i="8"/>
  <c r="R377" i="8"/>
  <c r="R378" i="8"/>
  <c r="R379" i="8"/>
  <c r="R380" i="8"/>
  <c r="R381" i="8"/>
  <c r="R382" i="8"/>
  <c r="R383" i="8"/>
  <c r="R384" i="8"/>
  <c r="R385" i="8"/>
  <c r="R386" i="8"/>
  <c r="R387" i="8"/>
  <c r="R388" i="8"/>
  <c r="R389" i="8"/>
  <c r="R390" i="8"/>
  <c r="R82" i="8"/>
  <c r="R391" i="8"/>
  <c r="R392" i="8"/>
  <c r="R393" i="8"/>
  <c r="R83" i="8"/>
  <c r="R394" i="8"/>
  <c r="R395" i="8"/>
  <c r="R396" i="8"/>
  <c r="R397" i="8"/>
  <c r="R398" i="8"/>
  <c r="R399" i="8"/>
  <c r="R400" i="8"/>
  <c r="R401" i="8"/>
  <c r="R84" i="8"/>
  <c r="R85" i="8"/>
  <c r="P50" i="8"/>
  <c r="P51" i="8"/>
  <c r="P52" i="8"/>
  <c r="P53" i="8"/>
  <c r="P54" i="8"/>
  <c r="P55" i="8"/>
  <c r="P56" i="8"/>
  <c r="P57" i="8"/>
  <c r="P58" i="8"/>
  <c r="P59" i="8"/>
  <c r="P60" i="8"/>
  <c r="P61" i="8"/>
  <c r="P62" i="8"/>
  <c r="P63" i="8"/>
  <c r="P64" i="8"/>
  <c r="P65" i="8"/>
  <c r="P66" i="8"/>
  <c r="P67" i="8"/>
  <c r="P68" i="8"/>
  <c r="P70" i="8"/>
  <c r="P71" i="8"/>
  <c r="P72" i="8"/>
  <c r="P73" i="8"/>
  <c r="P74" i="8"/>
  <c r="P75" i="8"/>
  <c r="P76" i="8"/>
  <c r="P77" i="8"/>
  <c r="P78" i="8"/>
  <c r="P79" i="8"/>
  <c r="P80" i="8"/>
  <c r="P81" i="8"/>
  <c r="P82" i="8"/>
  <c r="P83" i="8"/>
  <c r="P84" i="8"/>
  <c r="P85" i="8"/>
  <c r="N228" i="8"/>
  <c r="N48" i="8"/>
  <c r="N120" i="8"/>
  <c r="N49" i="8"/>
  <c r="N337" i="8"/>
  <c r="N50" i="8"/>
  <c r="N143" i="8"/>
  <c r="N51" i="8"/>
  <c r="N148" i="8"/>
  <c r="N52" i="8"/>
  <c r="N344" i="8"/>
  <c r="N53" i="8"/>
  <c r="N354" i="8"/>
  <c r="N54" i="8"/>
  <c r="N363" i="8"/>
  <c r="N55" i="8"/>
  <c r="N248" i="8"/>
  <c r="N56" i="8"/>
  <c r="N256" i="8"/>
  <c r="N57" i="8"/>
  <c r="N157" i="8"/>
  <c r="N58" i="8"/>
  <c r="N374" i="8"/>
  <c r="N59" i="8"/>
  <c r="N170" i="8"/>
  <c r="N60" i="8"/>
  <c r="N176" i="8"/>
  <c r="N61" i="8"/>
  <c r="N324" i="8"/>
  <c r="N62" i="8"/>
  <c r="N105" i="8"/>
  <c r="N63" i="8"/>
  <c r="N200" i="8"/>
  <c r="N64" i="8"/>
  <c r="N209" i="8"/>
  <c r="N65" i="8"/>
  <c r="N236" i="8"/>
  <c r="N66" i="8"/>
  <c r="N240" i="8"/>
  <c r="N67" i="8"/>
  <c r="N273" i="8"/>
  <c r="N68" i="8"/>
  <c r="N279" i="8"/>
  <c r="N69" i="8"/>
  <c r="N289" i="8"/>
  <c r="N70" i="8"/>
  <c r="N138" i="8"/>
  <c r="N71" i="8"/>
  <c r="N180" i="8"/>
  <c r="N72" i="8"/>
  <c r="N266" i="8"/>
  <c r="N73" i="8"/>
  <c r="N112" i="8"/>
  <c r="N74" i="8"/>
  <c r="N299" i="8"/>
  <c r="N75" i="8"/>
  <c r="N302" i="8"/>
  <c r="N76" i="8"/>
  <c r="N309" i="8"/>
  <c r="N77" i="8"/>
  <c r="N193" i="8"/>
  <c r="N78" i="8"/>
  <c r="N131" i="8"/>
  <c r="N79" i="8"/>
  <c r="N220" i="8"/>
  <c r="N80" i="8"/>
  <c r="N164" i="8"/>
  <c r="N81" i="8"/>
  <c r="N390" i="8"/>
  <c r="N82" i="8"/>
  <c r="N393" i="8"/>
  <c r="N83" i="8"/>
  <c r="N401" i="8"/>
  <c r="N84" i="8"/>
  <c r="N85" i="8"/>
  <c r="L228" i="8"/>
  <c r="L48" i="8"/>
  <c r="L120" i="8"/>
  <c r="L49" i="8"/>
  <c r="L337" i="8"/>
  <c r="L50" i="8"/>
  <c r="L143" i="8"/>
  <c r="L51" i="8"/>
  <c r="L148" i="8"/>
  <c r="L52" i="8"/>
  <c r="L344" i="8"/>
  <c r="L53" i="8"/>
  <c r="L354" i="8"/>
  <c r="L54" i="8"/>
  <c r="L363" i="8"/>
  <c r="L55" i="8"/>
  <c r="L248" i="8"/>
  <c r="L56" i="8"/>
  <c r="L256" i="8"/>
  <c r="L57" i="8"/>
  <c r="L157" i="8"/>
  <c r="L58" i="8"/>
  <c r="L374" i="8"/>
  <c r="L59" i="8"/>
  <c r="L170" i="8"/>
  <c r="L60" i="8"/>
  <c r="L176" i="8"/>
  <c r="L61" i="8"/>
  <c r="L324" i="8"/>
  <c r="L62" i="8"/>
  <c r="L105" i="8"/>
  <c r="L63" i="8"/>
  <c r="L200" i="8"/>
  <c r="L64" i="8"/>
  <c r="L209" i="8"/>
  <c r="L65" i="8"/>
  <c r="L236" i="8"/>
  <c r="L66" i="8"/>
  <c r="L240" i="8"/>
  <c r="L67" i="8"/>
  <c r="L273" i="8"/>
  <c r="L68" i="8"/>
  <c r="L279" i="8"/>
  <c r="L69" i="8"/>
  <c r="L289" i="8"/>
  <c r="L70" i="8"/>
  <c r="L138" i="8"/>
  <c r="L71" i="8"/>
  <c r="L180" i="8"/>
  <c r="L72" i="8"/>
  <c r="L266" i="8"/>
  <c r="L73" i="8"/>
  <c r="L112" i="8"/>
  <c r="L74" i="8"/>
  <c r="L299" i="8"/>
  <c r="L75" i="8"/>
  <c r="L302" i="8"/>
  <c r="L76" i="8"/>
  <c r="L309" i="8"/>
  <c r="L77" i="8"/>
  <c r="L193" i="8"/>
  <c r="L78" i="8"/>
  <c r="L131" i="8"/>
  <c r="L79" i="8"/>
  <c r="L220" i="8"/>
  <c r="L80" i="8"/>
  <c r="L164" i="8"/>
  <c r="L81" i="8"/>
  <c r="L390" i="8"/>
  <c r="L82" i="8"/>
  <c r="L393" i="8"/>
  <c r="L83" i="8"/>
  <c r="L401" i="8"/>
  <c r="L84" i="8"/>
  <c r="L85" i="8"/>
  <c r="G228" i="8"/>
  <c r="G48" i="8"/>
  <c r="G120" i="8"/>
  <c r="G49" i="8"/>
  <c r="G337" i="8"/>
  <c r="G50" i="8"/>
  <c r="G143" i="8"/>
  <c r="G51" i="8"/>
  <c r="G148" i="8"/>
  <c r="G52" i="8"/>
  <c r="G344" i="8"/>
  <c r="G53" i="8"/>
  <c r="G354" i="8"/>
  <c r="G54" i="8"/>
  <c r="G363" i="8"/>
  <c r="G55" i="8"/>
  <c r="G248" i="8"/>
  <c r="G56" i="8"/>
  <c r="G256" i="8"/>
  <c r="G57" i="8"/>
  <c r="G157" i="8"/>
  <c r="G58" i="8"/>
  <c r="G374" i="8"/>
  <c r="G59" i="8"/>
  <c r="G170" i="8"/>
  <c r="G60" i="8"/>
  <c r="G176" i="8"/>
  <c r="G61" i="8"/>
  <c r="G324" i="8"/>
  <c r="G62" i="8"/>
  <c r="G105" i="8"/>
  <c r="G63" i="8"/>
  <c r="G200" i="8"/>
  <c r="G64" i="8"/>
  <c r="G209" i="8"/>
  <c r="G65" i="8"/>
  <c r="G236" i="8"/>
  <c r="G66" i="8"/>
  <c r="G240" i="8"/>
  <c r="G67" i="8"/>
  <c r="G273" i="8"/>
  <c r="G68" i="8"/>
  <c r="G279" i="8"/>
  <c r="G69" i="8"/>
  <c r="G289" i="8"/>
  <c r="G70" i="8"/>
  <c r="G138" i="8"/>
  <c r="G71" i="8"/>
  <c r="G180" i="8"/>
  <c r="G72" i="8"/>
  <c r="G266" i="8"/>
  <c r="G73" i="8"/>
  <c r="G112" i="8"/>
  <c r="G74" i="8"/>
  <c r="G299" i="8"/>
  <c r="G75" i="8"/>
  <c r="G302" i="8"/>
  <c r="G76" i="8"/>
  <c r="G309" i="8"/>
  <c r="G77" i="8"/>
  <c r="G193" i="8"/>
  <c r="G78" i="8"/>
  <c r="G131" i="8"/>
  <c r="G79" i="8"/>
  <c r="G220" i="8"/>
  <c r="G80" i="8"/>
  <c r="G164" i="8"/>
  <c r="G81" i="8"/>
  <c r="G390" i="8"/>
  <c r="G82" i="8"/>
  <c r="G393" i="8"/>
  <c r="G83" i="8"/>
  <c r="G401" i="8"/>
  <c r="G84" i="8"/>
  <c r="G85" i="8"/>
  <c r="F228" i="8"/>
  <c r="F48" i="8"/>
  <c r="F120" i="8"/>
  <c r="F49" i="8"/>
  <c r="F337" i="8"/>
  <c r="F50" i="8"/>
  <c r="F143" i="8"/>
  <c r="F51" i="8"/>
  <c r="F148" i="8"/>
  <c r="F52" i="8"/>
  <c r="F344" i="8"/>
  <c r="F53" i="8"/>
  <c r="F354" i="8"/>
  <c r="F54" i="8"/>
  <c r="F363" i="8"/>
  <c r="F55" i="8"/>
  <c r="F248" i="8"/>
  <c r="F56" i="8"/>
  <c r="F256" i="8"/>
  <c r="F57" i="8"/>
  <c r="F157" i="8"/>
  <c r="F58" i="8"/>
  <c r="F374" i="8"/>
  <c r="F59" i="8"/>
  <c r="F170" i="8"/>
  <c r="F60" i="8"/>
  <c r="F176" i="8"/>
  <c r="F61" i="8"/>
  <c r="F324" i="8"/>
  <c r="F62" i="8"/>
  <c r="F105" i="8"/>
  <c r="F63" i="8"/>
  <c r="F200" i="8"/>
  <c r="F64" i="8"/>
  <c r="F209" i="8"/>
  <c r="F65" i="8"/>
  <c r="F236" i="8"/>
  <c r="F66" i="8"/>
  <c r="F240" i="8"/>
  <c r="F67" i="8"/>
  <c r="F273" i="8"/>
  <c r="F68" i="8"/>
  <c r="F279" i="8"/>
  <c r="F69" i="8"/>
  <c r="F289" i="8"/>
  <c r="F70" i="8"/>
  <c r="F138" i="8"/>
  <c r="F71" i="8"/>
  <c r="F180" i="8"/>
  <c r="F72" i="8"/>
  <c r="F266" i="8"/>
  <c r="F73" i="8"/>
  <c r="F112" i="8"/>
  <c r="F74" i="8"/>
  <c r="F299" i="8"/>
  <c r="F75" i="8"/>
  <c r="F302" i="8"/>
  <c r="F76" i="8"/>
  <c r="F309" i="8"/>
  <c r="F77" i="8"/>
  <c r="F193" i="8"/>
  <c r="F78" i="8"/>
  <c r="F131" i="8"/>
  <c r="F79" i="8"/>
  <c r="F220" i="8"/>
  <c r="F80" i="8"/>
  <c r="F164" i="8"/>
  <c r="F81" i="8"/>
  <c r="F390" i="8"/>
  <c r="F82" i="8"/>
  <c r="F393" i="8"/>
  <c r="F83" i="8"/>
  <c r="F401" i="8"/>
  <c r="F84" i="8"/>
  <c r="F85" i="8"/>
  <c r="AA134" i="12"/>
  <c r="M149" i="12"/>
  <c r="AH149" i="12"/>
  <c r="M142" i="12"/>
  <c r="AH142" i="12"/>
  <c r="U150" i="12"/>
  <c r="W150" i="12"/>
  <c r="U146" i="12"/>
  <c r="W146" i="12"/>
  <c r="U154" i="12"/>
  <c r="W154" i="12"/>
  <c r="M155" i="12"/>
  <c r="AH155" i="12"/>
  <c r="M133" i="12"/>
  <c r="AH133" i="12"/>
  <c r="AA152" i="12"/>
  <c r="O149" i="12"/>
  <c r="O142" i="12"/>
  <c r="M150" i="12"/>
  <c r="AH150" i="12"/>
  <c r="U132" i="12"/>
  <c r="W132" i="12"/>
  <c r="U155" i="12"/>
  <c r="W155" i="12"/>
  <c r="Y154" i="12"/>
  <c r="Y132" i="12"/>
  <c r="Y153" i="12"/>
  <c r="M151" i="12"/>
  <c r="AH151" i="12"/>
  <c r="M154" i="12"/>
  <c r="AH154" i="12"/>
  <c r="M132" i="12"/>
  <c r="AA144" i="12"/>
  <c r="M148" i="12"/>
  <c r="AH148" i="12"/>
  <c r="AA141" i="12"/>
  <c r="U152" i="12"/>
  <c r="W152" i="12"/>
  <c r="AA149" i="12"/>
  <c r="AA132" i="12"/>
  <c r="M152" i="12"/>
  <c r="AH152" i="12"/>
  <c r="AA150" i="12"/>
  <c r="G156" i="12"/>
  <c r="U153" i="12"/>
  <c r="W153" i="12"/>
  <c r="Y150" i="12"/>
  <c r="Y155" i="12"/>
  <c r="AA154" i="12"/>
  <c r="AA153" i="12"/>
  <c r="AA148" i="12"/>
  <c r="AA133" i="12"/>
  <c r="Y151" i="12"/>
  <c r="Y133" i="12"/>
  <c r="U151" i="12"/>
  <c r="W151" i="12"/>
  <c r="AA151" i="12"/>
  <c r="Y137" i="12"/>
  <c r="U134" i="12"/>
  <c r="W134" i="12"/>
  <c r="AA142" i="12"/>
  <c r="AT18" i="8"/>
  <c r="BF17" i="8"/>
  <c r="AT17" i="8"/>
  <c r="AT20" i="8"/>
  <c r="AZ22" i="8"/>
  <c r="BB22" i="8"/>
  <c r="AT25" i="8"/>
  <c r="AT26" i="8"/>
  <c r="S140" i="12"/>
  <c r="AT19" i="8"/>
  <c r="BB24" i="8"/>
  <c r="AT24" i="8"/>
  <c r="AP39" i="8"/>
  <c r="Y146" i="12"/>
  <c r="U147" i="12"/>
  <c r="W147" i="12"/>
  <c r="AA135" i="12"/>
  <c r="M141" i="12"/>
  <c r="AH141" i="12"/>
  <c r="AT21" i="8"/>
  <c r="AT28" i="8"/>
  <c r="AT29" i="8"/>
  <c r="BF29" i="8"/>
  <c r="AT30" i="8"/>
  <c r="BF30" i="8"/>
  <c r="BF31" i="8"/>
  <c r="AT32" i="8"/>
  <c r="BB32" i="8"/>
  <c r="BB25" i="8"/>
  <c r="AT27" i="8"/>
  <c r="AT31" i="8"/>
  <c r="AN39" i="8"/>
  <c r="CG134" i="15"/>
  <c r="CA134" i="15"/>
  <c r="CA12" i="15"/>
  <c r="AH12" i="15"/>
  <c r="AW12" i="15"/>
  <c r="CG12" i="15"/>
  <c r="CG8" i="15"/>
  <c r="AA145" i="12"/>
  <c r="M153" i="12"/>
  <c r="AH153" i="12"/>
  <c r="U133" i="12"/>
  <c r="W133" i="12"/>
  <c r="C135" i="12"/>
  <c r="C143" i="12"/>
  <c r="AA155" i="12"/>
  <c r="AA147" i="12"/>
  <c r="AA139" i="12"/>
  <c r="AA136" i="12"/>
  <c r="Y152" i="12"/>
  <c r="AL39" i="8"/>
  <c r="G91" i="12"/>
  <c r="C91" i="12"/>
  <c r="I91" i="12"/>
  <c r="K91" i="12"/>
  <c r="Q91" i="12"/>
  <c r="S91" i="12"/>
  <c r="G92" i="12"/>
  <c r="C92" i="12"/>
  <c r="I92" i="12"/>
  <c r="K92" i="12"/>
  <c r="Q92" i="12"/>
  <c r="S92" i="12"/>
  <c r="G93" i="12"/>
  <c r="C93" i="12"/>
  <c r="I93" i="12"/>
  <c r="K93" i="12"/>
  <c r="Q93" i="12"/>
  <c r="S93" i="12"/>
  <c r="G94" i="12"/>
  <c r="C94" i="12"/>
  <c r="I94" i="12"/>
  <c r="K94" i="12"/>
  <c r="Q94" i="12"/>
  <c r="S94" i="12"/>
  <c r="G95" i="12"/>
  <c r="C95" i="12"/>
  <c r="I95" i="12"/>
  <c r="K95" i="12"/>
  <c r="Q95" i="12"/>
  <c r="S95" i="12"/>
  <c r="G96" i="12"/>
  <c r="C96" i="12"/>
  <c r="I96" i="12"/>
  <c r="K96" i="12"/>
  <c r="Q96" i="12"/>
  <c r="S96" i="12"/>
  <c r="G97" i="12"/>
  <c r="C97" i="12"/>
  <c r="I97" i="12"/>
  <c r="K97" i="12"/>
  <c r="Q97" i="12"/>
  <c r="S97" i="12"/>
  <c r="G98" i="12"/>
  <c r="C98" i="12"/>
  <c r="K98" i="12"/>
  <c r="S98" i="12"/>
  <c r="G99" i="12"/>
  <c r="C99" i="12"/>
  <c r="I99" i="12"/>
  <c r="K99" i="12"/>
  <c r="S99" i="12"/>
  <c r="G100" i="12"/>
  <c r="C100" i="12"/>
  <c r="K100" i="12"/>
  <c r="S100" i="12"/>
  <c r="G101" i="12"/>
  <c r="C101" i="12"/>
  <c r="I101" i="12"/>
  <c r="Q101" i="12"/>
  <c r="S101" i="12"/>
  <c r="G102" i="12"/>
  <c r="C102" i="12"/>
  <c r="K102" i="12"/>
  <c r="Q102" i="12"/>
  <c r="S102" i="12"/>
  <c r="G103" i="12"/>
  <c r="C103" i="12"/>
  <c r="K103" i="12"/>
  <c r="S103" i="12"/>
  <c r="G104" i="12"/>
  <c r="C104" i="12"/>
  <c r="K104" i="12"/>
  <c r="Q104" i="12"/>
  <c r="S104" i="12"/>
  <c r="G105" i="12"/>
  <c r="C105" i="12"/>
  <c r="I105" i="12"/>
  <c r="K105" i="12"/>
  <c r="S105" i="12"/>
  <c r="G106" i="12"/>
  <c r="C106" i="12"/>
  <c r="K106" i="12"/>
  <c r="Q106" i="12"/>
  <c r="S106" i="12"/>
  <c r="G107" i="12"/>
  <c r="C107" i="12"/>
  <c r="K107" i="12"/>
  <c r="S107" i="12"/>
  <c r="G108" i="12"/>
  <c r="C108" i="12"/>
  <c r="I108" i="12"/>
  <c r="Q108" i="12"/>
  <c r="S108" i="12"/>
  <c r="G109" i="12"/>
  <c r="C109" i="12"/>
  <c r="I109" i="12"/>
  <c r="K109" i="12"/>
  <c r="S109" i="12"/>
  <c r="G110" i="12"/>
  <c r="C110" i="12"/>
  <c r="I110" i="12"/>
  <c r="K110" i="12"/>
  <c r="S110" i="12"/>
  <c r="G111" i="12"/>
  <c r="C111" i="12"/>
  <c r="I111" i="12"/>
  <c r="K111" i="12"/>
  <c r="S111" i="12"/>
  <c r="G112" i="12"/>
  <c r="C112" i="12"/>
  <c r="I112" i="12"/>
  <c r="K112" i="12"/>
  <c r="S112" i="12"/>
  <c r="G113" i="12"/>
  <c r="C113" i="12"/>
  <c r="K113" i="12"/>
  <c r="S113" i="12"/>
  <c r="G114" i="12"/>
  <c r="C114" i="12"/>
  <c r="I114" i="12"/>
  <c r="K114" i="12"/>
  <c r="S114" i="12"/>
  <c r="G115" i="12"/>
  <c r="C115" i="12"/>
  <c r="I115" i="12"/>
  <c r="K115" i="12"/>
  <c r="S115" i="12"/>
  <c r="G116" i="12"/>
  <c r="C116" i="12"/>
  <c r="K116" i="12"/>
  <c r="S116" i="12"/>
  <c r="G117" i="12"/>
  <c r="C117" i="12"/>
  <c r="I117" i="12"/>
  <c r="K117" i="12"/>
  <c r="Q117" i="12"/>
  <c r="S117" i="12"/>
  <c r="G118" i="12"/>
  <c r="C118" i="12"/>
  <c r="I118" i="12"/>
  <c r="K118" i="12"/>
  <c r="Q118" i="12"/>
  <c r="S118" i="12"/>
  <c r="G119" i="12"/>
  <c r="C119" i="12"/>
  <c r="I119" i="12"/>
  <c r="K119" i="12"/>
  <c r="Q119" i="12"/>
  <c r="S119" i="12"/>
  <c r="S90" i="12"/>
  <c r="Q90" i="12"/>
  <c r="K90" i="12"/>
  <c r="I90" i="12"/>
  <c r="G90" i="12"/>
  <c r="C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B104" i="12"/>
  <c r="B105" i="12"/>
  <c r="B106" i="12"/>
  <c r="B107" i="12"/>
  <c r="B108" i="12"/>
  <c r="B109" i="12"/>
  <c r="B110" i="12"/>
  <c r="B111" i="12"/>
  <c r="B112" i="12"/>
  <c r="B113" i="12"/>
  <c r="B114" i="12"/>
  <c r="B115" i="12"/>
  <c r="B116" i="12"/>
  <c r="B117" i="12"/>
  <c r="B118" i="12"/>
  <c r="B119" i="12"/>
  <c r="BR27" i="6"/>
  <c r="K58" i="12"/>
  <c r="BR17" i="6"/>
  <c r="C47" i="12"/>
  <c r="I47" i="12"/>
  <c r="K47" i="12"/>
  <c r="Q47" i="12"/>
  <c r="R47" i="12"/>
  <c r="S47" i="12"/>
  <c r="C48" i="12"/>
  <c r="I48" i="12"/>
  <c r="Q48" i="12"/>
  <c r="R48" i="12"/>
  <c r="S48" i="12"/>
  <c r="C49" i="12"/>
  <c r="I49" i="12"/>
  <c r="K49" i="12"/>
  <c r="Q49" i="12"/>
  <c r="R49" i="12"/>
  <c r="S49" i="12"/>
  <c r="C50" i="12"/>
  <c r="I50" i="12"/>
  <c r="K50" i="12"/>
  <c r="Q50" i="12"/>
  <c r="R50" i="12"/>
  <c r="S50" i="12"/>
  <c r="C51" i="12"/>
  <c r="I51" i="12"/>
  <c r="K51" i="12"/>
  <c r="Q51" i="12"/>
  <c r="R51" i="12"/>
  <c r="S51" i="12"/>
  <c r="C52" i="12"/>
  <c r="I52" i="12"/>
  <c r="K52" i="12"/>
  <c r="Q52" i="12"/>
  <c r="R52" i="12"/>
  <c r="S52" i="12"/>
  <c r="C53" i="12"/>
  <c r="I53" i="12"/>
  <c r="K53" i="12"/>
  <c r="Q53" i="12"/>
  <c r="R53" i="12"/>
  <c r="S53" i="12"/>
  <c r="C54" i="12"/>
  <c r="I54" i="12"/>
  <c r="K54" i="12"/>
  <c r="Q54" i="12"/>
  <c r="R54" i="12"/>
  <c r="S54" i="12"/>
  <c r="C55" i="12"/>
  <c r="I55" i="12"/>
  <c r="K55" i="12"/>
  <c r="Q55" i="12"/>
  <c r="R55" i="12"/>
  <c r="S55" i="12"/>
  <c r="C56" i="12"/>
  <c r="I56" i="12"/>
  <c r="K56" i="12"/>
  <c r="Q56" i="12"/>
  <c r="R56" i="12"/>
  <c r="S56" i="12"/>
  <c r="C57" i="12"/>
  <c r="I57" i="12"/>
  <c r="K57" i="12"/>
  <c r="Q57" i="12"/>
  <c r="R57" i="12"/>
  <c r="S57" i="12"/>
  <c r="C58" i="12"/>
  <c r="I58" i="12"/>
  <c r="Q58" i="12"/>
  <c r="R58" i="12"/>
  <c r="S58" i="12"/>
  <c r="C59" i="12"/>
  <c r="I59" i="12"/>
  <c r="K59" i="12"/>
  <c r="Q59" i="12"/>
  <c r="R59" i="12"/>
  <c r="S59" i="12"/>
  <c r="C60" i="12"/>
  <c r="K60" i="12"/>
  <c r="Q60" i="12"/>
  <c r="R60" i="12"/>
  <c r="S60" i="12"/>
  <c r="C61" i="12"/>
  <c r="K61" i="12"/>
  <c r="Q61" i="12"/>
  <c r="R61" i="12"/>
  <c r="S61" i="12"/>
  <c r="C62" i="12"/>
  <c r="I62" i="12"/>
  <c r="K62" i="12"/>
  <c r="R62" i="12"/>
  <c r="S62" i="12"/>
  <c r="C63" i="12"/>
  <c r="K63" i="12"/>
  <c r="Q63" i="12"/>
  <c r="R63" i="12"/>
  <c r="S63" i="12"/>
  <c r="C64" i="12"/>
  <c r="I64" i="12"/>
  <c r="K64" i="12"/>
  <c r="R64" i="12"/>
  <c r="S64" i="12"/>
  <c r="C65" i="12"/>
  <c r="I65" i="12"/>
  <c r="K65" i="12"/>
  <c r="Q65" i="12"/>
  <c r="R65" i="12"/>
  <c r="S65" i="12"/>
  <c r="C66" i="12"/>
  <c r="I66" i="12"/>
  <c r="K66" i="12"/>
  <c r="Q66" i="12"/>
  <c r="R66" i="12"/>
  <c r="S66" i="12"/>
  <c r="C67" i="12"/>
  <c r="I67" i="12"/>
  <c r="K67" i="12"/>
  <c r="Q67" i="12"/>
  <c r="R67" i="12"/>
  <c r="S67" i="12"/>
  <c r="C68" i="12"/>
  <c r="K68" i="12"/>
  <c r="R68" i="12"/>
  <c r="S68" i="12"/>
  <c r="C69" i="12"/>
  <c r="K69" i="12"/>
  <c r="R69" i="12"/>
  <c r="S69" i="12"/>
  <c r="C70" i="12"/>
  <c r="K70" i="12"/>
  <c r="R70" i="12"/>
  <c r="S70" i="12"/>
  <c r="C71" i="12"/>
  <c r="I71" i="12"/>
  <c r="R71" i="12"/>
  <c r="S71" i="12"/>
  <c r="C72" i="12"/>
  <c r="K72" i="12"/>
  <c r="R72" i="12"/>
  <c r="S72" i="12"/>
  <c r="C73" i="12"/>
  <c r="K73" i="12"/>
  <c r="R73" i="12"/>
  <c r="S73" i="12"/>
  <c r="C74" i="12"/>
  <c r="I74" i="12"/>
  <c r="K74" i="12"/>
  <c r="Q74" i="12"/>
  <c r="R74" i="12"/>
  <c r="S74" i="12"/>
  <c r="C75" i="12"/>
  <c r="I75" i="12"/>
  <c r="K75" i="12"/>
  <c r="R75" i="12"/>
  <c r="S75" i="12"/>
  <c r="C76" i="12"/>
  <c r="I76" i="12"/>
  <c r="K76" i="12"/>
  <c r="Q76" i="12"/>
  <c r="R76" i="12"/>
  <c r="S76" i="12"/>
  <c r="C77" i="12"/>
  <c r="I77" i="12"/>
  <c r="K77" i="12"/>
  <c r="Q77" i="12"/>
  <c r="R77" i="12"/>
  <c r="S77" i="12"/>
  <c r="R46" i="12"/>
  <c r="S46" i="12"/>
  <c r="Q46" i="12"/>
  <c r="K46" i="12"/>
  <c r="I46" i="12"/>
  <c r="I12" i="12"/>
  <c r="I17" i="12"/>
  <c r="I19" i="12"/>
  <c r="I22" i="12"/>
  <c r="I25" i="12"/>
  <c r="I28" i="12"/>
  <c r="I31" i="12"/>
  <c r="I32" i="12"/>
  <c r="I33" i="12"/>
  <c r="I35" i="12"/>
  <c r="C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Q12" i="12"/>
  <c r="K13" i="12"/>
  <c r="Q13" i="12"/>
  <c r="S13" i="12"/>
  <c r="K14" i="12"/>
  <c r="S14" i="12"/>
  <c r="K15" i="12"/>
  <c r="Q15" i="12"/>
  <c r="S15" i="12"/>
  <c r="K16" i="12"/>
  <c r="Q16" i="12"/>
  <c r="S16" i="12"/>
  <c r="Q17" i="12"/>
  <c r="K18" i="12"/>
  <c r="Q18" i="12"/>
  <c r="S18" i="12"/>
  <c r="Q19" i="12"/>
  <c r="K20" i="12"/>
  <c r="S20" i="12"/>
  <c r="K21" i="12"/>
  <c r="S21" i="12"/>
  <c r="Q22" i="12"/>
  <c r="K23" i="12"/>
  <c r="S23" i="12"/>
  <c r="K24" i="12"/>
  <c r="S24" i="12"/>
  <c r="Q25" i="12"/>
  <c r="K26" i="12"/>
  <c r="S26" i="12"/>
  <c r="K27" i="12"/>
  <c r="S27" i="12"/>
  <c r="Q28" i="12"/>
  <c r="K29" i="12"/>
  <c r="S29" i="12"/>
  <c r="K30" i="12"/>
  <c r="S30" i="12"/>
  <c r="S31" i="12"/>
  <c r="K32" i="12"/>
  <c r="K33" i="12"/>
  <c r="S33" i="12"/>
  <c r="K34" i="12"/>
  <c r="S34" i="12"/>
  <c r="K35" i="12"/>
  <c r="S35" i="12"/>
  <c r="K36" i="12"/>
  <c r="S36" i="12"/>
  <c r="S11" i="12"/>
  <c r="Q11" i="12"/>
  <c r="K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P16" i="6"/>
  <c r="BR16" i="6"/>
  <c r="BP17" i="6"/>
  <c r="BP18" i="6"/>
  <c r="BR18" i="6"/>
  <c r="BP19" i="6"/>
  <c r="BR19" i="6"/>
  <c r="BP20" i="6"/>
  <c r="BR20" i="6"/>
  <c r="BP21" i="6"/>
  <c r="BR21" i="6"/>
  <c r="BP22" i="6"/>
  <c r="BR22" i="6"/>
  <c r="BP23" i="6"/>
  <c r="BR23" i="6"/>
  <c r="BP24" i="6"/>
  <c r="BR24" i="6"/>
  <c r="BP25" i="6"/>
  <c r="BR25" i="6"/>
  <c r="BP26" i="6"/>
  <c r="BR26" i="6"/>
  <c r="BP27" i="6"/>
  <c r="BP28" i="6"/>
  <c r="BR28" i="6"/>
  <c r="BR29" i="6"/>
  <c r="BR30" i="6"/>
  <c r="BR31" i="6"/>
  <c r="BR32" i="6"/>
  <c r="BR33" i="6"/>
  <c r="BP34" i="6"/>
  <c r="BR34" i="6"/>
  <c r="BP35" i="6"/>
  <c r="BR35" i="6"/>
  <c r="BP36" i="6"/>
  <c r="BR36" i="6"/>
  <c r="BR37" i="6"/>
  <c r="BR38" i="6"/>
  <c r="BR39" i="6"/>
  <c r="BR41" i="6"/>
  <c r="BR42" i="6"/>
  <c r="BP43" i="6"/>
  <c r="BR43" i="6"/>
  <c r="BR44" i="6"/>
  <c r="BP45" i="6"/>
  <c r="BR45" i="6"/>
  <c r="BP46" i="6"/>
  <c r="BR46" i="6"/>
  <c r="BR15" i="6"/>
  <c r="BP15" i="6"/>
  <c r="BL16" i="6"/>
  <c r="BN16" i="6"/>
  <c r="BL17" i="6"/>
  <c r="BD17" i="6"/>
  <c r="BN17" i="6"/>
  <c r="BL18" i="6"/>
  <c r="BN18" i="6"/>
  <c r="BL19" i="6"/>
  <c r="BN19" i="6"/>
  <c r="BL20" i="6"/>
  <c r="BN20" i="6"/>
  <c r="BL21" i="6"/>
  <c r="BN21" i="6"/>
  <c r="BL22" i="6"/>
  <c r="BN22" i="6"/>
  <c r="BL24" i="6"/>
  <c r="BD24" i="6"/>
  <c r="BN24" i="6"/>
  <c r="BL25" i="6"/>
  <c r="BN25" i="6"/>
  <c r="BL26" i="6"/>
  <c r="BD26" i="6"/>
  <c r="BN26" i="6"/>
  <c r="BL27" i="6"/>
  <c r="BD27" i="6"/>
  <c r="BN27" i="6"/>
  <c r="BL28" i="6"/>
  <c r="BN28" i="6"/>
  <c r="BL34" i="6"/>
  <c r="BN34" i="6"/>
  <c r="BL35" i="6"/>
  <c r="BN35" i="6"/>
  <c r="BL36" i="6"/>
  <c r="BN36" i="6"/>
  <c r="BL43" i="6"/>
  <c r="BN43" i="6"/>
  <c r="BL45" i="6"/>
  <c r="BN45" i="6"/>
  <c r="BL46" i="6"/>
  <c r="BN46" i="6"/>
  <c r="BL15" i="6"/>
  <c r="BN15" i="6"/>
  <c r="BL23" i="6"/>
  <c r="BN23" i="6"/>
  <c r="BL29" i="6"/>
  <c r="BL30" i="6"/>
  <c r="BL32" i="6"/>
  <c r="BF16" i="6"/>
  <c r="BF17" i="6"/>
  <c r="BF18" i="6"/>
  <c r="BF19" i="6"/>
  <c r="BF20" i="6"/>
  <c r="BF21" i="6"/>
  <c r="BF22" i="6"/>
  <c r="BF23" i="6"/>
  <c r="BF24" i="6"/>
  <c r="BF25" i="6"/>
  <c r="BF26" i="6"/>
  <c r="BF27" i="6"/>
  <c r="BF28" i="6"/>
  <c r="BF34" i="6"/>
  <c r="BF35" i="6"/>
  <c r="BF36" i="6"/>
  <c r="BF43" i="6"/>
  <c r="BF45" i="6"/>
  <c r="BF46" i="6"/>
  <c r="BF15" i="6"/>
  <c r="AT16" i="6"/>
  <c r="AZ18" i="6"/>
  <c r="BB18" i="6"/>
  <c r="AZ19" i="6"/>
  <c r="BB19" i="6"/>
  <c r="AZ20" i="6"/>
  <c r="BB20" i="6"/>
  <c r="AZ21" i="6"/>
  <c r="BB21" i="6"/>
  <c r="AZ22" i="6"/>
  <c r="BB22" i="6"/>
  <c r="AZ24" i="6"/>
  <c r="BB24" i="6"/>
  <c r="AZ25" i="6"/>
  <c r="BB25" i="6"/>
  <c r="AZ26" i="6"/>
  <c r="BB26" i="6"/>
  <c r="AZ28" i="6"/>
  <c r="BB28" i="6"/>
  <c r="AZ34" i="6"/>
  <c r="BB34" i="6"/>
  <c r="AZ35" i="6"/>
  <c r="BB35" i="6"/>
  <c r="AZ36" i="6"/>
  <c r="BB36" i="6"/>
  <c r="AZ45" i="6"/>
  <c r="BB45" i="6"/>
  <c r="AZ46" i="6"/>
  <c r="BB46" i="6"/>
  <c r="AZ15" i="6"/>
  <c r="BB15" i="6"/>
  <c r="AZ17" i="6"/>
  <c r="BB17" i="6"/>
  <c r="AZ23" i="6"/>
  <c r="BB23" i="6"/>
  <c r="AZ31" i="6"/>
  <c r="AZ33" i="6"/>
  <c r="AZ43" i="6"/>
  <c r="BB43" i="6"/>
  <c r="AZ44" i="6"/>
  <c r="AT17" i="6"/>
  <c r="AT18" i="6"/>
  <c r="AT19" i="6"/>
  <c r="AT21" i="6"/>
  <c r="AT22" i="6"/>
  <c r="AT23" i="6"/>
  <c r="AT24" i="6"/>
  <c r="AT28" i="6"/>
  <c r="AT34" i="6"/>
  <c r="AT35" i="6"/>
  <c r="AT36" i="6"/>
  <c r="AT43" i="6"/>
  <c r="AT45" i="6"/>
  <c r="AT46" i="6"/>
  <c r="AT15" i="6"/>
  <c r="AT26" i="6"/>
  <c r="AT32" i="6"/>
  <c r="AT38" i="6"/>
  <c r="AT39" i="6"/>
  <c r="AT31" i="6"/>
  <c r="AT25" i="6"/>
  <c r="AT27" i="6"/>
  <c r="BJ47" i="6"/>
  <c r="AT15" i="7"/>
  <c r="BF44" i="6"/>
  <c r="AT44" i="6"/>
  <c r="BB44" i="6"/>
  <c r="AT155" i="12"/>
  <c r="AR155" i="12"/>
  <c r="AV155" i="12"/>
  <c r="AP155" i="12"/>
  <c r="AX155" i="12"/>
  <c r="AJ155" i="12"/>
  <c r="AZ155" i="12"/>
  <c r="AL155" i="12"/>
  <c r="AT148" i="12"/>
  <c r="AR148" i="12"/>
  <c r="AV148" i="12"/>
  <c r="AL148" i="12"/>
  <c r="AX148" i="12"/>
  <c r="AJ148" i="12"/>
  <c r="AP148" i="12"/>
  <c r="AR133" i="12"/>
  <c r="AJ133" i="12"/>
  <c r="AL133" i="12"/>
  <c r="AN133" i="12"/>
  <c r="AP133" i="12"/>
  <c r="AT133" i="12"/>
  <c r="AR150" i="12"/>
  <c r="AT150" i="12"/>
  <c r="AV150" i="12"/>
  <c r="AL150" i="12"/>
  <c r="AX150" i="12"/>
  <c r="AJ150" i="12"/>
  <c r="AZ150" i="12"/>
  <c r="AP150" i="12"/>
  <c r="AL141" i="12"/>
  <c r="AJ141" i="12"/>
  <c r="AN141" i="12"/>
  <c r="AP141" i="12"/>
  <c r="AR141" i="12"/>
  <c r="AT141" i="12"/>
  <c r="AX141" i="12"/>
  <c r="AZ141" i="12"/>
  <c r="AJ152" i="12"/>
  <c r="AR152" i="12"/>
  <c r="AX152" i="12"/>
  <c r="AT152" i="12"/>
  <c r="AP152" i="12"/>
  <c r="AL152" i="12"/>
  <c r="AJ154" i="12"/>
  <c r="AX154" i="12"/>
  <c r="AL154" i="12"/>
  <c r="AR154" i="12"/>
  <c r="AT154" i="12"/>
  <c r="AV154" i="12"/>
  <c r="AP154" i="12"/>
  <c r="AR142" i="12"/>
  <c r="AJ142" i="12"/>
  <c r="AZ142" i="12"/>
  <c r="AP142" i="12"/>
  <c r="AT142" i="12"/>
  <c r="AV142" i="12"/>
  <c r="AX142" i="12"/>
  <c r="AL142" i="12"/>
  <c r="AP153" i="12"/>
  <c r="AL153" i="12"/>
  <c r="AR153" i="12"/>
  <c r="AT153" i="12"/>
  <c r="AV153" i="12"/>
  <c r="AX153" i="12"/>
  <c r="AJ153" i="12"/>
  <c r="AZ153" i="12"/>
  <c r="AL151" i="12"/>
  <c r="AP151" i="12"/>
  <c r="AX151" i="12"/>
  <c r="AR151" i="12"/>
  <c r="AJ151" i="12"/>
  <c r="AT151" i="12"/>
  <c r="AT149" i="12"/>
  <c r="AX149" i="12"/>
  <c r="AL149" i="12"/>
  <c r="AJ149" i="12"/>
  <c r="AR149" i="12"/>
  <c r="AZ149" i="12"/>
  <c r="AP149" i="12"/>
  <c r="O133" i="12"/>
  <c r="O148" i="12"/>
  <c r="O132" i="12"/>
  <c r="AH132" i="12"/>
  <c r="O150" i="12"/>
  <c r="O154" i="12"/>
  <c r="O151" i="12"/>
  <c r="O155" i="12"/>
  <c r="C156" i="12"/>
  <c r="O153" i="12"/>
  <c r="O152" i="12"/>
  <c r="AZ17" i="8"/>
  <c r="BB17" i="8"/>
  <c r="BP17" i="8"/>
  <c r="I134" i="12"/>
  <c r="BN17" i="8"/>
  <c r="BF18" i="8"/>
  <c r="AZ18" i="8"/>
  <c r="BB18" i="8"/>
  <c r="I135" i="12"/>
  <c r="AN40" i="8"/>
  <c r="AP40" i="8"/>
  <c r="AT23" i="8"/>
  <c r="AR39" i="8"/>
  <c r="P39" i="8"/>
  <c r="AT39" i="8"/>
  <c r="BP26" i="8"/>
  <c r="Q143" i="12"/>
  <c r="Y143" i="12"/>
  <c r="AT22" i="8"/>
  <c r="I139" i="12"/>
  <c r="M139" i="12"/>
  <c r="AH139" i="12"/>
  <c r="K137" i="12"/>
  <c r="AZ20" i="8"/>
  <c r="BB20" i="8"/>
  <c r="BF20" i="8"/>
  <c r="AP47" i="6"/>
  <c r="I136" i="12"/>
  <c r="M136" i="12"/>
  <c r="AH136" i="12"/>
  <c r="AZ19" i="8"/>
  <c r="BB19" i="8"/>
  <c r="BF19" i="8"/>
  <c r="BP19" i="8"/>
  <c r="BF24" i="8"/>
  <c r="BF22" i="8"/>
  <c r="BF21" i="8"/>
  <c r="O141" i="12"/>
  <c r="BF23" i="8"/>
  <c r="K138" i="12"/>
  <c r="BR21" i="8"/>
  <c r="AZ21" i="8"/>
  <c r="BB21" i="8"/>
  <c r="BD39" i="8"/>
  <c r="BF39" i="8"/>
  <c r="BF27" i="8"/>
  <c r="BF25" i="8"/>
  <c r="BF26" i="8"/>
  <c r="AZ27" i="8"/>
  <c r="BB27" i="8"/>
  <c r="BP27" i="8"/>
  <c r="I144" i="12"/>
  <c r="BF32" i="8"/>
  <c r="K146" i="12"/>
  <c r="AZ29" i="8"/>
  <c r="BB29" i="8"/>
  <c r="BR29" i="8"/>
  <c r="BN30" i="8"/>
  <c r="AX39" i="8"/>
  <c r="K143" i="12"/>
  <c r="AZ26" i="8"/>
  <c r="BP31" i="8"/>
  <c r="Q148" i="12"/>
  <c r="BL31" i="8"/>
  <c r="BN31" i="8"/>
  <c r="AV39" i="8"/>
  <c r="AZ28" i="8"/>
  <c r="BB28" i="8"/>
  <c r="I145" i="12"/>
  <c r="BN29" i="8"/>
  <c r="AZ30" i="8"/>
  <c r="BB30" i="8"/>
  <c r="I147" i="12"/>
  <c r="BP30" i="8"/>
  <c r="BF28" i="8"/>
  <c r="AT41" i="6"/>
  <c r="BD42" i="6"/>
  <c r="AT42" i="6"/>
  <c r="AT37" i="6"/>
  <c r="BD37" i="6"/>
  <c r="BD39" i="6"/>
  <c r="BD38" i="6"/>
  <c r="AT33" i="6"/>
  <c r="BB33" i="6"/>
  <c r="AT29" i="6"/>
  <c r="AT30" i="6"/>
  <c r="BD30" i="6"/>
  <c r="BD32" i="6"/>
  <c r="BB31" i="6"/>
  <c r="M105" i="12"/>
  <c r="M112" i="12"/>
  <c r="Y101" i="12"/>
  <c r="U117" i="12"/>
  <c r="W117" i="12"/>
  <c r="AA111" i="12"/>
  <c r="AA103" i="12"/>
  <c r="AA95" i="12"/>
  <c r="Y92" i="12"/>
  <c r="AA106" i="12"/>
  <c r="AA113" i="12"/>
  <c r="M99" i="12"/>
  <c r="U97" i="12"/>
  <c r="W97" i="12"/>
  <c r="U119" i="12"/>
  <c r="W119" i="12"/>
  <c r="M97" i="12"/>
  <c r="U95" i="12"/>
  <c r="W95" i="12"/>
  <c r="M94" i="12"/>
  <c r="AA76" i="12"/>
  <c r="AA72" i="12"/>
  <c r="AA57" i="12"/>
  <c r="AA53" i="12"/>
  <c r="AA49" i="12"/>
  <c r="M118" i="12"/>
  <c r="AA98" i="12"/>
  <c r="Y95" i="12"/>
  <c r="U93" i="12"/>
  <c r="W93" i="12"/>
  <c r="Y108" i="12"/>
  <c r="AA105" i="12"/>
  <c r="Y94" i="12"/>
  <c r="Y97" i="12"/>
  <c r="AA115" i="12"/>
  <c r="AA104" i="12"/>
  <c r="M96" i="12"/>
  <c r="AA119" i="12"/>
  <c r="M110" i="12"/>
  <c r="U92" i="12"/>
  <c r="W92" i="12"/>
  <c r="AA75" i="12"/>
  <c r="Y90" i="12"/>
  <c r="AA114" i="12"/>
  <c r="U108" i="12"/>
  <c r="W108" i="12"/>
  <c r="AA100" i="12"/>
  <c r="AA68" i="12"/>
  <c r="AA64" i="12"/>
  <c r="AA60" i="12"/>
  <c r="AA90" i="12"/>
  <c r="Y117" i="12"/>
  <c r="U102" i="12"/>
  <c r="W102" i="12"/>
  <c r="U118" i="12"/>
  <c r="W118" i="12"/>
  <c r="M117" i="12"/>
  <c r="S120" i="12"/>
  <c r="AA109" i="12"/>
  <c r="AA99" i="12"/>
  <c r="AA96" i="12"/>
  <c r="U90" i="12"/>
  <c r="W90" i="12"/>
  <c r="M93" i="12"/>
  <c r="AA91" i="12"/>
  <c r="C120" i="12"/>
  <c r="M90" i="12"/>
  <c r="G120" i="12"/>
  <c r="Y119" i="12"/>
  <c r="U101" i="12"/>
  <c r="W101" i="12"/>
  <c r="Y91" i="12"/>
  <c r="M115" i="12"/>
  <c r="M114" i="12"/>
  <c r="M109" i="12"/>
  <c r="AA97" i="12"/>
  <c r="Y96" i="12"/>
  <c r="Y93" i="12"/>
  <c r="M91" i="12"/>
  <c r="Y118" i="12"/>
  <c r="AA117" i="12"/>
  <c r="AA112" i="12"/>
  <c r="AA107" i="12"/>
  <c r="U106" i="12"/>
  <c r="W106" i="12"/>
  <c r="AA93" i="12"/>
  <c r="AA116" i="12"/>
  <c r="U94" i="12"/>
  <c r="W94" i="12"/>
  <c r="AA92" i="12"/>
  <c r="M119" i="12"/>
  <c r="M111" i="12"/>
  <c r="M95" i="12"/>
  <c r="U91" i="12"/>
  <c r="W91" i="12"/>
  <c r="U104" i="12"/>
  <c r="W104" i="12"/>
  <c r="U96" i="12"/>
  <c r="W96" i="12"/>
  <c r="M92" i="12"/>
  <c r="AA118" i="12"/>
  <c r="AA110" i="12"/>
  <c r="AA102" i="12"/>
  <c r="AA94" i="12"/>
  <c r="AA35" i="12"/>
  <c r="AA33" i="12"/>
  <c r="AA29" i="12"/>
  <c r="AA27" i="12"/>
  <c r="AA23" i="12"/>
  <c r="AA21" i="12"/>
  <c r="AA65" i="12"/>
  <c r="AA61" i="12"/>
  <c r="AA36" i="12"/>
  <c r="AA34" i="12"/>
  <c r="AA30" i="12"/>
  <c r="AA26" i="12"/>
  <c r="AA24" i="12"/>
  <c r="AA20" i="12"/>
  <c r="Y74" i="12"/>
  <c r="Y55" i="12"/>
  <c r="Y51" i="12"/>
  <c r="AA56" i="12"/>
  <c r="AA46" i="12"/>
  <c r="Y58" i="12"/>
  <c r="AA18" i="12"/>
  <c r="AA16" i="12"/>
  <c r="AA14" i="12"/>
  <c r="Y66" i="12"/>
  <c r="Y47" i="12"/>
  <c r="AA67" i="12"/>
  <c r="AA63" i="12"/>
  <c r="AA59" i="12"/>
  <c r="AA52" i="12"/>
  <c r="Y56" i="12"/>
  <c r="Y52" i="12"/>
  <c r="AA11" i="12"/>
  <c r="AA15" i="12"/>
  <c r="Y28" i="12"/>
  <c r="Y12" i="12"/>
  <c r="Y76" i="12"/>
  <c r="Y57" i="12"/>
  <c r="Y53" i="12"/>
  <c r="Y49" i="12"/>
  <c r="C78" i="12"/>
  <c r="Y19" i="12"/>
  <c r="Y46" i="12"/>
  <c r="AA77" i="12"/>
  <c r="AA73" i="12"/>
  <c r="Y65" i="12"/>
  <c r="AA54" i="12"/>
  <c r="AA50" i="12"/>
  <c r="Y77" i="12"/>
  <c r="AA70" i="12"/>
  <c r="AA66" i="12"/>
  <c r="AA62" i="12"/>
  <c r="Y54" i="12"/>
  <c r="Y50" i="12"/>
  <c r="AA47" i="12"/>
  <c r="Y25" i="12"/>
  <c r="Y17" i="12"/>
  <c r="AA74" i="12"/>
  <c r="AA55" i="12"/>
  <c r="AA51" i="12"/>
  <c r="U57" i="12"/>
  <c r="W57" i="12"/>
  <c r="U53" i="12"/>
  <c r="W53" i="12"/>
  <c r="AA58" i="12"/>
  <c r="Y67" i="12"/>
  <c r="Y59" i="12"/>
  <c r="Y48" i="12"/>
  <c r="Y22" i="12"/>
  <c r="AA69" i="12"/>
  <c r="AA13" i="12"/>
  <c r="M67" i="12"/>
  <c r="M52" i="12"/>
  <c r="U50" i="12"/>
  <c r="W50" i="12"/>
  <c r="M53" i="12"/>
  <c r="M55" i="12"/>
  <c r="U63" i="12"/>
  <c r="W63" i="12"/>
  <c r="U59" i="12"/>
  <c r="W59" i="12"/>
  <c r="U58" i="12"/>
  <c r="W58" i="12"/>
  <c r="U61" i="12"/>
  <c r="W61" i="12"/>
  <c r="U77" i="12"/>
  <c r="W77" i="12"/>
  <c r="M75" i="12"/>
  <c r="AZ27" i="6"/>
  <c r="BB27" i="6"/>
  <c r="K48" i="12"/>
  <c r="U46" i="12"/>
  <c r="W46" i="12"/>
  <c r="M65" i="12"/>
  <c r="M57" i="12"/>
  <c r="M54" i="12"/>
  <c r="U66" i="12"/>
  <c r="W66" i="12"/>
  <c r="M66" i="12"/>
  <c r="M58" i="12"/>
  <c r="M49" i="12"/>
  <c r="U56" i="12"/>
  <c r="W56" i="12"/>
  <c r="M76" i="12"/>
  <c r="U52" i="12"/>
  <c r="W52" i="12"/>
  <c r="U48" i="12"/>
  <c r="W48" i="12"/>
  <c r="M77" i="12"/>
  <c r="M64" i="12"/>
  <c r="U49" i="12"/>
  <c r="W49" i="12"/>
  <c r="M47" i="12"/>
  <c r="M56" i="12"/>
  <c r="U54" i="12"/>
  <c r="W54" i="12"/>
  <c r="U47" i="12"/>
  <c r="W47" i="12"/>
  <c r="M59" i="12"/>
  <c r="M50" i="12"/>
  <c r="U76" i="12"/>
  <c r="W76" i="12"/>
  <c r="M74" i="12"/>
  <c r="U67" i="12"/>
  <c r="W67" i="12"/>
  <c r="M51" i="12"/>
  <c r="M62" i="12"/>
  <c r="U55" i="12"/>
  <c r="W55" i="12"/>
  <c r="S78" i="12"/>
  <c r="U18" i="12"/>
  <c r="U74" i="12"/>
  <c r="W74" i="12"/>
  <c r="U65" i="12"/>
  <c r="W65" i="12"/>
  <c r="U60" i="12"/>
  <c r="W60" i="12"/>
  <c r="U51" i="12"/>
  <c r="W51" i="12"/>
  <c r="U11" i="12"/>
  <c r="M46" i="12"/>
  <c r="M35" i="12"/>
  <c r="U15" i="12"/>
  <c r="U13" i="12"/>
  <c r="U16" i="12"/>
  <c r="M32" i="12"/>
  <c r="M33" i="12"/>
  <c r="AZ16" i="6"/>
  <c r="BB16" i="6"/>
  <c r="AR47" i="6"/>
  <c r="AT20" i="6"/>
  <c r="AN47" i="6"/>
  <c r="AL47" i="6"/>
  <c r="AN48" i="6"/>
  <c r="AP48" i="6"/>
  <c r="BP28" i="8"/>
  <c r="BP44" i="6"/>
  <c r="BL44" i="6"/>
  <c r="BN44" i="6"/>
  <c r="Q75" i="12"/>
  <c r="BB153" i="12"/>
  <c r="AN153" i="12"/>
  <c r="AV152" i="12"/>
  <c r="BB133" i="12"/>
  <c r="AV133" i="12"/>
  <c r="AX133" i="12"/>
  <c r="BB155" i="12"/>
  <c r="AN155" i="12"/>
  <c r="AN149" i="12"/>
  <c r="BB151" i="12"/>
  <c r="AN151" i="12"/>
  <c r="AN154" i="12"/>
  <c r="BB154" i="12"/>
  <c r="AZ152" i="12"/>
  <c r="AZ133" i="12"/>
  <c r="BB142" i="12"/>
  <c r="AN142" i="12"/>
  <c r="AR132" i="12"/>
  <c r="AT132" i="12"/>
  <c r="AL132" i="12"/>
  <c r="AJ132" i="12"/>
  <c r="AT139" i="12"/>
  <c r="AP139" i="12"/>
  <c r="AX139" i="12"/>
  <c r="AL139" i="12"/>
  <c r="AJ139" i="12"/>
  <c r="AR139" i="12"/>
  <c r="BB149" i="12"/>
  <c r="AV149" i="12"/>
  <c r="AZ154" i="12"/>
  <c r="AN150" i="12"/>
  <c r="BB150" i="12"/>
  <c r="AZ148" i="12"/>
  <c r="AV151" i="12"/>
  <c r="BB152" i="12"/>
  <c r="AN152" i="12"/>
  <c r="BB141" i="12"/>
  <c r="AV141" i="12"/>
  <c r="AJ136" i="12"/>
  <c r="AR136" i="12"/>
  <c r="AX136" i="12"/>
  <c r="AP136" i="12"/>
  <c r="AT136" i="12"/>
  <c r="AL136" i="12"/>
  <c r="AZ151" i="12"/>
  <c r="AN148" i="12"/>
  <c r="BB148" i="12"/>
  <c r="AD133" i="12"/>
  <c r="AD142" i="12"/>
  <c r="AD155" i="12"/>
  <c r="AD150" i="12"/>
  <c r="AD154" i="12"/>
  <c r="AD152" i="12"/>
  <c r="AD149" i="12"/>
  <c r="AD151" i="12"/>
  <c r="AD148" i="12"/>
  <c r="AD153" i="12"/>
  <c r="AD141" i="12"/>
  <c r="AH96" i="12"/>
  <c r="AH111" i="12"/>
  <c r="AH114" i="12"/>
  <c r="AH109" i="12"/>
  <c r="AH119" i="12"/>
  <c r="AH115" i="12"/>
  <c r="AH118" i="12"/>
  <c r="AZ132" i="12"/>
  <c r="AN132" i="12"/>
  <c r="AP132" i="12"/>
  <c r="BB132" i="12"/>
  <c r="AH92" i="12"/>
  <c r="AH91" i="12"/>
  <c r="AH95" i="12"/>
  <c r="AH110" i="12"/>
  <c r="AH90" i="12"/>
  <c r="AD90" i="12"/>
  <c r="AV132" i="12"/>
  <c r="AX132" i="12"/>
  <c r="AD132" i="12"/>
  <c r="O117" i="12"/>
  <c r="AH117" i="12"/>
  <c r="O94" i="12"/>
  <c r="AH94" i="12"/>
  <c r="O105" i="12"/>
  <c r="AH105" i="12"/>
  <c r="O112" i="12"/>
  <c r="AH112" i="12"/>
  <c r="O99" i="12"/>
  <c r="AH99" i="12"/>
  <c r="O93" i="12"/>
  <c r="AH93" i="12"/>
  <c r="O97" i="12"/>
  <c r="AH97" i="12"/>
  <c r="O139" i="12"/>
  <c r="M135" i="12"/>
  <c r="AH135" i="12"/>
  <c r="BL18" i="8"/>
  <c r="BN18" i="8"/>
  <c r="Q135" i="12"/>
  <c r="U135" i="12"/>
  <c r="W135" i="12"/>
  <c r="M134" i="12"/>
  <c r="AH134" i="12"/>
  <c r="Y134" i="12"/>
  <c r="BP18" i="8"/>
  <c r="S137" i="12"/>
  <c r="U137" i="12"/>
  <c r="W137" i="12"/>
  <c r="BL20" i="8"/>
  <c r="BN20" i="8"/>
  <c r="BR20" i="8"/>
  <c r="BR23" i="8"/>
  <c r="K140" i="12"/>
  <c r="K156" i="12"/>
  <c r="AZ23" i="8"/>
  <c r="BB23" i="8"/>
  <c r="M137" i="12"/>
  <c r="AH137" i="12"/>
  <c r="Q73" i="12"/>
  <c r="U73" i="12"/>
  <c r="W73" i="12"/>
  <c r="BL42" i="6"/>
  <c r="BL19" i="8"/>
  <c r="BN19" i="8"/>
  <c r="Q136" i="12"/>
  <c r="O136" i="12"/>
  <c r="Q141" i="12"/>
  <c r="BP24" i="8"/>
  <c r="BL24" i="8"/>
  <c r="BN24" i="8"/>
  <c r="Q139" i="12"/>
  <c r="BL22" i="8"/>
  <c r="BN22" i="8"/>
  <c r="BP22" i="8"/>
  <c r="BP21" i="8"/>
  <c r="BL21" i="8"/>
  <c r="BN21" i="8"/>
  <c r="Q138" i="12"/>
  <c r="Q69" i="12"/>
  <c r="U69" i="12"/>
  <c r="W69" i="12"/>
  <c r="BL38" i="6"/>
  <c r="BN38" i="6"/>
  <c r="Q70" i="12"/>
  <c r="U70" i="12"/>
  <c r="W70" i="12"/>
  <c r="BL39" i="6"/>
  <c r="Q68" i="12"/>
  <c r="U68" i="12"/>
  <c r="W68" i="12"/>
  <c r="BL37" i="6"/>
  <c r="BN37" i="6"/>
  <c r="M138" i="12"/>
  <c r="AH138" i="12"/>
  <c r="AA138" i="12"/>
  <c r="Q140" i="12"/>
  <c r="BL23" i="8"/>
  <c r="BN23" i="8"/>
  <c r="BP23" i="8"/>
  <c r="U148" i="12"/>
  <c r="W148" i="12"/>
  <c r="Y148" i="12"/>
  <c r="M146" i="12"/>
  <c r="AH146" i="12"/>
  <c r="AA146" i="12"/>
  <c r="BJ39" i="8"/>
  <c r="S143" i="12"/>
  <c r="AA143" i="12"/>
  <c r="BL26" i="8"/>
  <c r="BN26" i="8"/>
  <c r="BB26" i="8"/>
  <c r="AZ39" i="8"/>
  <c r="BB39" i="8"/>
  <c r="M143" i="12"/>
  <c r="AH143" i="12"/>
  <c r="BL32" i="8"/>
  <c r="BN32" i="8"/>
  <c r="Q149" i="12"/>
  <c r="BP32" i="8"/>
  <c r="Q142" i="12"/>
  <c r="BL25" i="8"/>
  <c r="BP25" i="8"/>
  <c r="BH39" i="8"/>
  <c r="BL28" i="8"/>
  <c r="BN28" i="8"/>
  <c r="Q145" i="12"/>
  <c r="U145" i="12"/>
  <c r="W145" i="12"/>
  <c r="M145" i="12"/>
  <c r="AH145" i="12"/>
  <c r="I156" i="12"/>
  <c r="M144" i="12"/>
  <c r="AH144" i="12"/>
  <c r="BR26" i="8"/>
  <c r="Q144" i="12"/>
  <c r="U144" i="12"/>
  <c r="W144" i="12"/>
  <c r="BL27" i="8"/>
  <c r="BN27" i="8"/>
  <c r="M147" i="12"/>
  <c r="AH147" i="12"/>
  <c r="Y147" i="12"/>
  <c r="AZ37" i="6"/>
  <c r="BB37" i="6"/>
  <c r="BP37" i="6"/>
  <c r="I68" i="12"/>
  <c r="BF38" i="6"/>
  <c r="AZ38" i="6"/>
  <c r="BB38" i="6"/>
  <c r="I69" i="12"/>
  <c r="BP38" i="6"/>
  <c r="I73" i="12"/>
  <c r="BP42" i="6"/>
  <c r="AZ42" i="6"/>
  <c r="BB42" i="6"/>
  <c r="BN39" i="6"/>
  <c r="BF39" i="6"/>
  <c r="BF42" i="6"/>
  <c r="BN42" i="6"/>
  <c r="AT40" i="6"/>
  <c r="BD40" i="6"/>
  <c r="I70" i="12"/>
  <c r="AZ39" i="6"/>
  <c r="BB39" i="6"/>
  <c r="BP39" i="6"/>
  <c r="I72" i="12"/>
  <c r="AZ41" i="6"/>
  <c r="BB41" i="6"/>
  <c r="BF37" i="6"/>
  <c r="BF41" i="6"/>
  <c r="BF30" i="6"/>
  <c r="BN30" i="6"/>
  <c r="BF31" i="6"/>
  <c r="BP29" i="6"/>
  <c r="AZ29" i="6"/>
  <c r="BB29" i="6"/>
  <c r="I60" i="12"/>
  <c r="I63" i="12"/>
  <c r="AZ32" i="6"/>
  <c r="BB32" i="6"/>
  <c r="BP32" i="6"/>
  <c r="BF29" i="6"/>
  <c r="BN29" i="6"/>
  <c r="BF32" i="6"/>
  <c r="BN32" i="6"/>
  <c r="BF33" i="6"/>
  <c r="BD47" i="6"/>
  <c r="BJ48" i="6"/>
  <c r="I61" i="12"/>
  <c r="BP30" i="6"/>
  <c r="AZ30" i="6"/>
  <c r="BB30" i="6"/>
  <c r="O118" i="12"/>
  <c r="O110" i="12"/>
  <c r="O91" i="12"/>
  <c r="O96" i="12"/>
  <c r="O53" i="12"/>
  <c r="O111" i="12"/>
  <c r="O109" i="12"/>
  <c r="O90" i="12"/>
  <c r="O119" i="12"/>
  <c r="O114" i="12"/>
  <c r="O115" i="12"/>
  <c r="O95" i="12"/>
  <c r="O92" i="12"/>
  <c r="O54" i="12"/>
  <c r="O57" i="12"/>
  <c r="O47" i="12"/>
  <c r="O66" i="12"/>
  <c r="O64" i="12"/>
  <c r="M48" i="12"/>
  <c r="AA48" i="12"/>
  <c r="O51" i="12"/>
  <c r="O74" i="12"/>
  <c r="O76" i="12"/>
  <c r="O65" i="12"/>
  <c r="O67" i="12"/>
  <c r="O56" i="12"/>
  <c r="O59" i="12"/>
  <c r="O62" i="12"/>
  <c r="O50" i="12"/>
  <c r="O77" i="12"/>
  <c r="O49" i="12"/>
  <c r="O75" i="12"/>
  <c r="O55" i="12"/>
  <c r="O52" i="12"/>
  <c r="O58" i="12"/>
  <c r="O46" i="12"/>
  <c r="P47" i="6"/>
  <c r="AT47" i="6"/>
  <c r="AV47" i="6"/>
  <c r="AV48" i="6"/>
  <c r="AZ139" i="12"/>
  <c r="AV139" i="12"/>
  <c r="Y75" i="12"/>
  <c r="U75" i="12"/>
  <c r="W75" i="12"/>
  <c r="AV78" i="12"/>
  <c r="AR78" i="12"/>
  <c r="AR79" i="12"/>
  <c r="AZ75" i="12"/>
  <c r="AZ78" i="12"/>
  <c r="AZ79" i="12"/>
  <c r="AP137" i="12"/>
  <c r="AL137" i="12"/>
  <c r="AR137" i="12"/>
  <c r="AT137" i="12"/>
  <c r="AX137" i="12"/>
  <c r="AJ137" i="12"/>
  <c r="AZ136" i="12"/>
  <c r="AJ144" i="12"/>
  <c r="AR144" i="12"/>
  <c r="AZ144" i="12"/>
  <c r="AX144" i="12"/>
  <c r="AP144" i="12"/>
  <c r="AT144" i="12"/>
  <c r="AV144" i="12"/>
  <c r="AL144" i="12"/>
  <c r="AL134" i="12"/>
  <c r="AT134" i="12"/>
  <c r="AR134" i="12"/>
  <c r="AV134" i="12"/>
  <c r="AP134" i="12"/>
  <c r="AX134" i="12"/>
  <c r="AJ134" i="12"/>
  <c r="AL145" i="12"/>
  <c r="AR145" i="12"/>
  <c r="AT145" i="12"/>
  <c r="AJ145" i="12"/>
  <c r="AJ138" i="12"/>
  <c r="AR138" i="12"/>
  <c r="AX138" i="12"/>
  <c r="AL138" i="12"/>
  <c r="AT138" i="12"/>
  <c r="AV138" i="12"/>
  <c r="AP138" i="12"/>
  <c r="BB136" i="12"/>
  <c r="AN136" i="12"/>
  <c r="BB139" i="12"/>
  <c r="AN139" i="12"/>
  <c r="AJ146" i="12"/>
  <c r="AX146" i="12"/>
  <c r="AL146" i="12"/>
  <c r="AR146" i="12"/>
  <c r="AP146" i="12"/>
  <c r="AT146" i="12"/>
  <c r="AL135" i="12"/>
  <c r="AX135" i="12"/>
  <c r="AP135" i="12"/>
  <c r="AT135" i="12"/>
  <c r="AJ135" i="12"/>
  <c r="AR135" i="12"/>
  <c r="AV136" i="12"/>
  <c r="AT147" i="12"/>
  <c r="AP147" i="12"/>
  <c r="AX147" i="12"/>
  <c r="AL147" i="12"/>
  <c r="AJ147" i="12"/>
  <c r="AR147" i="12"/>
  <c r="AZ147" i="12"/>
  <c r="AV147" i="12"/>
  <c r="AL143" i="12"/>
  <c r="AJ143" i="12"/>
  <c r="AN143" i="12"/>
  <c r="AT143" i="12"/>
  <c r="AP143" i="12"/>
  <c r="AR143" i="12"/>
  <c r="AX143" i="12"/>
  <c r="AD114" i="12"/>
  <c r="AP114" i="12"/>
  <c r="AR114" i="12"/>
  <c r="AJ114" i="12"/>
  <c r="AL114" i="12"/>
  <c r="AN114" i="12"/>
  <c r="AT114" i="12"/>
  <c r="AX114" i="12"/>
  <c r="AD95" i="12"/>
  <c r="AJ95" i="12"/>
  <c r="AT95" i="12"/>
  <c r="AL95" i="12"/>
  <c r="AN95" i="12"/>
  <c r="AX95" i="12"/>
  <c r="AR95" i="12"/>
  <c r="AP95" i="12"/>
  <c r="AD91" i="12"/>
  <c r="AJ91" i="12"/>
  <c r="AX91" i="12"/>
  <c r="AL91" i="12"/>
  <c r="AR91" i="12"/>
  <c r="AZ91" i="12"/>
  <c r="AP91" i="12"/>
  <c r="AT91" i="12"/>
  <c r="AD111" i="12"/>
  <c r="AJ111" i="12"/>
  <c r="AT111" i="12"/>
  <c r="AL111" i="12"/>
  <c r="AX111" i="12"/>
  <c r="AP111" i="12"/>
  <c r="AR111" i="12"/>
  <c r="AD99" i="12"/>
  <c r="AJ99" i="12"/>
  <c r="AL99" i="12"/>
  <c r="AT99" i="12"/>
  <c r="BB99" i="12"/>
  <c r="AP99" i="12"/>
  <c r="AR99" i="12"/>
  <c r="AX99" i="12"/>
  <c r="AD118" i="12"/>
  <c r="AL118" i="12"/>
  <c r="AX118" i="12"/>
  <c r="AJ118" i="12"/>
  <c r="AT118" i="12"/>
  <c r="AP118" i="12"/>
  <c r="AR118" i="12"/>
  <c r="AD109" i="12"/>
  <c r="AX109" i="12"/>
  <c r="AP109" i="12"/>
  <c r="AJ109" i="12"/>
  <c r="AR109" i="12"/>
  <c r="AZ109" i="12"/>
  <c r="AL109" i="12"/>
  <c r="AT109" i="12"/>
  <c r="AD112" i="12"/>
  <c r="AT112" i="12"/>
  <c r="AR112" i="12"/>
  <c r="AJ112" i="12"/>
  <c r="AL112" i="12"/>
  <c r="AX112" i="12"/>
  <c r="AP112" i="12"/>
  <c r="AD97" i="12"/>
  <c r="AR97" i="12"/>
  <c r="AP97" i="12"/>
  <c r="AT97" i="12"/>
  <c r="AJ97" i="12"/>
  <c r="AX97" i="12"/>
  <c r="AL97" i="12"/>
  <c r="AD105" i="12"/>
  <c r="AR105" i="12"/>
  <c r="AT105" i="12"/>
  <c r="AV105" i="12"/>
  <c r="AJ105" i="12"/>
  <c r="AZ105" i="12"/>
  <c r="AX105" i="12"/>
  <c r="AP105" i="12"/>
  <c r="AL105" i="12"/>
  <c r="AD117" i="12"/>
  <c r="AX117" i="12"/>
  <c r="AP117" i="12"/>
  <c r="AJ117" i="12"/>
  <c r="AR117" i="12"/>
  <c r="AT117" i="12"/>
  <c r="AL117" i="12"/>
  <c r="AD92" i="12"/>
  <c r="AJ92" i="12"/>
  <c r="AR92" i="12"/>
  <c r="AZ92" i="12"/>
  <c r="AL92" i="12"/>
  <c r="AT92" i="12"/>
  <c r="AD96" i="12"/>
  <c r="AR96" i="12"/>
  <c r="AT96" i="12"/>
  <c r="AJ96" i="12"/>
  <c r="AL96" i="12"/>
  <c r="AX96" i="12"/>
  <c r="AP96" i="12"/>
  <c r="AD136" i="12"/>
  <c r="AD110" i="12"/>
  <c r="AX110" i="12"/>
  <c r="AL110" i="12"/>
  <c r="AP110" i="12"/>
  <c r="AT110" i="12"/>
  <c r="AR110" i="12"/>
  <c r="AJ110" i="12"/>
  <c r="AD115" i="12"/>
  <c r="AJ115" i="12"/>
  <c r="AR115" i="12"/>
  <c r="AZ115" i="12"/>
  <c r="AL115" i="12"/>
  <c r="AP115" i="12"/>
  <c r="AX115" i="12"/>
  <c r="AT115" i="12"/>
  <c r="AD93" i="12"/>
  <c r="AX93" i="12"/>
  <c r="AJ93" i="12"/>
  <c r="AR93" i="12"/>
  <c r="AT93" i="12"/>
  <c r="AV93" i="12"/>
  <c r="AP93" i="12"/>
  <c r="AL93" i="12"/>
  <c r="AD94" i="12"/>
  <c r="AL94" i="12"/>
  <c r="AT94" i="12"/>
  <c r="AJ94" i="12"/>
  <c r="AR94" i="12"/>
  <c r="AV94" i="12"/>
  <c r="AX94" i="12"/>
  <c r="AR90" i="12"/>
  <c r="AT90" i="12"/>
  <c r="AL90" i="12"/>
  <c r="AJ90" i="12"/>
  <c r="AD139" i="12"/>
  <c r="AD119" i="12"/>
  <c r="AJ119" i="12"/>
  <c r="AT119" i="12"/>
  <c r="AR119" i="12"/>
  <c r="AL119" i="12"/>
  <c r="AX119" i="12"/>
  <c r="AP119" i="12"/>
  <c r="AZ118" i="12"/>
  <c r="BB97" i="12"/>
  <c r="AV99" i="12"/>
  <c r="AZ95" i="12"/>
  <c r="BB96" i="12"/>
  <c r="AA137" i="12"/>
  <c r="BR39" i="8"/>
  <c r="BR40" i="8"/>
  <c r="O134" i="12"/>
  <c r="O135" i="12"/>
  <c r="Y135" i="12"/>
  <c r="O137" i="12"/>
  <c r="AA140" i="12"/>
  <c r="M140" i="12"/>
  <c r="AH140" i="12"/>
  <c r="Q71" i="12"/>
  <c r="BL40" i="6"/>
  <c r="BP40" i="6"/>
  <c r="Y136" i="12"/>
  <c r="U136" i="12"/>
  <c r="W136" i="12"/>
  <c r="Y141" i="12"/>
  <c r="U141" i="12"/>
  <c r="W141" i="12"/>
  <c r="U139" i="12"/>
  <c r="W139" i="12"/>
  <c r="Y139" i="12"/>
  <c r="U138" i="12"/>
  <c r="W138" i="12"/>
  <c r="Y138" i="12"/>
  <c r="AV40" i="8"/>
  <c r="AX40" i="8"/>
  <c r="U140" i="12"/>
  <c r="W140" i="12"/>
  <c r="Y140" i="12"/>
  <c r="O138" i="12"/>
  <c r="Y142" i="12"/>
  <c r="Q156" i="12"/>
  <c r="U142" i="12"/>
  <c r="O145" i="12"/>
  <c r="Y145" i="12"/>
  <c r="Y149" i="12"/>
  <c r="U149" i="12"/>
  <c r="W149" i="12"/>
  <c r="S156" i="12"/>
  <c r="U143" i="12"/>
  <c r="W143" i="12"/>
  <c r="O147" i="12"/>
  <c r="Y144" i="12"/>
  <c r="O146" i="12"/>
  <c r="O144" i="12"/>
  <c r="BP39" i="8"/>
  <c r="BP40" i="8"/>
  <c r="O143" i="12"/>
  <c r="BN25" i="8"/>
  <c r="BL39" i="8"/>
  <c r="BN39" i="8"/>
  <c r="M69" i="12"/>
  <c r="Y69" i="12"/>
  <c r="M72" i="12"/>
  <c r="M70" i="12"/>
  <c r="Y70" i="12"/>
  <c r="M68" i="12"/>
  <c r="Y68" i="12"/>
  <c r="BF40" i="6"/>
  <c r="BN40" i="6"/>
  <c r="BP41" i="6"/>
  <c r="BL41" i="6"/>
  <c r="BN41" i="6"/>
  <c r="Q72" i="12"/>
  <c r="U72" i="12"/>
  <c r="W72" i="12"/>
  <c r="K71" i="12"/>
  <c r="AX47" i="6"/>
  <c r="AX48" i="6"/>
  <c r="BR40" i="6"/>
  <c r="BR47" i="6"/>
  <c r="BR48" i="6"/>
  <c r="AZ40" i="6"/>
  <c r="Y73" i="12"/>
  <c r="M73" i="12"/>
  <c r="Y63" i="12"/>
  <c r="M63" i="12"/>
  <c r="BP33" i="6"/>
  <c r="BL33" i="6"/>
  <c r="BN33" i="6"/>
  <c r="Q64" i="12"/>
  <c r="I78" i="12"/>
  <c r="Y60" i="12"/>
  <c r="M60" i="12"/>
  <c r="Q62" i="12"/>
  <c r="BP31" i="6"/>
  <c r="BP47" i="6"/>
  <c r="BP48" i="6"/>
  <c r="BL31" i="6"/>
  <c r="BH47" i="6"/>
  <c r="BH48" i="6"/>
  <c r="Y61" i="12"/>
  <c r="M61" i="12"/>
  <c r="BF47" i="6"/>
  <c r="O48" i="12"/>
  <c r="N110" i="7"/>
  <c r="N26" i="7"/>
  <c r="R26" i="7"/>
  <c r="BL16" i="7"/>
  <c r="BN16" i="7"/>
  <c r="BL17" i="7"/>
  <c r="BN17" i="7"/>
  <c r="BL18" i="7"/>
  <c r="BN18" i="7"/>
  <c r="BL22" i="7"/>
  <c r="BN22" i="7"/>
  <c r="BL42" i="7"/>
  <c r="BN42" i="7"/>
  <c r="BL43" i="7"/>
  <c r="BN43" i="7"/>
  <c r="BL44" i="7"/>
  <c r="BN44" i="7"/>
  <c r="BL15" i="7"/>
  <c r="BN15" i="7"/>
  <c r="BL19" i="7"/>
  <c r="BN19" i="7"/>
  <c r="BL20" i="7"/>
  <c r="BN20" i="7"/>
  <c r="BL21" i="7"/>
  <c r="BN21" i="7"/>
  <c r="BP16" i="7"/>
  <c r="BR16" i="7"/>
  <c r="BP17" i="7"/>
  <c r="BR17" i="7"/>
  <c r="BP18" i="7"/>
  <c r="BR18" i="7"/>
  <c r="BP19" i="7"/>
  <c r="BR19" i="7"/>
  <c r="BP20" i="7"/>
  <c r="BR20" i="7"/>
  <c r="BP21" i="7"/>
  <c r="BR21" i="7"/>
  <c r="BP22" i="7"/>
  <c r="BR22" i="7"/>
  <c r="BR23" i="7"/>
  <c r="BR24" i="7"/>
  <c r="BR25" i="7"/>
  <c r="BP26" i="7"/>
  <c r="BR27" i="7"/>
  <c r="BR28" i="7"/>
  <c r="BR29" i="7"/>
  <c r="BR30" i="7"/>
  <c r="BR31" i="7"/>
  <c r="BR32" i="7"/>
  <c r="BP33" i="7"/>
  <c r="BR34" i="7"/>
  <c r="BR35" i="7"/>
  <c r="BR36" i="7"/>
  <c r="BR37" i="7"/>
  <c r="BR38" i="7"/>
  <c r="BR39" i="7"/>
  <c r="BR40" i="7"/>
  <c r="BR41" i="7"/>
  <c r="BP42" i="7"/>
  <c r="BR42" i="7"/>
  <c r="BP43" i="7"/>
  <c r="BR43" i="7"/>
  <c r="BP44" i="7"/>
  <c r="BR44" i="7"/>
  <c r="BR15" i="7"/>
  <c r="BP15" i="7"/>
  <c r="BF16" i="7"/>
  <c r="BD17" i="7"/>
  <c r="BF17" i="7"/>
  <c r="BF18" i="7"/>
  <c r="BD19" i="7"/>
  <c r="BF19" i="7"/>
  <c r="BF20" i="7"/>
  <c r="BF21" i="7"/>
  <c r="BF22" i="7"/>
  <c r="BF42" i="7"/>
  <c r="BF43" i="7"/>
  <c r="BF44" i="7"/>
  <c r="BF15" i="7"/>
  <c r="AZ16" i="7"/>
  <c r="BB16" i="7"/>
  <c r="AZ17" i="7"/>
  <c r="BB17" i="7"/>
  <c r="AZ18" i="7"/>
  <c r="BB18" i="7"/>
  <c r="AZ20" i="7"/>
  <c r="BB20" i="7"/>
  <c r="AZ21" i="7"/>
  <c r="BB21" i="7"/>
  <c r="AZ22" i="7"/>
  <c r="BB22" i="7"/>
  <c r="AZ43" i="7"/>
  <c r="BB43" i="7"/>
  <c r="AZ44" i="7"/>
  <c r="BB44" i="7"/>
  <c r="AZ15" i="7"/>
  <c r="BB15" i="7"/>
  <c r="AZ19" i="7"/>
  <c r="BB19" i="7"/>
  <c r="AZ24" i="7"/>
  <c r="AZ30" i="7"/>
  <c r="AZ34" i="7"/>
  <c r="AZ35" i="7"/>
  <c r="AZ36" i="7"/>
  <c r="AZ37" i="7"/>
  <c r="AZ39" i="7"/>
  <c r="AZ40" i="7"/>
  <c r="AZ42" i="7"/>
  <c r="BB42" i="7"/>
  <c r="AT16" i="7"/>
  <c r="AT17" i="7"/>
  <c r="AT18" i="7"/>
  <c r="AT19" i="7"/>
  <c r="AT20" i="7"/>
  <c r="AT21" i="7"/>
  <c r="AT22" i="7"/>
  <c r="AT42" i="7"/>
  <c r="AT43" i="7"/>
  <c r="AT44" i="7"/>
  <c r="AT25" i="7"/>
  <c r="K108" i="12"/>
  <c r="AT30" i="7"/>
  <c r="AP96" i="7"/>
  <c r="BR17" i="9"/>
  <c r="BR18" i="9"/>
  <c r="BR19" i="9"/>
  <c r="BR20" i="9"/>
  <c r="BR22" i="9"/>
  <c r="BR24" i="9"/>
  <c r="BR25" i="9"/>
  <c r="BR27" i="9"/>
  <c r="BR28" i="9"/>
  <c r="BR30" i="9"/>
  <c r="BR31" i="9"/>
  <c r="BR33" i="9"/>
  <c r="BR34" i="9"/>
  <c r="BR37" i="9"/>
  <c r="BR38" i="9"/>
  <c r="BR39" i="9"/>
  <c r="BR40" i="9"/>
  <c r="BR15" i="9"/>
  <c r="BP16" i="9"/>
  <c r="BP21" i="9"/>
  <c r="BP23" i="9"/>
  <c r="BP26" i="9"/>
  <c r="BP29" i="9"/>
  <c r="BP32" i="9"/>
  <c r="AZ137" i="12"/>
  <c r="AV145" i="12"/>
  <c r="AX145" i="12"/>
  <c r="AT79" i="12"/>
  <c r="AX78" i="12"/>
  <c r="AZ135" i="12"/>
  <c r="AN146" i="12"/>
  <c r="BB146" i="12"/>
  <c r="BB134" i="12"/>
  <c r="AN134" i="12"/>
  <c r="AZ110" i="12"/>
  <c r="AV135" i="12"/>
  <c r="AN138" i="12"/>
  <c r="BB138" i="12"/>
  <c r="BB145" i="12"/>
  <c r="AN145" i="12"/>
  <c r="AP145" i="12"/>
  <c r="BB144" i="12"/>
  <c r="AN144" i="12"/>
  <c r="AZ93" i="12"/>
  <c r="AV112" i="12"/>
  <c r="AP140" i="12"/>
  <c r="AR140" i="12"/>
  <c r="AT140" i="12"/>
  <c r="AV140" i="12"/>
  <c r="AX140" i="12"/>
  <c r="AJ140" i="12"/>
  <c r="AL140" i="12"/>
  <c r="AN147" i="12"/>
  <c r="BB147" i="12"/>
  <c r="AZ146" i="12"/>
  <c r="AV137" i="12"/>
  <c r="BB143" i="12"/>
  <c r="AV143" i="12"/>
  <c r="AV117" i="12"/>
  <c r="AN119" i="12"/>
  <c r="AZ99" i="12"/>
  <c r="AZ143" i="12"/>
  <c r="BB135" i="12"/>
  <c r="AN135" i="12"/>
  <c r="AZ138" i="12"/>
  <c r="AZ134" i="12"/>
  <c r="BB137" i="12"/>
  <c r="AN137" i="12"/>
  <c r="AV146" i="12"/>
  <c r="AZ145" i="12"/>
  <c r="AZ119" i="12"/>
  <c r="AV97" i="12"/>
  <c r="AN91" i="12"/>
  <c r="AZ111" i="12"/>
  <c r="AZ114" i="12"/>
  <c r="AN105" i="12"/>
  <c r="BB94" i="12"/>
  <c r="AN117" i="12"/>
  <c r="AZ97" i="12"/>
  <c r="AZ112" i="12"/>
  <c r="AN118" i="12"/>
  <c r="AD137" i="12"/>
  <c r="AD138" i="12"/>
  <c r="BB105" i="12"/>
  <c r="BB117" i="12"/>
  <c r="AD135" i="12"/>
  <c r="AN90" i="12"/>
  <c r="AN93" i="12"/>
  <c r="AZ117" i="12"/>
  <c r="AN94" i="12"/>
  <c r="AP94" i="12"/>
  <c r="AZ94" i="12"/>
  <c r="BB93" i="12"/>
  <c r="AD146" i="12"/>
  <c r="AN111" i="12"/>
  <c r="AD145" i="12"/>
  <c r="AD147" i="12"/>
  <c r="AN112" i="12"/>
  <c r="BB112" i="12"/>
  <c r="AD134" i="12"/>
  <c r="AN92" i="12"/>
  <c r="AP92" i="12"/>
  <c r="AN109" i="12"/>
  <c r="AD144" i="12"/>
  <c r="AD143" i="12"/>
  <c r="AN115" i="12"/>
  <c r="AN110" i="12"/>
  <c r="AN96" i="12"/>
  <c r="AN97" i="12"/>
  <c r="AN99" i="12"/>
  <c r="AV96" i="12"/>
  <c r="AZ96" i="12"/>
  <c r="AV92" i="12"/>
  <c r="AX92" i="12"/>
  <c r="BB92" i="12"/>
  <c r="AV90" i="12"/>
  <c r="AX90" i="12"/>
  <c r="BB90" i="12"/>
  <c r="BB119" i="12"/>
  <c r="AV119" i="12"/>
  <c r="AZ90" i="12"/>
  <c r="AV110" i="12"/>
  <c r="BB110" i="12"/>
  <c r="AV118" i="12"/>
  <c r="BB118" i="12"/>
  <c r="BB95" i="12"/>
  <c r="AV95" i="12"/>
  <c r="BB114" i="12"/>
  <c r="AV114" i="12"/>
  <c r="AV91" i="12"/>
  <c r="BB91" i="12"/>
  <c r="AV111" i="12"/>
  <c r="BB111" i="12"/>
  <c r="BB115" i="12"/>
  <c r="AV115" i="12"/>
  <c r="BB109" i="12"/>
  <c r="AV109" i="12"/>
  <c r="M156" i="12"/>
  <c r="O156" i="12"/>
  <c r="AA156" i="12"/>
  <c r="AA157" i="12"/>
  <c r="O140" i="12"/>
  <c r="U71" i="12"/>
  <c r="W71" i="12"/>
  <c r="Y71" i="12"/>
  <c r="AT40" i="7"/>
  <c r="AT39" i="7"/>
  <c r="BB39" i="7"/>
  <c r="BB40" i="7"/>
  <c r="AT28" i="7"/>
  <c r="AT29" i="7"/>
  <c r="BF29" i="7"/>
  <c r="AT23" i="7"/>
  <c r="AT31" i="7"/>
  <c r="BF31" i="7"/>
  <c r="BB36" i="7"/>
  <c r="AT36" i="7"/>
  <c r="BB24" i="7"/>
  <c r="AT24" i="7"/>
  <c r="AT32" i="7"/>
  <c r="AT26" i="7"/>
  <c r="BF26" i="7"/>
  <c r="AT34" i="7"/>
  <c r="BF27" i="7"/>
  <c r="AT27" i="7"/>
  <c r="AT35" i="7"/>
  <c r="BB35" i="7"/>
  <c r="BB34" i="7"/>
  <c r="AZ33" i="7"/>
  <c r="BB33" i="7"/>
  <c r="BF33" i="7"/>
  <c r="BB30" i="7"/>
  <c r="AA108" i="12"/>
  <c r="M108" i="12"/>
  <c r="AT33" i="7"/>
  <c r="BL33" i="7"/>
  <c r="BN33" i="7"/>
  <c r="BR33" i="7"/>
  <c r="BJ40" i="8"/>
  <c r="BH40" i="8"/>
  <c r="W142" i="12"/>
  <c r="U156" i="12"/>
  <c r="W156" i="12"/>
  <c r="Y156" i="12"/>
  <c r="Y157" i="12"/>
  <c r="BB37" i="7"/>
  <c r="AT37" i="7"/>
  <c r="AA71" i="12"/>
  <c r="AA78" i="12"/>
  <c r="AA79" i="12"/>
  <c r="M71" i="12"/>
  <c r="K78" i="12"/>
  <c r="O70" i="12"/>
  <c r="O73" i="12"/>
  <c r="Y72" i="12"/>
  <c r="O72" i="12"/>
  <c r="BB40" i="6"/>
  <c r="AZ47" i="6"/>
  <c r="BB47" i="6"/>
  <c r="O68" i="12"/>
  <c r="O69" i="12"/>
  <c r="O60" i="12"/>
  <c r="BN31" i="6"/>
  <c r="BL47" i="6"/>
  <c r="BN47" i="6"/>
  <c r="U64" i="12"/>
  <c r="W64" i="12"/>
  <c r="Y64" i="12"/>
  <c r="Y62" i="12"/>
  <c r="Q78" i="12"/>
  <c r="U62" i="12"/>
  <c r="O61" i="12"/>
  <c r="O63" i="12"/>
  <c r="AT41" i="7"/>
  <c r="AZ36" i="9"/>
  <c r="BB36" i="9"/>
  <c r="AZ37" i="9"/>
  <c r="BB37" i="9"/>
  <c r="AL45" i="7"/>
  <c r="AN45" i="7"/>
  <c r="AN46" i="7"/>
  <c r="AP45" i="7"/>
  <c r="AP46" i="7"/>
  <c r="AZ39" i="9"/>
  <c r="AP102" i="9"/>
  <c r="AP41" i="9"/>
  <c r="J87" i="9"/>
  <c r="J52" i="9"/>
  <c r="J51" i="9"/>
  <c r="J83" i="9"/>
  <c r="J82" i="9"/>
  <c r="J81" i="9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13" i="11"/>
  <c r="J40" i="11"/>
  <c r="J34" i="11"/>
  <c r="J26" i="11"/>
  <c r="J27" i="11"/>
  <c r="J21" i="11"/>
  <c r="H533" i="9"/>
  <c r="H532" i="9"/>
  <c r="H531" i="9"/>
  <c r="H530" i="9"/>
  <c r="H529" i="9"/>
  <c r="H528" i="9"/>
  <c r="H527" i="9"/>
  <c r="H526" i="9"/>
  <c r="H525" i="9"/>
  <c r="H524" i="9"/>
  <c r="G534" i="9"/>
  <c r="G87" i="9"/>
  <c r="F534" i="9"/>
  <c r="F87" i="9"/>
  <c r="H442" i="9"/>
  <c r="H441" i="9"/>
  <c r="H440" i="9"/>
  <c r="H439" i="9"/>
  <c r="H438" i="9"/>
  <c r="H437" i="9"/>
  <c r="H436" i="9"/>
  <c r="H435" i="9"/>
  <c r="H434" i="9"/>
  <c r="H433" i="9"/>
  <c r="H432" i="9"/>
  <c r="H431" i="9"/>
  <c r="H430" i="9"/>
  <c r="H429" i="9"/>
  <c r="G443" i="9"/>
  <c r="G97" i="9"/>
  <c r="F443" i="9"/>
  <c r="F97" i="9"/>
  <c r="G281" i="9"/>
  <c r="G83" i="9"/>
  <c r="F281" i="9"/>
  <c r="F83" i="9"/>
  <c r="G277" i="9"/>
  <c r="G82" i="9"/>
  <c r="F277" i="9"/>
  <c r="F82" i="9"/>
  <c r="G264" i="9"/>
  <c r="G81" i="9"/>
  <c r="F264" i="9"/>
  <c r="F81" i="9"/>
  <c r="G252" i="9"/>
  <c r="G101" i="9"/>
  <c r="F252" i="9"/>
  <c r="F101" i="9"/>
  <c r="G246" i="9"/>
  <c r="G100" i="9"/>
  <c r="F246" i="9"/>
  <c r="F100" i="9"/>
  <c r="G237" i="9"/>
  <c r="G99" i="9"/>
  <c r="F237" i="9"/>
  <c r="F99" i="9"/>
  <c r="G227" i="9"/>
  <c r="G98" i="9"/>
  <c r="F227" i="9"/>
  <c r="F98" i="9"/>
  <c r="H280" i="9"/>
  <c r="H279" i="9"/>
  <c r="H278" i="9"/>
  <c r="H276" i="9"/>
  <c r="H275" i="9"/>
  <c r="H274" i="9"/>
  <c r="H273" i="9"/>
  <c r="H272" i="9"/>
  <c r="H271" i="9"/>
  <c r="H270" i="9"/>
  <c r="H269" i="9"/>
  <c r="H268" i="9"/>
  <c r="H267" i="9"/>
  <c r="H266" i="9"/>
  <c r="H265" i="9"/>
  <c r="H263" i="9"/>
  <c r="H262" i="9"/>
  <c r="H261" i="9"/>
  <c r="H260" i="9"/>
  <c r="H259" i="9"/>
  <c r="H258" i="9"/>
  <c r="H257" i="9"/>
  <c r="H256" i="9"/>
  <c r="H255" i="9"/>
  <c r="H251" i="9"/>
  <c r="H250" i="9"/>
  <c r="H249" i="9"/>
  <c r="H248" i="9"/>
  <c r="H247" i="9"/>
  <c r="H245" i="9"/>
  <c r="H244" i="9"/>
  <c r="H243" i="9"/>
  <c r="H242" i="9"/>
  <c r="H241" i="9"/>
  <c r="H240" i="9"/>
  <c r="H239" i="9"/>
  <c r="H238" i="9"/>
  <c r="H236" i="9"/>
  <c r="H235" i="9"/>
  <c r="H234" i="9"/>
  <c r="H233" i="9"/>
  <c r="H232" i="9"/>
  <c r="H231" i="9"/>
  <c r="H230" i="9"/>
  <c r="H229" i="9"/>
  <c r="H228" i="9"/>
  <c r="H226" i="9"/>
  <c r="H225" i="9"/>
  <c r="H224" i="9"/>
  <c r="G145" i="9"/>
  <c r="G52" i="9"/>
  <c r="F145" i="9"/>
  <c r="F52" i="9"/>
  <c r="G135" i="9"/>
  <c r="G51" i="9"/>
  <c r="F135" i="9"/>
  <c r="F51" i="9"/>
  <c r="V130" i="9"/>
  <c r="V131" i="9"/>
  <c r="V132" i="9"/>
  <c r="V133" i="9"/>
  <c r="V134" i="9"/>
  <c r="V136" i="9"/>
  <c r="V137" i="9"/>
  <c r="V138" i="9"/>
  <c r="V139" i="9"/>
  <c r="V140" i="9"/>
  <c r="V141" i="9"/>
  <c r="V142" i="9"/>
  <c r="V143" i="9"/>
  <c r="V129" i="9"/>
  <c r="H144" i="9"/>
  <c r="H143" i="9"/>
  <c r="H142" i="9"/>
  <c r="H141" i="9"/>
  <c r="H140" i="9"/>
  <c r="H139" i="9"/>
  <c r="H138" i="9"/>
  <c r="H137" i="9"/>
  <c r="H136" i="9"/>
  <c r="H134" i="9"/>
  <c r="H133" i="9"/>
  <c r="H132" i="9"/>
  <c r="H131" i="9"/>
  <c r="H130" i="9"/>
  <c r="H129" i="9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J20" i="11"/>
  <c r="J22" i="11"/>
  <c r="J23" i="11"/>
  <c r="J24" i="11"/>
  <c r="J25" i="11"/>
  <c r="J28" i="11"/>
  <c r="J29" i="11"/>
  <c r="J30" i="11"/>
  <c r="J31" i="11"/>
  <c r="J32" i="11"/>
  <c r="J33" i="11"/>
  <c r="J35" i="11"/>
  <c r="J36" i="11"/>
  <c r="J37" i="11"/>
  <c r="J38" i="11"/>
  <c r="J39" i="11"/>
  <c r="J41" i="11"/>
  <c r="J42" i="11"/>
  <c r="J43" i="11"/>
  <c r="J44" i="11"/>
  <c r="J19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81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47" i="11"/>
  <c r="J86" i="7"/>
  <c r="AZ140" i="12"/>
  <c r="AN140" i="12"/>
  <c r="BB140" i="12"/>
  <c r="AP90" i="12"/>
  <c r="K157" i="12"/>
  <c r="AJ156" i="12"/>
  <c r="AL156" i="12"/>
  <c r="AT156" i="12"/>
  <c r="I157" i="12"/>
  <c r="AH108" i="12"/>
  <c r="AR156" i="12"/>
  <c r="M78" i="12"/>
  <c r="O78" i="12"/>
  <c r="AD140" i="12"/>
  <c r="AD156" i="12"/>
  <c r="AH156" i="12"/>
  <c r="I113" i="12"/>
  <c r="M113" i="12"/>
  <c r="AZ38" i="7"/>
  <c r="BF39" i="7"/>
  <c r="BF40" i="7"/>
  <c r="BF41" i="7"/>
  <c r="Q116" i="12"/>
  <c r="U116" i="12"/>
  <c r="W116" i="12"/>
  <c r="O108" i="12"/>
  <c r="BF24" i="7"/>
  <c r="BF23" i="7"/>
  <c r="BF25" i="7"/>
  <c r="BP32" i="7"/>
  <c r="BF32" i="7"/>
  <c r="BF36" i="7"/>
  <c r="I102" i="12"/>
  <c r="AZ27" i="7"/>
  <c r="BB27" i="7"/>
  <c r="BP27" i="7"/>
  <c r="BL27" i="7"/>
  <c r="BN27" i="7"/>
  <c r="I107" i="12"/>
  <c r="AZ32" i="7"/>
  <c r="BB32" i="7"/>
  <c r="I104" i="12"/>
  <c r="AZ29" i="7"/>
  <c r="BB29" i="7"/>
  <c r="BL29" i="7"/>
  <c r="BN29" i="7"/>
  <c r="BP29" i="7"/>
  <c r="BF35" i="7"/>
  <c r="I106" i="12"/>
  <c r="BL31" i="7"/>
  <c r="BN31" i="7"/>
  <c r="BP31" i="7"/>
  <c r="AZ31" i="7"/>
  <c r="BB31" i="7"/>
  <c r="K101" i="12"/>
  <c r="BR26" i="7"/>
  <c r="BR45" i="7"/>
  <c r="BL26" i="7"/>
  <c r="BN26" i="7"/>
  <c r="AZ26" i="7"/>
  <c r="BB26" i="7"/>
  <c r="BF30" i="7"/>
  <c r="I100" i="12"/>
  <c r="AZ25" i="7"/>
  <c r="BB25" i="7"/>
  <c r="BF34" i="7"/>
  <c r="I103" i="12"/>
  <c r="AZ28" i="7"/>
  <c r="BB28" i="7"/>
  <c r="I98" i="12"/>
  <c r="BP23" i="7"/>
  <c r="AZ23" i="7"/>
  <c r="BB23" i="7"/>
  <c r="BF28" i="7"/>
  <c r="BB39" i="9"/>
  <c r="BF38" i="7"/>
  <c r="BB38" i="7"/>
  <c r="AT38" i="7"/>
  <c r="S157" i="12"/>
  <c r="Q157" i="12"/>
  <c r="BF37" i="7"/>
  <c r="Y78" i="12"/>
  <c r="Y79" i="12"/>
  <c r="O71" i="12"/>
  <c r="W62" i="12"/>
  <c r="U78" i="12"/>
  <c r="I116" i="12"/>
  <c r="AZ41" i="7"/>
  <c r="BB41" i="7"/>
  <c r="AR45" i="7"/>
  <c r="AX45" i="7"/>
  <c r="AV45" i="7"/>
  <c r="F39" i="9"/>
  <c r="F33" i="9"/>
  <c r="G39" i="9"/>
  <c r="G33" i="9"/>
  <c r="V531" i="9"/>
  <c r="R531" i="9"/>
  <c r="T531" i="9"/>
  <c r="V528" i="9"/>
  <c r="R528" i="9"/>
  <c r="T528" i="9"/>
  <c r="V526" i="9"/>
  <c r="R526" i="9"/>
  <c r="T526" i="9"/>
  <c r="V529" i="9"/>
  <c r="R529" i="9"/>
  <c r="T529" i="9"/>
  <c r="N534" i="9"/>
  <c r="N87" i="9"/>
  <c r="V532" i="9"/>
  <c r="R532" i="9"/>
  <c r="T532" i="9"/>
  <c r="V527" i="9"/>
  <c r="R527" i="9"/>
  <c r="T527" i="9"/>
  <c r="V530" i="9"/>
  <c r="R530" i="9"/>
  <c r="T530" i="9"/>
  <c r="V525" i="9"/>
  <c r="R525" i="9"/>
  <c r="T525" i="9"/>
  <c r="V533" i="9"/>
  <c r="R533" i="9"/>
  <c r="T533" i="9"/>
  <c r="L534" i="9"/>
  <c r="L87" i="9"/>
  <c r="G146" i="9"/>
  <c r="G16" i="9"/>
  <c r="H534" i="9"/>
  <c r="H227" i="9"/>
  <c r="H98" i="9"/>
  <c r="G282" i="9"/>
  <c r="G31" i="9"/>
  <c r="F282" i="9"/>
  <c r="F31" i="9"/>
  <c r="F253" i="9"/>
  <c r="F40" i="9"/>
  <c r="L277" i="9"/>
  <c r="L82" i="9"/>
  <c r="L227" i="9"/>
  <c r="L98" i="9"/>
  <c r="G253" i="9"/>
  <c r="G40" i="9"/>
  <c r="L443" i="9"/>
  <c r="L97" i="9"/>
  <c r="V429" i="9"/>
  <c r="V431" i="9"/>
  <c r="R431" i="9"/>
  <c r="T431" i="9"/>
  <c r="V433" i="9"/>
  <c r="R433" i="9"/>
  <c r="T433" i="9"/>
  <c r="V435" i="9"/>
  <c r="R435" i="9"/>
  <c r="T435" i="9"/>
  <c r="V437" i="9"/>
  <c r="R437" i="9"/>
  <c r="T437" i="9"/>
  <c r="V439" i="9"/>
  <c r="R439" i="9"/>
  <c r="T439" i="9"/>
  <c r="V441" i="9"/>
  <c r="R441" i="9"/>
  <c r="T441" i="9"/>
  <c r="V430" i="9"/>
  <c r="R430" i="9"/>
  <c r="T430" i="9"/>
  <c r="V432" i="9"/>
  <c r="R432" i="9"/>
  <c r="T432" i="9"/>
  <c r="V434" i="9"/>
  <c r="R434" i="9"/>
  <c r="T434" i="9"/>
  <c r="V436" i="9"/>
  <c r="R436" i="9"/>
  <c r="T436" i="9"/>
  <c r="V438" i="9"/>
  <c r="R438" i="9"/>
  <c r="T438" i="9"/>
  <c r="V440" i="9"/>
  <c r="R440" i="9"/>
  <c r="T440" i="9"/>
  <c r="V442" i="9"/>
  <c r="R442" i="9"/>
  <c r="T442" i="9"/>
  <c r="H443" i="9"/>
  <c r="P99" i="9"/>
  <c r="P101" i="9"/>
  <c r="L252" i="9"/>
  <c r="L101" i="9"/>
  <c r="P83" i="9"/>
  <c r="L246" i="9"/>
  <c r="L100" i="9"/>
  <c r="L237" i="9"/>
  <c r="L99" i="9"/>
  <c r="N246" i="9"/>
  <c r="N100" i="9"/>
  <c r="N237" i="9"/>
  <c r="N99" i="9"/>
  <c r="L281" i="9"/>
  <c r="L83" i="9"/>
  <c r="F146" i="9"/>
  <c r="N281" i="9"/>
  <c r="N83" i="9"/>
  <c r="L264" i="9"/>
  <c r="L81" i="9"/>
  <c r="N264" i="9"/>
  <c r="N81" i="9"/>
  <c r="H281" i="9"/>
  <c r="H83" i="9"/>
  <c r="H277" i="9"/>
  <c r="H82" i="9"/>
  <c r="H237" i="9"/>
  <c r="H99" i="9"/>
  <c r="H246" i="9"/>
  <c r="H100" i="9"/>
  <c r="H252" i="9"/>
  <c r="H101" i="9"/>
  <c r="V278" i="9"/>
  <c r="R278" i="9"/>
  <c r="V279" i="9"/>
  <c r="R279" i="9"/>
  <c r="T279" i="9"/>
  <c r="V280" i="9"/>
  <c r="R280" i="9"/>
  <c r="T280" i="9"/>
  <c r="V271" i="9"/>
  <c r="R271" i="9"/>
  <c r="T271" i="9"/>
  <c r="V266" i="9"/>
  <c r="R266" i="9"/>
  <c r="T266" i="9"/>
  <c r="V274" i="9"/>
  <c r="R274" i="9"/>
  <c r="T274" i="9"/>
  <c r="V272" i="9"/>
  <c r="R272" i="9"/>
  <c r="T272" i="9"/>
  <c r="V267" i="9"/>
  <c r="R267" i="9"/>
  <c r="T267" i="9"/>
  <c r="V275" i="9"/>
  <c r="R275" i="9"/>
  <c r="T275" i="9"/>
  <c r="V270" i="9"/>
  <c r="R270" i="9"/>
  <c r="T270" i="9"/>
  <c r="V273" i="9"/>
  <c r="R273" i="9"/>
  <c r="T273" i="9"/>
  <c r="V268" i="9"/>
  <c r="R268" i="9"/>
  <c r="T268" i="9"/>
  <c r="V276" i="9"/>
  <c r="R276" i="9"/>
  <c r="T276" i="9"/>
  <c r="V256" i="9"/>
  <c r="R256" i="9"/>
  <c r="T256" i="9"/>
  <c r="V260" i="9"/>
  <c r="R260" i="9"/>
  <c r="T260" i="9"/>
  <c r="V257" i="9"/>
  <c r="R257" i="9"/>
  <c r="T257" i="9"/>
  <c r="V261" i="9"/>
  <c r="R261" i="9"/>
  <c r="T261" i="9"/>
  <c r="V258" i="9"/>
  <c r="R258" i="9"/>
  <c r="T258" i="9"/>
  <c r="V262" i="9"/>
  <c r="R262" i="9"/>
  <c r="T262" i="9"/>
  <c r="V255" i="9"/>
  <c r="R255" i="9"/>
  <c r="V259" i="9"/>
  <c r="R259" i="9"/>
  <c r="T259" i="9"/>
  <c r="V263" i="9"/>
  <c r="R263" i="9"/>
  <c r="T263" i="9"/>
  <c r="V248" i="9"/>
  <c r="R248" i="9"/>
  <c r="T248" i="9"/>
  <c r="V249" i="9"/>
  <c r="R249" i="9"/>
  <c r="T249" i="9"/>
  <c r="V250" i="9"/>
  <c r="R250" i="9"/>
  <c r="T250" i="9"/>
  <c r="V247" i="9"/>
  <c r="R247" i="9"/>
  <c r="V243" i="9"/>
  <c r="R243" i="9"/>
  <c r="T243" i="9"/>
  <c r="V238" i="9"/>
  <c r="R238" i="9"/>
  <c r="V240" i="9"/>
  <c r="R240" i="9"/>
  <c r="T240" i="9"/>
  <c r="V241" i="9"/>
  <c r="R241" i="9"/>
  <c r="T241" i="9"/>
  <c r="V244" i="9"/>
  <c r="R244" i="9"/>
  <c r="T244" i="9"/>
  <c r="V239" i="9"/>
  <c r="R239" i="9"/>
  <c r="T239" i="9"/>
  <c r="V242" i="9"/>
  <c r="R242" i="9"/>
  <c r="T242" i="9"/>
  <c r="V245" i="9"/>
  <c r="R245" i="9"/>
  <c r="T245" i="9"/>
  <c r="V230" i="9"/>
  <c r="R230" i="9"/>
  <c r="T230" i="9"/>
  <c r="V234" i="9"/>
  <c r="R234" i="9"/>
  <c r="T234" i="9"/>
  <c r="V233" i="9"/>
  <c r="R233" i="9"/>
  <c r="T233" i="9"/>
  <c r="V231" i="9"/>
  <c r="R231" i="9"/>
  <c r="T231" i="9"/>
  <c r="V235" i="9"/>
  <c r="R235" i="9"/>
  <c r="T235" i="9"/>
  <c r="V229" i="9"/>
  <c r="R229" i="9"/>
  <c r="T229" i="9"/>
  <c r="V228" i="9"/>
  <c r="R228" i="9"/>
  <c r="V232" i="9"/>
  <c r="R232" i="9"/>
  <c r="T232" i="9"/>
  <c r="V236" i="9"/>
  <c r="R236" i="9"/>
  <c r="T236" i="9"/>
  <c r="V226" i="9"/>
  <c r="R226" i="9"/>
  <c r="T226" i="9"/>
  <c r="V135" i="9"/>
  <c r="V51" i="9"/>
  <c r="L145" i="9"/>
  <c r="L135" i="9"/>
  <c r="L51" i="9"/>
  <c r="N135" i="9"/>
  <c r="N51" i="9"/>
  <c r="H145" i="9"/>
  <c r="H52" i="9"/>
  <c r="H135" i="9"/>
  <c r="H51" i="9"/>
  <c r="R129" i="9"/>
  <c r="R130" i="9"/>
  <c r="T130" i="9"/>
  <c r="R131" i="9"/>
  <c r="T131" i="9"/>
  <c r="R132" i="9"/>
  <c r="T132" i="9"/>
  <c r="R133" i="9"/>
  <c r="T133" i="9"/>
  <c r="R134" i="9"/>
  <c r="T134" i="9"/>
  <c r="R136" i="9"/>
  <c r="R137" i="9"/>
  <c r="T137" i="9"/>
  <c r="R138" i="9"/>
  <c r="T138" i="9"/>
  <c r="R139" i="9"/>
  <c r="T139" i="9"/>
  <c r="R140" i="9"/>
  <c r="T140" i="9"/>
  <c r="R141" i="9"/>
  <c r="T141" i="9"/>
  <c r="R142" i="9"/>
  <c r="T142" i="9"/>
  <c r="R143" i="9"/>
  <c r="T143" i="9"/>
  <c r="K79" i="12"/>
  <c r="I79" i="12"/>
  <c r="AD108" i="12"/>
  <c r="AJ108" i="12"/>
  <c r="AP108" i="12"/>
  <c r="AL108" i="12"/>
  <c r="AR108" i="12"/>
  <c r="AX108" i="12"/>
  <c r="AT108" i="12"/>
  <c r="AZ156" i="12"/>
  <c r="AZ157" i="12"/>
  <c r="AV156" i="12"/>
  <c r="AX156" i="12"/>
  <c r="BB156" i="12"/>
  <c r="BB157" i="12"/>
  <c r="AN156" i="12"/>
  <c r="AJ157" i="12"/>
  <c r="AH113" i="12"/>
  <c r="Q115" i="12"/>
  <c r="BP40" i="7"/>
  <c r="BL40" i="7"/>
  <c r="BN40" i="7"/>
  <c r="Q114" i="12"/>
  <c r="BL39" i="7"/>
  <c r="BN39" i="7"/>
  <c r="BP39" i="7"/>
  <c r="BP41" i="7"/>
  <c r="BL41" i="7"/>
  <c r="BN41" i="7"/>
  <c r="O113" i="12"/>
  <c r="Q110" i="12"/>
  <c r="BP35" i="7"/>
  <c r="BL35" i="7"/>
  <c r="BN35" i="7"/>
  <c r="Q100" i="12"/>
  <c r="U100" i="12"/>
  <c r="W100" i="12"/>
  <c r="BL25" i="7"/>
  <c r="BN25" i="7"/>
  <c r="Q98" i="12"/>
  <c r="U98" i="12"/>
  <c r="W98" i="12"/>
  <c r="BL23" i="7"/>
  <c r="BN23" i="7"/>
  <c r="Q109" i="12"/>
  <c r="BP34" i="7"/>
  <c r="BL34" i="7"/>
  <c r="BN34" i="7"/>
  <c r="M102" i="12"/>
  <c r="Y102" i="12"/>
  <c r="AA101" i="12"/>
  <c r="AA120" i="12"/>
  <c r="AA121" i="12"/>
  <c r="M101" i="12"/>
  <c r="K120" i="12"/>
  <c r="M98" i="12"/>
  <c r="M100" i="12"/>
  <c r="Y104" i="12"/>
  <c r="M104" i="12"/>
  <c r="Q99" i="12"/>
  <c r="BL24" i="7"/>
  <c r="BN24" i="7"/>
  <c r="BP24" i="7"/>
  <c r="Q103" i="12"/>
  <c r="U103" i="12"/>
  <c r="W103" i="12"/>
  <c r="BL28" i="7"/>
  <c r="BN28" i="7"/>
  <c r="BP28" i="7"/>
  <c r="Q105" i="12"/>
  <c r="BL30" i="7"/>
  <c r="BN30" i="7"/>
  <c r="BP30" i="7"/>
  <c r="Q111" i="12"/>
  <c r="BP36" i="7"/>
  <c r="BL36" i="7"/>
  <c r="BN36" i="7"/>
  <c r="M106" i="12"/>
  <c r="Y106" i="12"/>
  <c r="BP25" i="7"/>
  <c r="M103" i="12"/>
  <c r="M107" i="12"/>
  <c r="Q107" i="12"/>
  <c r="U107" i="12"/>
  <c r="W107" i="12"/>
  <c r="BL32" i="7"/>
  <c r="BN32" i="7"/>
  <c r="AV46" i="7"/>
  <c r="Q112" i="12"/>
  <c r="BP37" i="7"/>
  <c r="BL37" i="7"/>
  <c r="BN37" i="7"/>
  <c r="Q79" i="12"/>
  <c r="S79" i="12"/>
  <c r="W78" i="12"/>
  <c r="Q113" i="12"/>
  <c r="BL38" i="7"/>
  <c r="BN38" i="7"/>
  <c r="BP38" i="7"/>
  <c r="AX46" i="7"/>
  <c r="P45" i="7"/>
  <c r="AT45" i="7"/>
  <c r="Y116" i="12"/>
  <c r="M116" i="12"/>
  <c r="I120" i="12"/>
  <c r="AZ45" i="7"/>
  <c r="BB45" i="7"/>
  <c r="H97" i="9"/>
  <c r="H39" i="9"/>
  <c r="H146" i="9"/>
  <c r="H16" i="9"/>
  <c r="F16" i="9"/>
  <c r="H87" i="9"/>
  <c r="H33" i="9"/>
  <c r="H282" i="9"/>
  <c r="H31" i="9"/>
  <c r="N33" i="9"/>
  <c r="L33" i="9"/>
  <c r="L52" i="9"/>
  <c r="P52" i="9"/>
  <c r="N252" i="9"/>
  <c r="N101" i="9"/>
  <c r="V524" i="9"/>
  <c r="V534" i="9"/>
  <c r="V87" i="9"/>
  <c r="R524" i="9"/>
  <c r="N443" i="9"/>
  <c r="N97" i="9"/>
  <c r="V264" i="9"/>
  <c r="V81" i="9"/>
  <c r="V281" i="9"/>
  <c r="V83" i="9"/>
  <c r="R251" i="9"/>
  <c r="T251" i="9"/>
  <c r="AT16" i="9"/>
  <c r="V251" i="9"/>
  <c r="V252" i="9"/>
  <c r="V101" i="9"/>
  <c r="P97" i="9"/>
  <c r="R429" i="9"/>
  <c r="T429" i="9"/>
  <c r="V443" i="9"/>
  <c r="V97" i="9"/>
  <c r="T255" i="9"/>
  <c r="R264" i="9"/>
  <c r="R81" i="9"/>
  <c r="T81" i="9"/>
  <c r="T278" i="9"/>
  <c r="R281" i="9"/>
  <c r="R83" i="9"/>
  <c r="T83" i="9"/>
  <c r="T228" i="9"/>
  <c r="R237" i="9"/>
  <c r="R99" i="9"/>
  <c r="T99" i="9"/>
  <c r="T247" i="9"/>
  <c r="L282" i="9"/>
  <c r="L253" i="9"/>
  <c r="L40" i="9"/>
  <c r="N227" i="9"/>
  <c r="V237" i="9"/>
  <c r="V99" i="9"/>
  <c r="T238" i="9"/>
  <c r="R246" i="9"/>
  <c r="R100" i="9"/>
  <c r="T100" i="9"/>
  <c r="V246" i="9"/>
  <c r="V100" i="9"/>
  <c r="N277" i="9"/>
  <c r="H264" i="9"/>
  <c r="H81" i="9"/>
  <c r="H253" i="9"/>
  <c r="H40" i="9"/>
  <c r="L146" i="9"/>
  <c r="L16" i="9"/>
  <c r="R135" i="9"/>
  <c r="T136" i="9"/>
  <c r="N145" i="9"/>
  <c r="T129" i="9"/>
  <c r="V144" i="9"/>
  <c r="V145" i="9"/>
  <c r="R144" i="9"/>
  <c r="T144" i="9"/>
  <c r="AL157" i="12"/>
  <c r="AZ108" i="12"/>
  <c r="AN108" i="12"/>
  <c r="AD113" i="12"/>
  <c r="AR113" i="12"/>
  <c r="AP113" i="12"/>
  <c r="AT113" i="12"/>
  <c r="AJ113" i="12"/>
  <c r="AZ113" i="12"/>
  <c r="AX113" i="12"/>
  <c r="AL113" i="12"/>
  <c r="AN113" i="12"/>
  <c r="AH116" i="12"/>
  <c r="AH107" i="12"/>
  <c r="AH104" i="12"/>
  <c r="AH103" i="12"/>
  <c r="AH102" i="12"/>
  <c r="AH100" i="12"/>
  <c r="AH106" i="12"/>
  <c r="AH98" i="12"/>
  <c r="AH101" i="12"/>
  <c r="AD158" i="12"/>
  <c r="AP156" i="12"/>
  <c r="AV108" i="12"/>
  <c r="BB108" i="12"/>
  <c r="Y103" i="12"/>
  <c r="Y98" i="12"/>
  <c r="Y100" i="12"/>
  <c r="BP45" i="7"/>
  <c r="U114" i="12"/>
  <c r="W114" i="12"/>
  <c r="Y114" i="12"/>
  <c r="U115" i="12"/>
  <c r="W115" i="12"/>
  <c r="Y115" i="12"/>
  <c r="U109" i="12"/>
  <c r="W109" i="12"/>
  <c r="Y109" i="12"/>
  <c r="Y111" i="12"/>
  <c r="U111" i="12"/>
  <c r="W111" i="12"/>
  <c r="Y99" i="12"/>
  <c r="U99" i="12"/>
  <c r="W99" i="12"/>
  <c r="O101" i="12"/>
  <c r="O100" i="12"/>
  <c r="O104" i="12"/>
  <c r="O107" i="12"/>
  <c r="Y107" i="12"/>
  <c r="Y105" i="12"/>
  <c r="U105" i="12"/>
  <c r="W105" i="12"/>
  <c r="O102" i="12"/>
  <c r="O103" i="12"/>
  <c r="O106" i="12"/>
  <c r="O98" i="12"/>
  <c r="U110" i="12"/>
  <c r="W110" i="12"/>
  <c r="Y110" i="12"/>
  <c r="U112" i="12"/>
  <c r="W112" i="12"/>
  <c r="Y112" i="12"/>
  <c r="Y113" i="12"/>
  <c r="Q120" i="12"/>
  <c r="U113" i="12"/>
  <c r="O116" i="12"/>
  <c r="M120" i="12"/>
  <c r="AZ40" i="9"/>
  <c r="BB40" i="9"/>
  <c r="I36" i="12"/>
  <c r="K12" i="12"/>
  <c r="AZ16" i="9"/>
  <c r="BB16" i="9"/>
  <c r="C12" i="12"/>
  <c r="AZ31" i="9"/>
  <c r="BB31" i="9"/>
  <c r="I27" i="12"/>
  <c r="R97" i="9"/>
  <c r="T97" i="9"/>
  <c r="V33" i="9"/>
  <c r="P82" i="9"/>
  <c r="V146" i="9"/>
  <c r="V16" i="9"/>
  <c r="V52" i="9"/>
  <c r="N253" i="9"/>
  <c r="N40" i="9"/>
  <c r="N98" i="9"/>
  <c r="N146" i="9"/>
  <c r="N16" i="9"/>
  <c r="R16" i="9"/>
  <c r="N52" i="9"/>
  <c r="T135" i="9"/>
  <c r="R51" i="9"/>
  <c r="T51" i="9"/>
  <c r="N282" i="9"/>
  <c r="N82" i="9"/>
  <c r="T524" i="9"/>
  <c r="R534" i="9"/>
  <c r="T534" i="9"/>
  <c r="R252" i="9"/>
  <c r="R101" i="9"/>
  <c r="T101" i="9"/>
  <c r="R443" i="9"/>
  <c r="T443" i="9"/>
  <c r="V265" i="9"/>
  <c r="R265" i="9"/>
  <c r="V269" i="9"/>
  <c r="R269" i="9"/>
  <c r="T269" i="9"/>
  <c r="V224" i="9"/>
  <c r="R224" i="9"/>
  <c r="V225" i="9"/>
  <c r="R225" i="9"/>
  <c r="T225" i="9"/>
  <c r="R145" i="9"/>
  <c r="R52" i="9"/>
  <c r="AD102" i="12"/>
  <c r="AT102" i="12"/>
  <c r="AX102" i="12"/>
  <c r="AL102" i="12"/>
  <c r="AJ102" i="12"/>
  <c r="AP102" i="12"/>
  <c r="AR102" i="12"/>
  <c r="AD101" i="12"/>
  <c r="AX101" i="12"/>
  <c r="AT101" i="12"/>
  <c r="AP101" i="12"/>
  <c r="AJ101" i="12"/>
  <c r="AR101" i="12"/>
  <c r="AL101" i="12"/>
  <c r="AD103" i="12"/>
  <c r="AJ103" i="12"/>
  <c r="AR103" i="12"/>
  <c r="AZ103" i="12"/>
  <c r="AT103" i="12"/>
  <c r="AL103" i="12"/>
  <c r="AX103" i="12"/>
  <c r="AP103" i="12"/>
  <c r="AD104" i="12"/>
  <c r="AT104" i="12"/>
  <c r="AJ104" i="12"/>
  <c r="AL104" i="12"/>
  <c r="AX104" i="12"/>
  <c r="AP104" i="12"/>
  <c r="AR104" i="12"/>
  <c r="AD106" i="12"/>
  <c r="AP106" i="12"/>
  <c r="AR106" i="12"/>
  <c r="AL106" i="12"/>
  <c r="AT106" i="12"/>
  <c r="AJ106" i="12"/>
  <c r="AX106" i="12"/>
  <c r="AD116" i="12"/>
  <c r="AX116" i="12"/>
  <c r="AJ116" i="12"/>
  <c r="AP116" i="12"/>
  <c r="AL116" i="12"/>
  <c r="AN116" i="12"/>
  <c r="AR116" i="12"/>
  <c r="AT116" i="12"/>
  <c r="AD98" i="12"/>
  <c r="AR98" i="12"/>
  <c r="AJ98" i="12"/>
  <c r="AT98" i="12"/>
  <c r="AL98" i="12"/>
  <c r="AD107" i="12"/>
  <c r="AJ107" i="12"/>
  <c r="AL107" i="12"/>
  <c r="AN107" i="12"/>
  <c r="AP107" i="12"/>
  <c r="AX107" i="12"/>
  <c r="AR107" i="12"/>
  <c r="AZ107" i="12"/>
  <c r="AT107" i="12"/>
  <c r="AD100" i="12"/>
  <c r="AJ100" i="12"/>
  <c r="AP100" i="12"/>
  <c r="AL100" i="12"/>
  <c r="AR100" i="12"/>
  <c r="AX100" i="12"/>
  <c r="AT100" i="12"/>
  <c r="AZ101" i="12"/>
  <c r="AV113" i="12"/>
  <c r="BB113" i="12"/>
  <c r="AH120" i="12"/>
  <c r="AH123" i="12"/>
  <c r="Y120" i="12"/>
  <c r="Y121" i="12"/>
  <c r="W113" i="12"/>
  <c r="U120" i="12"/>
  <c r="Q121" i="12"/>
  <c r="O120" i="12"/>
  <c r="K121" i="12"/>
  <c r="I121" i="12"/>
  <c r="R33" i="9"/>
  <c r="T33" i="9"/>
  <c r="R87" i="9"/>
  <c r="T87" i="9"/>
  <c r="M12" i="12"/>
  <c r="M27" i="12"/>
  <c r="M36" i="12"/>
  <c r="BF16" i="9"/>
  <c r="T52" i="9"/>
  <c r="T16" i="9"/>
  <c r="P98" i="9"/>
  <c r="T265" i="9"/>
  <c r="R277" i="9"/>
  <c r="R82" i="9"/>
  <c r="T82" i="9"/>
  <c r="V277" i="9"/>
  <c r="T224" i="9"/>
  <c r="R227" i="9"/>
  <c r="R98" i="9"/>
  <c r="T98" i="9"/>
  <c r="V227" i="9"/>
  <c r="T237" i="9"/>
  <c r="T281" i="9"/>
  <c r="T145" i="9"/>
  <c r="R146" i="9"/>
  <c r="T146" i="9"/>
  <c r="AN102" i="12"/>
  <c r="AZ116" i="12"/>
  <c r="BB104" i="12"/>
  <c r="AN106" i="12"/>
  <c r="AZ106" i="12"/>
  <c r="AZ100" i="12"/>
  <c r="AZ102" i="12"/>
  <c r="AN100" i="12"/>
  <c r="AJ120" i="12"/>
  <c r="AJ123" i="12"/>
  <c r="AJ159" i="12"/>
  <c r="AN101" i="12"/>
  <c r="AD120" i="12"/>
  <c r="AD123" i="12"/>
  <c r="AD159" i="12"/>
  <c r="AN103" i="12"/>
  <c r="AN98" i="12"/>
  <c r="AP98" i="12"/>
  <c r="AL120" i="12"/>
  <c r="AN104" i="12"/>
  <c r="AV104" i="12"/>
  <c r="AZ104" i="12"/>
  <c r="BB106" i="12"/>
  <c r="AV106" i="12"/>
  <c r="AV101" i="12"/>
  <c r="BB101" i="12"/>
  <c r="BB98" i="12"/>
  <c r="AV98" i="12"/>
  <c r="AX98" i="12"/>
  <c r="AT120" i="12"/>
  <c r="AT123" i="12"/>
  <c r="AV102" i="12"/>
  <c r="BB102" i="12"/>
  <c r="AZ98" i="12"/>
  <c r="AR120" i="12"/>
  <c r="AV107" i="12"/>
  <c r="BB107" i="12"/>
  <c r="AV103" i="12"/>
  <c r="BB103" i="12"/>
  <c r="AV100" i="12"/>
  <c r="BB100" i="12"/>
  <c r="AV116" i="12"/>
  <c r="BB116" i="12"/>
  <c r="AH159" i="12"/>
  <c r="W120" i="12"/>
  <c r="S121" i="12"/>
  <c r="O12" i="12"/>
  <c r="S12" i="12"/>
  <c r="BL16" i="9"/>
  <c r="BN16" i="9"/>
  <c r="BR16" i="9"/>
  <c r="AT33" i="9"/>
  <c r="BD33" i="9"/>
  <c r="R40" i="9"/>
  <c r="T40" i="9"/>
  <c r="C36" i="12"/>
  <c r="AT40" i="9"/>
  <c r="C29" i="12"/>
  <c r="V282" i="9"/>
  <c r="V82" i="9"/>
  <c r="V253" i="9"/>
  <c r="V40" i="9"/>
  <c r="V98" i="9"/>
  <c r="R253" i="9"/>
  <c r="T227" i="9"/>
  <c r="R282" i="9"/>
  <c r="T282" i="9"/>
  <c r="T277" i="9"/>
  <c r="T246" i="9"/>
  <c r="AL123" i="12"/>
  <c r="AN120" i="12"/>
  <c r="AZ120" i="12"/>
  <c r="BB120" i="12"/>
  <c r="BB121" i="12"/>
  <c r="AT159" i="12"/>
  <c r="AV120" i="12"/>
  <c r="AR121" i="12"/>
  <c r="O36" i="12"/>
  <c r="BF33" i="9"/>
  <c r="Q29" i="12"/>
  <c r="U29" i="12"/>
  <c r="W29" i="12"/>
  <c r="I29" i="12"/>
  <c r="BP33" i="9"/>
  <c r="AZ33" i="9"/>
  <c r="BB33" i="9"/>
  <c r="BF40" i="9"/>
  <c r="U12" i="12"/>
  <c r="AA12" i="12"/>
  <c r="T253" i="9"/>
  <c r="AR36" i="12"/>
  <c r="AZ121" i="12"/>
  <c r="AL159" i="12"/>
  <c r="AJ121" i="12"/>
  <c r="AN123" i="12"/>
  <c r="AL124" i="12"/>
  <c r="AP120" i="12"/>
  <c r="BB123" i="12"/>
  <c r="BB159" i="12"/>
  <c r="BB160" i="12"/>
  <c r="AL121" i="12"/>
  <c r="AT121" i="12"/>
  <c r="AX120" i="12"/>
  <c r="BL33" i="9"/>
  <c r="BN33" i="9"/>
  <c r="BL40" i="9"/>
  <c r="BN40" i="9"/>
  <c r="Q36" i="12"/>
  <c r="BP40" i="9"/>
  <c r="W12" i="12"/>
  <c r="Y29" i="12"/>
  <c r="M29" i="12"/>
  <c r="T252" i="9"/>
  <c r="T264" i="9"/>
  <c r="AZ36" i="12"/>
  <c r="AV36" i="12"/>
  <c r="AX36" i="12"/>
  <c r="BB124" i="12"/>
  <c r="AJ124" i="12"/>
  <c r="AN159" i="12"/>
  <c r="AP123" i="12"/>
  <c r="U36" i="12"/>
  <c r="W36" i="12"/>
  <c r="Y36" i="12"/>
  <c r="O29" i="12"/>
  <c r="G607" i="9"/>
  <c r="F607" i="9"/>
  <c r="H606" i="9"/>
  <c r="H605" i="9"/>
  <c r="H604" i="9"/>
  <c r="H603" i="9"/>
  <c r="H602" i="9"/>
  <c r="H601" i="9"/>
  <c r="H600" i="9"/>
  <c r="H599" i="9"/>
  <c r="H598" i="9"/>
  <c r="H597" i="9"/>
  <c r="H596" i="9"/>
  <c r="H595" i="9"/>
  <c r="G592" i="9"/>
  <c r="F592" i="9"/>
  <c r="F86" i="9"/>
  <c r="H591" i="9"/>
  <c r="H590" i="9"/>
  <c r="H589" i="9"/>
  <c r="G588" i="9"/>
  <c r="G85" i="9"/>
  <c r="F588" i="9"/>
  <c r="F85" i="9"/>
  <c r="V587" i="9"/>
  <c r="H587" i="9"/>
  <c r="V586" i="9"/>
  <c r="H586" i="9"/>
  <c r="H585" i="9"/>
  <c r="V584" i="9"/>
  <c r="H584" i="9"/>
  <c r="H583" i="9"/>
  <c r="G582" i="9"/>
  <c r="G84" i="9"/>
  <c r="F582" i="9"/>
  <c r="H581" i="9"/>
  <c r="H580" i="9"/>
  <c r="H579" i="9"/>
  <c r="H578" i="9"/>
  <c r="G575" i="9"/>
  <c r="F575" i="9"/>
  <c r="H574" i="9"/>
  <c r="H573" i="9"/>
  <c r="H572" i="9"/>
  <c r="H571" i="9"/>
  <c r="H570" i="9"/>
  <c r="G569" i="9"/>
  <c r="F569" i="9"/>
  <c r="F61" i="9"/>
  <c r="H568" i="9"/>
  <c r="H567" i="9"/>
  <c r="H566" i="9"/>
  <c r="H565" i="9"/>
  <c r="H564" i="9"/>
  <c r="H563" i="9"/>
  <c r="G560" i="9"/>
  <c r="G68" i="9"/>
  <c r="F560" i="9"/>
  <c r="F68" i="9"/>
  <c r="H559" i="9"/>
  <c r="H558" i="9"/>
  <c r="H557" i="9"/>
  <c r="H556" i="9"/>
  <c r="H555" i="9"/>
  <c r="G554" i="9"/>
  <c r="G67" i="9"/>
  <c r="F554" i="9"/>
  <c r="H553" i="9"/>
  <c r="H552" i="9"/>
  <c r="H551" i="9"/>
  <c r="H550" i="9"/>
  <c r="H549" i="9"/>
  <c r="H548" i="9"/>
  <c r="H547" i="9"/>
  <c r="H546" i="9"/>
  <c r="G545" i="9"/>
  <c r="G66" i="9"/>
  <c r="F545" i="9"/>
  <c r="V544" i="9"/>
  <c r="H544" i="9"/>
  <c r="V543" i="9"/>
  <c r="H543" i="9"/>
  <c r="H542" i="9"/>
  <c r="G541" i="9"/>
  <c r="G65" i="9"/>
  <c r="F541" i="9"/>
  <c r="F65" i="9"/>
  <c r="H540" i="9"/>
  <c r="H539" i="9"/>
  <c r="H538" i="9"/>
  <c r="H537" i="9"/>
  <c r="H536" i="9"/>
  <c r="G522" i="9"/>
  <c r="F522" i="9"/>
  <c r="F56" i="9"/>
  <c r="V521" i="9"/>
  <c r="H521" i="9"/>
  <c r="H520" i="9"/>
  <c r="H519" i="9"/>
  <c r="H518" i="9"/>
  <c r="H517" i="9"/>
  <c r="H516" i="9"/>
  <c r="H515" i="9"/>
  <c r="H514" i="9"/>
  <c r="H513" i="9"/>
  <c r="H512" i="9"/>
  <c r="H511" i="9"/>
  <c r="H510" i="9"/>
  <c r="G507" i="9"/>
  <c r="G92" i="9"/>
  <c r="F507" i="9"/>
  <c r="H506" i="9"/>
  <c r="H505" i="9"/>
  <c r="H504" i="9"/>
  <c r="H503" i="9"/>
  <c r="G502" i="9"/>
  <c r="F502" i="9"/>
  <c r="H501" i="9"/>
  <c r="H500" i="9"/>
  <c r="H499" i="9"/>
  <c r="H498" i="9"/>
  <c r="H497" i="9"/>
  <c r="H496" i="9"/>
  <c r="G495" i="9"/>
  <c r="G90" i="9"/>
  <c r="F495" i="9"/>
  <c r="V494" i="9"/>
  <c r="H494" i="9"/>
  <c r="H493" i="9"/>
  <c r="V492" i="9"/>
  <c r="H492" i="9"/>
  <c r="V491" i="9"/>
  <c r="H491" i="9"/>
  <c r="V490" i="9"/>
  <c r="H490" i="9"/>
  <c r="V489" i="9"/>
  <c r="H489" i="9"/>
  <c r="H488" i="9"/>
  <c r="G485" i="9"/>
  <c r="G71" i="9"/>
  <c r="F485" i="9"/>
  <c r="H484" i="9"/>
  <c r="H483" i="9"/>
  <c r="H482" i="9"/>
  <c r="H481" i="9"/>
  <c r="G480" i="9"/>
  <c r="G70" i="9"/>
  <c r="F480" i="9"/>
  <c r="F70" i="9"/>
  <c r="H479" i="9"/>
  <c r="H478" i="9"/>
  <c r="H477" i="9"/>
  <c r="G476" i="9"/>
  <c r="F476" i="9"/>
  <c r="F69" i="9"/>
  <c r="V475" i="9"/>
  <c r="H475" i="9"/>
  <c r="H474" i="9"/>
  <c r="G472" i="9"/>
  <c r="G88" i="9"/>
  <c r="F472" i="9"/>
  <c r="H471" i="9"/>
  <c r="H470" i="9"/>
  <c r="H469" i="9"/>
  <c r="H468" i="9"/>
  <c r="H467" i="9"/>
  <c r="H466" i="9"/>
  <c r="H465" i="9"/>
  <c r="H464" i="9"/>
  <c r="H463" i="9"/>
  <c r="H462" i="9"/>
  <c r="H461" i="9"/>
  <c r="H460" i="9"/>
  <c r="H459" i="9"/>
  <c r="H458" i="9"/>
  <c r="H457" i="9"/>
  <c r="H456" i="9"/>
  <c r="G454" i="9"/>
  <c r="F454" i="9"/>
  <c r="F80" i="9"/>
  <c r="H453" i="9"/>
  <c r="H452" i="9"/>
  <c r="H451" i="9"/>
  <c r="H450" i="9"/>
  <c r="H449" i="9"/>
  <c r="H448" i="9"/>
  <c r="H447" i="9"/>
  <c r="H446" i="9"/>
  <c r="H445" i="9"/>
  <c r="G427" i="9"/>
  <c r="G57" i="9"/>
  <c r="F427" i="9"/>
  <c r="F57" i="9"/>
  <c r="H426" i="9"/>
  <c r="H425" i="9"/>
  <c r="H424" i="9"/>
  <c r="H423" i="9"/>
  <c r="H422" i="9"/>
  <c r="V421" i="9"/>
  <c r="H421" i="9"/>
  <c r="V420" i="9"/>
  <c r="H420" i="9"/>
  <c r="H419" i="9"/>
  <c r="G416" i="9"/>
  <c r="G59" i="9"/>
  <c r="F416" i="9"/>
  <c r="R415" i="9"/>
  <c r="T415" i="9"/>
  <c r="H415" i="9"/>
  <c r="H414" i="9"/>
  <c r="H413" i="9"/>
  <c r="H412" i="9"/>
  <c r="H411" i="9"/>
  <c r="H410" i="9"/>
  <c r="H409" i="9"/>
  <c r="H408" i="9"/>
  <c r="H407" i="9"/>
  <c r="H406" i="9"/>
  <c r="G405" i="9"/>
  <c r="G58" i="9"/>
  <c r="F405" i="9"/>
  <c r="F58" i="9"/>
  <c r="V404" i="9"/>
  <c r="H404" i="9"/>
  <c r="H403" i="9"/>
  <c r="H402" i="9"/>
  <c r="H401" i="9"/>
  <c r="H400" i="9"/>
  <c r="H399" i="9"/>
  <c r="H398" i="9"/>
  <c r="H397" i="9"/>
  <c r="G394" i="9"/>
  <c r="G95" i="9"/>
  <c r="F394" i="9"/>
  <c r="F95" i="9"/>
  <c r="V393" i="9"/>
  <c r="H393" i="9"/>
  <c r="H392" i="9"/>
  <c r="H391" i="9"/>
  <c r="H390" i="9"/>
  <c r="R389" i="9"/>
  <c r="T389" i="9"/>
  <c r="H389" i="9"/>
  <c r="H388" i="9"/>
  <c r="H387" i="9"/>
  <c r="H386" i="9"/>
  <c r="G385" i="9"/>
  <c r="G94" i="9"/>
  <c r="F385" i="9"/>
  <c r="F94" i="9"/>
  <c r="H384" i="9"/>
  <c r="H383" i="9"/>
  <c r="H382" i="9"/>
  <c r="H381" i="9"/>
  <c r="H380" i="9"/>
  <c r="V379" i="9"/>
  <c r="H379" i="9"/>
  <c r="V378" i="9"/>
  <c r="H378" i="9"/>
  <c r="H377" i="9"/>
  <c r="R376" i="9"/>
  <c r="T376" i="9"/>
  <c r="H376" i="9"/>
  <c r="V375" i="9"/>
  <c r="H375" i="9"/>
  <c r="H374" i="9"/>
  <c r="H373" i="9"/>
  <c r="H372" i="9"/>
  <c r="H371" i="9"/>
  <c r="V370" i="9"/>
  <c r="H370" i="9"/>
  <c r="H369" i="9"/>
  <c r="H368" i="9"/>
  <c r="H367" i="9"/>
  <c r="G366" i="9"/>
  <c r="G93" i="9"/>
  <c r="F366" i="9"/>
  <c r="F93" i="9"/>
  <c r="H365" i="9"/>
  <c r="H364" i="9"/>
  <c r="H363" i="9"/>
  <c r="H362" i="9"/>
  <c r="R361" i="9"/>
  <c r="T361" i="9"/>
  <c r="H361" i="9"/>
  <c r="H360" i="9"/>
  <c r="R359" i="9"/>
  <c r="T359" i="9"/>
  <c r="H359" i="9"/>
  <c r="R358" i="9"/>
  <c r="T358" i="9"/>
  <c r="H358" i="9"/>
  <c r="H357" i="9"/>
  <c r="G354" i="9"/>
  <c r="G74" i="9"/>
  <c r="F354" i="9"/>
  <c r="F74" i="9"/>
  <c r="H353" i="9"/>
  <c r="H352" i="9"/>
  <c r="H351" i="9"/>
  <c r="G350" i="9"/>
  <c r="G73" i="9"/>
  <c r="F350" i="9"/>
  <c r="H349" i="9"/>
  <c r="H348" i="9"/>
  <c r="H347" i="9"/>
  <c r="R346" i="9"/>
  <c r="T346" i="9"/>
  <c r="H346" i="9"/>
  <c r="H345" i="9"/>
  <c r="H344" i="9"/>
  <c r="H343" i="9"/>
  <c r="H342" i="9"/>
  <c r="H341" i="9"/>
  <c r="H340" i="9"/>
  <c r="H339" i="9"/>
  <c r="V338" i="9"/>
  <c r="H338" i="9"/>
  <c r="H337" i="9"/>
  <c r="G336" i="9"/>
  <c r="G72" i="9"/>
  <c r="F336" i="9"/>
  <c r="R335" i="9"/>
  <c r="T335" i="9"/>
  <c r="H335" i="9"/>
  <c r="H334" i="9"/>
  <c r="H333" i="9"/>
  <c r="H332" i="9"/>
  <c r="R331" i="9"/>
  <c r="T331" i="9"/>
  <c r="H331" i="9"/>
  <c r="R330" i="9"/>
  <c r="T330" i="9"/>
  <c r="H330" i="9"/>
  <c r="H329" i="9"/>
  <c r="H328" i="9"/>
  <c r="R327" i="9"/>
  <c r="T327" i="9"/>
  <c r="H327" i="9"/>
  <c r="H326" i="9"/>
  <c r="H325" i="9"/>
  <c r="H324" i="9"/>
  <c r="H323" i="9"/>
  <c r="G321" i="9"/>
  <c r="G89" i="9"/>
  <c r="F321" i="9"/>
  <c r="F89" i="9"/>
  <c r="H320" i="9"/>
  <c r="H319" i="9"/>
  <c r="R318" i="9"/>
  <c r="T318" i="9"/>
  <c r="H318" i="9"/>
  <c r="H317" i="9"/>
  <c r="H316" i="9"/>
  <c r="H315" i="9"/>
  <c r="R314" i="9"/>
  <c r="T314" i="9"/>
  <c r="H314" i="9"/>
  <c r="H313" i="9"/>
  <c r="V312" i="9"/>
  <c r="H312" i="9"/>
  <c r="H311" i="9"/>
  <c r="R310" i="9"/>
  <c r="T310" i="9"/>
  <c r="H310" i="9"/>
  <c r="V309" i="9"/>
  <c r="H309" i="9"/>
  <c r="V308" i="9"/>
  <c r="H308" i="9"/>
  <c r="H307" i="9"/>
  <c r="R306" i="9"/>
  <c r="T306" i="9"/>
  <c r="H306" i="9"/>
  <c r="V305" i="9"/>
  <c r="H305" i="9"/>
  <c r="H304" i="9"/>
  <c r="G301" i="9"/>
  <c r="G64" i="9"/>
  <c r="F301" i="9"/>
  <c r="F64" i="9"/>
  <c r="H300" i="9"/>
  <c r="V299" i="9"/>
  <c r="H299" i="9"/>
  <c r="H298" i="9"/>
  <c r="R297" i="9"/>
  <c r="T297" i="9"/>
  <c r="H297" i="9"/>
  <c r="H296" i="9"/>
  <c r="H295" i="9"/>
  <c r="G294" i="9"/>
  <c r="F294" i="9"/>
  <c r="H293" i="9"/>
  <c r="H292" i="9"/>
  <c r="V291" i="9"/>
  <c r="H291" i="9"/>
  <c r="H290" i="9"/>
  <c r="V289" i="9"/>
  <c r="H289" i="9"/>
  <c r="H288" i="9"/>
  <c r="H287" i="9"/>
  <c r="V286" i="9"/>
  <c r="H286" i="9"/>
  <c r="H285" i="9"/>
  <c r="H284" i="9"/>
  <c r="G221" i="9"/>
  <c r="G55" i="9"/>
  <c r="F221" i="9"/>
  <c r="F55" i="9"/>
  <c r="R220" i="9"/>
  <c r="T220" i="9"/>
  <c r="H220" i="9"/>
  <c r="H219" i="9"/>
  <c r="H218" i="9"/>
  <c r="V217" i="9"/>
  <c r="H217" i="9"/>
  <c r="V216" i="9"/>
  <c r="H216" i="9"/>
  <c r="H215" i="9"/>
  <c r="H214" i="9"/>
  <c r="H213" i="9"/>
  <c r="R212" i="9"/>
  <c r="T212" i="9"/>
  <c r="H212" i="9"/>
  <c r="H211" i="9"/>
  <c r="H210" i="9"/>
  <c r="H209" i="9"/>
  <c r="G208" i="9"/>
  <c r="G54" i="9"/>
  <c r="F208" i="9"/>
  <c r="V207" i="9"/>
  <c r="H207" i="9"/>
  <c r="V206" i="9"/>
  <c r="H206" i="9"/>
  <c r="V205" i="9"/>
  <c r="H205" i="9"/>
  <c r="V204" i="9"/>
  <c r="H204" i="9"/>
  <c r="V203" i="9"/>
  <c r="H203" i="9"/>
  <c r="V202" i="9"/>
  <c r="H202" i="9"/>
  <c r="H201" i="9"/>
  <c r="G199" i="9"/>
  <c r="G15" i="9"/>
  <c r="F199" i="9"/>
  <c r="F15" i="9"/>
  <c r="H198" i="9"/>
  <c r="H197" i="9"/>
  <c r="R196" i="9"/>
  <c r="T196" i="9"/>
  <c r="H196" i="9"/>
  <c r="R195" i="9"/>
  <c r="T195" i="9"/>
  <c r="H195" i="9"/>
  <c r="H194" i="9"/>
  <c r="H193" i="9"/>
  <c r="R192" i="9"/>
  <c r="T192" i="9"/>
  <c r="H192" i="9"/>
  <c r="H191" i="9"/>
  <c r="H190" i="9"/>
  <c r="H189" i="9"/>
  <c r="R188" i="9"/>
  <c r="T188" i="9"/>
  <c r="H188" i="9"/>
  <c r="R187" i="9"/>
  <c r="T187" i="9"/>
  <c r="H187" i="9"/>
  <c r="H186" i="9"/>
  <c r="H185" i="9"/>
  <c r="H184" i="9"/>
  <c r="G181" i="9"/>
  <c r="G77" i="9"/>
  <c r="F181" i="9"/>
  <c r="F77" i="9"/>
  <c r="H180" i="9"/>
  <c r="H179" i="9"/>
  <c r="H178" i="9"/>
  <c r="H177" i="9"/>
  <c r="G176" i="9"/>
  <c r="G76" i="9"/>
  <c r="F176" i="9"/>
  <c r="F76" i="9"/>
  <c r="H175" i="9"/>
  <c r="H174" i="9"/>
  <c r="H173" i="9"/>
  <c r="H172" i="9"/>
  <c r="H171" i="9"/>
  <c r="G170" i="9"/>
  <c r="G75" i="9"/>
  <c r="F170" i="9"/>
  <c r="F75" i="9"/>
  <c r="H169" i="9"/>
  <c r="V168" i="9"/>
  <c r="H168" i="9"/>
  <c r="H167" i="9"/>
  <c r="H166" i="9"/>
  <c r="H165" i="9"/>
  <c r="H164" i="9"/>
  <c r="G161" i="9"/>
  <c r="G79" i="9"/>
  <c r="F161" i="9"/>
  <c r="V160" i="9"/>
  <c r="H160" i="9"/>
  <c r="H159" i="9"/>
  <c r="H158" i="9"/>
  <c r="R157" i="9"/>
  <c r="T157" i="9"/>
  <c r="H157" i="9"/>
  <c r="H156" i="9"/>
  <c r="H155" i="9"/>
  <c r="V154" i="9"/>
  <c r="H154" i="9"/>
  <c r="V153" i="9"/>
  <c r="H153" i="9"/>
  <c r="H152" i="9"/>
  <c r="G151" i="9"/>
  <c r="G78" i="9"/>
  <c r="F151" i="9"/>
  <c r="F78" i="9"/>
  <c r="V150" i="9"/>
  <c r="H150" i="9"/>
  <c r="H149" i="9"/>
  <c r="H148" i="9"/>
  <c r="G127" i="9"/>
  <c r="G53" i="9"/>
  <c r="F127" i="9"/>
  <c r="F53" i="9"/>
  <c r="H126" i="9"/>
  <c r="H125" i="9"/>
  <c r="H124" i="9"/>
  <c r="H123" i="9"/>
  <c r="R122" i="9"/>
  <c r="T122" i="9"/>
  <c r="H122" i="9"/>
  <c r="H121" i="9"/>
  <c r="H120" i="9"/>
  <c r="G118" i="9"/>
  <c r="G38" i="9"/>
  <c r="G19" i="11"/>
  <c r="F118" i="9"/>
  <c r="F38" i="9"/>
  <c r="F19" i="11"/>
  <c r="H117" i="9"/>
  <c r="H116" i="9"/>
  <c r="H115" i="9"/>
  <c r="H114" i="9"/>
  <c r="H113" i="9"/>
  <c r="R112" i="9"/>
  <c r="T112" i="9"/>
  <c r="H112" i="9"/>
  <c r="H111" i="9"/>
  <c r="H110" i="9"/>
  <c r="J60" i="9"/>
  <c r="G60" i="9"/>
  <c r="J86" i="9"/>
  <c r="J85" i="9"/>
  <c r="J84" i="9"/>
  <c r="F84" i="9"/>
  <c r="J62" i="9"/>
  <c r="G62" i="9"/>
  <c r="J61" i="9"/>
  <c r="J68" i="9"/>
  <c r="J67" i="9"/>
  <c r="J66" i="9"/>
  <c r="F66" i="9"/>
  <c r="J65" i="9"/>
  <c r="J56" i="9"/>
  <c r="J97" i="9"/>
  <c r="J92" i="9"/>
  <c r="F92" i="9"/>
  <c r="J91" i="9"/>
  <c r="G91" i="9"/>
  <c r="F91" i="9"/>
  <c r="J90" i="9"/>
  <c r="F90" i="9"/>
  <c r="J71" i="9"/>
  <c r="F71" i="9"/>
  <c r="J70" i="9"/>
  <c r="J69" i="9"/>
  <c r="J88" i="9"/>
  <c r="F88" i="9"/>
  <c r="J80" i="9"/>
  <c r="G80" i="9"/>
  <c r="J57" i="9"/>
  <c r="J59" i="9"/>
  <c r="J58" i="9"/>
  <c r="J74" i="9"/>
  <c r="J73" i="9"/>
  <c r="J72" i="9"/>
  <c r="F72" i="9"/>
  <c r="J89" i="9"/>
  <c r="J64" i="9"/>
  <c r="J63" i="9"/>
  <c r="J55" i="9"/>
  <c r="J54" i="9"/>
  <c r="J50" i="9"/>
  <c r="J77" i="9"/>
  <c r="J76" i="9"/>
  <c r="J75" i="9"/>
  <c r="J79" i="9"/>
  <c r="J78" i="9"/>
  <c r="J53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J96" i="9"/>
  <c r="G22" i="9"/>
  <c r="F34" i="9"/>
  <c r="G30" i="9"/>
  <c r="A16" i="9"/>
  <c r="T373" i="8"/>
  <c r="T307" i="8"/>
  <c r="T288" i="8"/>
  <c r="T287" i="8"/>
  <c r="T286" i="8"/>
  <c r="T285" i="8"/>
  <c r="T244" i="8"/>
  <c r="T245" i="8"/>
  <c r="T247" i="8"/>
  <c r="T206" i="8"/>
  <c r="T154" i="8"/>
  <c r="T155" i="8"/>
  <c r="T392" i="8"/>
  <c r="T383" i="8"/>
  <c r="T387" i="8"/>
  <c r="H400" i="8"/>
  <c r="H399" i="8"/>
  <c r="H398" i="8"/>
  <c r="H397" i="8"/>
  <c r="H396" i="8"/>
  <c r="H395" i="8"/>
  <c r="H394" i="8"/>
  <c r="H380" i="8"/>
  <c r="H381" i="8"/>
  <c r="H378" i="8"/>
  <c r="H379" i="8"/>
  <c r="H382" i="8"/>
  <c r="H383" i="8"/>
  <c r="H384" i="8"/>
  <c r="H385" i="8"/>
  <c r="H386" i="8"/>
  <c r="H357" i="8"/>
  <c r="H358" i="8"/>
  <c r="H359" i="8"/>
  <c r="H347" i="8"/>
  <c r="H348" i="8"/>
  <c r="H349" i="8"/>
  <c r="H350" i="8"/>
  <c r="H340" i="8"/>
  <c r="H341" i="8"/>
  <c r="H342" i="8"/>
  <c r="H343" i="8"/>
  <c r="F17" i="8"/>
  <c r="F133" i="11"/>
  <c r="H327" i="8"/>
  <c r="H328" i="8"/>
  <c r="H329" i="8"/>
  <c r="H330" i="8"/>
  <c r="H331" i="8"/>
  <c r="H332" i="8"/>
  <c r="H333" i="8"/>
  <c r="H313" i="8"/>
  <c r="H314" i="8"/>
  <c r="H315" i="8"/>
  <c r="H316" i="8"/>
  <c r="H317" i="8"/>
  <c r="H318" i="8"/>
  <c r="H281" i="8"/>
  <c r="H282" i="8"/>
  <c r="H283" i="8"/>
  <c r="H231" i="8"/>
  <c r="H232" i="8"/>
  <c r="H202" i="8"/>
  <c r="H203" i="8"/>
  <c r="H204" i="8"/>
  <c r="H182" i="8"/>
  <c r="H183" i="8"/>
  <c r="H184" i="8"/>
  <c r="H185" i="8"/>
  <c r="H186" i="8"/>
  <c r="H187" i="8"/>
  <c r="H188" i="8"/>
  <c r="H189" i="8"/>
  <c r="H190" i="8"/>
  <c r="H179" i="8"/>
  <c r="G30" i="8"/>
  <c r="G122" i="11"/>
  <c r="H167" i="8"/>
  <c r="H168" i="8"/>
  <c r="H169" i="8"/>
  <c r="H171" i="8"/>
  <c r="H172" i="8"/>
  <c r="H152" i="8"/>
  <c r="H153" i="8"/>
  <c r="H141" i="8"/>
  <c r="H142" i="8"/>
  <c r="H144" i="8"/>
  <c r="H145" i="8"/>
  <c r="H94" i="8"/>
  <c r="H95" i="8"/>
  <c r="H96" i="8"/>
  <c r="H97" i="8"/>
  <c r="H98" i="8"/>
  <c r="H99" i="8"/>
  <c r="H392" i="8"/>
  <c r="H391" i="8"/>
  <c r="H389" i="8"/>
  <c r="H388" i="8"/>
  <c r="H387" i="8"/>
  <c r="H377" i="8"/>
  <c r="H376" i="8"/>
  <c r="G22" i="8"/>
  <c r="G135" i="11"/>
  <c r="F22" i="8"/>
  <c r="F135" i="11"/>
  <c r="H373" i="8"/>
  <c r="H372" i="8"/>
  <c r="H371" i="8"/>
  <c r="H370" i="8"/>
  <c r="H369" i="8"/>
  <c r="H368" i="8"/>
  <c r="H367" i="8"/>
  <c r="H366" i="8"/>
  <c r="H362" i="8"/>
  <c r="H361" i="8"/>
  <c r="H360" i="8"/>
  <c r="H356" i="8"/>
  <c r="H355" i="8"/>
  <c r="H353" i="8"/>
  <c r="H352" i="8"/>
  <c r="H351" i="8"/>
  <c r="H346" i="8"/>
  <c r="H345" i="8"/>
  <c r="H339" i="8"/>
  <c r="H336" i="8"/>
  <c r="H335" i="8"/>
  <c r="H334" i="8"/>
  <c r="H326" i="8"/>
  <c r="H323" i="8"/>
  <c r="H322" i="8"/>
  <c r="H321" i="8"/>
  <c r="H320" i="8"/>
  <c r="H319" i="8"/>
  <c r="H312" i="8"/>
  <c r="H308" i="8"/>
  <c r="H307" i="8"/>
  <c r="H306" i="8"/>
  <c r="H305" i="8"/>
  <c r="H304" i="8"/>
  <c r="H303" i="8"/>
  <c r="H301" i="8"/>
  <c r="H300" i="8"/>
  <c r="H298" i="8"/>
  <c r="H297" i="8"/>
  <c r="H296" i="8"/>
  <c r="H295" i="8"/>
  <c r="H294" i="8"/>
  <c r="H293" i="8"/>
  <c r="H292" i="8"/>
  <c r="H288" i="8"/>
  <c r="H287" i="8"/>
  <c r="H286" i="8"/>
  <c r="H285" i="8"/>
  <c r="T284" i="8"/>
  <c r="H284" i="8"/>
  <c r="H280" i="8"/>
  <c r="H278" i="8"/>
  <c r="H277" i="8"/>
  <c r="H276" i="8"/>
  <c r="H275" i="8"/>
  <c r="H274" i="8"/>
  <c r="H272" i="8"/>
  <c r="H271" i="8"/>
  <c r="H270" i="8"/>
  <c r="H269" i="8"/>
  <c r="H268" i="8"/>
  <c r="G31" i="8"/>
  <c r="G129" i="11"/>
  <c r="H265" i="8"/>
  <c r="H264" i="8"/>
  <c r="H263" i="8"/>
  <c r="H262" i="8"/>
  <c r="H261" i="8"/>
  <c r="H260" i="8"/>
  <c r="H259" i="8"/>
  <c r="H255" i="8"/>
  <c r="H254" i="8"/>
  <c r="H253" i="8"/>
  <c r="H252" i="8"/>
  <c r="H251" i="8"/>
  <c r="H250" i="8"/>
  <c r="H249" i="8"/>
  <c r="H247" i="8"/>
  <c r="T246" i="8"/>
  <c r="H246" i="8"/>
  <c r="H245" i="8"/>
  <c r="H244" i="8"/>
  <c r="H243" i="8"/>
  <c r="H239" i="8"/>
  <c r="H238" i="8"/>
  <c r="H237" i="8"/>
  <c r="H235" i="8"/>
  <c r="H234" i="8"/>
  <c r="H233" i="8"/>
  <c r="H230" i="8"/>
  <c r="G15" i="8"/>
  <c r="H227" i="8"/>
  <c r="H226" i="8"/>
  <c r="H225" i="8"/>
  <c r="H224" i="8"/>
  <c r="H223" i="8"/>
  <c r="H222" i="8"/>
  <c r="G36" i="8"/>
  <c r="G125" i="11"/>
  <c r="F36" i="8"/>
  <c r="F125" i="11"/>
  <c r="H219" i="8"/>
  <c r="H218" i="8"/>
  <c r="H217" i="8"/>
  <c r="H216" i="8"/>
  <c r="H215" i="8"/>
  <c r="H214" i="8"/>
  <c r="H213" i="8"/>
  <c r="H212" i="8"/>
  <c r="T208" i="8"/>
  <c r="H208" i="8"/>
  <c r="T207" i="8"/>
  <c r="H207" i="8"/>
  <c r="H206" i="8"/>
  <c r="H205" i="8"/>
  <c r="H201" i="8"/>
  <c r="H199" i="8"/>
  <c r="H198" i="8"/>
  <c r="H197" i="8"/>
  <c r="H196" i="8"/>
  <c r="H195" i="8"/>
  <c r="H192" i="8"/>
  <c r="H191" i="8"/>
  <c r="H175" i="8"/>
  <c r="H174" i="8"/>
  <c r="H173" i="8"/>
  <c r="H166" i="8"/>
  <c r="F37" i="8"/>
  <c r="F120" i="11"/>
  <c r="H163" i="8"/>
  <c r="H162" i="8"/>
  <c r="H161" i="8"/>
  <c r="H160" i="8"/>
  <c r="H159" i="8"/>
  <c r="G21" i="8"/>
  <c r="G119" i="11"/>
  <c r="F21" i="8"/>
  <c r="F119" i="11"/>
  <c r="H156" i="8"/>
  <c r="H155" i="8"/>
  <c r="H154" i="8"/>
  <c r="H151" i="8"/>
  <c r="H147" i="8"/>
  <c r="H146" i="8"/>
  <c r="H140" i="8"/>
  <c r="H137" i="8"/>
  <c r="H136" i="8"/>
  <c r="H135" i="8"/>
  <c r="H134" i="8"/>
  <c r="H133" i="8"/>
  <c r="H130" i="8"/>
  <c r="H129" i="8"/>
  <c r="H128" i="8"/>
  <c r="H127" i="8"/>
  <c r="H126" i="8"/>
  <c r="H125" i="8"/>
  <c r="H124" i="8"/>
  <c r="H123" i="8"/>
  <c r="H122" i="8"/>
  <c r="G16" i="8"/>
  <c r="G115" i="11"/>
  <c r="H119" i="8"/>
  <c r="H118" i="8"/>
  <c r="H117" i="8"/>
  <c r="H116" i="8"/>
  <c r="H115" i="8"/>
  <c r="H114" i="8"/>
  <c r="G32" i="8"/>
  <c r="G114" i="11"/>
  <c r="H111" i="8"/>
  <c r="H110" i="8"/>
  <c r="H109" i="8"/>
  <c r="H108" i="8"/>
  <c r="H107" i="8"/>
  <c r="G25" i="8"/>
  <c r="G113" i="11"/>
  <c r="F25" i="8"/>
  <c r="F113" i="11"/>
  <c r="H104" i="8"/>
  <c r="H103" i="8"/>
  <c r="H102" i="8"/>
  <c r="H101" i="8"/>
  <c r="H100" i="8"/>
  <c r="H93" i="8"/>
  <c r="J82" i="8"/>
  <c r="J77" i="8"/>
  <c r="J81" i="8"/>
  <c r="J79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J63" i="8"/>
  <c r="AL160" i="12"/>
  <c r="AJ160" i="12"/>
  <c r="AP159" i="12"/>
  <c r="G126" i="11"/>
  <c r="F31" i="8"/>
  <c r="F129" i="11"/>
  <c r="F30" i="8"/>
  <c r="F122" i="11"/>
  <c r="F34" i="8"/>
  <c r="F123" i="11"/>
  <c r="J101" i="9"/>
  <c r="J100" i="9"/>
  <c r="J99" i="9"/>
  <c r="J98" i="9"/>
  <c r="J93" i="9"/>
  <c r="J94" i="9"/>
  <c r="J95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L31" i="9"/>
  <c r="L39" i="9"/>
  <c r="G35" i="11"/>
  <c r="G34" i="11"/>
  <c r="G44" i="11"/>
  <c r="G26" i="11"/>
  <c r="F22" i="9"/>
  <c r="G20" i="9"/>
  <c r="F50" i="9"/>
  <c r="F17" i="9"/>
  <c r="H522" i="9"/>
  <c r="H56" i="9"/>
  <c r="F19" i="9"/>
  <c r="G50" i="9"/>
  <c r="G19" i="9"/>
  <c r="G96" i="9"/>
  <c r="H554" i="9"/>
  <c r="H67" i="9"/>
  <c r="G56" i="9"/>
  <c r="H350" i="9"/>
  <c r="H73" i="9"/>
  <c r="R370" i="9"/>
  <c r="T370" i="9"/>
  <c r="H294" i="9"/>
  <c r="H63" i="9"/>
  <c r="H476" i="9"/>
  <c r="H69" i="9"/>
  <c r="F302" i="9"/>
  <c r="F24" i="9"/>
  <c r="F28" i="11"/>
  <c r="H301" i="9"/>
  <c r="H64" i="9"/>
  <c r="G35" i="9"/>
  <c r="G35" i="8"/>
  <c r="G116" i="11"/>
  <c r="G37" i="8"/>
  <c r="G120" i="11"/>
  <c r="F24" i="8"/>
  <c r="F132" i="11"/>
  <c r="G17" i="8"/>
  <c r="G133" i="11"/>
  <c r="G29" i="8"/>
  <c r="G117" i="11"/>
  <c r="G24" i="8"/>
  <c r="G132" i="11"/>
  <c r="F15" i="8"/>
  <c r="G34" i="8"/>
  <c r="G123" i="11"/>
  <c r="G149" i="8"/>
  <c r="G18" i="8"/>
  <c r="G118" i="11"/>
  <c r="R154" i="9"/>
  <c r="T154" i="9"/>
  <c r="R206" i="9"/>
  <c r="T206" i="9"/>
  <c r="H427" i="9"/>
  <c r="H57" i="9"/>
  <c r="G508" i="9"/>
  <c r="G36" i="9"/>
  <c r="F20" i="9"/>
  <c r="F63" i="9"/>
  <c r="H405" i="9"/>
  <c r="H58" i="9"/>
  <c r="F417" i="9"/>
  <c r="F21" i="9"/>
  <c r="F576" i="9"/>
  <c r="F23" i="9"/>
  <c r="H592" i="9"/>
  <c r="H86" i="9"/>
  <c r="G63" i="9"/>
  <c r="H127" i="9"/>
  <c r="H17" i="9"/>
  <c r="R368" i="9"/>
  <c r="T368" i="9"/>
  <c r="V368" i="9"/>
  <c r="G86" i="9"/>
  <c r="V192" i="9"/>
  <c r="H394" i="9"/>
  <c r="H95" i="9"/>
  <c r="H416" i="9"/>
  <c r="H59" i="9"/>
  <c r="H472" i="9"/>
  <c r="F561" i="9"/>
  <c r="F25" i="9"/>
  <c r="H607" i="9"/>
  <c r="H22" i="9"/>
  <c r="H118" i="9"/>
  <c r="H38" i="9"/>
  <c r="R204" i="9"/>
  <c r="T204" i="9"/>
  <c r="R308" i="9"/>
  <c r="T308" i="9"/>
  <c r="L385" i="9"/>
  <c r="L94" i="9"/>
  <c r="L485" i="9"/>
  <c r="L71" i="9"/>
  <c r="L545" i="9"/>
  <c r="L66" i="9"/>
  <c r="L592" i="9"/>
  <c r="L86" i="9"/>
  <c r="F35" i="9"/>
  <c r="F29" i="11"/>
  <c r="F96" i="9"/>
  <c r="F59" i="9"/>
  <c r="H170" i="9"/>
  <c r="H75" i="9"/>
  <c r="H354" i="9"/>
  <c r="H74" i="9"/>
  <c r="G34" i="9"/>
  <c r="R379" i="9"/>
  <c r="T379" i="9"/>
  <c r="G593" i="9"/>
  <c r="G32" i="9"/>
  <c r="G43" i="11"/>
  <c r="G69" i="9"/>
  <c r="F67" i="9"/>
  <c r="F62" i="9"/>
  <c r="V361" i="9"/>
  <c r="L454" i="9"/>
  <c r="L80" i="9"/>
  <c r="V296" i="9"/>
  <c r="R296" i="9"/>
  <c r="T296" i="9"/>
  <c r="V313" i="9"/>
  <c r="R313" i="9"/>
  <c r="T313" i="9"/>
  <c r="V320" i="9"/>
  <c r="R320" i="9"/>
  <c r="T320" i="9"/>
  <c r="V343" i="9"/>
  <c r="R343" i="9"/>
  <c r="T343" i="9"/>
  <c r="R362" i="9"/>
  <c r="T362" i="9"/>
  <c r="V362" i="9"/>
  <c r="V449" i="9"/>
  <c r="R449" i="9"/>
  <c r="T449" i="9"/>
  <c r="L405" i="9"/>
  <c r="L58" i="9"/>
  <c r="V520" i="9"/>
  <c r="R520" i="9"/>
  <c r="T520" i="9"/>
  <c r="V317" i="9"/>
  <c r="R317" i="9"/>
  <c r="T317" i="9"/>
  <c r="V300" i="9"/>
  <c r="R300" i="9"/>
  <c r="T300" i="9"/>
  <c r="R407" i="9"/>
  <c r="T407" i="9"/>
  <c r="V407" i="9"/>
  <c r="R422" i="9"/>
  <c r="T422" i="9"/>
  <c r="V422" i="9"/>
  <c r="V215" i="9"/>
  <c r="R215" i="9"/>
  <c r="T215" i="9"/>
  <c r="L294" i="9"/>
  <c r="L63" i="9"/>
  <c r="R447" i="9"/>
  <c r="T447" i="9"/>
  <c r="V447" i="9"/>
  <c r="V167" i="9"/>
  <c r="R167" i="9"/>
  <c r="T167" i="9"/>
  <c r="R519" i="9"/>
  <c r="T519" i="9"/>
  <c r="V519" i="9"/>
  <c r="V316" i="9"/>
  <c r="R316" i="9"/>
  <c r="T316" i="9"/>
  <c r="R349" i="9"/>
  <c r="T349" i="9"/>
  <c r="V349" i="9"/>
  <c r="R424" i="9"/>
  <c r="T424" i="9"/>
  <c r="V424" i="9"/>
  <c r="L127" i="9"/>
  <c r="L17" i="9"/>
  <c r="F162" i="9"/>
  <c r="F29" i="9"/>
  <c r="H176" i="9"/>
  <c r="H76" i="9"/>
  <c r="R202" i="9"/>
  <c r="T202" i="9"/>
  <c r="V212" i="9"/>
  <c r="G222" i="9"/>
  <c r="G18" i="9"/>
  <c r="R312" i="9"/>
  <c r="T312" i="9"/>
  <c r="V318" i="9"/>
  <c r="H321" i="9"/>
  <c r="R393" i="9"/>
  <c r="T393" i="9"/>
  <c r="R421" i="9"/>
  <c r="T421" i="9"/>
  <c r="R448" i="9"/>
  <c r="T448" i="9"/>
  <c r="H454" i="9"/>
  <c r="R475" i="9"/>
  <c r="T475" i="9"/>
  <c r="R489" i="9"/>
  <c r="T489" i="9"/>
  <c r="F593" i="9"/>
  <c r="F32" i="9"/>
  <c r="F43" i="11"/>
  <c r="G17" i="9"/>
  <c r="F73" i="9"/>
  <c r="F60" i="9"/>
  <c r="L502" i="9"/>
  <c r="L91" i="9"/>
  <c r="L507" i="9"/>
  <c r="L92" i="9"/>
  <c r="G561" i="9"/>
  <c r="G25" i="9"/>
  <c r="F30" i="9"/>
  <c r="L181" i="9"/>
  <c r="L77" i="9"/>
  <c r="V122" i="9"/>
  <c r="F182" i="9"/>
  <c r="F28" i="9"/>
  <c r="F23" i="11"/>
  <c r="H199" i="9"/>
  <c r="V335" i="9"/>
  <c r="R338" i="9"/>
  <c r="T338" i="9"/>
  <c r="F355" i="9"/>
  <c r="F27" i="9"/>
  <c r="H385" i="9"/>
  <c r="H94" i="9"/>
  <c r="R404" i="9"/>
  <c r="T404" i="9"/>
  <c r="V415" i="9"/>
  <c r="L476" i="9"/>
  <c r="L69" i="9"/>
  <c r="G486" i="9"/>
  <c r="G26" i="9"/>
  <c r="G37" i="11"/>
  <c r="R490" i="9"/>
  <c r="T490" i="9"/>
  <c r="F508" i="9"/>
  <c r="F36" i="9"/>
  <c r="H541" i="9"/>
  <c r="H65" i="9"/>
  <c r="V359" i="9"/>
  <c r="L560" i="9"/>
  <c r="L68" i="9"/>
  <c r="R587" i="9"/>
  <c r="T587" i="9"/>
  <c r="V220" i="9"/>
  <c r="R289" i="9"/>
  <c r="T289" i="9"/>
  <c r="R291" i="9"/>
  <c r="T291" i="9"/>
  <c r="G302" i="9"/>
  <c r="G24" i="9"/>
  <c r="G28" i="11"/>
  <c r="R378" i="9"/>
  <c r="T378" i="9"/>
  <c r="R491" i="9"/>
  <c r="T491" i="9"/>
  <c r="H495" i="9"/>
  <c r="H90" i="9"/>
  <c r="H545" i="9"/>
  <c r="H66" i="9"/>
  <c r="H588" i="9"/>
  <c r="H85" i="9"/>
  <c r="V124" i="9"/>
  <c r="R124" i="9"/>
  <c r="T124" i="9"/>
  <c r="R185" i="9"/>
  <c r="T185" i="9"/>
  <c r="V185" i="9"/>
  <c r="R326" i="9"/>
  <c r="T326" i="9"/>
  <c r="V326" i="9"/>
  <c r="V516" i="9"/>
  <c r="R516" i="9"/>
  <c r="T516" i="9"/>
  <c r="V553" i="9"/>
  <c r="R553" i="9"/>
  <c r="T553" i="9"/>
  <c r="R114" i="9"/>
  <c r="T114" i="9"/>
  <c r="V114" i="9"/>
  <c r="V125" i="9"/>
  <c r="R125" i="9"/>
  <c r="T125" i="9"/>
  <c r="L151" i="9"/>
  <c r="L78" i="9"/>
  <c r="V157" i="9"/>
  <c r="V169" i="9"/>
  <c r="R169" i="9"/>
  <c r="T169" i="9"/>
  <c r="V172" i="9"/>
  <c r="R172" i="9"/>
  <c r="T172" i="9"/>
  <c r="R217" i="9"/>
  <c r="T217" i="9"/>
  <c r="V287" i="9"/>
  <c r="R287" i="9"/>
  <c r="T287" i="9"/>
  <c r="V369" i="9"/>
  <c r="R369" i="9"/>
  <c r="T369" i="9"/>
  <c r="V174" i="9"/>
  <c r="R174" i="9"/>
  <c r="T174" i="9"/>
  <c r="R197" i="9"/>
  <c r="T197" i="9"/>
  <c r="V197" i="9"/>
  <c r="V573" i="9"/>
  <c r="R573" i="9"/>
  <c r="T573" i="9"/>
  <c r="R116" i="9"/>
  <c r="T116" i="9"/>
  <c r="V116" i="9"/>
  <c r="V293" i="9"/>
  <c r="R293" i="9"/>
  <c r="T293" i="9"/>
  <c r="R333" i="9"/>
  <c r="T333" i="9"/>
  <c r="V333" i="9"/>
  <c r="N127" i="9"/>
  <c r="V175" i="9"/>
  <c r="R175" i="9"/>
  <c r="T175" i="9"/>
  <c r="V178" i="9"/>
  <c r="R178" i="9"/>
  <c r="T178" i="9"/>
  <c r="R186" i="9"/>
  <c r="T186" i="9"/>
  <c r="V186" i="9"/>
  <c r="R189" i="9"/>
  <c r="T189" i="9"/>
  <c r="V189" i="9"/>
  <c r="R198" i="9"/>
  <c r="T198" i="9"/>
  <c r="V198" i="9"/>
  <c r="V285" i="9"/>
  <c r="R285" i="9"/>
  <c r="T285" i="9"/>
  <c r="R191" i="9"/>
  <c r="T191" i="9"/>
  <c r="V191" i="9"/>
  <c r="V506" i="9"/>
  <c r="R506" i="9"/>
  <c r="T506" i="9"/>
  <c r="V565" i="9"/>
  <c r="R565" i="9"/>
  <c r="T565" i="9"/>
  <c r="H569" i="9"/>
  <c r="H61" i="9"/>
  <c r="G61" i="9"/>
  <c r="V112" i="9"/>
  <c r="V158" i="9"/>
  <c r="R158" i="9"/>
  <c r="T158" i="9"/>
  <c r="V165" i="9"/>
  <c r="R165" i="9"/>
  <c r="T165" i="9"/>
  <c r="V218" i="9"/>
  <c r="R218" i="9"/>
  <c r="T218" i="9"/>
  <c r="V214" i="9"/>
  <c r="R214" i="9"/>
  <c r="T214" i="9"/>
  <c r="V512" i="9"/>
  <c r="R512" i="9"/>
  <c r="T512" i="9"/>
  <c r="R117" i="9"/>
  <c r="T117" i="9"/>
  <c r="V117" i="9"/>
  <c r="V123" i="9"/>
  <c r="R123" i="9"/>
  <c r="T123" i="9"/>
  <c r="V126" i="9"/>
  <c r="R126" i="9"/>
  <c r="T126" i="9"/>
  <c r="V149" i="9"/>
  <c r="R149" i="9"/>
  <c r="T149" i="9"/>
  <c r="V155" i="9"/>
  <c r="R155" i="9"/>
  <c r="T155" i="9"/>
  <c r="V173" i="9"/>
  <c r="R173" i="9"/>
  <c r="T173" i="9"/>
  <c r="V179" i="9"/>
  <c r="R179" i="9"/>
  <c r="T179" i="9"/>
  <c r="L199" i="9"/>
  <c r="R193" i="9"/>
  <c r="T193" i="9"/>
  <c r="V193" i="9"/>
  <c r="V210" i="9"/>
  <c r="R210" i="9"/>
  <c r="T210" i="9"/>
  <c r="V213" i="9"/>
  <c r="R213" i="9"/>
  <c r="T213" i="9"/>
  <c r="R325" i="9"/>
  <c r="T325" i="9"/>
  <c r="V325" i="9"/>
  <c r="R334" i="9"/>
  <c r="T334" i="9"/>
  <c r="V334" i="9"/>
  <c r="V340" i="9"/>
  <c r="R340" i="9"/>
  <c r="T340" i="9"/>
  <c r="V352" i="9"/>
  <c r="R352" i="9"/>
  <c r="T352" i="9"/>
  <c r="V180" i="9"/>
  <c r="R180" i="9"/>
  <c r="T180" i="9"/>
  <c r="F79" i="9"/>
  <c r="R111" i="9"/>
  <c r="T111" i="9"/>
  <c r="V111" i="9"/>
  <c r="R115" i="9"/>
  <c r="T115" i="9"/>
  <c r="V115" i="9"/>
  <c r="R190" i="9"/>
  <c r="T190" i="9"/>
  <c r="V190" i="9"/>
  <c r="V219" i="9"/>
  <c r="R219" i="9"/>
  <c r="T219" i="9"/>
  <c r="V288" i="9"/>
  <c r="R288" i="9"/>
  <c r="T288" i="9"/>
  <c r="V292" i="9"/>
  <c r="R292" i="9"/>
  <c r="T292" i="9"/>
  <c r="R194" i="9"/>
  <c r="T194" i="9"/>
  <c r="V194" i="9"/>
  <c r="V556" i="9"/>
  <c r="R556" i="9"/>
  <c r="T556" i="9"/>
  <c r="V591" i="9"/>
  <c r="R591" i="9"/>
  <c r="T591" i="9"/>
  <c r="L118" i="9"/>
  <c r="V381" i="9"/>
  <c r="R381" i="9"/>
  <c r="T381" i="9"/>
  <c r="R113" i="9"/>
  <c r="T113" i="9"/>
  <c r="V113" i="9"/>
  <c r="R121" i="9"/>
  <c r="T121" i="9"/>
  <c r="V121" i="9"/>
  <c r="V156" i="9"/>
  <c r="R156" i="9"/>
  <c r="T156" i="9"/>
  <c r="V159" i="9"/>
  <c r="R159" i="9"/>
  <c r="T159" i="9"/>
  <c r="V166" i="9"/>
  <c r="R166" i="9"/>
  <c r="T166" i="9"/>
  <c r="L176" i="9"/>
  <c r="L76" i="9"/>
  <c r="F222" i="9"/>
  <c r="F18" i="9"/>
  <c r="F25" i="11"/>
  <c r="F54" i="9"/>
  <c r="V211" i="9"/>
  <c r="R211" i="9"/>
  <c r="T211" i="9"/>
  <c r="R329" i="9"/>
  <c r="T329" i="9"/>
  <c r="V329" i="9"/>
  <c r="R348" i="9"/>
  <c r="T348" i="9"/>
  <c r="V348" i="9"/>
  <c r="G162" i="9"/>
  <c r="L170" i="9"/>
  <c r="L75" i="9"/>
  <c r="H208" i="9"/>
  <c r="H54" i="9"/>
  <c r="N321" i="9"/>
  <c r="L336" i="9"/>
  <c r="L72" i="9"/>
  <c r="V327" i="9"/>
  <c r="R332" i="9"/>
  <c r="T332" i="9"/>
  <c r="V332" i="9"/>
  <c r="L350" i="9"/>
  <c r="L73" i="9"/>
  <c r="V339" i="9"/>
  <c r="R339" i="9"/>
  <c r="T339" i="9"/>
  <c r="R446" i="9"/>
  <c r="T446" i="9"/>
  <c r="V446" i="9"/>
  <c r="L301" i="9"/>
  <c r="R344" i="9"/>
  <c r="T344" i="9"/>
  <c r="V344" i="9"/>
  <c r="R360" i="9"/>
  <c r="T360" i="9"/>
  <c r="V360" i="9"/>
  <c r="R372" i="9"/>
  <c r="T372" i="9"/>
  <c r="V372" i="9"/>
  <c r="V382" i="9"/>
  <c r="R382" i="9"/>
  <c r="T382" i="9"/>
  <c r="V387" i="9"/>
  <c r="R387" i="9"/>
  <c r="T387" i="9"/>
  <c r="R150" i="9"/>
  <c r="T150" i="9"/>
  <c r="R153" i="9"/>
  <c r="T153" i="9"/>
  <c r="G182" i="9"/>
  <c r="H181" i="9"/>
  <c r="H77" i="9"/>
  <c r="R216" i="9"/>
  <c r="T216" i="9"/>
  <c r="R299" i="9"/>
  <c r="T299" i="9"/>
  <c r="V306" i="9"/>
  <c r="V310" i="9"/>
  <c r="V314" i="9"/>
  <c r="R328" i="9"/>
  <c r="T328" i="9"/>
  <c r="V328" i="9"/>
  <c r="V330" i="9"/>
  <c r="V342" i="9"/>
  <c r="R342" i="9"/>
  <c r="T342" i="9"/>
  <c r="V346" i="9"/>
  <c r="V398" i="9"/>
  <c r="R398" i="9"/>
  <c r="T398" i="9"/>
  <c r="V400" i="9"/>
  <c r="R400" i="9"/>
  <c r="T400" i="9"/>
  <c r="R412" i="9"/>
  <c r="T412" i="9"/>
  <c r="V412" i="9"/>
  <c r="L161" i="9"/>
  <c r="V188" i="9"/>
  <c r="V196" i="9"/>
  <c r="V297" i="9"/>
  <c r="N170" i="9"/>
  <c r="N75" i="9"/>
  <c r="L208" i="9"/>
  <c r="L54" i="9"/>
  <c r="L321" i="9"/>
  <c r="R324" i="9"/>
  <c r="T324" i="9"/>
  <c r="V324" i="9"/>
  <c r="V347" i="9"/>
  <c r="R347" i="9"/>
  <c r="T347" i="9"/>
  <c r="R383" i="9"/>
  <c r="T383" i="9"/>
  <c r="V383" i="9"/>
  <c r="V388" i="9"/>
  <c r="R388" i="9"/>
  <c r="T388" i="9"/>
  <c r="R413" i="9"/>
  <c r="T413" i="9"/>
  <c r="V413" i="9"/>
  <c r="H151" i="9"/>
  <c r="H78" i="9"/>
  <c r="R160" i="9"/>
  <c r="T160" i="9"/>
  <c r="R168" i="9"/>
  <c r="T168" i="9"/>
  <c r="R203" i="9"/>
  <c r="T203" i="9"/>
  <c r="R205" i="9"/>
  <c r="T205" i="9"/>
  <c r="R207" i="9"/>
  <c r="T207" i="9"/>
  <c r="L221" i="9"/>
  <c r="V307" i="9"/>
  <c r="R307" i="9"/>
  <c r="T307" i="9"/>
  <c r="V311" i="9"/>
  <c r="R311" i="9"/>
  <c r="T311" i="9"/>
  <c r="V315" i="9"/>
  <c r="R315" i="9"/>
  <c r="T315" i="9"/>
  <c r="V319" i="9"/>
  <c r="R319" i="9"/>
  <c r="T319" i="9"/>
  <c r="V345" i="9"/>
  <c r="R345" i="9"/>
  <c r="T345" i="9"/>
  <c r="R410" i="9"/>
  <c r="T410" i="9"/>
  <c r="V410" i="9"/>
  <c r="V187" i="9"/>
  <c r="V195" i="9"/>
  <c r="R286" i="9"/>
  <c r="T286" i="9"/>
  <c r="V298" i="9"/>
  <c r="R298" i="9"/>
  <c r="T298" i="9"/>
  <c r="R305" i="9"/>
  <c r="T305" i="9"/>
  <c r="R309" i="9"/>
  <c r="T309" i="9"/>
  <c r="V331" i="9"/>
  <c r="G355" i="9"/>
  <c r="H336" i="9"/>
  <c r="H72" i="9"/>
  <c r="V341" i="9"/>
  <c r="R341" i="9"/>
  <c r="T341" i="9"/>
  <c r="V371" i="9"/>
  <c r="R371" i="9"/>
  <c r="T371" i="9"/>
  <c r="V374" i="9"/>
  <c r="R374" i="9"/>
  <c r="T374" i="9"/>
  <c r="V401" i="9"/>
  <c r="R401" i="9"/>
  <c r="T401" i="9"/>
  <c r="V403" i="9"/>
  <c r="R403" i="9"/>
  <c r="T403" i="9"/>
  <c r="R365" i="9"/>
  <c r="T365" i="9"/>
  <c r="V365" i="9"/>
  <c r="N385" i="9"/>
  <c r="N94" i="9"/>
  <c r="V392" i="9"/>
  <c r="R392" i="9"/>
  <c r="T392" i="9"/>
  <c r="R408" i="9"/>
  <c r="T408" i="9"/>
  <c r="V408" i="9"/>
  <c r="L366" i="9"/>
  <c r="L93" i="9"/>
  <c r="R363" i="9"/>
  <c r="T363" i="9"/>
  <c r="V363" i="9"/>
  <c r="V390" i="9"/>
  <c r="R390" i="9"/>
  <c r="T390" i="9"/>
  <c r="R484" i="9"/>
  <c r="T484" i="9"/>
  <c r="V484" i="9"/>
  <c r="L416" i="9"/>
  <c r="R411" i="9"/>
  <c r="T411" i="9"/>
  <c r="V411" i="9"/>
  <c r="R414" i="9"/>
  <c r="T414" i="9"/>
  <c r="V414" i="9"/>
  <c r="H366" i="9"/>
  <c r="H93" i="9"/>
  <c r="G395" i="9"/>
  <c r="V376" i="9"/>
  <c r="V380" i="9"/>
  <c r="R380" i="9"/>
  <c r="T380" i="9"/>
  <c r="V384" i="9"/>
  <c r="R384" i="9"/>
  <c r="T384" i="9"/>
  <c r="V402" i="9"/>
  <c r="R402" i="9"/>
  <c r="T402" i="9"/>
  <c r="R409" i="9"/>
  <c r="T409" i="9"/>
  <c r="V409" i="9"/>
  <c r="V373" i="9"/>
  <c r="R373" i="9"/>
  <c r="T373" i="9"/>
  <c r="L394" i="9"/>
  <c r="V391" i="9"/>
  <c r="R391" i="9"/>
  <c r="T391" i="9"/>
  <c r="R425" i="9"/>
  <c r="T425" i="9"/>
  <c r="V425" i="9"/>
  <c r="V466" i="9"/>
  <c r="R466" i="9"/>
  <c r="T466" i="9"/>
  <c r="V468" i="9"/>
  <c r="R468" i="9"/>
  <c r="T468" i="9"/>
  <c r="H161" i="9"/>
  <c r="H79" i="9"/>
  <c r="H221" i="9"/>
  <c r="H55" i="9"/>
  <c r="L354" i="9"/>
  <c r="R364" i="9"/>
  <c r="T364" i="9"/>
  <c r="V364" i="9"/>
  <c r="R375" i="9"/>
  <c r="T375" i="9"/>
  <c r="V389" i="9"/>
  <c r="R423" i="9"/>
  <c r="T423" i="9"/>
  <c r="V423" i="9"/>
  <c r="V457" i="9"/>
  <c r="R457" i="9"/>
  <c r="T457" i="9"/>
  <c r="N354" i="9"/>
  <c r="V353" i="9"/>
  <c r="R353" i="9"/>
  <c r="T353" i="9"/>
  <c r="V358" i="9"/>
  <c r="V377" i="9"/>
  <c r="R377" i="9"/>
  <c r="T377" i="9"/>
  <c r="V426" i="9"/>
  <c r="R426" i="9"/>
  <c r="T426" i="9"/>
  <c r="V451" i="9"/>
  <c r="R451" i="9"/>
  <c r="T451" i="9"/>
  <c r="G417" i="9"/>
  <c r="V461" i="9"/>
  <c r="R461" i="9"/>
  <c r="T461" i="9"/>
  <c r="V470" i="9"/>
  <c r="R470" i="9"/>
  <c r="T470" i="9"/>
  <c r="V478" i="9"/>
  <c r="R478" i="9"/>
  <c r="T478" i="9"/>
  <c r="V464" i="9"/>
  <c r="R464" i="9"/>
  <c r="T464" i="9"/>
  <c r="V493" i="9"/>
  <c r="R493" i="9"/>
  <c r="T493" i="9"/>
  <c r="V501" i="9"/>
  <c r="R501" i="9"/>
  <c r="T501" i="9"/>
  <c r="V504" i="9"/>
  <c r="R504" i="9"/>
  <c r="T504" i="9"/>
  <c r="V462" i="9"/>
  <c r="R462" i="9"/>
  <c r="T462" i="9"/>
  <c r="V471" i="9"/>
  <c r="R471" i="9"/>
  <c r="T471" i="9"/>
  <c r="N476" i="9"/>
  <c r="N69" i="9"/>
  <c r="V499" i="9"/>
  <c r="R499" i="9"/>
  <c r="T499" i="9"/>
  <c r="F395" i="9"/>
  <c r="F37" i="9"/>
  <c r="F31" i="11"/>
  <c r="R420" i="9"/>
  <c r="T420" i="9"/>
  <c r="V458" i="9"/>
  <c r="R458" i="9"/>
  <c r="T458" i="9"/>
  <c r="V460" i="9"/>
  <c r="R460" i="9"/>
  <c r="T460" i="9"/>
  <c r="R482" i="9"/>
  <c r="T482" i="9"/>
  <c r="V482" i="9"/>
  <c r="V497" i="9"/>
  <c r="R497" i="9"/>
  <c r="T497" i="9"/>
  <c r="V450" i="9"/>
  <c r="R450" i="9"/>
  <c r="T450" i="9"/>
  <c r="V469" i="9"/>
  <c r="R469" i="9"/>
  <c r="T469" i="9"/>
  <c r="L427" i="9"/>
  <c r="V453" i="9"/>
  <c r="R453" i="9"/>
  <c r="T453" i="9"/>
  <c r="V463" i="9"/>
  <c r="R463" i="9"/>
  <c r="T463" i="9"/>
  <c r="V465" i="9"/>
  <c r="R465" i="9"/>
  <c r="T465" i="9"/>
  <c r="R483" i="9"/>
  <c r="T483" i="9"/>
  <c r="V483" i="9"/>
  <c r="L495" i="9"/>
  <c r="L90" i="9"/>
  <c r="V548" i="9"/>
  <c r="R548" i="9"/>
  <c r="T548" i="9"/>
  <c r="V513" i="9"/>
  <c r="R513" i="9"/>
  <c r="T513" i="9"/>
  <c r="V517" i="9"/>
  <c r="R517" i="9"/>
  <c r="T517" i="9"/>
  <c r="V551" i="9"/>
  <c r="R551" i="9"/>
  <c r="T551" i="9"/>
  <c r="L472" i="9"/>
  <c r="V459" i="9"/>
  <c r="R459" i="9"/>
  <c r="T459" i="9"/>
  <c r="V467" i="9"/>
  <c r="R467" i="9"/>
  <c r="T467" i="9"/>
  <c r="V498" i="9"/>
  <c r="R498" i="9"/>
  <c r="T498" i="9"/>
  <c r="V500" i="9"/>
  <c r="R500" i="9"/>
  <c r="T500" i="9"/>
  <c r="V505" i="9"/>
  <c r="R505" i="9"/>
  <c r="T505" i="9"/>
  <c r="V557" i="9"/>
  <c r="R557" i="9"/>
  <c r="T557" i="9"/>
  <c r="L480" i="9"/>
  <c r="L70" i="9"/>
  <c r="R494" i="9"/>
  <c r="T494" i="9"/>
  <c r="L522" i="9"/>
  <c r="V514" i="9"/>
  <c r="R514" i="9"/>
  <c r="T514" i="9"/>
  <c r="V518" i="9"/>
  <c r="R518" i="9"/>
  <c r="T518" i="9"/>
  <c r="V549" i="9"/>
  <c r="R549" i="9"/>
  <c r="T549" i="9"/>
  <c r="V479" i="9"/>
  <c r="R479" i="9"/>
  <c r="T479" i="9"/>
  <c r="N507" i="9"/>
  <c r="V552" i="9"/>
  <c r="R552" i="9"/>
  <c r="T552" i="9"/>
  <c r="V558" i="9"/>
  <c r="R558" i="9"/>
  <c r="T558" i="9"/>
  <c r="V590" i="9"/>
  <c r="R590" i="9"/>
  <c r="T590" i="9"/>
  <c r="F486" i="9"/>
  <c r="H480" i="9"/>
  <c r="H70" i="9"/>
  <c r="R492" i="9"/>
  <c r="T492" i="9"/>
  <c r="V511" i="9"/>
  <c r="R511" i="9"/>
  <c r="T511" i="9"/>
  <c r="V515" i="9"/>
  <c r="R515" i="9"/>
  <c r="T515" i="9"/>
  <c r="V547" i="9"/>
  <c r="R547" i="9"/>
  <c r="T547" i="9"/>
  <c r="L582" i="9"/>
  <c r="L84" i="9"/>
  <c r="V550" i="9"/>
  <c r="R550" i="9"/>
  <c r="T550" i="9"/>
  <c r="V598" i="9"/>
  <c r="R598" i="9"/>
  <c r="T598" i="9"/>
  <c r="V606" i="9"/>
  <c r="R606" i="9"/>
  <c r="T606" i="9"/>
  <c r="R581" i="9"/>
  <c r="T581" i="9"/>
  <c r="V581" i="9"/>
  <c r="L588" i="9"/>
  <c r="V601" i="9"/>
  <c r="R601" i="9"/>
  <c r="T601" i="9"/>
  <c r="R537" i="9"/>
  <c r="T537" i="9"/>
  <c r="V537" i="9"/>
  <c r="R539" i="9"/>
  <c r="T539" i="9"/>
  <c r="V539" i="9"/>
  <c r="N560" i="9"/>
  <c r="V566" i="9"/>
  <c r="R566" i="9"/>
  <c r="T566" i="9"/>
  <c r="L575" i="9"/>
  <c r="V574" i="9"/>
  <c r="R574" i="9"/>
  <c r="T574" i="9"/>
  <c r="V596" i="9"/>
  <c r="R596" i="9"/>
  <c r="T596" i="9"/>
  <c r="V604" i="9"/>
  <c r="R604" i="9"/>
  <c r="T604" i="9"/>
  <c r="H485" i="9"/>
  <c r="H71" i="9"/>
  <c r="R543" i="9"/>
  <c r="T543" i="9"/>
  <c r="R579" i="9"/>
  <c r="T579" i="9"/>
  <c r="V579" i="9"/>
  <c r="V599" i="9"/>
  <c r="R599" i="9"/>
  <c r="T599" i="9"/>
  <c r="L569" i="9"/>
  <c r="L61" i="9"/>
  <c r="V567" i="9"/>
  <c r="R567" i="9"/>
  <c r="T567" i="9"/>
  <c r="V571" i="9"/>
  <c r="R571" i="9"/>
  <c r="T571" i="9"/>
  <c r="G576" i="9"/>
  <c r="V602" i="9"/>
  <c r="R602" i="9"/>
  <c r="T602" i="9"/>
  <c r="R521" i="9"/>
  <c r="T521" i="9"/>
  <c r="L541" i="9"/>
  <c r="L65" i="9"/>
  <c r="R586" i="9"/>
  <c r="T586" i="9"/>
  <c r="V597" i="9"/>
  <c r="R597" i="9"/>
  <c r="T597" i="9"/>
  <c r="V605" i="9"/>
  <c r="R605" i="9"/>
  <c r="T605" i="9"/>
  <c r="H502" i="9"/>
  <c r="H91" i="9"/>
  <c r="R538" i="9"/>
  <c r="T538" i="9"/>
  <c r="V538" i="9"/>
  <c r="R540" i="9"/>
  <c r="T540" i="9"/>
  <c r="V540" i="9"/>
  <c r="N545" i="9"/>
  <c r="N66" i="9"/>
  <c r="L554" i="9"/>
  <c r="L67" i="9"/>
  <c r="V559" i="9"/>
  <c r="R559" i="9"/>
  <c r="T559" i="9"/>
  <c r="V564" i="9"/>
  <c r="R564" i="9"/>
  <c r="T564" i="9"/>
  <c r="V568" i="9"/>
  <c r="R568" i="9"/>
  <c r="T568" i="9"/>
  <c r="V572" i="9"/>
  <c r="R572" i="9"/>
  <c r="T572" i="9"/>
  <c r="R580" i="9"/>
  <c r="T580" i="9"/>
  <c r="V580" i="9"/>
  <c r="V600" i="9"/>
  <c r="R600" i="9"/>
  <c r="T600" i="9"/>
  <c r="H507" i="9"/>
  <c r="H92" i="9"/>
  <c r="R544" i="9"/>
  <c r="T544" i="9"/>
  <c r="R584" i="9"/>
  <c r="T584" i="9"/>
  <c r="L607" i="9"/>
  <c r="V603" i="9"/>
  <c r="R603" i="9"/>
  <c r="T603" i="9"/>
  <c r="H575" i="9"/>
  <c r="H62" i="9"/>
  <c r="H582" i="9"/>
  <c r="H84" i="9"/>
  <c r="H560" i="9"/>
  <c r="H68" i="9"/>
  <c r="T380" i="8"/>
  <c r="T385" i="8"/>
  <c r="T376" i="8"/>
  <c r="T381" i="8"/>
  <c r="T386" i="8"/>
  <c r="T378" i="8"/>
  <c r="T382" i="8"/>
  <c r="T388" i="8"/>
  <c r="T377" i="8"/>
  <c r="T384" i="8"/>
  <c r="T389" i="8"/>
  <c r="T379" i="8"/>
  <c r="H363" i="8"/>
  <c r="H55" i="8"/>
  <c r="F402" i="8"/>
  <c r="F38" i="8"/>
  <c r="F136" i="11"/>
  <c r="G402" i="8"/>
  <c r="G38" i="8"/>
  <c r="G136" i="11"/>
  <c r="H401" i="8"/>
  <c r="H84" i="8"/>
  <c r="T397" i="8"/>
  <c r="T398" i="8"/>
  <c r="T395" i="8"/>
  <c r="T399" i="8"/>
  <c r="T396" i="8"/>
  <c r="T400" i="8"/>
  <c r="F364" i="8"/>
  <c r="F19" i="8"/>
  <c r="F134" i="11"/>
  <c r="G364" i="8"/>
  <c r="G19" i="8"/>
  <c r="G134" i="11"/>
  <c r="T359" i="8"/>
  <c r="T358" i="8"/>
  <c r="T357" i="8"/>
  <c r="T349" i="8"/>
  <c r="T350" i="8"/>
  <c r="T348" i="8"/>
  <c r="T347" i="8"/>
  <c r="T342" i="8"/>
  <c r="T343" i="8"/>
  <c r="T340" i="8"/>
  <c r="T341" i="8"/>
  <c r="T330" i="8"/>
  <c r="T333" i="8"/>
  <c r="T329" i="8"/>
  <c r="T332" i="8"/>
  <c r="T328" i="8"/>
  <c r="T331" i="8"/>
  <c r="T327" i="8"/>
  <c r="T316" i="8"/>
  <c r="T315" i="8"/>
  <c r="T318" i="8"/>
  <c r="T314" i="8"/>
  <c r="T313" i="8"/>
  <c r="T317" i="8"/>
  <c r="F310" i="8"/>
  <c r="F33" i="8"/>
  <c r="F131" i="11"/>
  <c r="G310" i="8"/>
  <c r="G33" i="8"/>
  <c r="G131" i="11"/>
  <c r="H302" i="8"/>
  <c r="H76" i="8"/>
  <c r="F149" i="8"/>
  <c r="F18" i="8"/>
  <c r="F118" i="11"/>
  <c r="H143" i="8"/>
  <c r="H51" i="8"/>
  <c r="F241" i="8"/>
  <c r="F27" i="8"/>
  <c r="F127" i="11"/>
  <c r="G290" i="8"/>
  <c r="G28" i="8"/>
  <c r="G130" i="11"/>
  <c r="F290" i="8"/>
  <c r="F28" i="8"/>
  <c r="F130" i="11"/>
  <c r="G241" i="8"/>
  <c r="G27" i="8"/>
  <c r="G127" i="11"/>
  <c r="T283" i="8"/>
  <c r="T282" i="8"/>
  <c r="T281" i="8"/>
  <c r="G257" i="8"/>
  <c r="G20" i="8"/>
  <c r="G128" i="11"/>
  <c r="H256" i="8"/>
  <c r="H57" i="8"/>
  <c r="F257" i="8"/>
  <c r="F20" i="8"/>
  <c r="F128" i="11"/>
  <c r="H248" i="8"/>
  <c r="H56" i="8"/>
  <c r="T232" i="8"/>
  <c r="T231" i="8"/>
  <c r="F210" i="8"/>
  <c r="F26" i="8"/>
  <c r="F124" i="11"/>
  <c r="G210" i="8"/>
  <c r="G26" i="8"/>
  <c r="G124" i="11"/>
  <c r="H180" i="8"/>
  <c r="T204" i="8"/>
  <c r="T203" i="8"/>
  <c r="T202" i="8"/>
  <c r="H164" i="8"/>
  <c r="T189" i="8"/>
  <c r="T185" i="8"/>
  <c r="T188" i="8"/>
  <c r="T184" i="8"/>
  <c r="T187" i="8"/>
  <c r="T183" i="8"/>
  <c r="T190" i="8"/>
  <c r="T186" i="8"/>
  <c r="T179" i="8"/>
  <c r="F35" i="8"/>
  <c r="F116" i="11"/>
  <c r="F177" i="8"/>
  <c r="F23" i="8"/>
  <c r="F121" i="11"/>
  <c r="H170" i="8"/>
  <c r="H60" i="8"/>
  <c r="H176" i="8"/>
  <c r="H61" i="8"/>
  <c r="T169" i="8"/>
  <c r="T168" i="8"/>
  <c r="T167" i="8"/>
  <c r="T172" i="8"/>
  <c r="T153" i="8"/>
  <c r="T152" i="8"/>
  <c r="T145" i="8"/>
  <c r="T141" i="8"/>
  <c r="T96" i="8"/>
  <c r="T99" i="8"/>
  <c r="T95" i="8"/>
  <c r="T94" i="8"/>
  <c r="T97" i="8"/>
  <c r="T98" i="8"/>
  <c r="F29" i="8"/>
  <c r="F117" i="11"/>
  <c r="H236" i="8"/>
  <c r="H66" i="8"/>
  <c r="H157" i="8"/>
  <c r="H299" i="8"/>
  <c r="H75" i="8"/>
  <c r="H324" i="8"/>
  <c r="F32" i="8"/>
  <c r="F114" i="11"/>
  <c r="F16" i="8"/>
  <c r="F115" i="11"/>
  <c r="H131" i="8"/>
  <c r="H344" i="8"/>
  <c r="H53" i="8"/>
  <c r="H105" i="8"/>
  <c r="H266" i="8"/>
  <c r="T304" i="8"/>
  <c r="T269" i="8"/>
  <c r="H193" i="8"/>
  <c r="H374" i="8"/>
  <c r="H138" i="8"/>
  <c r="T368" i="8"/>
  <c r="H220" i="8"/>
  <c r="H120" i="8"/>
  <c r="T156" i="8"/>
  <c r="T173" i="8"/>
  <c r="T262" i="8"/>
  <c r="T271" i="8"/>
  <c r="H273" i="8"/>
  <c r="H68" i="8"/>
  <c r="T305" i="8"/>
  <c r="H289" i="8"/>
  <c r="H70" i="8"/>
  <c r="T175" i="8"/>
  <c r="H200" i="8"/>
  <c r="H64" i="8"/>
  <c r="H209" i="8"/>
  <c r="H65" i="8"/>
  <c r="H228" i="8"/>
  <c r="T117" i="8"/>
  <c r="T100" i="8"/>
  <c r="T111" i="8"/>
  <c r="T102" i="8"/>
  <c r="T115" i="8"/>
  <c r="T127" i="8"/>
  <c r="T146" i="8"/>
  <c r="T223" i="8"/>
  <c r="T226" i="8"/>
  <c r="T251" i="8"/>
  <c r="T134" i="8"/>
  <c r="T108" i="8"/>
  <c r="T110" i="8"/>
  <c r="T192" i="8"/>
  <c r="T104" i="8"/>
  <c r="T109" i="8"/>
  <c r="H112" i="8"/>
  <c r="T130" i="8"/>
  <c r="T118" i="8"/>
  <c r="T125" i="8"/>
  <c r="T135" i="8"/>
  <c r="T147" i="8"/>
  <c r="T162" i="8"/>
  <c r="T216" i="8"/>
  <c r="T227" i="8"/>
  <c r="T128" i="8"/>
  <c r="T205" i="8"/>
  <c r="T116" i="8"/>
  <c r="T123" i="8"/>
  <c r="T136" i="8"/>
  <c r="T160" i="8"/>
  <c r="T174" i="8"/>
  <c r="T101" i="8"/>
  <c r="T103" i="8"/>
  <c r="T119" i="8"/>
  <c r="T126" i="8"/>
  <c r="T163" i="8"/>
  <c r="T198" i="8"/>
  <c r="T214" i="8"/>
  <c r="T234" i="8"/>
  <c r="T129" i="8"/>
  <c r="T137" i="8"/>
  <c r="H148" i="8"/>
  <c r="H52" i="8"/>
  <c r="T124" i="8"/>
  <c r="T161" i="8"/>
  <c r="T218" i="8"/>
  <c r="T254" i="8"/>
  <c r="T272" i="8"/>
  <c r="T196" i="8"/>
  <c r="T238" i="8"/>
  <c r="T261" i="8"/>
  <c r="T199" i="8"/>
  <c r="T224" i="8"/>
  <c r="T235" i="8"/>
  <c r="T252" i="8"/>
  <c r="T270" i="8"/>
  <c r="T239" i="8"/>
  <c r="H240" i="8"/>
  <c r="H67" i="8"/>
  <c r="T255" i="8"/>
  <c r="T264" i="8"/>
  <c r="T278" i="8"/>
  <c r="T191" i="8"/>
  <c r="T197" i="8"/>
  <c r="T233" i="8"/>
  <c r="T250" i="8"/>
  <c r="T268" i="8"/>
  <c r="T275" i="8"/>
  <c r="T295" i="8"/>
  <c r="T213" i="8"/>
  <c r="T215" i="8"/>
  <c r="T217" i="8"/>
  <c r="T219" i="8"/>
  <c r="T225" i="8"/>
  <c r="T253" i="8"/>
  <c r="T265" i="8"/>
  <c r="T301" i="8"/>
  <c r="T320" i="8"/>
  <c r="T260" i="8"/>
  <c r="T276" i="8"/>
  <c r="H279" i="8"/>
  <c r="H69" i="8"/>
  <c r="T298" i="8"/>
  <c r="T293" i="8"/>
  <c r="T323" i="8"/>
  <c r="T352" i="8"/>
  <c r="T362" i="8"/>
  <c r="T263" i="8"/>
  <c r="T296" i="8"/>
  <c r="T334" i="8"/>
  <c r="T360" i="8"/>
  <c r="T370" i="8"/>
  <c r="T294" i="8"/>
  <c r="T335" i="8"/>
  <c r="T277" i="8"/>
  <c r="T297" i="8"/>
  <c r="T308" i="8"/>
  <c r="T319" i="8"/>
  <c r="T353" i="8"/>
  <c r="T306" i="8"/>
  <c r="H309" i="8"/>
  <c r="H77" i="8"/>
  <c r="T322" i="8"/>
  <c r="T336" i="8"/>
  <c r="T346" i="8"/>
  <c r="T356" i="8"/>
  <c r="H390" i="8"/>
  <c r="H82" i="8"/>
  <c r="T372" i="8"/>
  <c r="H354" i="8"/>
  <c r="H54" i="8"/>
  <c r="T367" i="8"/>
  <c r="T369" i="8"/>
  <c r="T361" i="8"/>
  <c r="T321" i="8"/>
  <c r="T351" i="8"/>
  <c r="T371" i="8"/>
  <c r="H393" i="8"/>
  <c r="H83" i="8"/>
  <c r="J87" i="7"/>
  <c r="J85" i="7"/>
  <c r="J64" i="7"/>
  <c r="J88" i="7"/>
  <c r="J93" i="7"/>
  <c r="J78" i="7"/>
  <c r="J76" i="7"/>
  <c r="J75" i="7"/>
  <c r="J82" i="7"/>
  <c r="J81" i="7"/>
  <c r="J80" i="7"/>
  <c r="J55" i="7"/>
  <c r="J54" i="7"/>
  <c r="J72" i="7"/>
  <c r="J71" i="7"/>
  <c r="J74" i="7"/>
  <c r="J91" i="7"/>
  <c r="J90" i="7"/>
  <c r="J58" i="7"/>
  <c r="J79" i="7"/>
  <c r="J89" i="7"/>
  <c r="J77" i="7"/>
  <c r="J56" i="7"/>
  <c r="J59" i="7"/>
  <c r="J63" i="7"/>
  <c r="J62" i="7"/>
  <c r="J61" i="7"/>
  <c r="J69" i="7"/>
  <c r="J68" i="7"/>
  <c r="J67" i="7"/>
  <c r="J66" i="7"/>
  <c r="J65" i="7"/>
  <c r="J84" i="7"/>
  <c r="J83" i="7"/>
  <c r="J95" i="7"/>
  <c r="J92" i="7"/>
  <c r="J94" i="7"/>
  <c r="J60" i="7"/>
  <c r="J70" i="7"/>
  <c r="J57" i="7"/>
  <c r="J73" i="7"/>
  <c r="V404" i="7"/>
  <c r="V385" i="7"/>
  <c r="V373" i="7"/>
  <c r="V347" i="7"/>
  <c r="V351" i="7"/>
  <c r="V318" i="7"/>
  <c r="V322" i="7"/>
  <c r="V326" i="7"/>
  <c r="V292" i="7"/>
  <c r="V296" i="7"/>
  <c r="V244" i="7"/>
  <c r="V217" i="7"/>
  <c r="V115" i="7"/>
  <c r="V119" i="7"/>
  <c r="G490" i="7"/>
  <c r="G478" i="7"/>
  <c r="G38" i="7"/>
  <c r="G109" i="11"/>
  <c r="G463" i="7"/>
  <c r="G449" i="7"/>
  <c r="G435" i="7"/>
  <c r="G425" i="7"/>
  <c r="G417" i="7"/>
  <c r="G407" i="7"/>
  <c r="G75" i="7"/>
  <c r="G399" i="7"/>
  <c r="G388" i="7"/>
  <c r="G81" i="7"/>
  <c r="G384" i="7"/>
  <c r="G80" i="7"/>
  <c r="G376" i="7"/>
  <c r="G55" i="7"/>
  <c r="G369" i="7"/>
  <c r="G54" i="7"/>
  <c r="G363" i="7"/>
  <c r="G360" i="7"/>
  <c r="G71" i="7"/>
  <c r="G354" i="7"/>
  <c r="G27" i="7"/>
  <c r="G99" i="11"/>
  <c r="G343" i="7"/>
  <c r="G91" i="7"/>
  <c r="G338" i="7"/>
  <c r="G90" i="7"/>
  <c r="G327" i="7"/>
  <c r="G314" i="7"/>
  <c r="G77" i="7"/>
  <c r="G306" i="7"/>
  <c r="G297" i="7"/>
  <c r="G79" i="7"/>
  <c r="G288" i="7"/>
  <c r="G276" i="7"/>
  <c r="G19" i="7"/>
  <c r="G92" i="11"/>
  <c r="G259" i="7"/>
  <c r="G63" i="7"/>
  <c r="G252" i="7"/>
  <c r="G62" i="7"/>
  <c r="G247" i="7"/>
  <c r="G61" i="7"/>
  <c r="G239" i="7"/>
  <c r="G225" i="7"/>
  <c r="G220" i="7"/>
  <c r="G68" i="7"/>
  <c r="G213" i="7"/>
  <c r="G67" i="7"/>
  <c r="G204" i="7"/>
  <c r="G66" i="7"/>
  <c r="G196" i="7"/>
  <c r="G65" i="7"/>
  <c r="G191" i="7"/>
  <c r="G185" i="7"/>
  <c r="G83" i="7"/>
  <c r="G177" i="7"/>
  <c r="G170" i="7"/>
  <c r="G94" i="7"/>
  <c r="G164" i="7"/>
  <c r="G151" i="7"/>
  <c r="G140" i="7"/>
  <c r="G24" i="7"/>
  <c r="G83" i="11"/>
  <c r="G122" i="7"/>
  <c r="G110" i="7"/>
  <c r="G26" i="7"/>
  <c r="G81" i="11"/>
  <c r="F490" i="7"/>
  <c r="F478" i="7"/>
  <c r="F463" i="7"/>
  <c r="F64" i="7"/>
  <c r="F449" i="7"/>
  <c r="F435" i="7"/>
  <c r="F425" i="7"/>
  <c r="F417" i="7"/>
  <c r="F76" i="7"/>
  <c r="F407" i="7"/>
  <c r="F75" i="7"/>
  <c r="F399" i="7"/>
  <c r="F33" i="7"/>
  <c r="F103" i="11"/>
  <c r="F388" i="7"/>
  <c r="F81" i="7"/>
  <c r="F384" i="7"/>
  <c r="F80" i="7"/>
  <c r="F376" i="7"/>
  <c r="F369" i="7"/>
  <c r="F54" i="7"/>
  <c r="F363" i="7"/>
  <c r="F72" i="7"/>
  <c r="F360" i="7"/>
  <c r="F71" i="7"/>
  <c r="F354" i="7"/>
  <c r="F343" i="7"/>
  <c r="F338" i="7"/>
  <c r="F90" i="7"/>
  <c r="F327" i="7"/>
  <c r="F314" i="7"/>
  <c r="F306" i="7"/>
  <c r="F297" i="7"/>
  <c r="F79" i="7"/>
  <c r="F288" i="7"/>
  <c r="F18" i="7"/>
  <c r="F93" i="11"/>
  <c r="F276" i="7"/>
  <c r="F59" i="7"/>
  <c r="F259" i="7"/>
  <c r="F252" i="7"/>
  <c r="F62" i="7"/>
  <c r="F247" i="7"/>
  <c r="F61" i="7"/>
  <c r="F239" i="7"/>
  <c r="F225" i="7"/>
  <c r="F220" i="7"/>
  <c r="F68" i="7"/>
  <c r="F213" i="7"/>
  <c r="F67" i="7"/>
  <c r="F204" i="7"/>
  <c r="F66" i="7"/>
  <c r="F196" i="7"/>
  <c r="F65" i="7"/>
  <c r="F191" i="7"/>
  <c r="F185" i="7"/>
  <c r="F83" i="7"/>
  <c r="F177" i="7"/>
  <c r="F170" i="7"/>
  <c r="F94" i="7"/>
  <c r="F164" i="7"/>
  <c r="F92" i="7"/>
  <c r="F151" i="7"/>
  <c r="F95" i="7"/>
  <c r="F140" i="7"/>
  <c r="F122" i="7"/>
  <c r="F57" i="7"/>
  <c r="H437" i="7"/>
  <c r="H329" i="7"/>
  <c r="H489" i="7"/>
  <c r="H488" i="7"/>
  <c r="H487" i="7"/>
  <c r="H486" i="7"/>
  <c r="H485" i="7"/>
  <c r="H484" i="7"/>
  <c r="H483" i="7"/>
  <c r="H482" i="7"/>
  <c r="H481" i="7"/>
  <c r="H480" i="7"/>
  <c r="H477" i="7"/>
  <c r="H476" i="7"/>
  <c r="H475" i="7"/>
  <c r="H474" i="7"/>
  <c r="H473" i="7"/>
  <c r="H472" i="7"/>
  <c r="H471" i="7"/>
  <c r="H470" i="7"/>
  <c r="H469" i="7"/>
  <c r="H468" i="7"/>
  <c r="H467" i="7"/>
  <c r="H466" i="7"/>
  <c r="H465" i="7"/>
  <c r="H462" i="7"/>
  <c r="H461" i="7"/>
  <c r="H460" i="7"/>
  <c r="H459" i="7"/>
  <c r="H458" i="7"/>
  <c r="H457" i="7"/>
  <c r="H456" i="7"/>
  <c r="H455" i="7"/>
  <c r="H454" i="7"/>
  <c r="H453" i="7"/>
  <c r="H452" i="7"/>
  <c r="H451" i="7"/>
  <c r="H448" i="7"/>
  <c r="H447" i="7"/>
  <c r="H446" i="7"/>
  <c r="H445" i="7"/>
  <c r="H444" i="7"/>
  <c r="H443" i="7"/>
  <c r="H442" i="7"/>
  <c r="H441" i="7"/>
  <c r="H440" i="7"/>
  <c r="H439" i="7"/>
  <c r="H438" i="7"/>
  <c r="H434" i="7"/>
  <c r="H433" i="7"/>
  <c r="H432" i="7"/>
  <c r="H431" i="7"/>
  <c r="H430" i="7"/>
  <c r="H429" i="7"/>
  <c r="H428" i="7"/>
  <c r="H427" i="7"/>
  <c r="H424" i="7"/>
  <c r="H423" i="7"/>
  <c r="H422" i="7"/>
  <c r="H421" i="7"/>
  <c r="H420" i="7"/>
  <c r="H416" i="7"/>
  <c r="H415" i="7"/>
  <c r="H414" i="7"/>
  <c r="H413" i="7"/>
  <c r="H412" i="7"/>
  <c r="H411" i="7"/>
  <c r="H410" i="7"/>
  <c r="H409" i="7"/>
  <c r="H408" i="7"/>
  <c r="H406" i="7"/>
  <c r="H405" i="7"/>
  <c r="H404" i="7"/>
  <c r="H403" i="7"/>
  <c r="H402" i="7"/>
  <c r="H401" i="7"/>
  <c r="H398" i="7"/>
  <c r="H397" i="7"/>
  <c r="H396" i="7"/>
  <c r="H395" i="7"/>
  <c r="H394" i="7"/>
  <c r="H393" i="7"/>
  <c r="H392" i="7"/>
  <c r="H391" i="7"/>
  <c r="H387" i="7"/>
  <c r="H386" i="7"/>
  <c r="H385" i="7"/>
  <c r="H383" i="7"/>
  <c r="H382" i="7"/>
  <c r="H381" i="7"/>
  <c r="H380" i="7"/>
  <c r="H379" i="7"/>
  <c r="H375" i="7"/>
  <c r="H374" i="7"/>
  <c r="H373" i="7"/>
  <c r="H372" i="7"/>
  <c r="H371" i="7"/>
  <c r="H370" i="7"/>
  <c r="H368" i="7"/>
  <c r="H367" i="7"/>
  <c r="H366" i="7"/>
  <c r="H362" i="7"/>
  <c r="H361" i="7"/>
  <c r="H359" i="7"/>
  <c r="H358" i="7"/>
  <c r="H357" i="7"/>
  <c r="H356" i="7"/>
  <c r="H353" i="7"/>
  <c r="H352" i="7"/>
  <c r="H351" i="7"/>
  <c r="H350" i="7"/>
  <c r="H349" i="7"/>
  <c r="H348" i="7"/>
  <c r="H347" i="7"/>
  <c r="H346" i="7"/>
  <c r="H342" i="7"/>
  <c r="H341" i="7"/>
  <c r="H340" i="7"/>
  <c r="H339" i="7"/>
  <c r="H337" i="7"/>
  <c r="H336" i="7"/>
  <c r="H335" i="7"/>
  <c r="H334" i="7"/>
  <c r="H333" i="7"/>
  <c r="H332" i="7"/>
  <c r="H331" i="7"/>
  <c r="H330" i="7"/>
  <c r="H326" i="7"/>
  <c r="H325" i="7"/>
  <c r="H324" i="7"/>
  <c r="H323" i="7"/>
  <c r="H322" i="7"/>
  <c r="H321" i="7"/>
  <c r="H320" i="7"/>
  <c r="H319" i="7"/>
  <c r="H318" i="7"/>
  <c r="H317" i="7"/>
  <c r="H316" i="7"/>
  <c r="H313" i="7"/>
  <c r="H312" i="7"/>
  <c r="H311" i="7"/>
  <c r="H310" i="7"/>
  <c r="H309" i="7"/>
  <c r="H308" i="7"/>
  <c r="H305" i="7"/>
  <c r="H304" i="7"/>
  <c r="H303" i="7"/>
  <c r="H302" i="7"/>
  <c r="H301" i="7"/>
  <c r="H300" i="7"/>
  <c r="H299" i="7"/>
  <c r="H296" i="7"/>
  <c r="H295" i="7"/>
  <c r="H294" i="7"/>
  <c r="H293" i="7"/>
  <c r="H292" i="7"/>
  <c r="H291" i="7"/>
  <c r="H290" i="7"/>
  <c r="H287" i="7"/>
  <c r="H286" i="7"/>
  <c r="H285" i="7"/>
  <c r="H284" i="7"/>
  <c r="H283" i="7"/>
  <c r="H282" i="7"/>
  <c r="H281" i="7"/>
  <c r="H280" i="7"/>
  <c r="H279" i="7"/>
  <c r="H278" i="7"/>
  <c r="H275" i="7"/>
  <c r="H274" i="7"/>
  <c r="H273" i="7"/>
  <c r="H272" i="7"/>
  <c r="H271" i="7"/>
  <c r="H270" i="7"/>
  <c r="H269" i="7"/>
  <c r="H268" i="7"/>
  <c r="H267" i="7"/>
  <c r="H266" i="7"/>
  <c r="H265" i="7"/>
  <c r="H264" i="7"/>
  <c r="H263" i="7"/>
  <c r="H262" i="7"/>
  <c r="H258" i="7"/>
  <c r="H257" i="7"/>
  <c r="H256" i="7"/>
  <c r="H255" i="7"/>
  <c r="H254" i="7"/>
  <c r="H253" i="7"/>
  <c r="H251" i="7"/>
  <c r="H250" i="7"/>
  <c r="H249" i="7"/>
  <c r="H248" i="7"/>
  <c r="H246" i="7"/>
  <c r="H245" i="7"/>
  <c r="H244" i="7"/>
  <c r="H243" i="7"/>
  <c r="H242" i="7"/>
  <c r="H241" i="7"/>
  <c r="H238" i="7"/>
  <c r="H237" i="7"/>
  <c r="H236" i="7"/>
  <c r="H235" i="7"/>
  <c r="H234" i="7"/>
  <c r="H233" i="7"/>
  <c r="H232" i="7"/>
  <c r="H231" i="7"/>
  <c r="H230" i="7"/>
  <c r="H229" i="7"/>
  <c r="H228" i="7"/>
  <c r="H224" i="7"/>
  <c r="H223" i="7"/>
  <c r="H222" i="7"/>
  <c r="H221" i="7"/>
  <c r="H218" i="7"/>
  <c r="H217" i="7"/>
  <c r="H216" i="7"/>
  <c r="H215" i="7"/>
  <c r="H214" i="7"/>
  <c r="H212" i="7"/>
  <c r="H211" i="7"/>
  <c r="H210" i="7"/>
  <c r="H209" i="7"/>
  <c r="H208" i="7"/>
  <c r="H207" i="7"/>
  <c r="H206" i="7"/>
  <c r="H205" i="7"/>
  <c r="H203" i="7"/>
  <c r="H202" i="7"/>
  <c r="H201" i="7"/>
  <c r="H200" i="7"/>
  <c r="H199" i="7"/>
  <c r="H198" i="7"/>
  <c r="H197" i="7"/>
  <c r="H195" i="7"/>
  <c r="H194" i="7"/>
  <c r="H190" i="7"/>
  <c r="H189" i="7"/>
  <c r="H188" i="7"/>
  <c r="H187" i="7"/>
  <c r="H186" i="7"/>
  <c r="H184" i="7"/>
  <c r="H183" i="7"/>
  <c r="H182" i="7"/>
  <c r="H181" i="7"/>
  <c r="H180" i="7"/>
  <c r="H179" i="7"/>
  <c r="H176" i="7"/>
  <c r="H175" i="7"/>
  <c r="H174" i="7"/>
  <c r="H173" i="7"/>
  <c r="H172" i="7"/>
  <c r="H169" i="7"/>
  <c r="H168" i="7"/>
  <c r="H167" i="7"/>
  <c r="H166" i="7"/>
  <c r="H163" i="7"/>
  <c r="H162" i="7"/>
  <c r="H161" i="7"/>
  <c r="H160" i="7"/>
  <c r="H159" i="7"/>
  <c r="H158" i="7"/>
  <c r="H157" i="7"/>
  <c r="H156" i="7"/>
  <c r="H155" i="7"/>
  <c r="H154" i="7"/>
  <c r="H153" i="7"/>
  <c r="H150" i="7"/>
  <c r="H149" i="7"/>
  <c r="H148" i="7"/>
  <c r="H147" i="7"/>
  <c r="H146" i="7"/>
  <c r="H145" i="7"/>
  <c r="H144" i="7"/>
  <c r="H143" i="7"/>
  <c r="H142" i="7"/>
  <c r="H139" i="7"/>
  <c r="H138" i="7"/>
  <c r="H137" i="7"/>
  <c r="H136" i="7"/>
  <c r="H135" i="7"/>
  <c r="H134" i="7"/>
  <c r="H133" i="7"/>
  <c r="H132" i="7"/>
  <c r="H131" i="7"/>
  <c r="H130" i="7"/>
  <c r="H129" i="7"/>
  <c r="H128" i="7"/>
  <c r="H127" i="7"/>
  <c r="H126" i="7"/>
  <c r="H125" i="7"/>
  <c r="H124" i="7"/>
  <c r="H121" i="7"/>
  <c r="H120" i="7"/>
  <c r="H119" i="7"/>
  <c r="H118" i="7"/>
  <c r="H117" i="7"/>
  <c r="H116" i="7"/>
  <c r="H115" i="7"/>
  <c r="H114" i="7"/>
  <c r="H113" i="7"/>
  <c r="H112" i="7"/>
  <c r="F110" i="7"/>
  <c r="F73" i="7"/>
  <c r="H105" i="7"/>
  <c r="H106" i="7"/>
  <c r="H107" i="7"/>
  <c r="H108" i="7"/>
  <c r="H109" i="7"/>
  <c r="H10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J91" i="6"/>
  <c r="J90" i="6"/>
  <c r="J89" i="6"/>
  <c r="J62" i="6"/>
  <c r="J61" i="6"/>
  <c r="J80" i="6"/>
  <c r="J93" i="6"/>
  <c r="J92" i="6"/>
  <c r="J88" i="6"/>
  <c r="J87" i="6"/>
  <c r="J86" i="6"/>
  <c r="J77" i="6"/>
  <c r="J75" i="6"/>
  <c r="J60" i="6"/>
  <c r="J99" i="6"/>
  <c r="J98" i="6"/>
  <c r="J94" i="6"/>
  <c r="J102" i="6"/>
  <c r="J74" i="6"/>
  <c r="J83" i="6"/>
  <c r="J76" i="6"/>
  <c r="J101" i="6"/>
  <c r="J57" i="6"/>
  <c r="J56" i="6"/>
  <c r="J81" i="6"/>
  <c r="J68" i="6"/>
  <c r="J67" i="6"/>
  <c r="J95" i="6"/>
  <c r="J79" i="6"/>
  <c r="J78" i="6"/>
  <c r="J65" i="6"/>
  <c r="J64" i="6"/>
  <c r="J63" i="6"/>
  <c r="J73" i="6"/>
  <c r="J72" i="6"/>
  <c r="J71" i="6"/>
  <c r="J104" i="6"/>
  <c r="J66" i="6"/>
  <c r="J70" i="6"/>
  <c r="J69" i="6"/>
  <c r="J96" i="6"/>
  <c r="J97" i="6"/>
  <c r="J100" i="6"/>
  <c r="J82" i="6"/>
  <c r="J103" i="6"/>
  <c r="J85" i="6"/>
  <c r="J84" i="6"/>
  <c r="J59" i="6"/>
  <c r="J58" i="6"/>
  <c r="H114" i="6"/>
  <c r="H115" i="6"/>
  <c r="H116" i="6"/>
  <c r="H117" i="6"/>
  <c r="H118" i="6"/>
  <c r="H119" i="6"/>
  <c r="H120" i="6"/>
  <c r="H121" i="6"/>
  <c r="H122" i="6"/>
  <c r="H123" i="6"/>
  <c r="H125" i="6"/>
  <c r="H126" i="6"/>
  <c r="H127" i="6"/>
  <c r="H128" i="6"/>
  <c r="H129" i="6"/>
  <c r="H133" i="6"/>
  <c r="H134" i="6"/>
  <c r="H135" i="6"/>
  <c r="H136" i="6"/>
  <c r="H137" i="6"/>
  <c r="H138" i="6"/>
  <c r="H139" i="6"/>
  <c r="H140" i="6"/>
  <c r="H142" i="6"/>
  <c r="H143" i="6"/>
  <c r="H144" i="6"/>
  <c r="H145" i="6"/>
  <c r="H146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8" i="6"/>
  <c r="H169" i="6"/>
  <c r="H170" i="6"/>
  <c r="H171" i="6"/>
  <c r="H172" i="6"/>
  <c r="H173" i="6"/>
  <c r="H174" i="6"/>
  <c r="H175" i="6"/>
  <c r="H176" i="6"/>
  <c r="H177" i="6"/>
  <c r="H178" i="6"/>
  <c r="H181" i="6"/>
  <c r="H182" i="6"/>
  <c r="H183" i="6"/>
  <c r="H184" i="6"/>
  <c r="H185" i="6"/>
  <c r="H186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4" i="6"/>
  <c r="H225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8" i="6"/>
  <c r="H259" i="6"/>
  <c r="H260" i="6"/>
  <c r="H261" i="6"/>
  <c r="H262" i="6"/>
  <c r="H263" i="6"/>
  <c r="H266" i="6"/>
  <c r="H267" i="6"/>
  <c r="H268" i="6"/>
  <c r="H269" i="6"/>
  <c r="H270" i="6"/>
  <c r="H271" i="6"/>
  <c r="H273" i="6"/>
  <c r="H274" i="6"/>
  <c r="H276" i="6"/>
  <c r="H277" i="6"/>
  <c r="H278" i="6"/>
  <c r="H279" i="6"/>
  <c r="H280" i="6"/>
  <c r="H281" i="6"/>
  <c r="H282" i="6"/>
  <c r="H283" i="6"/>
  <c r="H287" i="6"/>
  <c r="H288" i="6"/>
  <c r="H289" i="6"/>
  <c r="H290" i="6"/>
  <c r="H292" i="6"/>
  <c r="H293" i="6"/>
  <c r="H294" i="6"/>
  <c r="H296" i="6"/>
  <c r="H297" i="6"/>
  <c r="H298" i="6"/>
  <c r="H299" i="6"/>
  <c r="H300" i="6"/>
  <c r="H304" i="6"/>
  <c r="H305" i="6"/>
  <c r="H306" i="6"/>
  <c r="H307" i="6"/>
  <c r="H308" i="6"/>
  <c r="H309" i="6"/>
  <c r="H311" i="6"/>
  <c r="H312" i="6"/>
  <c r="H313" i="6"/>
  <c r="H314" i="6"/>
  <c r="H315" i="6"/>
  <c r="H316" i="6"/>
  <c r="H320" i="6"/>
  <c r="H321" i="6"/>
  <c r="H322" i="6"/>
  <c r="H323" i="6"/>
  <c r="H324" i="6"/>
  <c r="H325" i="6"/>
  <c r="H328" i="6"/>
  <c r="H329" i="6"/>
  <c r="H330" i="6"/>
  <c r="H331" i="6"/>
  <c r="H332" i="6"/>
  <c r="H333" i="6"/>
  <c r="H334" i="6"/>
  <c r="H335" i="6"/>
  <c r="H337" i="6"/>
  <c r="H338" i="6"/>
  <c r="H339" i="6"/>
  <c r="H340" i="6"/>
  <c r="H341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2" i="6"/>
  <c r="H363" i="6"/>
  <c r="H364" i="6"/>
  <c r="H365" i="6"/>
  <c r="H367" i="6"/>
  <c r="H368" i="6"/>
  <c r="H369" i="6"/>
  <c r="H370" i="6"/>
  <c r="H371" i="6"/>
  <c r="H372" i="6"/>
  <c r="H376" i="6"/>
  <c r="H377" i="6"/>
  <c r="H378" i="6"/>
  <c r="H379" i="6"/>
  <c r="H380" i="6"/>
  <c r="H381" i="6"/>
  <c r="H382" i="6"/>
  <c r="H383" i="6"/>
  <c r="H384" i="6"/>
  <c r="H385" i="6"/>
  <c r="H388" i="6"/>
  <c r="H389" i="6"/>
  <c r="H390" i="6"/>
  <c r="H391" i="6"/>
  <c r="H392" i="6"/>
  <c r="H393" i="6"/>
  <c r="H394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11" i="6"/>
  <c r="H412" i="6"/>
  <c r="H413" i="6"/>
  <c r="H414" i="6"/>
  <c r="H415" i="6"/>
  <c r="H416" i="6"/>
  <c r="H417" i="6"/>
  <c r="H418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9" i="6"/>
  <c r="H490" i="6"/>
  <c r="H491" i="6"/>
  <c r="H495" i="6"/>
  <c r="H496" i="6"/>
  <c r="H497" i="6"/>
  <c r="H498" i="6"/>
  <c r="H499" i="6"/>
  <c r="H500" i="6"/>
  <c r="H501" i="6"/>
  <c r="H502" i="6"/>
  <c r="H503" i="6"/>
  <c r="H506" i="6"/>
  <c r="H507" i="6"/>
  <c r="H508" i="6"/>
  <c r="H509" i="6"/>
  <c r="H510" i="6"/>
  <c r="H511" i="6"/>
  <c r="H512" i="6"/>
  <c r="H515" i="6"/>
  <c r="H516" i="6"/>
  <c r="H517" i="6"/>
  <c r="H518" i="6"/>
  <c r="H519" i="6"/>
  <c r="H522" i="6"/>
  <c r="H523" i="6"/>
  <c r="H524" i="6"/>
  <c r="H525" i="6"/>
  <c r="H526" i="6"/>
  <c r="H527" i="6"/>
  <c r="H529" i="6"/>
  <c r="H530" i="6"/>
  <c r="H531" i="6"/>
  <c r="H532" i="6"/>
  <c r="H533" i="6"/>
  <c r="H534" i="6"/>
  <c r="H535" i="6"/>
  <c r="H537" i="6"/>
  <c r="H538" i="6"/>
  <c r="H539" i="6"/>
  <c r="H540" i="6"/>
  <c r="H541" i="6"/>
  <c r="H542" i="6"/>
  <c r="H546" i="6"/>
  <c r="H547" i="6"/>
  <c r="H548" i="6"/>
  <c r="H549" i="6"/>
  <c r="H550" i="6"/>
  <c r="H552" i="6"/>
  <c r="H553" i="6"/>
  <c r="H554" i="6"/>
  <c r="H555" i="6"/>
  <c r="H556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3" i="6"/>
  <c r="H584" i="6"/>
  <c r="H585" i="6"/>
  <c r="H586" i="6"/>
  <c r="H587" i="6"/>
  <c r="H588" i="6"/>
  <c r="H589" i="6"/>
  <c r="H591" i="6"/>
  <c r="H592" i="6"/>
  <c r="H593" i="6"/>
  <c r="H597" i="6"/>
  <c r="H598" i="6"/>
  <c r="H599" i="6"/>
  <c r="H600" i="6"/>
  <c r="H601" i="6"/>
  <c r="H602" i="6"/>
  <c r="H603" i="6"/>
  <c r="H605" i="6"/>
  <c r="H606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G124" i="6"/>
  <c r="H113" i="6"/>
  <c r="F126" i="11"/>
  <c r="F137" i="11"/>
  <c r="F11" i="11"/>
  <c r="F39" i="8"/>
  <c r="F102" i="9"/>
  <c r="G102" i="9"/>
  <c r="F344" i="7"/>
  <c r="F40" i="7"/>
  <c r="F98" i="11"/>
  <c r="F58" i="7"/>
  <c r="F44" i="7"/>
  <c r="F84" i="11"/>
  <c r="F91" i="7"/>
  <c r="N454" i="9"/>
  <c r="L20" i="11"/>
  <c r="L21" i="11"/>
  <c r="F32" i="11"/>
  <c r="F20" i="11"/>
  <c r="F21" i="11"/>
  <c r="F35" i="11"/>
  <c r="F34" i="11"/>
  <c r="G29" i="11"/>
  <c r="G24" i="11"/>
  <c r="F38" i="11"/>
  <c r="F40" i="11"/>
  <c r="H19" i="11"/>
  <c r="F44" i="11"/>
  <c r="F26" i="11"/>
  <c r="H44" i="11"/>
  <c r="H26" i="11"/>
  <c r="F33" i="11"/>
  <c r="G39" i="11"/>
  <c r="N39" i="9"/>
  <c r="F41" i="11"/>
  <c r="H20" i="11"/>
  <c r="H21" i="11"/>
  <c r="G38" i="11"/>
  <c r="G40" i="11"/>
  <c r="F39" i="11"/>
  <c r="N31" i="9"/>
  <c r="G20" i="11"/>
  <c r="G21" i="11"/>
  <c r="F42" i="11"/>
  <c r="F27" i="11"/>
  <c r="F22" i="11"/>
  <c r="G36" i="11"/>
  <c r="F36" i="11"/>
  <c r="F24" i="11"/>
  <c r="H20" i="9"/>
  <c r="G609" i="9"/>
  <c r="F609" i="9"/>
  <c r="V448" i="9"/>
  <c r="H302" i="9"/>
  <c r="H24" i="9"/>
  <c r="H28" i="11"/>
  <c r="H19" i="9"/>
  <c r="H60" i="9"/>
  <c r="L30" i="9"/>
  <c r="H96" i="9"/>
  <c r="H53" i="9"/>
  <c r="L53" i="9"/>
  <c r="F17" i="7"/>
  <c r="F82" i="11"/>
  <c r="G73" i="7"/>
  <c r="G260" i="7"/>
  <c r="G21" i="7"/>
  <c r="G91" i="11"/>
  <c r="H354" i="7"/>
  <c r="H27" i="7"/>
  <c r="H99" i="11"/>
  <c r="G377" i="7"/>
  <c r="G15" i="7"/>
  <c r="G389" i="7"/>
  <c r="G32" i="7"/>
  <c r="G102" i="11"/>
  <c r="F364" i="7"/>
  <c r="F25" i="7"/>
  <c r="F100" i="11"/>
  <c r="F19" i="7"/>
  <c r="F92" i="11"/>
  <c r="N16" i="8"/>
  <c r="N115" i="11"/>
  <c r="L35" i="8"/>
  <c r="L116" i="11"/>
  <c r="H29" i="8"/>
  <c r="H117" i="11"/>
  <c r="H71" i="8"/>
  <c r="H63" i="8"/>
  <c r="H25" i="8"/>
  <c r="H113" i="11"/>
  <c r="L17" i="8"/>
  <c r="L133" i="11"/>
  <c r="L24" i="8"/>
  <c r="L132" i="11"/>
  <c r="L36" i="8"/>
  <c r="L125" i="11"/>
  <c r="H74" i="8"/>
  <c r="H32" i="8"/>
  <c r="H114" i="11"/>
  <c r="H59" i="8"/>
  <c r="H22" i="8"/>
  <c r="H135" i="11"/>
  <c r="P123" i="11"/>
  <c r="L21" i="8"/>
  <c r="L119" i="11"/>
  <c r="L16" i="8"/>
  <c r="L115" i="11"/>
  <c r="H80" i="8"/>
  <c r="H36" i="8"/>
  <c r="H125" i="11"/>
  <c r="H78" i="8"/>
  <c r="H34" i="8"/>
  <c r="H123" i="11"/>
  <c r="N149" i="8"/>
  <c r="N18" i="8"/>
  <c r="N118" i="11"/>
  <c r="L149" i="8"/>
  <c r="L18" i="8"/>
  <c r="L118" i="11"/>
  <c r="H35" i="8"/>
  <c r="H116" i="11"/>
  <c r="H79" i="8"/>
  <c r="H24" i="8"/>
  <c r="H132" i="11"/>
  <c r="H62" i="8"/>
  <c r="N22" i="8"/>
  <c r="N135" i="11"/>
  <c r="L29" i="8"/>
  <c r="L117" i="11"/>
  <c r="H48" i="8"/>
  <c r="H15" i="8"/>
  <c r="H126" i="11"/>
  <c r="H72" i="8"/>
  <c r="H30" i="8"/>
  <c r="H122" i="11"/>
  <c r="H16" i="8"/>
  <c r="H115" i="11"/>
  <c r="H49" i="8"/>
  <c r="L22" i="8"/>
  <c r="L135" i="11"/>
  <c r="L31" i="8"/>
  <c r="L129" i="11"/>
  <c r="L25" i="8"/>
  <c r="L113" i="11"/>
  <c r="L32" i="8"/>
  <c r="L114" i="11"/>
  <c r="H31" i="8"/>
  <c r="H129" i="11"/>
  <c r="H73" i="8"/>
  <c r="H58" i="8"/>
  <c r="H21" i="8"/>
  <c r="H119" i="11"/>
  <c r="H37" i="8"/>
  <c r="H120" i="11"/>
  <c r="H81" i="8"/>
  <c r="N17" i="8"/>
  <c r="N133" i="11"/>
  <c r="L140" i="7"/>
  <c r="R124" i="7"/>
  <c r="T124" i="7"/>
  <c r="L297" i="7"/>
  <c r="L213" i="7"/>
  <c r="L67" i="7"/>
  <c r="V205" i="7"/>
  <c r="V179" i="7"/>
  <c r="L185" i="7"/>
  <c r="L83" i="7"/>
  <c r="V316" i="7"/>
  <c r="L327" i="7"/>
  <c r="R253" i="7"/>
  <c r="L259" i="7"/>
  <c r="V409" i="7"/>
  <c r="L417" i="7"/>
  <c r="G93" i="7"/>
  <c r="F20" i="7"/>
  <c r="F87" i="11"/>
  <c r="F60" i="7"/>
  <c r="G74" i="7"/>
  <c r="F26" i="7"/>
  <c r="F81" i="11"/>
  <c r="F56" i="7"/>
  <c r="F16" i="7"/>
  <c r="F97" i="11"/>
  <c r="G92" i="7"/>
  <c r="G41" i="7"/>
  <c r="G85" i="11"/>
  <c r="G58" i="7"/>
  <c r="G18" i="7"/>
  <c r="G93" i="11"/>
  <c r="G76" i="7"/>
  <c r="G418" i="7"/>
  <c r="G28" i="7"/>
  <c r="G104" i="11"/>
  <c r="F31" i="7"/>
  <c r="F94" i="11"/>
  <c r="F37" i="7"/>
  <c r="F106" i="11"/>
  <c r="F87" i="7"/>
  <c r="G82" i="7"/>
  <c r="G33" i="7"/>
  <c r="G103" i="11"/>
  <c r="F77" i="7"/>
  <c r="F29" i="7"/>
  <c r="F96" i="11"/>
  <c r="G95" i="7"/>
  <c r="G44" i="7"/>
  <c r="G84" i="11"/>
  <c r="V109" i="7"/>
  <c r="F41" i="7"/>
  <c r="F85" i="11"/>
  <c r="F84" i="7"/>
  <c r="F192" i="7"/>
  <c r="F34" i="7"/>
  <c r="F88" i="11"/>
  <c r="F88" i="7"/>
  <c r="F38" i="7"/>
  <c r="F109" i="11"/>
  <c r="G226" i="7"/>
  <c r="G69" i="7"/>
  <c r="G72" i="7"/>
  <c r="G364" i="7"/>
  <c r="G25" i="7"/>
  <c r="G100" i="11"/>
  <c r="G30" i="7"/>
  <c r="G105" i="11"/>
  <c r="G78" i="7"/>
  <c r="G344" i="7"/>
  <c r="G29" i="7"/>
  <c r="G96" i="11"/>
  <c r="F82" i="7"/>
  <c r="G59" i="7"/>
  <c r="F89" i="7"/>
  <c r="F39" i="7"/>
  <c r="F95" i="11"/>
  <c r="F55" i="7"/>
  <c r="F377" i="7"/>
  <c r="F15" i="7"/>
  <c r="F260" i="7"/>
  <c r="F21" i="7"/>
  <c r="F91" i="11"/>
  <c r="G60" i="7"/>
  <c r="G20" i="7"/>
  <c r="G87" i="11"/>
  <c r="G36" i="7"/>
  <c r="G90" i="11"/>
  <c r="G86" i="7"/>
  <c r="G89" i="7"/>
  <c r="G39" i="7"/>
  <c r="G95" i="11"/>
  <c r="G37" i="7"/>
  <c r="G106" i="11"/>
  <c r="G87" i="7"/>
  <c r="G31" i="7"/>
  <c r="G94" i="11"/>
  <c r="F226" i="7"/>
  <c r="F23" i="7"/>
  <c r="F89" i="11"/>
  <c r="F69" i="7"/>
  <c r="F35" i="7"/>
  <c r="F107" i="11"/>
  <c r="F85" i="7"/>
  <c r="F24" i="7"/>
  <c r="F83" i="11"/>
  <c r="F70" i="7"/>
  <c r="F27" i="7"/>
  <c r="F99" i="11"/>
  <c r="F74" i="7"/>
  <c r="G35" i="7"/>
  <c r="G107" i="11"/>
  <c r="G85" i="7"/>
  <c r="F22" i="7"/>
  <c r="F108" i="11"/>
  <c r="F93" i="7"/>
  <c r="F418" i="7"/>
  <c r="F28" i="7"/>
  <c r="F104" i="11"/>
  <c r="G17" i="7"/>
  <c r="G82" i="11"/>
  <c r="G57" i="7"/>
  <c r="G192" i="7"/>
  <c r="G16" i="7"/>
  <c r="G97" i="11"/>
  <c r="G56" i="7"/>
  <c r="G22" i="7"/>
  <c r="G108" i="11"/>
  <c r="G64" i="7"/>
  <c r="F389" i="7"/>
  <c r="F32" i="7"/>
  <c r="F102" i="11"/>
  <c r="F42" i="7"/>
  <c r="F110" i="11"/>
  <c r="G43" i="7"/>
  <c r="G86" i="11"/>
  <c r="G88" i="7"/>
  <c r="G84" i="7"/>
  <c r="G42" i="7"/>
  <c r="G110" i="11"/>
  <c r="F36" i="7"/>
  <c r="F90" i="11"/>
  <c r="F86" i="7"/>
  <c r="R105" i="7"/>
  <c r="T105" i="7"/>
  <c r="F30" i="7"/>
  <c r="F105" i="11"/>
  <c r="F78" i="7"/>
  <c r="F63" i="7"/>
  <c r="G70" i="7"/>
  <c r="H508" i="9"/>
  <c r="H36" i="9"/>
  <c r="H88" i="9"/>
  <c r="H34" i="9"/>
  <c r="H36" i="11"/>
  <c r="H561" i="9"/>
  <c r="H25" i="9"/>
  <c r="H41" i="11"/>
  <c r="H593" i="9"/>
  <c r="H32" i="9"/>
  <c r="H43" i="11"/>
  <c r="H80" i="9"/>
  <c r="H30" i="9"/>
  <c r="H222" i="9"/>
  <c r="H18" i="9"/>
  <c r="H50" i="9"/>
  <c r="H15" i="9"/>
  <c r="H24" i="11"/>
  <c r="H89" i="9"/>
  <c r="H35" i="9"/>
  <c r="N588" i="9"/>
  <c r="N85" i="9"/>
  <c r="V399" i="9"/>
  <c r="R399" i="9"/>
  <c r="T399" i="9"/>
  <c r="N405" i="9"/>
  <c r="N58" i="9"/>
  <c r="L508" i="9"/>
  <c r="L36" i="9"/>
  <c r="V583" i="9"/>
  <c r="R583" i="9"/>
  <c r="T583" i="9"/>
  <c r="L162" i="9"/>
  <c r="L29" i="9"/>
  <c r="L79" i="9"/>
  <c r="N541" i="9"/>
  <c r="N65" i="9"/>
  <c r="H576" i="9"/>
  <c r="H23" i="9"/>
  <c r="G23" i="9"/>
  <c r="N92" i="9"/>
  <c r="N301" i="9"/>
  <c r="V555" i="9"/>
  <c r="V560" i="9"/>
  <c r="R555" i="9"/>
  <c r="T555" i="9"/>
  <c r="N582" i="9"/>
  <c r="N84" i="9"/>
  <c r="N394" i="9"/>
  <c r="L486" i="9"/>
  <c r="L26" i="9"/>
  <c r="L37" i="11"/>
  <c r="N221" i="9"/>
  <c r="L302" i="9"/>
  <c r="L24" i="9"/>
  <c r="L28" i="11"/>
  <c r="L64" i="9"/>
  <c r="L182" i="9"/>
  <c r="L28" i="9"/>
  <c r="N199" i="9"/>
  <c r="N366" i="9"/>
  <c r="N93" i="9"/>
  <c r="N161" i="9"/>
  <c r="V503" i="9"/>
  <c r="V507" i="9"/>
  <c r="R503" i="9"/>
  <c r="T503" i="9"/>
  <c r="N350" i="9"/>
  <c r="N73" i="9"/>
  <c r="N502" i="9"/>
  <c r="N91" i="9"/>
  <c r="N68" i="9"/>
  <c r="V585" i="9"/>
  <c r="R585" i="9"/>
  <c r="T585" i="9"/>
  <c r="L395" i="9"/>
  <c r="L37" i="9"/>
  <c r="L95" i="9"/>
  <c r="L222" i="9"/>
  <c r="L18" i="9"/>
  <c r="L55" i="9"/>
  <c r="N294" i="9"/>
  <c r="N63" i="9"/>
  <c r="H162" i="9"/>
  <c r="H29" i="9"/>
  <c r="H22" i="11"/>
  <c r="G29" i="9"/>
  <c r="G22" i="11"/>
  <c r="L96" i="9"/>
  <c r="L38" i="9"/>
  <c r="L50" i="9"/>
  <c r="L15" i="9"/>
  <c r="V120" i="9"/>
  <c r="V127" i="9"/>
  <c r="R120" i="9"/>
  <c r="T120" i="9"/>
  <c r="N151" i="9"/>
  <c r="N78" i="9"/>
  <c r="L576" i="9"/>
  <c r="L62" i="9"/>
  <c r="L57" i="9"/>
  <c r="L20" i="9"/>
  <c r="L33" i="11"/>
  <c r="N554" i="9"/>
  <c r="N67" i="9"/>
  <c r="L593" i="9"/>
  <c r="L32" i="9"/>
  <c r="L43" i="11"/>
  <c r="L85" i="9"/>
  <c r="H486" i="9"/>
  <c r="H26" i="9"/>
  <c r="H37" i="11"/>
  <c r="F26" i="9"/>
  <c r="F30" i="11"/>
  <c r="N522" i="9"/>
  <c r="N472" i="9"/>
  <c r="V474" i="9"/>
  <c r="V476" i="9"/>
  <c r="V69" i="9"/>
  <c r="R474" i="9"/>
  <c r="T474" i="9"/>
  <c r="H355" i="9"/>
  <c r="H27" i="9"/>
  <c r="H30" i="11"/>
  <c r="G27" i="9"/>
  <c r="G30" i="11"/>
  <c r="L89" i="9"/>
  <c r="L35" i="9"/>
  <c r="G28" i="9"/>
  <c r="G23" i="11"/>
  <c r="H182" i="9"/>
  <c r="H28" i="9"/>
  <c r="H23" i="11"/>
  <c r="N17" i="9"/>
  <c r="N53" i="9"/>
  <c r="L60" i="9"/>
  <c r="L22" i="9"/>
  <c r="N485" i="9"/>
  <c r="N427" i="9"/>
  <c r="L355" i="9"/>
  <c r="L27" i="9"/>
  <c r="L30" i="11"/>
  <c r="L74" i="9"/>
  <c r="H395" i="9"/>
  <c r="H37" i="9"/>
  <c r="H31" i="11"/>
  <c r="G37" i="9"/>
  <c r="G31" i="11"/>
  <c r="V304" i="9"/>
  <c r="V321" i="9"/>
  <c r="R304" i="9"/>
  <c r="T304" i="9"/>
  <c r="N480" i="9"/>
  <c r="N70" i="9"/>
  <c r="L561" i="9"/>
  <c r="L25" i="9"/>
  <c r="L56" i="9"/>
  <c r="L19" i="9"/>
  <c r="L39" i="11"/>
  <c r="L88" i="9"/>
  <c r="L34" i="9"/>
  <c r="L36" i="11"/>
  <c r="N495" i="9"/>
  <c r="N90" i="9"/>
  <c r="V445" i="9"/>
  <c r="R445" i="9"/>
  <c r="T445" i="9"/>
  <c r="V351" i="9"/>
  <c r="V354" i="9"/>
  <c r="R351" i="9"/>
  <c r="T351" i="9"/>
  <c r="N416" i="9"/>
  <c r="R367" i="9"/>
  <c r="T367" i="9"/>
  <c r="V367" i="9"/>
  <c r="V385" i="9"/>
  <c r="V94" i="9"/>
  <c r="N118" i="9"/>
  <c r="N208" i="9"/>
  <c r="N54" i="9"/>
  <c r="N336" i="9"/>
  <c r="N72" i="9"/>
  <c r="N176" i="9"/>
  <c r="N76" i="9"/>
  <c r="V164" i="9"/>
  <c r="V170" i="9"/>
  <c r="V75" i="9"/>
  <c r="R164" i="9"/>
  <c r="T164" i="9"/>
  <c r="V397" i="9"/>
  <c r="R397" i="9"/>
  <c r="T397" i="9"/>
  <c r="H417" i="9"/>
  <c r="H21" i="9"/>
  <c r="H32" i="11"/>
  <c r="G21" i="9"/>
  <c r="G32" i="11"/>
  <c r="N89" i="9"/>
  <c r="N35" i="9"/>
  <c r="N592" i="9"/>
  <c r="N607" i="9"/>
  <c r="V542" i="9"/>
  <c r="V545" i="9"/>
  <c r="V66" i="9"/>
  <c r="R542" i="9"/>
  <c r="T542" i="9"/>
  <c r="N569" i="9"/>
  <c r="N61" i="9"/>
  <c r="N575" i="9"/>
  <c r="N80" i="9"/>
  <c r="N30" i="9"/>
  <c r="N74" i="9"/>
  <c r="L417" i="9"/>
  <c r="L21" i="9"/>
  <c r="L32" i="11"/>
  <c r="L59" i="9"/>
  <c r="N181" i="9"/>
  <c r="L37" i="8"/>
  <c r="L120" i="11"/>
  <c r="L15" i="8"/>
  <c r="N15" i="8"/>
  <c r="L34" i="8"/>
  <c r="L123" i="11"/>
  <c r="N34" i="8"/>
  <c r="N123" i="11"/>
  <c r="L30" i="8"/>
  <c r="L122" i="11"/>
  <c r="L402" i="8"/>
  <c r="L38" i="8"/>
  <c r="L136" i="11"/>
  <c r="F404" i="8"/>
  <c r="T394" i="8"/>
  <c r="L364" i="8"/>
  <c r="L19" i="8"/>
  <c r="L134" i="11"/>
  <c r="H149" i="8"/>
  <c r="H18" i="8"/>
  <c r="H118" i="11"/>
  <c r="N310" i="8"/>
  <c r="N33" i="8"/>
  <c r="N131" i="11"/>
  <c r="T303" i="8"/>
  <c r="L310" i="8"/>
  <c r="L33" i="8"/>
  <c r="L131" i="11"/>
  <c r="T292" i="8"/>
  <c r="H310" i="8"/>
  <c r="H33" i="8"/>
  <c r="H131" i="11"/>
  <c r="T144" i="8"/>
  <c r="T142" i="8"/>
  <c r="N177" i="8"/>
  <c r="N23" i="8"/>
  <c r="N121" i="11"/>
  <c r="T182" i="8"/>
  <c r="L241" i="8"/>
  <c r="L27" i="8"/>
  <c r="L127" i="11"/>
  <c r="T171" i="8"/>
  <c r="T61" i="8"/>
  <c r="H290" i="8"/>
  <c r="H28" i="8"/>
  <c r="H130" i="11"/>
  <c r="L290" i="8"/>
  <c r="L28" i="8"/>
  <c r="L130" i="11"/>
  <c r="H257" i="8"/>
  <c r="H20" i="8"/>
  <c r="H128" i="11"/>
  <c r="T249" i="8"/>
  <c r="N257" i="8"/>
  <c r="N20" i="8"/>
  <c r="N128" i="11"/>
  <c r="L257" i="8"/>
  <c r="L210" i="8"/>
  <c r="L26" i="8"/>
  <c r="L124" i="11"/>
  <c r="G177" i="8"/>
  <c r="L177" i="8"/>
  <c r="L23" i="8"/>
  <c r="L121" i="11"/>
  <c r="H364" i="8"/>
  <c r="H19" i="8"/>
  <c r="H134" i="11"/>
  <c r="H337" i="8"/>
  <c r="P121" i="11"/>
  <c r="H241" i="8"/>
  <c r="H27" i="8"/>
  <c r="H127" i="11"/>
  <c r="H402" i="8"/>
  <c r="H38" i="8"/>
  <c r="H136" i="11"/>
  <c r="H210" i="8"/>
  <c r="H26" i="8"/>
  <c r="H124" i="11"/>
  <c r="R483" i="7"/>
  <c r="T483" i="7"/>
  <c r="V483" i="7"/>
  <c r="V485" i="7"/>
  <c r="R485" i="7"/>
  <c r="T485" i="7"/>
  <c r="R484" i="7"/>
  <c r="T484" i="7"/>
  <c r="V484" i="7"/>
  <c r="R480" i="7"/>
  <c r="T480" i="7"/>
  <c r="V480" i="7"/>
  <c r="V486" i="7"/>
  <c r="R486" i="7"/>
  <c r="T486" i="7"/>
  <c r="V481" i="7"/>
  <c r="R481" i="7"/>
  <c r="T481" i="7"/>
  <c r="R487" i="7"/>
  <c r="T487" i="7"/>
  <c r="V487" i="7"/>
  <c r="R488" i="7"/>
  <c r="T488" i="7"/>
  <c r="V488" i="7"/>
  <c r="V482" i="7"/>
  <c r="R482" i="7"/>
  <c r="T482" i="7"/>
  <c r="V489" i="7"/>
  <c r="R489" i="7"/>
  <c r="T489" i="7"/>
  <c r="V471" i="7"/>
  <c r="R471" i="7"/>
  <c r="T471" i="7"/>
  <c r="V470" i="7"/>
  <c r="R470" i="7"/>
  <c r="T470" i="7"/>
  <c r="R472" i="7"/>
  <c r="T472" i="7"/>
  <c r="V472" i="7"/>
  <c r="V465" i="7"/>
  <c r="R465" i="7"/>
  <c r="T465" i="7"/>
  <c r="V473" i="7"/>
  <c r="R473" i="7"/>
  <c r="T473" i="7"/>
  <c r="V466" i="7"/>
  <c r="R466" i="7"/>
  <c r="T466" i="7"/>
  <c r="V474" i="7"/>
  <c r="R474" i="7"/>
  <c r="T474" i="7"/>
  <c r="V467" i="7"/>
  <c r="R467" i="7"/>
  <c r="T467" i="7"/>
  <c r="V475" i="7"/>
  <c r="R475" i="7"/>
  <c r="T475" i="7"/>
  <c r="R468" i="7"/>
  <c r="T468" i="7"/>
  <c r="V468" i="7"/>
  <c r="R476" i="7"/>
  <c r="T476" i="7"/>
  <c r="V476" i="7"/>
  <c r="V469" i="7"/>
  <c r="R469" i="7"/>
  <c r="T469" i="7"/>
  <c r="V477" i="7"/>
  <c r="R477" i="7"/>
  <c r="T477" i="7"/>
  <c r="V455" i="7"/>
  <c r="R455" i="7"/>
  <c r="T455" i="7"/>
  <c r="R457" i="7"/>
  <c r="T457" i="7"/>
  <c r="V457" i="7"/>
  <c r="V458" i="7"/>
  <c r="R458" i="7"/>
  <c r="T458" i="7"/>
  <c r="V451" i="7"/>
  <c r="R451" i="7"/>
  <c r="T451" i="7"/>
  <c r="V459" i="7"/>
  <c r="R459" i="7"/>
  <c r="T459" i="7"/>
  <c r="V452" i="7"/>
  <c r="R452" i="7"/>
  <c r="T452" i="7"/>
  <c r="R460" i="7"/>
  <c r="T460" i="7"/>
  <c r="V460" i="7"/>
  <c r="R453" i="7"/>
  <c r="T453" i="7"/>
  <c r="V453" i="7"/>
  <c r="R461" i="7"/>
  <c r="T461" i="7"/>
  <c r="V461" i="7"/>
  <c r="R456" i="7"/>
  <c r="T456" i="7"/>
  <c r="V456" i="7"/>
  <c r="V454" i="7"/>
  <c r="R454" i="7"/>
  <c r="T454" i="7"/>
  <c r="V462" i="7"/>
  <c r="R462" i="7"/>
  <c r="T462" i="7"/>
  <c r="V442" i="7"/>
  <c r="R442" i="7"/>
  <c r="T442" i="7"/>
  <c r="V437" i="7"/>
  <c r="R437" i="7"/>
  <c r="T437" i="7"/>
  <c r="V438" i="7"/>
  <c r="R438" i="7"/>
  <c r="T438" i="7"/>
  <c r="V444" i="7"/>
  <c r="R444" i="7"/>
  <c r="T444" i="7"/>
  <c r="R439" i="7"/>
  <c r="T439" i="7"/>
  <c r="V439" i="7"/>
  <c r="V445" i="7"/>
  <c r="R445" i="7"/>
  <c r="T445" i="7"/>
  <c r="V440" i="7"/>
  <c r="R440" i="7"/>
  <c r="T440" i="7"/>
  <c r="V446" i="7"/>
  <c r="R446" i="7"/>
  <c r="T446" i="7"/>
  <c r="R447" i="7"/>
  <c r="T447" i="7"/>
  <c r="V447" i="7"/>
  <c r="R443" i="7"/>
  <c r="T443" i="7"/>
  <c r="V443" i="7"/>
  <c r="V441" i="7"/>
  <c r="R441" i="7"/>
  <c r="T441" i="7"/>
  <c r="V448" i="7"/>
  <c r="R448" i="7"/>
  <c r="T448" i="7"/>
  <c r="V430" i="7"/>
  <c r="R430" i="7"/>
  <c r="T430" i="7"/>
  <c r="V431" i="7"/>
  <c r="R431" i="7"/>
  <c r="T431" i="7"/>
  <c r="V432" i="7"/>
  <c r="R432" i="7"/>
  <c r="T432" i="7"/>
  <c r="V427" i="7"/>
  <c r="R427" i="7"/>
  <c r="T427" i="7"/>
  <c r="R433" i="7"/>
  <c r="T433" i="7"/>
  <c r="V433" i="7"/>
  <c r="R428" i="7"/>
  <c r="T428" i="7"/>
  <c r="V428" i="7"/>
  <c r="R429" i="7"/>
  <c r="T429" i="7"/>
  <c r="V429" i="7"/>
  <c r="V434" i="7"/>
  <c r="R434" i="7"/>
  <c r="T434" i="7"/>
  <c r="V420" i="7"/>
  <c r="R420" i="7"/>
  <c r="T420" i="7"/>
  <c r="R422" i="7"/>
  <c r="T422" i="7"/>
  <c r="V422" i="7"/>
  <c r="R423" i="7"/>
  <c r="T423" i="7"/>
  <c r="V423" i="7"/>
  <c r="V421" i="7"/>
  <c r="R421" i="7"/>
  <c r="T421" i="7"/>
  <c r="V424" i="7"/>
  <c r="R424" i="7"/>
  <c r="T424" i="7"/>
  <c r="N425" i="7"/>
  <c r="R410" i="7"/>
  <c r="T410" i="7"/>
  <c r="V410" i="7"/>
  <c r="R411" i="7"/>
  <c r="T411" i="7"/>
  <c r="V411" i="7"/>
  <c r="V412" i="7"/>
  <c r="R412" i="7"/>
  <c r="T412" i="7"/>
  <c r="V413" i="7"/>
  <c r="R413" i="7"/>
  <c r="T413" i="7"/>
  <c r="V408" i="7"/>
  <c r="R408" i="7"/>
  <c r="T408" i="7"/>
  <c r="R414" i="7"/>
  <c r="T414" i="7"/>
  <c r="V414" i="7"/>
  <c r="R415" i="7"/>
  <c r="T415" i="7"/>
  <c r="V415" i="7"/>
  <c r="V416" i="7"/>
  <c r="R416" i="7"/>
  <c r="T416" i="7"/>
  <c r="V402" i="7"/>
  <c r="R402" i="7"/>
  <c r="T402" i="7"/>
  <c r="V403" i="7"/>
  <c r="R403" i="7"/>
  <c r="T403" i="7"/>
  <c r="R405" i="7"/>
  <c r="T405" i="7"/>
  <c r="V405" i="7"/>
  <c r="R401" i="7"/>
  <c r="T401" i="7"/>
  <c r="V401" i="7"/>
  <c r="P75" i="7"/>
  <c r="V406" i="7"/>
  <c r="R406" i="7"/>
  <c r="T406" i="7"/>
  <c r="R404" i="7"/>
  <c r="T404" i="7"/>
  <c r="V392" i="7"/>
  <c r="R392" i="7"/>
  <c r="T392" i="7"/>
  <c r="R393" i="7"/>
  <c r="T393" i="7"/>
  <c r="V393" i="7"/>
  <c r="V394" i="7"/>
  <c r="R394" i="7"/>
  <c r="T394" i="7"/>
  <c r="V395" i="7"/>
  <c r="R395" i="7"/>
  <c r="T395" i="7"/>
  <c r="V396" i="7"/>
  <c r="R396" i="7"/>
  <c r="T396" i="7"/>
  <c r="R397" i="7"/>
  <c r="T397" i="7"/>
  <c r="V397" i="7"/>
  <c r="V391" i="7"/>
  <c r="R391" i="7"/>
  <c r="T391" i="7"/>
  <c r="V398" i="7"/>
  <c r="R398" i="7"/>
  <c r="T398" i="7"/>
  <c r="R386" i="7"/>
  <c r="T386" i="7"/>
  <c r="V386" i="7"/>
  <c r="V387" i="7"/>
  <c r="R387" i="7"/>
  <c r="T387" i="7"/>
  <c r="R385" i="7"/>
  <c r="T385" i="7"/>
  <c r="V379" i="7"/>
  <c r="R379" i="7"/>
  <c r="T379" i="7"/>
  <c r="P80" i="7"/>
  <c r="V380" i="7"/>
  <c r="R380" i="7"/>
  <c r="T380" i="7"/>
  <c r="V381" i="7"/>
  <c r="R381" i="7"/>
  <c r="T381" i="7"/>
  <c r="R382" i="7"/>
  <c r="T382" i="7"/>
  <c r="V382" i="7"/>
  <c r="V383" i="7"/>
  <c r="R383" i="7"/>
  <c r="T383" i="7"/>
  <c r="V372" i="7"/>
  <c r="R372" i="7"/>
  <c r="T372" i="7"/>
  <c r="R374" i="7"/>
  <c r="T374" i="7"/>
  <c r="V374" i="7"/>
  <c r="N376" i="7"/>
  <c r="V371" i="7"/>
  <c r="R371" i="7"/>
  <c r="T371" i="7"/>
  <c r="V375" i="7"/>
  <c r="R375" i="7"/>
  <c r="T375" i="7"/>
  <c r="R373" i="7"/>
  <c r="T373" i="7"/>
  <c r="P54" i="7"/>
  <c r="V366" i="7"/>
  <c r="R366" i="7"/>
  <c r="T366" i="7"/>
  <c r="R367" i="7"/>
  <c r="T367" i="7"/>
  <c r="V367" i="7"/>
  <c r="V368" i="7"/>
  <c r="R368" i="7"/>
  <c r="T368" i="7"/>
  <c r="R361" i="7"/>
  <c r="T361" i="7"/>
  <c r="V361" i="7"/>
  <c r="V362" i="7"/>
  <c r="R362" i="7"/>
  <c r="T362" i="7"/>
  <c r="P71" i="7"/>
  <c r="V356" i="7"/>
  <c r="R356" i="7"/>
  <c r="T356" i="7"/>
  <c r="V357" i="7"/>
  <c r="R357" i="7"/>
  <c r="T357" i="7"/>
  <c r="R358" i="7"/>
  <c r="T358" i="7"/>
  <c r="V358" i="7"/>
  <c r="V359" i="7"/>
  <c r="R359" i="7"/>
  <c r="T359" i="7"/>
  <c r="V349" i="7"/>
  <c r="R349" i="7"/>
  <c r="T349" i="7"/>
  <c r="R348" i="7"/>
  <c r="T348" i="7"/>
  <c r="V348" i="7"/>
  <c r="V350" i="7"/>
  <c r="R350" i="7"/>
  <c r="T350" i="7"/>
  <c r="V346" i="7"/>
  <c r="R346" i="7"/>
  <c r="T346" i="7"/>
  <c r="R352" i="7"/>
  <c r="T352" i="7"/>
  <c r="V352" i="7"/>
  <c r="V353" i="7"/>
  <c r="R353" i="7"/>
  <c r="T353" i="7"/>
  <c r="L354" i="7"/>
  <c r="R347" i="7"/>
  <c r="T347" i="7"/>
  <c r="R351" i="7"/>
  <c r="T351" i="7"/>
  <c r="V339" i="7"/>
  <c r="R339" i="7"/>
  <c r="T339" i="7"/>
  <c r="V340" i="7"/>
  <c r="R340" i="7"/>
  <c r="T340" i="7"/>
  <c r="R341" i="7"/>
  <c r="T341" i="7"/>
  <c r="V341" i="7"/>
  <c r="V342" i="7"/>
  <c r="R342" i="7"/>
  <c r="T342" i="7"/>
  <c r="V330" i="7"/>
  <c r="R330" i="7"/>
  <c r="T330" i="7"/>
  <c r="V333" i="7"/>
  <c r="R333" i="7"/>
  <c r="T333" i="7"/>
  <c r="R332" i="7"/>
  <c r="T332" i="7"/>
  <c r="V332" i="7"/>
  <c r="V334" i="7"/>
  <c r="R334" i="7"/>
  <c r="T334" i="7"/>
  <c r="V335" i="7"/>
  <c r="R335" i="7"/>
  <c r="T335" i="7"/>
  <c r="R336" i="7"/>
  <c r="T336" i="7"/>
  <c r="V336" i="7"/>
  <c r="R331" i="7"/>
  <c r="T331" i="7"/>
  <c r="V331" i="7"/>
  <c r="V329" i="7"/>
  <c r="R329" i="7"/>
  <c r="T329" i="7"/>
  <c r="V337" i="7"/>
  <c r="R337" i="7"/>
  <c r="T337" i="7"/>
  <c r="L338" i="7"/>
  <c r="L90" i="7"/>
  <c r="V323" i="7"/>
  <c r="R323" i="7"/>
  <c r="T323" i="7"/>
  <c r="V319" i="7"/>
  <c r="R319" i="7"/>
  <c r="T319" i="7"/>
  <c r="V324" i="7"/>
  <c r="R324" i="7"/>
  <c r="T324" i="7"/>
  <c r="R320" i="7"/>
  <c r="T320" i="7"/>
  <c r="V320" i="7"/>
  <c r="R325" i="7"/>
  <c r="T325" i="7"/>
  <c r="V325" i="7"/>
  <c r="R321" i="7"/>
  <c r="T321" i="7"/>
  <c r="V321" i="7"/>
  <c r="R317" i="7"/>
  <c r="T317" i="7"/>
  <c r="V317" i="7"/>
  <c r="R318" i="7"/>
  <c r="T318" i="7"/>
  <c r="R322" i="7"/>
  <c r="T322" i="7"/>
  <c r="R326" i="7"/>
  <c r="T326" i="7"/>
  <c r="V309" i="7"/>
  <c r="R309" i="7"/>
  <c r="T309" i="7"/>
  <c r="V310" i="7"/>
  <c r="R310" i="7"/>
  <c r="T310" i="7"/>
  <c r="R311" i="7"/>
  <c r="T311" i="7"/>
  <c r="V311" i="7"/>
  <c r="R312" i="7"/>
  <c r="T312" i="7"/>
  <c r="V312" i="7"/>
  <c r="R308" i="7"/>
  <c r="T308" i="7"/>
  <c r="V308" i="7"/>
  <c r="V313" i="7"/>
  <c r="R313" i="7"/>
  <c r="T313" i="7"/>
  <c r="R300" i="7"/>
  <c r="T300" i="7"/>
  <c r="V300" i="7"/>
  <c r="V301" i="7"/>
  <c r="R301" i="7"/>
  <c r="T301" i="7"/>
  <c r="R302" i="7"/>
  <c r="T302" i="7"/>
  <c r="V302" i="7"/>
  <c r="V303" i="7"/>
  <c r="R303" i="7"/>
  <c r="T303" i="7"/>
  <c r="R304" i="7"/>
  <c r="T304" i="7"/>
  <c r="V304" i="7"/>
  <c r="V299" i="7"/>
  <c r="R299" i="7"/>
  <c r="T299" i="7"/>
  <c r="V305" i="7"/>
  <c r="R305" i="7"/>
  <c r="T305" i="7"/>
  <c r="V294" i="7"/>
  <c r="R294" i="7"/>
  <c r="T294" i="7"/>
  <c r="R295" i="7"/>
  <c r="T295" i="7"/>
  <c r="V295" i="7"/>
  <c r="R291" i="7"/>
  <c r="T291" i="7"/>
  <c r="V291" i="7"/>
  <c r="R292" i="7"/>
  <c r="T292" i="7"/>
  <c r="R296" i="7"/>
  <c r="T296" i="7"/>
  <c r="R282" i="7"/>
  <c r="T282" i="7"/>
  <c r="V282" i="7"/>
  <c r="R281" i="7"/>
  <c r="T281" i="7"/>
  <c r="V281" i="7"/>
  <c r="V283" i="7"/>
  <c r="R283" i="7"/>
  <c r="T283" i="7"/>
  <c r="R278" i="7"/>
  <c r="T278" i="7"/>
  <c r="V278" i="7"/>
  <c r="V284" i="7"/>
  <c r="R284" i="7"/>
  <c r="T284" i="7"/>
  <c r="V279" i="7"/>
  <c r="R279" i="7"/>
  <c r="T279" i="7"/>
  <c r="R285" i="7"/>
  <c r="T285" i="7"/>
  <c r="V285" i="7"/>
  <c r="R286" i="7"/>
  <c r="T286" i="7"/>
  <c r="V286" i="7"/>
  <c r="V280" i="7"/>
  <c r="R280" i="7"/>
  <c r="T280" i="7"/>
  <c r="V287" i="7"/>
  <c r="R287" i="7"/>
  <c r="T287" i="7"/>
  <c r="L288" i="7"/>
  <c r="V272" i="7"/>
  <c r="R272" i="7"/>
  <c r="T272" i="7"/>
  <c r="R266" i="7"/>
  <c r="T266" i="7"/>
  <c r="V266" i="7"/>
  <c r="R262" i="7"/>
  <c r="T262" i="7"/>
  <c r="V262" i="7"/>
  <c r="V267" i="7"/>
  <c r="R267" i="7"/>
  <c r="T267" i="7"/>
  <c r="V273" i="7"/>
  <c r="R273" i="7"/>
  <c r="T273" i="7"/>
  <c r="V268" i="7"/>
  <c r="R268" i="7"/>
  <c r="T268" i="7"/>
  <c r="V271" i="7"/>
  <c r="R271" i="7"/>
  <c r="T271" i="7"/>
  <c r="V263" i="7"/>
  <c r="R263" i="7"/>
  <c r="T263" i="7"/>
  <c r="V269" i="7"/>
  <c r="R269" i="7"/>
  <c r="T269" i="7"/>
  <c r="R274" i="7"/>
  <c r="T274" i="7"/>
  <c r="V274" i="7"/>
  <c r="V264" i="7"/>
  <c r="R264" i="7"/>
  <c r="T264" i="7"/>
  <c r="V265" i="7"/>
  <c r="R265" i="7"/>
  <c r="T265" i="7"/>
  <c r="R270" i="7"/>
  <c r="T270" i="7"/>
  <c r="V270" i="7"/>
  <c r="V275" i="7"/>
  <c r="R275" i="7"/>
  <c r="T275" i="7"/>
  <c r="V254" i="7"/>
  <c r="R254" i="7"/>
  <c r="T254" i="7"/>
  <c r="V255" i="7"/>
  <c r="R255" i="7"/>
  <c r="T255" i="7"/>
  <c r="V256" i="7"/>
  <c r="R256" i="7"/>
  <c r="T256" i="7"/>
  <c r="R257" i="7"/>
  <c r="T257" i="7"/>
  <c r="V257" i="7"/>
  <c r="V258" i="7"/>
  <c r="R258" i="7"/>
  <c r="T258" i="7"/>
  <c r="L252" i="7"/>
  <c r="L62" i="7"/>
  <c r="N252" i="7"/>
  <c r="N62" i="7"/>
  <c r="V249" i="7"/>
  <c r="R249" i="7"/>
  <c r="T249" i="7"/>
  <c r="R250" i="7"/>
  <c r="T250" i="7"/>
  <c r="V250" i="7"/>
  <c r="V251" i="7"/>
  <c r="R251" i="7"/>
  <c r="T251" i="7"/>
  <c r="V242" i="7"/>
  <c r="R242" i="7"/>
  <c r="T242" i="7"/>
  <c r="V243" i="7"/>
  <c r="R243" i="7"/>
  <c r="T243" i="7"/>
  <c r="R245" i="7"/>
  <c r="T245" i="7"/>
  <c r="V245" i="7"/>
  <c r="R241" i="7"/>
  <c r="T241" i="7"/>
  <c r="V241" i="7"/>
  <c r="P61" i="7"/>
  <c r="V246" i="7"/>
  <c r="R246" i="7"/>
  <c r="T246" i="7"/>
  <c r="R244" i="7"/>
  <c r="T244" i="7"/>
  <c r="R233" i="7"/>
  <c r="T233" i="7"/>
  <c r="V233" i="7"/>
  <c r="V228" i="7"/>
  <c r="R228" i="7"/>
  <c r="T228" i="7"/>
  <c r="V234" i="7"/>
  <c r="R234" i="7"/>
  <c r="T234" i="7"/>
  <c r="R235" i="7"/>
  <c r="T235" i="7"/>
  <c r="V235" i="7"/>
  <c r="V236" i="7"/>
  <c r="R236" i="7"/>
  <c r="T236" i="7"/>
  <c r="V230" i="7"/>
  <c r="R230" i="7"/>
  <c r="T230" i="7"/>
  <c r="R237" i="7"/>
  <c r="T237" i="7"/>
  <c r="V237" i="7"/>
  <c r="V231" i="7"/>
  <c r="R231" i="7"/>
  <c r="T231" i="7"/>
  <c r="R229" i="7"/>
  <c r="T229" i="7"/>
  <c r="V229" i="7"/>
  <c r="V232" i="7"/>
  <c r="R232" i="7"/>
  <c r="T232" i="7"/>
  <c r="V238" i="7"/>
  <c r="R238" i="7"/>
  <c r="T238" i="7"/>
  <c r="V221" i="7"/>
  <c r="R221" i="7"/>
  <c r="T221" i="7"/>
  <c r="V222" i="7"/>
  <c r="R222" i="7"/>
  <c r="T222" i="7"/>
  <c r="R223" i="7"/>
  <c r="T223" i="7"/>
  <c r="V223" i="7"/>
  <c r="V224" i="7"/>
  <c r="R224" i="7"/>
  <c r="T224" i="7"/>
  <c r="V215" i="7"/>
  <c r="R215" i="7"/>
  <c r="T215" i="7"/>
  <c r="V216" i="7"/>
  <c r="R216" i="7"/>
  <c r="T216" i="7"/>
  <c r="R218" i="7"/>
  <c r="T218" i="7"/>
  <c r="V218" i="7"/>
  <c r="R214" i="7"/>
  <c r="T214" i="7"/>
  <c r="V214" i="7"/>
  <c r="V219" i="7"/>
  <c r="R219" i="7"/>
  <c r="T219" i="7"/>
  <c r="R217" i="7"/>
  <c r="T217" i="7"/>
  <c r="R206" i="7"/>
  <c r="T206" i="7"/>
  <c r="V206" i="7"/>
  <c r="R207" i="7"/>
  <c r="T207" i="7"/>
  <c r="V207" i="7"/>
  <c r="V208" i="7"/>
  <c r="R208" i="7"/>
  <c r="T208" i="7"/>
  <c r="V209" i="7"/>
  <c r="R209" i="7"/>
  <c r="T209" i="7"/>
  <c r="V210" i="7"/>
  <c r="R210" i="7"/>
  <c r="T210" i="7"/>
  <c r="R211" i="7"/>
  <c r="T211" i="7"/>
  <c r="V211" i="7"/>
  <c r="V212" i="7"/>
  <c r="R212" i="7"/>
  <c r="T212" i="7"/>
  <c r="R198" i="7"/>
  <c r="T198" i="7"/>
  <c r="V198" i="7"/>
  <c r="V199" i="7"/>
  <c r="R199" i="7"/>
  <c r="T199" i="7"/>
  <c r="R200" i="7"/>
  <c r="T200" i="7"/>
  <c r="V200" i="7"/>
  <c r="V201" i="7"/>
  <c r="R201" i="7"/>
  <c r="T201" i="7"/>
  <c r="R202" i="7"/>
  <c r="T202" i="7"/>
  <c r="V202" i="7"/>
  <c r="V197" i="7"/>
  <c r="R197" i="7"/>
  <c r="T197" i="7"/>
  <c r="P66" i="7"/>
  <c r="V203" i="7"/>
  <c r="R203" i="7"/>
  <c r="T203" i="7"/>
  <c r="R194" i="7"/>
  <c r="T194" i="7"/>
  <c r="V194" i="7"/>
  <c r="V195" i="7"/>
  <c r="R195" i="7"/>
  <c r="T195" i="7"/>
  <c r="V176" i="7"/>
  <c r="R176" i="7"/>
  <c r="T176" i="7"/>
  <c r="V186" i="7"/>
  <c r="R186" i="7"/>
  <c r="T186" i="7"/>
  <c r="V175" i="7"/>
  <c r="R175" i="7"/>
  <c r="T175" i="7"/>
  <c r="R184" i="7"/>
  <c r="T184" i="7"/>
  <c r="V184" i="7"/>
  <c r="R180" i="7"/>
  <c r="T180" i="7"/>
  <c r="V180" i="7"/>
  <c r="V187" i="7"/>
  <c r="R187" i="7"/>
  <c r="T187" i="7"/>
  <c r="V172" i="7"/>
  <c r="R172" i="7"/>
  <c r="T172" i="7"/>
  <c r="V181" i="7"/>
  <c r="R181" i="7"/>
  <c r="T181" i="7"/>
  <c r="R188" i="7"/>
  <c r="T188" i="7"/>
  <c r="V188" i="7"/>
  <c r="R173" i="7"/>
  <c r="T173" i="7"/>
  <c r="V173" i="7"/>
  <c r="R189" i="7"/>
  <c r="T189" i="7"/>
  <c r="V189" i="7"/>
  <c r="R183" i="7"/>
  <c r="T183" i="7"/>
  <c r="V183" i="7"/>
  <c r="R174" i="7"/>
  <c r="T174" i="7"/>
  <c r="V174" i="7"/>
  <c r="V182" i="7"/>
  <c r="R182" i="7"/>
  <c r="T182" i="7"/>
  <c r="V190" i="7"/>
  <c r="R190" i="7"/>
  <c r="T190" i="7"/>
  <c r="N151" i="7"/>
  <c r="V150" i="7"/>
  <c r="R150" i="7"/>
  <c r="T150" i="7"/>
  <c r="V160" i="7"/>
  <c r="R160" i="7"/>
  <c r="T160" i="7"/>
  <c r="R161" i="7"/>
  <c r="T161" i="7"/>
  <c r="V161" i="7"/>
  <c r="R162" i="7"/>
  <c r="T162" i="7"/>
  <c r="V162" i="7"/>
  <c r="V145" i="7"/>
  <c r="R145" i="7"/>
  <c r="T145" i="7"/>
  <c r="V155" i="7"/>
  <c r="R155" i="7"/>
  <c r="T155" i="7"/>
  <c r="V163" i="7"/>
  <c r="R163" i="7"/>
  <c r="T163" i="7"/>
  <c r="R154" i="7"/>
  <c r="T154" i="7"/>
  <c r="V154" i="7"/>
  <c r="V146" i="7"/>
  <c r="R146" i="7"/>
  <c r="T146" i="7"/>
  <c r="V156" i="7"/>
  <c r="R156" i="7"/>
  <c r="T156" i="7"/>
  <c r="V166" i="7"/>
  <c r="R166" i="7"/>
  <c r="T166" i="7"/>
  <c r="R153" i="7"/>
  <c r="T153" i="7"/>
  <c r="V153" i="7"/>
  <c r="V147" i="7"/>
  <c r="R147" i="7"/>
  <c r="T147" i="7"/>
  <c r="R157" i="7"/>
  <c r="T157" i="7"/>
  <c r="V157" i="7"/>
  <c r="V167" i="7"/>
  <c r="R167" i="7"/>
  <c r="T167" i="7"/>
  <c r="R144" i="7"/>
  <c r="T144" i="7"/>
  <c r="V144" i="7"/>
  <c r="R148" i="7"/>
  <c r="T148" i="7"/>
  <c r="V148" i="7"/>
  <c r="R158" i="7"/>
  <c r="T158" i="7"/>
  <c r="V158" i="7"/>
  <c r="R168" i="7"/>
  <c r="T168" i="7"/>
  <c r="V168" i="7"/>
  <c r="R143" i="7"/>
  <c r="T143" i="7"/>
  <c r="V143" i="7"/>
  <c r="V149" i="7"/>
  <c r="R149" i="7"/>
  <c r="T149" i="7"/>
  <c r="V159" i="7"/>
  <c r="R159" i="7"/>
  <c r="T159" i="7"/>
  <c r="V169" i="7"/>
  <c r="R169" i="7"/>
  <c r="T169" i="7"/>
  <c r="L164" i="7"/>
  <c r="R133" i="7"/>
  <c r="T133" i="7"/>
  <c r="V133" i="7"/>
  <c r="R134" i="7"/>
  <c r="T134" i="7"/>
  <c r="V134" i="7"/>
  <c r="V127" i="7"/>
  <c r="R127" i="7"/>
  <c r="T127" i="7"/>
  <c r="V128" i="7"/>
  <c r="R128" i="7"/>
  <c r="T128" i="7"/>
  <c r="V135" i="7"/>
  <c r="R135" i="7"/>
  <c r="T135" i="7"/>
  <c r="R129" i="7"/>
  <c r="T129" i="7"/>
  <c r="V129" i="7"/>
  <c r="R130" i="7"/>
  <c r="T130" i="7"/>
  <c r="V130" i="7"/>
  <c r="V136" i="7"/>
  <c r="R136" i="7"/>
  <c r="T136" i="7"/>
  <c r="V124" i="7"/>
  <c r="V131" i="7"/>
  <c r="R131" i="7"/>
  <c r="T131" i="7"/>
  <c r="R137" i="7"/>
  <c r="T137" i="7"/>
  <c r="V137" i="7"/>
  <c r="R125" i="7"/>
  <c r="T125" i="7"/>
  <c r="V125" i="7"/>
  <c r="R138" i="7"/>
  <c r="T138" i="7"/>
  <c r="V138" i="7"/>
  <c r="R126" i="7"/>
  <c r="T126" i="7"/>
  <c r="V126" i="7"/>
  <c r="V132" i="7"/>
  <c r="R132" i="7"/>
  <c r="T132" i="7"/>
  <c r="V139" i="7"/>
  <c r="R139" i="7"/>
  <c r="T139" i="7"/>
  <c r="R116" i="7"/>
  <c r="T116" i="7"/>
  <c r="V116" i="7"/>
  <c r="R121" i="7"/>
  <c r="T121" i="7"/>
  <c r="V121" i="7"/>
  <c r="R117" i="7"/>
  <c r="T117" i="7"/>
  <c r="V117" i="7"/>
  <c r="R120" i="7"/>
  <c r="T120" i="7"/>
  <c r="V120" i="7"/>
  <c r="R118" i="7"/>
  <c r="T118" i="7"/>
  <c r="V118" i="7"/>
  <c r="R114" i="7"/>
  <c r="T114" i="7"/>
  <c r="V114" i="7"/>
  <c r="R113" i="7"/>
  <c r="T113" i="7"/>
  <c r="V113" i="7"/>
  <c r="R119" i="7"/>
  <c r="T119" i="7"/>
  <c r="R115" i="7"/>
  <c r="T115" i="7"/>
  <c r="L490" i="7"/>
  <c r="N490" i="7"/>
  <c r="L478" i="7"/>
  <c r="N478" i="7"/>
  <c r="L463" i="7"/>
  <c r="N463" i="7"/>
  <c r="N449" i="7"/>
  <c r="L449" i="7"/>
  <c r="N435" i="7"/>
  <c r="L435" i="7"/>
  <c r="L425" i="7"/>
  <c r="L407" i="7"/>
  <c r="L75" i="7"/>
  <c r="N407" i="7"/>
  <c r="N75" i="7"/>
  <c r="L388" i="7"/>
  <c r="N388" i="7"/>
  <c r="L384" i="7"/>
  <c r="L80" i="7"/>
  <c r="N384" i="7"/>
  <c r="N80" i="7"/>
  <c r="L376" i="7"/>
  <c r="L369" i="7"/>
  <c r="L54" i="7"/>
  <c r="N369" i="7"/>
  <c r="N54" i="7"/>
  <c r="L363" i="7"/>
  <c r="N363" i="7"/>
  <c r="N360" i="7"/>
  <c r="N71" i="7"/>
  <c r="L360" i="7"/>
  <c r="L71" i="7"/>
  <c r="N354" i="7"/>
  <c r="L343" i="7"/>
  <c r="N343" i="7"/>
  <c r="N314" i="7"/>
  <c r="L314" i="7"/>
  <c r="L276" i="7"/>
  <c r="N276" i="7"/>
  <c r="N247" i="7"/>
  <c r="N61" i="7"/>
  <c r="L247" i="7"/>
  <c r="L61" i="7"/>
  <c r="L239" i="7"/>
  <c r="N239" i="7"/>
  <c r="N225" i="7"/>
  <c r="L225" i="7"/>
  <c r="L204" i="7"/>
  <c r="L66" i="7"/>
  <c r="N204" i="7"/>
  <c r="N66" i="7"/>
  <c r="L220" i="7"/>
  <c r="L68" i="7"/>
  <c r="N220" i="7"/>
  <c r="N68" i="7"/>
  <c r="L196" i="7"/>
  <c r="L65" i="7"/>
  <c r="N196" i="7"/>
  <c r="N65" i="7"/>
  <c r="P65" i="7"/>
  <c r="L177" i="7"/>
  <c r="N177" i="7"/>
  <c r="L170" i="7"/>
  <c r="N170" i="7"/>
  <c r="N164" i="7"/>
  <c r="L151" i="7"/>
  <c r="L122" i="7"/>
  <c r="F43" i="7"/>
  <c r="F86" i="11"/>
  <c r="H407" i="7"/>
  <c r="H75" i="7"/>
  <c r="H288" i="7"/>
  <c r="H276" i="7"/>
  <c r="H376" i="7"/>
  <c r="H55" i="7"/>
  <c r="H327" i="7"/>
  <c r="H140" i="7"/>
  <c r="H204" i="7"/>
  <c r="H66" i="7"/>
  <c r="H297" i="7"/>
  <c r="H338" i="7"/>
  <c r="H90" i="7"/>
  <c r="H306" i="7"/>
  <c r="H369" i="7"/>
  <c r="H54" i="7"/>
  <c r="H110" i="7"/>
  <c r="H151" i="7"/>
  <c r="H247" i="7"/>
  <c r="H61" i="7"/>
  <c r="H417" i="7"/>
  <c r="H76" i="7"/>
  <c r="H463" i="7"/>
  <c r="H164" i="7"/>
  <c r="H213" i="7"/>
  <c r="H67" i="7"/>
  <c r="H259" i="7"/>
  <c r="H63" i="7"/>
  <c r="H388" i="7"/>
  <c r="H81" i="7"/>
  <c r="H425" i="7"/>
  <c r="H478" i="7"/>
  <c r="H343" i="7"/>
  <c r="H91" i="7"/>
  <c r="H122" i="7"/>
  <c r="H185" i="7"/>
  <c r="H83" i="7"/>
  <c r="H399" i="7"/>
  <c r="H435" i="7"/>
  <c r="H490" i="7"/>
  <c r="H314" i="7"/>
  <c r="H191" i="7"/>
  <c r="H84" i="7"/>
  <c r="H239" i="7"/>
  <c r="H449" i="7"/>
  <c r="H360" i="7"/>
  <c r="H71" i="7"/>
  <c r="H252" i="7"/>
  <c r="H62" i="7"/>
  <c r="N140" i="7"/>
  <c r="R104" i="7"/>
  <c r="V104" i="7"/>
  <c r="R107" i="7"/>
  <c r="T107" i="7"/>
  <c r="V107" i="7"/>
  <c r="R112" i="7"/>
  <c r="V112" i="7"/>
  <c r="N338" i="7"/>
  <c r="N90" i="7"/>
  <c r="L191" i="7"/>
  <c r="N288" i="7"/>
  <c r="N399" i="7"/>
  <c r="V116" i="6"/>
  <c r="R116" i="6"/>
  <c r="T116" i="6"/>
  <c r="R121" i="6"/>
  <c r="T121" i="6"/>
  <c r="V121" i="6"/>
  <c r="V120" i="6"/>
  <c r="R120" i="6"/>
  <c r="T120" i="6"/>
  <c r="R119" i="6"/>
  <c r="T119" i="6"/>
  <c r="V119" i="6"/>
  <c r="R118" i="6"/>
  <c r="T118" i="6"/>
  <c r="V118" i="6"/>
  <c r="R117" i="6"/>
  <c r="T117" i="6"/>
  <c r="V117" i="6"/>
  <c r="R123" i="6"/>
  <c r="T123" i="6"/>
  <c r="V123" i="6"/>
  <c r="R115" i="6"/>
  <c r="T115" i="6"/>
  <c r="V115" i="6"/>
  <c r="R122" i="6"/>
  <c r="T122" i="6"/>
  <c r="V122" i="6"/>
  <c r="R114" i="6"/>
  <c r="T114" i="6"/>
  <c r="V114" i="6"/>
  <c r="F226" i="6"/>
  <c r="F69" i="6"/>
  <c r="R237" i="6"/>
  <c r="T237" i="6"/>
  <c r="G275" i="6"/>
  <c r="V136" i="6"/>
  <c r="V140" i="6"/>
  <c r="V153" i="6"/>
  <c r="V157" i="6"/>
  <c r="V161" i="6"/>
  <c r="V165" i="6"/>
  <c r="V193" i="6"/>
  <c r="V206" i="6"/>
  <c r="V210" i="6"/>
  <c r="V218" i="6"/>
  <c r="R229" i="6"/>
  <c r="T229" i="6"/>
  <c r="G272" i="6"/>
  <c r="G310" i="6"/>
  <c r="V332" i="6"/>
  <c r="G386" i="6"/>
  <c r="V391" i="6"/>
  <c r="V473" i="6"/>
  <c r="V481" i="6"/>
  <c r="V485" i="6"/>
  <c r="V533" i="6"/>
  <c r="G543" i="6"/>
  <c r="V571" i="6"/>
  <c r="V575" i="6"/>
  <c r="V579" i="6"/>
  <c r="V606" i="6"/>
  <c r="R609" i="6"/>
  <c r="T609" i="6"/>
  <c r="R613" i="6"/>
  <c r="T613" i="6"/>
  <c r="R617" i="6"/>
  <c r="T617" i="6"/>
  <c r="F620" i="6"/>
  <c r="F607" i="6"/>
  <c r="F90" i="6"/>
  <c r="F604" i="6"/>
  <c r="F89" i="6"/>
  <c r="F594" i="6"/>
  <c r="F590" i="6"/>
  <c r="F61" i="6"/>
  <c r="F581" i="6"/>
  <c r="F557" i="6"/>
  <c r="F93" i="6"/>
  <c r="F551" i="6"/>
  <c r="F92" i="6"/>
  <c r="F543" i="6"/>
  <c r="F88" i="6"/>
  <c r="F536" i="6"/>
  <c r="F528" i="6"/>
  <c r="F86" i="6"/>
  <c r="F520" i="6"/>
  <c r="F513" i="6"/>
  <c r="F504" i="6"/>
  <c r="F492" i="6"/>
  <c r="F99" i="6"/>
  <c r="F488" i="6"/>
  <c r="F98" i="6"/>
  <c r="F466" i="6"/>
  <c r="F451" i="6"/>
  <c r="F419" i="6"/>
  <c r="F409" i="6"/>
  <c r="F395" i="6"/>
  <c r="F386" i="6"/>
  <c r="F373" i="6"/>
  <c r="F57" i="6"/>
  <c r="F366" i="6"/>
  <c r="F56" i="6"/>
  <c r="F360" i="6"/>
  <c r="F342" i="6"/>
  <c r="F336" i="6"/>
  <c r="F67" i="6"/>
  <c r="F326" i="6"/>
  <c r="F317" i="6"/>
  <c r="F310" i="6"/>
  <c r="F78" i="6"/>
  <c r="F301" i="6"/>
  <c r="F65" i="6"/>
  <c r="F295" i="6"/>
  <c r="F291" i="6"/>
  <c r="F63" i="6"/>
  <c r="F284" i="6"/>
  <c r="F73" i="6"/>
  <c r="F275" i="6"/>
  <c r="F72" i="6"/>
  <c r="F272" i="6"/>
  <c r="F264" i="6"/>
  <c r="F256" i="6"/>
  <c r="F241" i="6"/>
  <c r="F222" i="6"/>
  <c r="F201" i="6"/>
  <c r="F187" i="6"/>
  <c r="F179" i="6"/>
  <c r="F166" i="6"/>
  <c r="F147" i="6"/>
  <c r="F85" i="6"/>
  <c r="F141" i="6"/>
  <c r="F84" i="6"/>
  <c r="F130" i="6"/>
  <c r="F124" i="6"/>
  <c r="F58" i="6"/>
  <c r="L226" i="6"/>
  <c r="L69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N126" i="11"/>
  <c r="L126" i="11"/>
  <c r="L102" i="9"/>
  <c r="H543" i="6"/>
  <c r="H386" i="6"/>
  <c r="H418" i="7"/>
  <c r="H28" i="7"/>
  <c r="H104" i="11"/>
  <c r="F96" i="7"/>
  <c r="G96" i="7"/>
  <c r="R109" i="7"/>
  <c r="T109" i="7"/>
  <c r="V253" i="7"/>
  <c r="N259" i="7"/>
  <c r="N260" i="7"/>
  <c r="N21" i="7"/>
  <c r="N91" i="11"/>
  <c r="N213" i="7"/>
  <c r="N67" i="7"/>
  <c r="R205" i="7"/>
  <c r="T205" i="7"/>
  <c r="H74" i="7"/>
  <c r="H389" i="7"/>
  <c r="H32" i="7"/>
  <c r="H102" i="11"/>
  <c r="G101" i="11"/>
  <c r="V363" i="7"/>
  <c r="V72" i="7"/>
  <c r="V388" i="7"/>
  <c r="F101" i="11"/>
  <c r="F111" i="11"/>
  <c r="F10" i="11"/>
  <c r="F45" i="7"/>
  <c r="V384" i="7"/>
  <c r="V80" i="7"/>
  <c r="R179" i="7"/>
  <c r="T179" i="7"/>
  <c r="V407" i="7"/>
  <c r="V75" i="7"/>
  <c r="V435" i="7"/>
  <c r="V87" i="7"/>
  <c r="N185" i="7"/>
  <c r="N83" i="7"/>
  <c r="V105" i="7"/>
  <c r="R409" i="7"/>
  <c r="T409" i="7"/>
  <c r="N417" i="7"/>
  <c r="N418" i="7"/>
  <c r="N28" i="7"/>
  <c r="N104" i="11"/>
  <c r="L24" i="11"/>
  <c r="F41" i="9"/>
  <c r="G41" i="9"/>
  <c r="L23" i="11"/>
  <c r="G42" i="11"/>
  <c r="G27" i="11"/>
  <c r="V290" i="9"/>
  <c r="V31" i="9"/>
  <c r="R290" i="9"/>
  <c r="T290" i="9"/>
  <c r="V452" i="9"/>
  <c r="V39" i="9"/>
  <c r="R452" i="9"/>
  <c r="T452" i="9"/>
  <c r="G25" i="11"/>
  <c r="L31" i="11"/>
  <c r="H42" i="11"/>
  <c r="H27" i="11"/>
  <c r="L38" i="11"/>
  <c r="L40" i="11"/>
  <c r="H39" i="11"/>
  <c r="G41" i="11"/>
  <c r="L29" i="11"/>
  <c r="H38" i="11"/>
  <c r="H40" i="11"/>
  <c r="N20" i="11"/>
  <c r="N21" i="11"/>
  <c r="H25" i="11"/>
  <c r="L44" i="11"/>
  <c r="L26" i="11"/>
  <c r="H35" i="11"/>
  <c r="H34" i="11"/>
  <c r="L25" i="11"/>
  <c r="L22" i="11"/>
  <c r="N35" i="11"/>
  <c r="N34" i="11"/>
  <c r="L41" i="11"/>
  <c r="L23" i="9"/>
  <c r="L41" i="9"/>
  <c r="L19" i="11"/>
  <c r="H29" i="11"/>
  <c r="L35" i="11"/>
  <c r="L34" i="11"/>
  <c r="H33" i="11"/>
  <c r="G33" i="11"/>
  <c r="L609" i="9"/>
  <c r="F37" i="11"/>
  <c r="F45" i="11"/>
  <c r="V239" i="7"/>
  <c r="V36" i="7"/>
  <c r="V90" i="11"/>
  <c r="V259" i="7"/>
  <c r="V63" i="7"/>
  <c r="R316" i="7"/>
  <c r="T316" i="7"/>
  <c r="V354" i="7"/>
  <c r="V27" i="7"/>
  <c r="V99" i="11"/>
  <c r="R220" i="7"/>
  <c r="T220" i="7"/>
  <c r="V220" i="7"/>
  <c r="V68" i="7"/>
  <c r="V225" i="7"/>
  <c r="V69" i="7"/>
  <c r="V490" i="7"/>
  <c r="V93" i="7"/>
  <c r="G492" i="7"/>
  <c r="N21" i="8"/>
  <c r="N119" i="11"/>
  <c r="N36" i="8"/>
  <c r="N125" i="11"/>
  <c r="H177" i="8"/>
  <c r="H23" i="8"/>
  <c r="H121" i="11"/>
  <c r="G23" i="8"/>
  <c r="N35" i="8"/>
  <c r="N116" i="11"/>
  <c r="R34" i="8"/>
  <c r="R123" i="11"/>
  <c r="N25" i="8"/>
  <c r="N113" i="11"/>
  <c r="P133" i="11"/>
  <c r="P131" i="11"/>
  <c r="P115" i="11"/>
  <c r="R17" i="8"/>
  <c r="T50" i="8"/>
  <c r="N31" i="8"/>
  <c r="N129" i="11"/>
  <c r="N364" i="8"/>
  <c r="N19" i="8"/>
  <c r="N134" i="11"/>
  <c r="V22" i="8"/>
  <c r="V135" i="11"/>
  <c r="V16" i="8"/>
  <c r="V115" i="11"/>
  <c r="N32" i="8"/>
  <c r="N114" i="11"/>
  <c r="P135" i="11"/>
  <c r="N24" i="8"/>
  <c r="N132" i="11"/>
  <c r="P118" i="11"/>
  <c r="H17" i="8"/>
  <c r="H133" i="11"/>
  <c r="H50" i="8"/>
  <c r="P128" i="11"/>
  <c r="N402" i="8"/>
  <c r="N38" i="8"/>
  <c r="N136" i="11"/>
  <c r="N29" i="8"/>
  <c r="N117" i="11"/>
  <c r="V37" i="7"/>
  <c r="V106" i="11"/>
  <c r="V108" i="7"/>
  <c r="R108" i="7"/>
  <c r="T108" i="7"/>
  <c r="H85" i="7"/>
  <c r="H35" i="7"/>
  <c r="H107" i="11"/>
  <c r="R247" i="7"/>
  <c r="T247" i="7"/>
  <c r="G34" i="7"/>
  <c r="G88" i="11"/>
  <c r="H192" i="7"/>
  <c r="H34" i="7"/>
  <c r="H88" i="11"/>
  <c r="N58" i="7"/>
  <c r="N18" i="7"/>
  <c r="N93" i="11"/>
  <c r="H88" i="7"/>
  <c r="H38" i="7"/>
  <c r="H109" i="11"/>
  <c r="H24" i="7"/>
  <c r="H83" i="11"/>
  <c r="H70" i="7"/>
  <c r="L57" i="7"/>
  <c r="L17" i="7"/>
  <c r="L82" i="11"/>
  <c r="P60" i="7"/>
  <c r="L69" i="7"/>
  <c r="L226" i="7"/>
  <c r="L23" i="7"/>
  <c r="L89" i="11"/>
  <c r="P63" i="7"/>
  <c r="L344" i="7"/>
  <c r="L40" i="7"/>
  <c r="L98" i="11"/>
  <c r="L91" i="7"/>
  <c r="L30" i="7"/>
  <c r="L105" i="11"/>
  <c r="L78" i="7"/>
  <c r="N88" i="7"/>
  <c r="N38" i="7"/>
  <c r="N109" i="11"/>
  <c r="V177" i="7"/>
  <c r="P91" i="7"/>
  <c r="L418" i="7"/>
  <c r="L28" i="7"/>
  <c r="L104" i="11"/>
  <c r="L76" i="7"/>
  <c r="N60" i="7"/>
  <c r="N20" i="7"/>
  <c r="N87" i="11"/>
  <c r="H86" i="7"/>
  <c r="H36" i="7"/>
  <c r="H90" i="11"/>
  <c r="L64" i="7"/>
  <c r="L22" i="7"/>
  <c r="L108" i="11"/>
  <c r="G40" i="7"/>
  <c r="G98" i="11"/>
  <c r="H344" i="7"/>
  <c r="H40" i="7"/>
  <c r="H98" i="11"/>
  <c r="P79" i="7"/>
  <c r="P95" i="7"/>
  <c r="H77" i="7"/>
  <c r="H29" i="7"/>
  <c r="H96" i="11"/>
  <c r="H30" i="7"/>
  <c r="H105" i="11"/>
  <c r="H78" i="7"/>
  <c r="H95" i="7"/>
  <c r="H44" i="7"/>
  <c r="H84" i="11"/>
  <c r="H56" i="7"/>
  <c r="H16" i="7"/>
  <c r="H97" i="11"/>
  <c r="L95" i="7"/>
  <c r="L44" i="7"/>
  <c r="L84" i="11"/>
  <c r="R225" i="7"/>
  <c r="N63" i="7"/>
  <c r="N27" i="7"/>
  <c r="N99" i="11"/>
  <c r="N74" i="7"/>
  <c r="L55" i="7"/>
  <c r="L377" i="7"/>
  <c r="L15" i="7"/>
  <c r="L87" i="7"/>
  <c r="L37" i="7"/>
  <c r="L106" i="11"/>
  <c r="L88" i="7"/>
  <c r="L38" i="7"/>
  <c r="L109" i="11"/>
  <c r="V196" i="7"/>
  <c r="V65" i="7"/>
  <c r="N78" i="7"/>
  <c r="N30" i="7"/>
  <c r="N105" i="11"/>
  <c r="V449" i="7"/>
  <c r="P88" i="7"/>
  <c r="H17" i="7"/>
  <c r="H82" i="11"/>
  <c r="H57" i="7"/>
  <c r="N77" i="7"/>
  <c r="N29" i="7"/>
  <c r="N96" i="11"/>
  <c r="L110" i="7"/>
  <c r="L60" i="7"/>
  <c r="L20" i="7"/>
  <c r="L87" i="11"/>
  <c r="N91" i="7"/>
  <c r="N344" i="7"/>
  <c r="N40" i="7"/>
  <c r="N98" i="11"/>
  <c r="H93" i="7"/>
  <c r="H42" i="7"/>
  <c r="H110" i="11"/>
  <c r="H26" i="7"/>
  <c r="H81" i="11"/>
  <c r="H73" i="7"/>
  <c r="N92" i="7"/>
  <c r="N41" i="7"/>
  <c r="N85" i="11"/>
  <c r="N69" i="7"/>
  <c r="N59" i="7"/>
  <c r="N19" i="7"/>
  <c r="N92" i="11"/>
  <c r="N87" i="7"/>
  <c r="N37" i="7"/>
  <c r="N106" i="11"/>
  <c r="P93" i="7"/>
  <c r="P110" i="11"/>
  <c r="V164" i="7"/>
  <c r="V314" i="7"/>
  <c r="P74" i="7"/>
  <c r="P78" i="7"/>
  <c r="P107" i="11"/>
  <c r="P85" i="7"/>
  <c r="H377" i="7"/>
  <c r="H15" i="7"/>
  <c r="H101" i="11"/>
  <c r="L260" i="7"/>
  <c r="L21" i="7"/>
  <c r="L91" i="11"/>
  <c r="L63" i="7"/>
  <c r="H226" i="7"/>
  <c r="H23" i="7"/>
  <c r="H89" i="11"/>
  <c r="G23" i="7"/>
  <c r="G89" i="11"/>
  <c r="H87" i="7"/>
  <c r="H37" i="7"/>
  <c r="H106" i="11"/>
  <c r="P94" i="7"/>
  <c r="L59" i="7"/>
  <c r="L19" i="7"/>
  <c r="L92" i="11"/>
  <c r="L85" i="7"/>
  <c r="L35" i="7"/>
  <c r="L107" i="11"/>
  <c r="N42" i="7"/>
  <c r="N110" i="11"/>
  <c r="N93" i="7"/>
  <c r="V204" i="7"/>
  <c r="V66" i="7"/>
  <c r="V247" i="7"/>
  <c r="V61" i="7"/>
  <c r="V276" i="7"/>
  <c r="L18" i="7"/>
  <c r="L93" i="11"/>
  <c r="L58" i="7"/>
  <c r="V478" i="7"/>
  <c r="F492" i="7"/>
  <c r="H364" i="7"/>
  <c r="H25" i="7"/>
  <c r="H100" i="11"/>
  <c r="L31" i="7"/>
  <c r="L94" i="11"/>
  <c r="L79" i="7"/>
  <c r="N33" i="7"/>
  <c r="N103" i="11"/>
  <c r="N82" i="7"/>
  <c r="H79" i="7"/>
  <c r="H31" i="7"/>
  <c r="H94" i="11"/>
  <c r="N64" i="7"/>
  <c r="N22" i="7"/>
  <c r="N108" i="11"/>
  <c r="V81" i="7"/>
  <c r="N24" i="7"/>
  <c r="N83" i="11"/>
  <c r="N70" i="7"/>
  <c r="L84" i="7"/>
  <c r="L192" i="7"/>
  <c r="L34" i="7"/>
  <c r="L88" i="11"/>
  <c r="H33" i="7"/>
  <c r="H103" i="11"/>
  <c r="H82" i="7"/>
  <c r="H89" i="7"/>
  <c r="H39" i="7"/>
  <c r="H95" i="11"/>
  <c r="H58" i="7"/>
  <c r="H18" i="7"/>
  <c r="H93" i="11"/>
  <c r="N94" i="7"/>
  <c r="N43" i="7"/>
  <c r="N86" i="11"/>
  <c r="N86" i="7"/>
  <c r="N36" i="7"/>
  <c r="N90" i="11"/>
  <c r="L29" i="7"/>
  <c r="L96" i="11"/>
  <c r="L77" i="7"/>
  <c r="P72" i="7"/>
  <c r="P100" i="11"/>
  <c r="N389" i="7"/>
  <c r="N32" i="7"/>
  <c r="N102" i="11"/>
  <c r="N81" i="7"/>
  <c r="N85" i="7"/>
  <c r="N35" i="7"/>
  <c r="N107" i="11"/>
  <c r="L42" i="7"/>
  <c r="L110" i="11"/>
  <c r="L93" i="7"/>
  <c r="P92" i="7"/>
  <c r="AN96" i="7"/>
  <c r="P69" i="7"/>
  <c r="V343" i="7"/>
  <c r="N55" i="7"/>
  <c r="N377" i="7"/>
  <c r="N15" i="7"/>
  <c r="L16" i="7"/>
  <c r="L97" i="11"/>
  <c r="L56" i="7"/>
  <c r="H64" i="7"/>
  <c r="H22" i="7"/>
  <c r="H108" i="11"/>
  <c r="L72" i="7"/>
  <c r="L364" i="7"/>
  <c r="L25" i="7"/>
  <c r="L100" i="11"/>
  <c r="N95" i="7"/>
  <c r="N44" i="7"/>
  <c r="N84" i="11"/>
  <c r="R343" i="7"/>
  <c r="H59" i="7"/>
  <c r="H19" i="7"/>
  <c r="H92" i="11"/>
  <c r="P86" i="7"/>
  <c r="H41" i="7"/>
  <c r="H85" i="11"/>
  <c r="H92" i="7"/>
  <c r="L94" i="7"/>
  <c r="L43" i="7"/>
  <c r="L86" i="11"/>
  <c r="L86" i="7"/>
  <c r="L36" i="7"/>
  <c r="L90" i="11"/>
  <c r="P77" i="7"/>
  <c r="N72" i="7"/>
  <c r="N364" i="7"/>
  <c r="N25" i="7"/>
  <c r="N100" i="11"/>
  <c r="L399" i="7"/>
  <c r="L81" i="7"/>
  <c r="L389" i="7"/>
  <c r="L32" i="7"/>
  <c r="L102" i="11"/>
  <c r="P108" i="11"/>
  <c r="P64" i="7"/>
  <c r="L92" i="7"/>
  <c r="L41" i="7"/>
  <c r="L85" i="11"/>
  <c r="L74" i="7"/>
  <c r="L27" i="7"/>
  <c r="L99" i="11"/>
  <c r="V360" i="7"/>
  <c r="V71" i="7"/>
  <c r="P102" i="11"/>
  <c r="P81" i="7"/>
  <c r="V425" i="7"/>
  <c r="P87" i="7"/>
  <c r="H260" i="7"/>
  <c r="H21" i="7"/>
  <c r="H91" i="11"/>
  <c r="L70" i="7"/>
  <c r="L24" i="7"/>
  <c r="L83" i="11"/>
  <c r="H272" i="6"/>
  <c r="H71" i="6"/>
  <c r="H275" i="6"/>
  <c r="H72" i="6"/>
  <c r="H310" i="6"/>
  <c r="V405" i="9"/>
  <c r="V58" i="9"/>
  <c r="V588" i="9"/>
  <c r="V85" i="9"/>
  <c r="N417" i="9"/>
  <c r="N21" i="9"/>
  <c r="N59" i="9"/>
  <c r="N56" i="9"/>
  <c r="N19" i="9"/>
  <c r="N39" i="11"/>
  <c r="V148" i="9"/>
  <c r="V151" i="9"/>
  <c r="V78" i="9"/>
  <c r="R148" i="9"/>
  <c r="T148" i="9"/>
  <c r="R545" i="9"/>
  <c r="T545" i="9"/>
  <c r="P66" i="9"/>
  <c r="R66" i="9"/>
  <c r="T66" i="9"/>
  <c r="R170" i="9"/>
  <c r="T170" i="9"/>
  <c r="N50" i="9"/>
  <c r="N15" i="9"/>
  <c r="V386" i="9"/>
  <c r="V394" i="9"/>
  <c r="R386" i="9"/>
  <c r="T386" i="9"/>
  <c r="N355" i="9"/>
  <c r="N27" i="9"/>
  <c r="R110" i="9"/>
  <c r="T110" i="9"/>
  <c r="V110" i="9"/>
  <c r="V118" i="9"/>
  <c r="R354" i="9"/>
  <c r="T354" i="9"/>
  <c r="P74" i="9"/>
  <c r="R74" i="9"/>
  <c r="T74" i="9"/>
  <c r="V477" i="9"/>
  <c r="V480" i="9"/>
  <c r="V70" i="9"/>
  <c r="R477" i="9"/>
  <c r="T477" i="9"/>
  <c r="V419" i="9"/>
  <c r="V427" i="9"/>
  <c r="R419" i="9"/>
  <c r="T419" i="9"/>
  <c r="R507" i="9"/>
  <c r="T507" i="9"/>
  <c r="P92" i="9"/>
  <c r="R92" i="9"/>
  <c r="T92" i="9"/>
  <c r="R578" i="9"/>
  <c r="T578" i="9"/>
  <c r="V578" i="9"/>
  <c r="V582" i="9"/>
  <c r="V84" i="9"/>
  <c r="N508" i="9"/>
  <c r="N36" i="9"/>
  <c r="V337" i="9"/>
  <c r="V350" i="9"/>
  <c r="V73" i="9"/>
  <c r="R337" i="9"/>
  <c r="T337" i="9"/>
  <c r="N38" i="9"/>
  <c r="N19" i="11"/>
  <c r="N96" i="9"/>
  <c r="V74" i="9"/>
  <c r="N57" i="9"/>
  <c r="N20" i="9"/>
  <c r="R476" i="9"/>
  <c r="T476" i="9"/>
  <c r="R127" i="9"/>
  <c r="T127" i="9"/>
  <c r="V284" i="9"/>
  <c r="R284" i="9"/>
  <c r="T284" i="9"/>
  <c r="V92" i="9"/>
  <c r="N395" i="9"/>
  <c r="N37" i="9"/>
  <c r="N31" i="11"/>
  <c r="N95" i="9"/>
  <c r="V595" i="9"/>
  <c r="V607" i="9"/>
  <c r="R595" i="9"/>
  <c r="T595" i="9"/>
  <c r="R321" i="9"/>
  <c r="T321" i="9"/>
  <c r="R481" i="9"/>
  <c r="T481" i="9"/>
  <c r="V481" i="9"/>
  <c r="V485" i="9"/>
  <c r="V53" i="9"/>
  <c r="V17" i="9"/>
  <c r="N561" i="9"/>
  <c r="N25" i="9"/>
  <c r="N29" i="11"/>
  <c r="N162" i="9"/>
  <c r="N29" i="9"/>
  <c r="N79" i="9"/>
  <c r="V201" i="9"/>
  <c r="V208" i="9"/>
  <c r="V54" i="9"/>
  <c r="R201" i="9"/>
  <c r="T201" i="9"/>
  <c r="V177" i="9"/>
  <c r="V181" i="9"/>
  <c r="R177" i="9"/>
  <c r="T177" i="9"/>
  <c r="V570" i="9"/>
  <c r="V575" i="9"/>
  <c r="R570" i="9"/>
  <c r="T570" i="9"/>
  <c r="N60" i="9"/>
  <c r="N22" i="9"/>
  <c r="R405" i="9"/>
  <c r="T405" i="9"/>
  <c r="V171" i="9"/>
  <c r="V176" i="9"/>
  <c r="V76" i="9"/>
  <c r="R171" i="9"/>
  <c r="T171" i="9"/>
  <c r="V89" i="9"/>
  <c r="V35" i="9"/>
  <c r="N486" i="9"/>
  <c r="N26" i="9"/>
  <c r="N37" i="11"/>
  <c r="N71" i="9"/>
  <c r="V456" i="9"/>
  <c r="V472" i="9"/>
  <c r="R456" i="9"/>
  <c r="T456" i="9"/>
  <c r="V152" i="9"/>
  <c r="V161" i="9"/>
  <c r="R152" i="9"/>
  <c r="T152" i="9"/>
  <c r="N222" i="9"/>
  <c r="N18" i="9"/>
  <c r="N25" i="11"/>
  <c r="N55" i="9"/>
  <c r="R560" i="9"/>
  <c r="T560" i="9"/>
  <c r="P68" i="9"/>
  <c r="R68" i="9"/>
  <c r="T68" i="9"/>
  <c r="R588" i="9"/>
  <c r="T588" i="9"/>
  <c r="P85" i="9"/>
  <c r="R85" i="9"/>
  <c r="T85" i="9"/>
  <c r="N302" i="9"/>
  <c r="N24" i="9"/>
  <c r="N28" i="11"/>
  <c r="N64" i="9"/>
  <c r="N182" i="9"/>
  <c r="N28" i="9"/>
  <c r="N23" i="11"/>
  <c r="N77" i="9"/>
  <c r="N576" i="9"/>
  <c r="N23" i="9"/>
  <c r="N62" i="9"/>
  <c r="N593" i="9"/>
  <c r="N32" i="9"/>
  <c r="N43" i="11"/>
  <c r="N86" i="9"/>
  <c r="R385" i="9"/>
  <c r="T385" i="9"/>
  <c r="P94" i="9"/>
  <c r="R94" i="9"/>
  <c r="T94" i="9"/>
  <c r="R454" i="9"/>
  <c r="T454" i="9"/>
  <c r="H609" i="9"/>
  <c r="H102" i="9"/>
  <c r="N88" i="9"/>
  <c r="N34" i="9"/>
  <c r="V496" i="9"/>
  <c r="V502" i="9"/>
  <c r="V91" i="9"/>
  <c r="R496" i="9"/>
  <c r="T496" i="9"/>
  <c r="R357" i="9"/>
  <c r="T357" i="9"/>
  <c r="V357" i="9"/>
  <c r="V366" i="9"/>
  <c r="V93" i="9"/>
  <c r="V209" i="9"/>
  <c r="V221" i="9"/>
  <c r="R209" i="9"/>
  <c r="T209" i="9"/>
  <c r="V68" i="9"/>
  <c r="R184" i="9"/>
  <c r="T184" i="9"/>
  <c r="V184" i="9"/>
  <c r="V199" i="9"/>
  <c r="V563" i="9"/>
  <c r="V569" i="9"/>
  <c r="V61" i="9"/>
  <c r="R563" i="9"/>
  <c r="T563" i="9"/>
  <c r="V589" i="9"/>
  <c r="V592" i="9"/>
  <c r="R589" i="9"/>
  <c r="T589" i="9"/>
  <c r="R323" i="9"/>
  <c r="T323" i="9"/>
  <c r="V323" i="9"/>
  <c r="V336" i="9"/>
  <c r="V72" i="9"/>
  <c r="R406" i="9"/>
  <c r="T406" i="9"/>
  <c r="V406" i="9"/>
  <c r="V416" i="9"/>
  <c r="V488" i="9"/>
  <c r="V495" i="9"/>
  <c r="V90" i="9"/>
  <c r="R488" i="9"/>
  <c r="T488" i="9"/>
  <c r="V510" i="9"/>
  <c r="V522" i="9"/>
  <c r="R510" i="9"/>
  <c r="T510" i="9"/>
  <c r="V546" i="9"/>
  <c r="V554" i="9"/>
  <c r="V67" i="9"/>
  <c r="R546" i="9"/>
  <c r="T546" i="9"/>
  <c r="V295" i="9"/>
  <c r="V301" i="9"/>
  <c r="R295" i="9"/>
  <c r="T295" i="9"/>
  <c r="R536" i="9"/>
  <c r="T536" i="9"/>
  <c r="V536" i="9"/>
  <c r="V541" i="9"/>
  <c r="V65" i="9"/>
  <c r="N37" i="8"/>
  <c r="N120" i="11"/>
  <c r="L20" i="8"/>
  <c r="L39" i="8"/>
  <c r="V15" i="8"/>
  <c r="V34" i="8"/>
  <c r="V123" i="11"/>
  <c r="N30" i="8"/>
  <c r="N122" i="11"/>
  <c r="T390" i="8"/>
  <c r="L404" i="8"/>
  <c r="G404" i="8"/>
  <c r="H404" i="8"/>
  <c r="H85" i="8"/>
  <c r="T401" i="8"/>
  <c r="T326" i="8"/>
  <c r="N241" i="8"/>
  <c r="N27" i="8"/>
  <c r="N127" i="11"/>
  <c r="N290" i="8"/>
  <c r="N28" i="8"/>
  <c r="N130" i="11"/>
  <c r="T256" i="8"/>
  <c r="N210" i="8"/>
  <c r="N26" i="8"/>
  <c r="N124" i="11"/>
  <c r="T170" i="8"/>
  <c r="T274" i="8"/>
  <c r="T193" i="8"/>
  <c r="R149" i="8"/>
  <c r="R18" i="8"/>
  <c r="R118" i="11"/>
  <c r="T55" i="8"/>
  <c r="T48" i="8"/>
  <c r="T222" i="8"/>
  <c r="T75" i="8"/>
  <c r="R177" i="8"/>
  <c r="R23" i="8"/>
  <c r="R121" i="11"/>
  <c r="T166" i="8"/>
  <c r="T82" i="8"/>
  <c r="T366" i="8"/>
  <c r="T114" i="8"/>
  <c r="T339" i="8"/>
  <c r="R490" i="7"/>
  <c r="V463" i="7"/>
  <c r="R407" i="7"/>
  <c r="T407" i="7"/>
  <c r="R370" i="7"/>
  <c r="T370" i="7"/>
  <c r="V370" i="7"/>
  <c r="V376" i="7"/>
  <c r="V369" i="7"/>
  <c r="V54" i="7"/>
  <c r="R314" i="7"/>
  <c r="T314" i="7"/>
  <c r="V290" i="7"/>
  <c r="R290" i="7"/>
  <c r="T290" i="7"/>
  <c r="N297" i="7"/>
  <c r="V293" i="7"/>
  <c r="R293" i="7"/>
  <c r="T293" i="7"/>
  <c r="R259" i="7"/>
  <c r="T253" i="7"/>
  <c r="V248" i="7"/>
  <c r="V252" i="7"/>
  <c r="V62" i="7"/>
  <c r="R248" i="7"/>
  <c r="P62" i="7"/>
  <c r="R239" i="7"/>
  <c r="V170" i="7"/>
  <c r="V142" i="7"/>
  <c r="R142" i="7"/>
  <c r="T142" i="7"/>
  <c r="R478" i="7"/>
  <c r="T478" i="7"/>
  <c r="R463" i="7"/>
  <c r="R449" i="7"/>
  <c r="T449" i="7"/>
  <c r="R435" i="7"/>
  <c r="T435" i="7"/>
  <c r="R425" i="7"/>
  <c r="R388" i="7"/>
  <c r="R384" i="7"/>
  <c r="R369" i="7"/>
  <c r="R363" i="7"/>
  <c r="T360" i="7"/>
  <c r="R360" i="7"/>
  <c r="R354" i="7"/>
  <c r="T354" i="7"/>
  <c r="N327" i="7"/>
  <c r="R276" i="7"/>
  <c r="R204" i="7"/>
  <c r="T204" i="7"/>
  <c r="R196" i="7"/>
  <c r="T196" i="7"/>
  <c r="R177" i="7"/>
  <c r="T177" i="7"/>
  <c r="R170" i="7"/>
  <c r="T170" i="7"/>
  <c r="R164" i="7"/>
  <c r="T164" i="7"/>
  <c r="T112" i="7"/>
  <c r="H363" i="7"/>
  <c r="H72" i="7"/>
  <c r="H384" i="7"/>
  <c r="H80" i="7"/>
  <c r="H196" i="7"/>
  <c r="H65" i="7"/>
  <c r="H177" i="7"/>
  <c r="H170" i="7"/>
  <c r="T225" i="7"/>
  <c r="T104" i="7"/>
  <c r="P83" i="7"/>
  <c r="N191" i="7"/>
  <c r="L306" i="7"/>
  <c r="P67" i="7"/>
  <c r="P90" i="7"/>
  <c r="L147" i="6"/>
  <c r="L85" i="6"/>
  <c r="L342" i="6"/>
  <c r="L68" i="6"/>
  <c r="F558" i="6"/>
  <c r="F36" i="6"/>
  <c r="F75" i="11"/>
  <c r="L594" i="6"/>
  <c r="L62" i="6"/>
  <c r="F26" i="6"/>
  <c r="F65" i="11"/>
  <c r="F76" i="6"/>
  <c r="F20" i="6"/>
  <c r="F55" i="11"/>
  <c r="F66" i="6"/>
  <c r="F43" i="6"/>
  <c r="F64" i="11"/>
  <c r="F101" i="6"/>
  <c r="F493" i="6"/>
  <c r="F41" i="6"/>
  <c r="F70" i="11"/>
  <c r="F45" i="6"/>
  <c r="F49" i="11"/>
  <c r="F103" i="6"/>
  <c r="F285" i="6"/>
  <c r="F23" i="6"/>
  <c r="F57" i="11"/>
  <c r="F71" i="6"/>
  <c r="F95" i="6"/>
  <c r="F38" i="6"/>
  <c r="F60" i="11"/>
  <c r="F83" i="6"/>
  <c r="F32" i="6"/>
  <c r="F66" i="11"/>
  <c r="F25" i="6"/>
  <c r="F72" i="11"/>
  <c r="F75" i="6"/>
  <c r="F29" i="6"/>
  <c r="F76" i="11"/>
  <c r="F80" i="6"/>
  <c r="F17" i="6"/>
  <c r="F71" i="11"/>
  <c r="F60" i="6"/>
  <c r="F82" i="6"/>
  <c r="F31" i="6"/>
  <c r="F50" i="11"/>
  <c r="F24" i="6"/>
  <c r="F67" i="11"/>
  <c r="F74" i="6"/>
  <c r="F27" i="6"/>
  <c r="F73" i="11"/>
  <c r="F77" i="6"/>
  <c r="F318" i="6"/>
  <c r="F28" i="6"/>
  <c r="F59" i="11"/>
  <c r="F79" i="6"/>
  <c r="F42" i="6"/>
  <c r="F51" i="11"/>
  <c r="F100" i="6"/>
  <c r="F343" i="6"/>
  <c r="F21" i="6"/>
  <c r="F61" i="11"/>
  <c r="F68" i="6"/>
  <c r="F102" i="6"/>
  <c r="F44" i="6"/>
  <c r="F68" i="11"/>
  <c r="F595" i="6"/>
  <c r="F18" i="6"/>
  <c r="F77" i="11"/>
  <c r="F62" i="6"/>
  <c r="F46" i="6"/>
  <c r="F56" i="11"/>
  <c r="F104" i="6"/>
  <c r="F97" i="6"/>
  <c r="F40" i="6"/>
  <c r="F52" i="11"/>
  <c r="F81" i="6"/>
  <c r="F30" i="6"/>
  <c r="F62" i="11"/>
  <c r="F94" i="6"/>
  <c r="F37" i="6"/>
  <c r="F69" i="11"/>
  <c r="F544" i="6"/>
  <c r="F34" i="6"/>
  <c r="F74" i="11"/>
  <c r="F87" i="6"/>
  <c r="F96" i="6"/>
  <c r="F39" i="6"/>
  <c r="F53" i="11"/>
  <c r="F302" i="6"/>
  <c r="F19" i="6"/>
  <c r="F58" i="11"/>
  <c r="F64" i="6"/>
  <c r="H88" i="6"/>
  <c r="F131" i="6"/>
  <c r="F16" i="6"/>
  <c r="F47" i="11"/>
  <c r="F59" i="6"/>
  <c r="F70" i="6"/>
  <c r="F91" i="6"/>
  <c r="F105" i="6"/>
  <c r="F242" i="6"/>
  <c r="F22" i="6"/>
  <c r="F54" i="11"/>
  <c r="F621" i="6"/>
  <c r="H124" i="6"/>
  <c r="L581" i="6"/>
  <c r="G88" i="6"/>
  <c r="L520" i="6"/>
  <c r="G101" i="6"/>
  <c r="G43" i="6"/>
  <c r="G64" i="11"/>
  <c r="L373" i="6"/>
  <c r="L57" i="6"/>
  <c r="L366" i="6"/>
  <c r="L56" i="6"/>
  <c r="H78" i="6"/>
  <c r="G78" i="6"/>
  <c r="G72" i="6"/>
  <c r="G71" i="6"/>
  <c r="L141" i="6"/>
  <c r="L84" i="6"/>
  <c r="V330" i="6"/>
  <c r="L336" i="6"/>
  <c r="L67" i="6"/>
  <c r="V376" i="6"/>
  <c r="G201" i="6"/>
  <c r="H201" i="6"/>
  <c r="L256" i="6"/>
  <c r="L187" i="6"/>
  <c r="R266" i="6"/>
  <c r="L272" i="6"/>
  <c r="L71" i="6"/>
  <c r="L317" i="6"/>
  <c r="L79" i="6"/>
  <c r="G373" i="6"/>
  <c r="H373" i="6"/>
  <c r="G336" i="6"/>
  <c r="H336" i="6"/>
  <c r="G256" i="6"/>
  <c r="H256" i="6"/>
  <c r="L179" i="6"/>
  <c r="L301" i="6"/>
  <c r="L65" i="6"/>
  <c r="V477" i="6"/>
  <c r="L124" i="6"/>
  <c r="F374" i="6"/>
  <c r="F15" i="6"/>
  <c r="N607" i="6"/>
  <c r="N90" i="6"/>
  <c r="L607" i="6"/>
  <c r="L90" i="6"/>
  <c r="G551" i="6"/>
  <c r="H551" i="6"/>
  <c r="G360" i="6"/>
  <c r="H360" i="6"/>
  <c r="L222" i="6"/>
  <c r="G222" i="6"/>
  <c r="H222" i="6"/>
  <c r="G317" i="6"/>
  <c r="H317" i="6"/>
  <c r="L492" i="6"/>
  <c r="L99" i="6"/>
  <c r="V113" i="6"/>
  <c r="N275" i="6"/>
  <c r="N72" i="6"/>
  <c r="L275" i="6"/>
  <c r="L72" i="6"/>
  <c r="G488" i="6"/>
  <c r="H488" i="6"/>
  <c r="G295" i="6"/>
  <c r="H295" i="6"/>
  <c r="L295" i="6"/>
  <c r="L64" i="6"/>
  <c r="L130" i="6"/>
  <c r="L59" i="6"/>
  <c r="L326" i="6"/>
  <c r="G366" i="6"/>
  <c r="H366" i="6"/>
  <c r="L264" i="6"/>
  <c r="G342" i="6"/>
  <c r="H342" i="6"/>
  <c r="L201" i="6"/>
  <c r="L543" i="6"/>
  <c r="L88" i="6"/>
  <c r="G419" i="6"/>
  <c r="H419" i="6"/>
  <c r="G187" i="6"/>
  <c r="H187" i="6"/>
  <c r="L395" i="6"/>
  <c r="G557" i="6"/>
  <c r="H557" i="6"/>
  <c r="G528" i="6"/>
  <c r="H528" i="6"/>
  <c r="G504" i="6"/>
  <c r="H504" i="6"/>
  <c r="G492" i="6"/>
  <c r="H492" i="6"/>
  <c r="G326" i="6"/>
  <c r="H326" i="6"/>
  <c r="G291" i="6"/>
  <c r="H291" i="6"/>
  <c r="L284" i="6"/>
  <c r="L73" i="6"/>
  <c r="G284" i="6"/>
  <c r="H284" i="6"/>
  <c r="G264" i="6"/>
  <c r="H264" i="6"/>
  <c r="G395" i="6"/>
  <c r="H395" i="6"/>
  <c r="G409" i="6"/>
  <c r="H409" i="6"/>
  <c r="R355" i="6"/>
  <c r="T355" i="6"/>
  <c r="G513" i="6"/>
  <c r="H513" i="6"/>
  <c r="V421" i="6"/>
  <c r="V583" i="6"/>
  <c r="G301" i="6"/>
  <c r="H301" i="6"/>
  <c r="G451" i="6"/>
  <c r="H451" i="6"/>
  <c r="L291" i="6"/>
  <c r="L63" i="6"/>
  <c r="G226" i="6"/>
  <c r="H226" i="6"/>
  <c r="R309" i="6"/>
  <c r="T309" i="6"/>
  <c r="R549" i="6"/>
  <c r="T549" i="6"/>
  <c r="V228" i="6"/>
  <c r="G466" i="6"/>
  <c r="H466" i="6"/>
  <c r="V427" i="6"/>
  <c r="G536" i="6"/>
  <c r="H536" i="6"/>
  <c r="V499" i="6"/>
  <c r="R478" i="6"/>
  <c r="T478" i="6"/>
  <c r="R472" i="6"/>
  <c r="T472" i="6"/>
  <c r="R484" i="6"/>
  <c r="T484" i="6"/>
  <c r="R471" i="6"/>
  <c r="T471" i="6"/>
  <c r="R480" i="6"/>
  <c r="T480" i="6"/>
  <c r="R486" i="6"/>
  <c r="T486" i="6"/>
  <c r="R483" i="6"/>
  <c r="T483" i="6"/>
  <c r="R476" i="6"/>
  <c r="T476" i="6"/>
  <c r="V464" i="6"/>
  <c r="R455" i="6"/>
  <c r="T455" i="6"/>
  <c r="R456" i="6"/>
  <c r="T456" i="6"/>
  <c r="R457" i="6"/>
  <c r="T457" i="6"/>
  <c r="R463" i="6"/>
  <c r="T463" i="6"/>
  <c r="R458" i="6"/>
  <c r="T458" i="6"/>
  <c r="V460" i="6"/>
  <c r="V462" i="6"/>
  <c r="V433" i="6"/>
  <c r="V445" i="6"/>
  <c r="V444" i="6"/>
  <c r="R438" i="6"/>
  <c r="T438" i="6"/>
  <c r="R425" i="6"/>
  <c r="T425" i="6"/>
  <c r="V424" i="6"/>
  <c r="R449" i="6"/>
  <c r="T449" i="6"/>
  <c r="R436" i="6"/>
  <c r="T436" i="6"/>
  <c r="R430" i="6"/>
  <c r="T430" i="6"/>
  <c r="V448" i="6"/>
  <c r="R442" i="6"/>
  <c r="T442" i="6"/>
  <c r="V429" i="6"/>
  <c r="R441" i="6"/>
  <c r="T441" i="6"/>
  <c r="R422" i="6"/>
  <c r="T422" i="6"/>
  <c r="V417" i="6"/>
  <c r="V415" i="6"/>
  <c r="R413" i="6"/>
  <c r="T413" i="6"/>
  <c r="R394" i="6"/>
  <c r="T394" i="6"/>
  <c r="V393" i="6"/>
  <c r="V380" i="6"/>
  <c r="R370" i="6"/>
  <c r="T370" i="6"/>
  <c r="V351" i="6"/>
  <c r="V352" i="6"/>
  <c r="R346" i="6"/>
  <c r="T346" i="6"/>
  <c r="R347" i="6"/>
  <c r="T347" i="6"/>
  <c r="R356" i="6"/>
  <c r="T356" i="6"/>
  <c r="V349" i="6"/>
  <c r="V357" i="6"/>
  <c r="V297" i="6"/>
  <c r="V294" i="6"/>
  <c r="R289" i="6"/>
  <c r="T289" i="6"/>
  <c r="R271" i="6"/>
  <c r="T271" i="6"/>
  <c r="V261" i="6"/>
  <c r="V263" i="6"/>
  <c r="V258" i="6"/>
  <c r="G147" i="6"/>
  <c r="H147" i="6"/>
  <c r="G141" i="6"/>
  <c r="H141" i="6"/>
  <c r="G179" i="6"/>
  <c r="H179" i="6"/>
  <c r="G166" i="6"/>
  <c r="H166" i="6"/>
  <c r="G620" i="6"/>
  <c r="H620" i="6"/>
  <c r="G581" i="6"/>
  <c r="H581" i="6"/>
  <c r="G604" i="6"/>
  <c r="H604" i="6"/>
  <c r="G590" i="6"/>
  <c r="H590" i="6"/>
  <c r="G130" i="6"/>
  <c r="H130" i="6"/>
  <c r="G607" i="6"/>
  <c r="H607" i="6"/>
  <c r="V603" i="6"/>
  <c r="R592" i="6"/>
  <c r="T592" i="6"/>
  <c r="R602" i="6"/>
  <c r="T602" i="6"/>
  <c r="R511" i="6"/>
  <c r="T511" i="6"/>
  <c r="R510" i="6"/>
  <c r="T510" i="6"/>
  <c r="R610" i="6"/>
  <c r="T610" i="6"/>
  <c r="V588" i="6"/>
  <c r="R550" i="6"/>
  <c r="T550" i="6"/>
  <c r="V611" i="6"/>
  <c r="R598" i="6"/>
  <c r="T598" i="6"/>
  <c r="R614" i="6"/>
  <c r="T614" i="6"/>
  <c r="R534" i="6"/>
  <c r="T534" i="6"/>
  <c r="R245" i="6"/>
  <c r="T245" i="6"/>
  <c r="V329" i="6"/>
  <c r="V538" i="6"/>
  <c r="G520" i="6"/>
  <c r="H520" i="6"/>
  <c r="G594" i="6"/>
  <c r="H594" i="6"/>
  <c r="L528" i="6"/>
  <c r="L86" i="6"/>
  <c r="L557" i="6"/>
  <c r="L93" i="6"/>
  <c r="V618" i="6"/>
  <c r="R246" i="6"/>
  <c r="T246" i="6"/>
  <c r="R274" i="6"/>
  <c r="T274" i="6"/>
  <c r="V247" i="6"/>
  <c r="V316" i="6"/>
  <c r="R407" i="6"/>
  <c r="T407" i="6"/>
  <c r="V277" i="6"/>
  <c r="R267" i="6"/>
  <c r="T267" i="6"/>
  <c r="L620" i="6"/>
  <c r="L91" i="6"/>
  <c r="R341" i="6"/>
  <c r="T341" i="6"/>
  <c r="V541" i="6"/>
  <c r="L166" i="6"/>
  <c r="V561" i="6"/>
  <c r="V612" i="6"/>
  <c r="V248" i="6"/>
  <c r="V338" i="6"/>
  <c r="V408" i="6"/>
  <c r="R563" i="6"/>
  <c r="T563" i="6"/>
  <c r="V339" i="6"/>
  <c r="R585" i="6"/>
  <c r="T585" i="6"/>
  <c r="R402" i="6"/>
  <c r="T402" i="6"/>
  <c r="R249" i="6"/>
  <c r="T249" i="6"/>
  <c r="R321" i="6"/>
  <c r="T321" i="6"/>
  <c r="R340" i="6"/>
  <c r="T340" i="6"/>
  <c r="R399" i="6"/>
  <c r="T399" i="6"/>
  <c r="R412" i="6"/>
  <c r="T412" i="6"/>
  <c r="R530" i="6"/>
  <c r="T530" i="6"/>
  <c r="V539" i="6"/>
  <c r="R509" i="6"/>
  <c r="T509" i="6"/>
  <c r="V307" i="6"/>
  <c r="R283" i="6"/>
  <c r="T283" i="6"/>
  <c r="R250" i="6"/>
  <c r="T250" i="6"/>
  <c r="R268" i="6"/>
  <c r="T268" i="6"/>
  <c r="R322" i="6"/>
  <c r="T322" i="6"/>
  <c r="V372" i="6"/>
  <c r="V400" i="6"/>
  <c r="R490" i="6"/>
  <c r="T490" i="6"/>
  <c r="V580" i="6"/>
  <c r="L536" i="6"/>
  <c r="L87" i="6"/>
  <c r="R253" i="6"/>
  <c r="T253" i="6"/>
  <c r="R358" i="6"/>
  <c r="T358" i="6"/>
  <c r="V577" i="6"/>
  <c r="V324" i="6"/>
  <c r="V401" i="6"/>
  <c r="R507" i="6"/>
  <c r="T507" i="6"/>
  <c r="R469" i="6"/>
  <c r="T469" i="6"/>
  <c r="V405" i="6"/>
  <c r="V365" i="6"/>
  <c r="V325" i="6"/>
  <c r="V293" i="6"/>
  <c r="V251" i="6"/>
  <c r="V398" i="6"/>
  <c r="R233" i="6"/>
  <c r="T233" i="6"/>
  <c r="V233" i="6"/>
  <c r="R234" i="6"/>
  <c r="T234" i="6"/>
  <c r="V230" i="6"/>
  <c r="R238" i="6"/>
  <c r="T238" i="6"/>
  <c r="V240" i="6"/>
  <c r="V232" i="6"/>
  <c r="V214" i="6"/>
  <c r="R215" i="6"/>
  <c r="T215" i="6"/>
  <c r="R209" i="6"/>
  <c r="T209" i="6"/>
  <c r="R217" i="6"/>
  <c r="T217" i="6"/>
  <c r="R208" i="6"/>
  <c r="T208" i="6"/>
  <c r="V219" i="6"/>
  <c r="R207" i="6"/>
  <c r="T207" i="6"/>
  <c r="V211" i="6"/>
  <c r="V204" i="6"/>
  <c r="R221" i="6"/>
  <c r="T221" i="6"/>
  <c r="R212" i="6"/>
  <c r="T212" i="6"/>
  <c r="V197" i="6"/>
  <c r="R197" i="6"/>
  <c r="T197" i="6"/>
  <c r="V190" i="6"/>
  <c r="R199" i="6"/>
  <c r="T199" i="6"/>
  <c r="R198" i="6"/>
  <c r="T198" i="6"/>
  <c r="V191" i="6"/>
  <c r="R189" i="6"/>
  <c r="R183" i="6"/>
  <c r="T183" i="6"/>
  <c r="V184" i="6"/>
  <c r="V170" i="6"/>
  <c r="V178" i="6"/>
  <c r="R169" i="6"/>
  <c r="T169" i="6"/>
  <c r="R171" i="6"/>
  <c r="T171" i="6"/>
  <c r="R172" i="6"/>
  <c r="T172" i="6"/>
  <c r="V173" i="6"/>
  <c r="R177" i="6"/>
  <c r="T177" i="6"/>
  <c r="R174" i="6"/>
  <c r="T174" i="6"/>
  <c r="V163" i="6"/>
  <c r="V155" i="6"/>
  <c r="R154" i="6"/>
  <c r="T154" i="6"/>
  <c r="R156" i="6"/>
  <c r="T156" i="6"/>
  <c r="R162" i="6"/>
  <c r="T162" i="6"/>
  <c r="R158" i="6"/>
  <c r="T158" i="6"/>
  <c r="V164" i="6"/>
  <c r="R151" i="6"/>
  <c r="T151" i="6"/>
  <c r="V150" i="6"/>
  <c r="R146" i="6"/>
  <c r="T146" i="6"/>
  <c r="V145" i="6"/>
  <c r="V144" i="6"/>
  <c r="R138" i="6"/>
  <c r="T138" i="6"/>
  <c r="V126" i="6"/>
  <c r="R127" i="6"/>
  <c r="T127" i="6"/>
  <c r="V128" i="6"/>
  <c r="V229" i="6"/>
  <c r="V615" i="6"/>
  <c r="R193" i="6"/>
  <c r="T193" i="6"/>
  <c r="V237" i="6"/>
  <c r="R332" i="6"/>
  <c r="T332" i="6"/>
  <c r="V609" i="6"/>
  <c r="V613" i="6"/>
  <c r="V617" i="6"/>
  <c r="R606" i="6"/>
  <c r="T606" i="6"/>
  <c r="R587" i="6"/>
  <c r="T587" i="6"/>
  <c r="V587" i="6"/>
  <c r="R589" i="6"/>
  <c r="T589" i="6"/>
  <c r="V589" i="6"/>
  <c r="R572" i="6"/>
  <c r="T572" i="6"/>
  <c r="V572" i="6"/>
  <c r="R576" i="6"/>
  <c r="T576" i="6"/>
  <c r="V576" i="6"/>
  <c r="R579" i="6"/>
  <c r="T579" i="6"/>
  <c r="R575" i="6"/>
  <c r="T575" i="6"/>
  <c r="R571" i="6"/>
  <c r="T571" i="6"/>
  <c r="R533" i="6"/>
  <c r="T533" i="6"/>
  <c r="R527" i="6"/>
  <c r="T527" i="6"/>
  <c r="V527" i="6"/>
  <c r="R519" i="6"/>
  <c r="T519" i="6"/>
  <c r="V519" i="6"/>
  <c r="V496" i="6"/>
  <c r="R496" i="6"/>
  <c r="T496" i="6"/>
  <c r="V501" i="6"/>
  <c r="R501" i="6"/>
  <c r="T501" i="6"/>
  <c r="R485" i="6"/>
  <c r="T485" i="6"/>
  <c r="R481" i="6"/>
  <c r="T481" i="6"/>
  <c r="R473" i="6"/>
  <c r="T473" i="6"/>
  <c r="R431" i="6"/>
  <c r="T431" i="6"/>
  <c r="V431" i="6"/>
  <c r="R443" i="6"/>
  <c r="T443" i="6"/>
  <c r="V443" i="6"/>
  <c r="R423" i="6"/>
  <c r="T423" i="6"/>
  <c r="V423" i="6"/>
  <c r="R435" i="6"/>
  <c r="T435" i="6"/>
  <c r="V435" i="6"/>
  <c r="R439" i="6"/>
  <c r="T439" i="6"/>
  <c r="V439" i="6"/>
  <c r="R447" i="6"/>
  <c r="T447" i="6"/>
  <c r="V447" i="6"/>
  <c r="R418" i="6"/>
  <c r="T418" i="6"/>
  <c r="V418" i="6"/>
  <c r="R414" i="6"/>
  <c r="T414" i="6"/>
  <c r="V414" i="6"/>
  <c r="R392" i="6"/>
  <c r="T392" i="6"/>
  <c r="V392" i="6"/>
  <c r="R391" i="6"/>
  <c r="T391" i="6"/>
  <c r="R383" i="6"/>
  <c r="T383" i="6"/>
  <c r="V383" i="6"/>
  <c r="R379" i="6"/>
  <c r="T379" i="6"/>
  <c r="V379" i="6"/>
  <c r="V384" i="6"/>
  <c r="R384" i="6"/>
  <c r="T384" i="6"/>
  <c r="R369" i="6"/>
  <c r="T369" i="6"/>
  <c r="V369" i="6"/>
  <c r="R331" i="6"/>
  <c r="T331" i="6"/>
  <c r="V331" i="6"/>
  <c r="V333" i="6"/>
  <c r="R333" i="6"/>
  <c r="T333" i="6"/>
  <c r="R294" i="6"/>
  <c r="T294" i="6"/>
  <c r="V259" i="6"/>
  <c r="R259" i="6"/>
  <c r="T259" i="6"/>
  <c r="R239" i="6"/>
  <c r="T239" i="6"/>
  <c r="V239" i="6"/>
  <c r="R235" i="6"/>
  <c r="T235" i="6"/>
  <c r="V235" i="6"/>
  <c r="R231" i="6"/>
  <c r="T231" i="6"/>
  <c r="V231" i="6"/>
  <c r="R227" i="6"/>
  <c r="T227" i="6"/>
  <c r="V227" i="6"/>
  <c r="V207" i="6"/>
  <c r="R218" i="6"/>
  <c r="T218" i="6"/>
  <c r="R210" i="6"/>
  <c r="T210" i="6"/>
  <c r="R206" i="6"/>
  <c r="T206" i="6"/>
  <c r="R200" i="6"/>
  <c r="T200" i="6"/>
  <c r="V200" i="6"/>
  <c r="R196" i="6"/>
  <c r="T196" i="6"/>
  <c r="V196" i="6"/>
  <c r="R192" i="6"/>
  <c r="T192" i="6"/>
  <c r="V192" i="6"/>
  <c r="R165" i="6"/>
  <c r="T165" i="6"/>
  <c r="R161" i="6"/>
  <c r="T161" i="6"/>
  <c r="R157" i="6"/>
  <c r="T157" i="6"/>
  <c r="R153" i="6"/>
  <c r="T153" i="6"/>
  <c r="R137" i="6"/>
  <c r="T137" i="6"/>
  <c r="V137" i="6"/>
  <c r="R140" i="6"/>
  <c r="T140" i="6"/>
  <c r="R136" i="6"/>
  <c r="T136" i="6"/>
  <c r="F148" i="6"/>
  <c r="F33" i="6"/>
  <c r="F48" i="11"/>
  <c r="V126" i="11"/>
  <c r="P126" i="11"/>
  <c r="G121" i="11"/>
  <c r="G137" i="11"/>
  <c r="G11" i="11"/>
  <c r="G39" i="8"/>
  <c r="H39" i="8"/>
  <c r="H137" i="11"/>
  <c r="H11" i="11"/>
  <c r="N39" i="8"/>
  <c r="V149" i="8"/>
  <c r="V18" i="8"/>
  <c r="V118" i="11"/>
  <c r="N137" i="11"/>
  <c r="N11" i="11"/>
  <c r="L128" i="11"/>
  <c r="L137" i="11"/>
  <c r="L11" i="11"/>
  <c r="T149" i="8"/>
  <c r="T17" i="8"/>
  <c r="R133" i="11"/>
  <c r="R39" i="9"/>
  <c r="AT39" i="9"/>
  <c r="R89" i="9"/>
  <c r="T89" i="9"/>
  <c r="R58" i="9"/>
  <c r="T58" i="9"/>
  <c r="R80" i="9"/>
  <c r="T80" i="9"/>
  <c r="R53" i="9"/>
  <c r="T53" i="9"/>
  <c r="P21" i="11"/>
  <c r="R31" i="9"/>
  <c r="T31" i="9"/>
  <c r="AT31" i="9"/>
  <c r="R69" i="9"/>
  <c r="T69" i="9"/>
  <c r="N102" i="9"/>
  <c r="R35" i="9"/>
  <c r="T35" i="9"/>
  <c r="R75" i="9"/>
  <c r="T75" i="9"/>
  <c r="R577" i="6"/>
  <c r="T577" i="6"/>
  <c r="V394" i="6"/>
  <c r="V441" i="6"/>
  <c r="V436" i="6"/>
  <c r="R429" i="6"/>
  <c r="T429" i="6"/>
  <c r="V449" i="6"/>
  <c r="V457" i="6"/>
  <c r="V476" i="6"/>
  <c r="V250" i="6"/>
  <c r="V162" i="6"/>
  <c r="V177" i="6"/>
  <c r="R464" i="6"/>
  <c r="T464" i="6"/>
  <c r="F63" i="11"/>
  <c r="V438" i="6"/>
  <c r="V221" i="6"/>
  <c r="V267" i="6"/>
  <c r="R405" i="6"/>
  <c r="T405" i="6"/>
  <c r="V425" i="6"/>
  <c r="R261" i="6"/>
  <c r="T261" i="6"/>
  <c r="R380" i="6"/>
  <c r="T380" i="6"/>
  <c r="V402" i="6"/>
  <c r="R338" i="6"/>
  <c r="T338" i="6"/>
  <c r="N226" i="7"/>
  <c r="N23" i="7"/>
  <c r="N89" i="11"/>
  <c r="V389" i="7"/>
  <c r="V32" i="7"/>
  <c r="V102" i="11"/>
  <c r="V86" i="7"/>
  <c r="R91" i="7"/>
  <c r="T91" i="7"/>
  <c r="R151" i="7"/>
  <c r="T151" i="7"/>
  <c r="N101" i="11"/>
  <c r="L101" i="11"/>
  <c r="G45" i="7"/>
  <c r="H45" i="7"/>
  <c r="H111" i="11"/>
  <c r="H10" i="11"/>
  <c r="R376" i="7"/>
  <c r="T376" i="7"/>
  <c r="V42" i="7"/>
  <c r="V110" i="11"/>
  <c r="P84" i="11"/>
  <c r="P86" i="11"/>
  <c r="P85" i="11"/>
  <c r="P94" i="11"/>
  <c r="P96" i="11"/>
  <c r="V364" i="7"/>
  <c r="V25" i="7"/>
  <c r="V100" i="11"/>
  <c r="P89" i="11"/>
  <c r="P87" i="11"/>
  <c r="P92" i="11"/>
  <c r="G111" i="11"/>
  <c r="G10" i="11"/>
  <c r="R37" i="7"/>
  <c r="P106" i="11"/>
  <c r="R27" i="7"/>
  <c r="P99" i="11"/>
  <c r="N76" i="7"/>
  <c r="R15" i="7"/>
  <c r="P101" i="11"/>
  <c r="R38" i="7"/>
  <c r="P109" i="11"/>
  <c r="V74" i="7"/>
  <c r="R36" i="7"/>
  <c r="P90" i="11"/>
  <c r="R30" i="7"/>
  <c r="P105" i="11"/>
  <c r="N41" i="9"/>
  <c r="V294" i="9"/>
  <c r="V63" i="9"/>
  <c r="G45" i="11"/>
  <c r="T39" i="9"/>
  <c r="R30" i="9"/>
  <c r="T30" i="9"/>
  <c r="T35" i="11"/>
  <c r="P34" i="11"/>
  <c r="N42" i="11"/>
  <c r="N27" i="11"/>
  <c r="N22" i="11"/>
  <c r="N33" i="11"/>
  <c r="N38" i="11"/>
  <c r="N40" i="11"/>
  <c r="N41" i="11"/>
  <c r="N30" i="11"/>
  <c r="V20" i="11"/>
  <c r="V21" i="11"/>
  <c r="N32" i="11"/>
  <c r="L42" i="11"/>
  <c r="L27" i="11"/>
  <c r="N44" i="11"/>
  <c r="N26" i="11"/>
  <c r="N36" i="11"/>
  <c r="V34" i="11"/>
  <c r="N24" i="11"/>
  <c r="V454" i="9"/>
  <c r="N609" i="9"/>
  <c r="R561" i="9"/>
  <c r="T561" i="9"/>
  <c r="F8" i="11"/>
  <c r="P35" i="11"/>
  <c r="R17" i="9"/>
  <c r="R21" i="11"/>
  <c r="P20" i="11"/>
  <c r="R19" i="7"/>
  <c r="R29" i="7"/>
  <c r="H492" i="7"/>
  <c r="H96" i="7"/>
  <c r="R35" i="7"/>
  <c r="T344" i="8"/>
  <c r="T53" i="8"/>
  <c r="P113" i="11"/>
  <c r="V21" i="8"/>
  <c r="V119" i="11"/>
  <c r="V25" i="8"/>
  <c r="V113" i="11"/>
  <c r="P134" i="11"/>
  <c r="P119" i="11"/>
  <c r="V402" i="8"/>
  <c r="V38" i="8"/>
  <c r="V136" i="11"/>
  <c r="T120" i="8"/>
  <c r="R16" i="8"/>
  <c r="T49" i="8"/>
  <c r="V31" i="8"/>
  <c r="V129" i="11"/>
  <c r="P136" i="11"/>
  <c r="P114" i="11"/>
  <c r="P129" i="11"/>
  <c r="T143" i="8"/>
  <c r="T51" i="8"/>
  <c r="V32" i="8"/>
  <c r="V114" i="11"/>
  <c r="P132" i="11"/>
  <c r="P116" i="11"/>
  <c r="P125" i="11"/>
  <c r="T302" i="8"/>
  <c r="P117" i="11"/>
  <c r="T248" i="8"/>
  <c r="T56" i="8"/>
  <c r="V17" i="8"/>
  <c r="V133" i="11"/>
  <c r="V24" i="8"/>
  <c r="V132" i="11"/>
  <c r="V35" i="8"/>
  <c r="V116" i="11"/>
  <c r="V36" i="8"/>
  <c r="V125" i="11"/>
  <c r="V29" i="8"/>
  <c r="V117" i="11"/>
  <c r="P58" i="7"/>
  <c r="R58" i="7"/>
  <c r="T58" i="7"/>
  <c r="V78" i="7"/>
  <c r="V30" i="7"/>
  <c r="V105" i="11"/>
  <c r="R25" i="7"/>
  <c r="L73" i="7"/>
  <c r="L26" i="7"/>
  <c r="L81" i="11"/>
  <c r="R44" i="7"/>
  <c r="R364" i="7"/>
  <c r="T364" i="7"/>
  <c r="V260" i="7"/>
  <c r="V21" i="7"/>
  <c r="V91" i="11"/>
  <c r="T490" i="7"/>
  <c r="P82" i="7"/>
  <c r="P70" i="7"/>
  <c r="R70" i="7"/>
  <c r="T70" i="7"/>
  <c r="T259" i="7"/>
  <c r="R32" i="7"/>
  <c r="V59" i="7"/>
  <c r="V19" i="7"/>
  <c r="V92" i="11"/>
  <c r="H94" i="7"/>
  <c r="H43" i="7"/>
  <c r="H86" i="11"/>
  <c r="L33" i="7"/>
  <c r="L103" i="11"/>
  <c r="L82" i="7"/>
  <c r="H20" i="7"/>
  <c r="H87" i="11"/>
  <c r="H60" i="7"/>
  <c r="R20" i="7"/>
  <c r="L39" i="7"/>
  <c r="L95" i="11"/>
  <c r="L89" i="7"/>
  <c r="R22" i="7"/>
  <c r="L492" i="7"/>
  <c r="V77" i="7"/>
  <c r="V29" i="7"/>
  <c r="V96" i="11"/>
  <c r="P76" i="7"/>
  <c r="N84" i="7"/>
  <c r="N192" i="7"/>
  <c r="N34" i="7"/>
  <c r="N88" i="11"/>
  <c r="R41" i="7"/>
  <c r="V88" i="7"/>
  <c r="V38" i="7"/>
  <c r="V109" i="11"/>
  <c r="V85" i="7"/>
  <c r="V35" i="7"/>
  <c r="V107" i="11"/>
  <c r="N16" i="7"/>
  <c r="N97" i="11"/>
  <c r="N56" i="7"/>
  <c r="T388" i="7"/>
  <c r="R389" i="7"/>
  <c r="T389" i="7"/>
  <c r="V43" i="7"/>
  <c r="V86" i="11"/>
  <c r="V94" i="7"/>
  <c r="V91" i="7"/>
  <c r="V41" i="7"/>
  <c r="V85" i="11"/>
  <c r="V92" i="7"/>
  <c r="V20" i="7"/>
  <c r="V87" i="11"/>
  <c r="V60" i="7"/>
  <c r="N81" i="11"/>
  <c r="N73" i="7"/>
  <c r="P73" i="7"/>
  <c r="V377" i="7"/>
  <c r="V15" i="7"/>
  <c r="V55" i="7"/>
  <c r="P56" i="7"/>
  <c r="N79" i="7"/>
  <c r="N31" i="7"/>
  <c r="N94" i="11"/>
  <c r="V64" i="7"/>
  <c r="V22" i="7"/>
  <c r="V108" i="11"/>
  <c r="R43" i="7"/>
  <c r="R42" i="7"/>
  <c r="V106" i="7"/>
  <c r="V110" i="7"/>
  <c r="R106" i="7"/>
  <c r="R424" i="6"/>
  <c r="T424" i="6"/>
  <c r="R433" i="6"/>
  <c r="T433" i="6"/>
  <c r="V413" i="6"/>
  <c r="V346" i="6"/>
  <c r="V509" i="6"/>
  <c r="V563" i="6"/>
  <c r="R329" i="6"/>
  <c r="T329" i="6"/>
  <c r="R297" i="6"/>
  <c r="T297" i="6"/>
  <c r="R263" i="6"/>
  <c r="T263" i="6"/>
  <c r="R355" i="9"/>
  <c r="T355" i="9"/>
  <c r="V355" i="9"/>
  <c r="V27" i="9"/>
  <c r="V56" i="9"/>
  <c r="V19" i="9"/>
  <c r="V39" i="11"/>
  <c r="R592" i="9"/>
  <c r="T592" i="9"/>
  <c r="P86" i="9"/>
  <c r="R86" i="9"/>
  <c r="T86" i="9"/>
  <c r="R176" i="9"/>
  <c r="T176" i="9"/>
  <c r="P76" i="9"/>
  <c r="R76" i="9"/>
  <c r="T76" i="9"/>
  <c r="R301" i="9"/>
  <c r="T301" i="9"/>
  <c r="P64" i="9"/>
  <c r="R64" i="9"/>
  <c r="T64" i="9"/>
  <c r="V593" i="9"/>
  <c r="V32" i="9"/>
  <c r="V43" i="11"/>
  <c r="V86" i="9"/>
  <c r="V561" i="9"/>
  <c r="V25" i="9"/>
  <c r="R502" i="9"/>
  <c r="T502" i="9"/>
  <c r="P91" i="9"/>
  <c r="R91" i="9"/>
  <c r="T91" i="9"/>
  <c r="V576" i="9"/>
  <c r="V62" i="9"/>
  <c r="V64" i="9"/>
  <c r="R416" i="9"/>
  <c r="T416" i="9"/>
  <c r="P59" i="9"/>
  <c r="R59" i="9"/>
  <c r="T59" i="9"/>
  <c r="V88" i="9"/>
  <c r="V34" i="9"/>
  <c r="V36" i="11"/>
  <c r="R575" i="9"/>
  <c r="T575" i="9"/>
  <c r="P62" i="9"/>
  <c r="R62" i="9"/>
  <c r="T62" i="9"/>
  <c r="R485" i="9"/>
  <c r="T485" i="9"/>
  <c r="P71" i="9"/>
  <c r="R71" i="9"/>
  <c r="T71" i="9"/>
  <c r="V508" i="9"/>
  <c r="V36" i="9"/>
  <c r="R394" i="9"/>
  <c r="T394" i="9"/>
  <c r="P95" i="9"/>
  <c r="R95" i="9"/>
  <c r="T95" i="9"/>
  <c r="R336" i="9"/>
  <c r="T336" i="9"/>
  <c r="P72" i="9"/>
  <c r="R72" i="9"/>
  <c r="T72" i="9"/>
  <c r="V222" i="9"/>
  <c r="V18" i="9"/>
  <c r="V55" i="9"/>
  <c r="R161" i="9"/>
  <c r="T161" i="9"/>
  <c r="V395" i="9"/>
  <c r="V37" i="9"/>
  <c r="V31" i="11"/>
  <c r="V95" i="9"/>
  <c r="R569" i="9"/>
  <c r="T569" i="9"/>
  <c r="R350" i="9"/>
  <c r="T350" i="9"/>
  <c r="R554" i="9"/>
  <c r="T554" i="9"/>
  <c r="P67" i="9"/>
  <c r="R67" i="9"/>
  <c r="T67" i="9"/>
  <c r="R495" i="9"/>
  <c r="T495" i="9"/>
  <c r="P90" i="9"/>
  <c r="R90" i="9"/>
  <c r="T90" i="9"/>
  <c r="R221" i="9"/>
  <c r="T221" i="9"/>
  <c r="P55" i="9"/>
  <c r="R55" i="9"/>
  <c r="T55" i="9"/>
  <c r="V77" i="9"/>
  <c r="V182" i="9"/>
  <c r="V28" i="9"/>
  <c r="R294" i="9"/>
  <c r="T294" i="9"/>
  <c r="V57" i="9"/>
  <c r="V20" i="9"/>
  <c r="V96" i="9"/>
  <c r="V38" i="9"/>
  <c r="R181" i="9"/>
  <c r="T181" i="9"/>
  <c r="P77" i="9"/>
  <c r="R77" i="9"/>
  <c r="T77" i="9"/>
  <c r="V50" i="9"/>
  <c r="V15" i="9"/>
  <c r="V162" i="9"/>
  <c r="V29" i="9"/>
  <c r="V79" i="9"/>
  <c r="J609" i="9"/>
  <c r="R607" i="9"/>
  <c r="R427" i="9"/>
  <c r="T427" i="9"/>
  <c r="V417" i="9"/>
  <c r="V21" i="9"/>
  <c r="V32" i="11"/>
  <c r="V59" i="9"/>
  <c r="R208" i="9"/>
  <c r="T208" i="9"/>
  <c r="V486" i="9"/>
  <c r="V26" i="9"/>
  <c r="V37" i="11"/>
  <c r="V71" i="9"/>
  <c r="V60" i="9"/>
  <c r="V22" i="9"/>
  <c r="R118" i="9"/>
  <c r="T118" i="9"/>
  <c r="P96" i="9"/>
  <c r="H41" i="9"/>
  <c r="H45" i="11"/>
  <c r="H8" i="11"/>
  <c r="R541" i="9"/>
  <c r="T541" i="9"/>
  <c r="R522" i="9"/>
  <c r="T522" i="9"/>
  <c r="R199" i="9"/>
  <c r="T199" i="9"/>
  <c r="R366" i="9"/>
  <c r="T366" i="9"/>
  <c r="P93" i="9"/>
  <c r="R93" i="9"/>
  <c r="T93" i="9"/>
  <c r="R472" i="9"/>
  <c r="T472" i="9"/>
  <c r="R582" i="9"/>
  <c r="T582" i="9"/>
  <c r="R480" i="9"/>
  <c r="T480" i="9"/>
  <c r="P70" i="9"/>
  <c r="R70" i="9"/>
  <c r="T70" i="9"/>
  <c r="R151" i="9"/>
  <c r="T151" i="9"/>
  <c r="P78" i="9"/>
  <c r="P120" i="11"/>
  <c r="V37" i="8"/>
  <c r="V120" i="11"/>
  <c r="T374" i="8"/>
  <c r="R22" i="8"/>
  <c r="T228" i="8"/>
  <c r="R15" i="8"/>
  <c r="T60" i="8"/>
  <c r="P122" i="11"/>
  <c r="V30" i="8"/>
  <c r="V122" i="11"/>
  <c r="N404" i="8"/>
  <c r="T363" i="8"/>
  <c r="R310" i="8"/>
  <c r="R33" i="8"/>
  <c r="V241" i="8"/>
  <c r="V27" i="8"/>
  <c r="V127" i="11"/>
  <c r="P130" i="11"/>
  <c r="V290" i="8"/>
  <c r="V28" i="8"/>
  <c r="V130" i="11"/>
  <c r="T279" i="8"/>
  <c r="J404" i="8"/>
  <c r="J39" i="8"/>
  <c r="J137" i="11"/>
  <c r="J11" i="11"/>
  <c r="R257" i="8"/>
  <c r="V210" i="8"/>
  <c r="V26" i="8"/>
  <c r="V124" i="11"/>
  <c r="T72" i="8"/>
  <c r="T337" i="8"/>
  <c r="T391" i="8"/>
  <c r="T300" i="8"/>
  <c r="T309" i="8"/>
  <c r="T65" i="8"/>
  <c r="T201" i="8"/>
  <c r="T345" i="8"/>
  <c r="T84" i="8"/>
  <c r="T80" i="8"/>
  <c r="T212" i="8"/>
  <c r="T76" i="8"/>
  <c r="T67" i="8"/>
  <c r="T237" i="8"/>
  <c r="T81" i="8"/>
  <c r="T159" i="8"/>
  <c r="T355" i="8"/>
  <c r="T243" i="8"/>
  <c r="T107" i="8"/>
  <c r="T280" i="8"/>
  <c r="T58" i="8"/>
  <c r="T151" i="8"/>
  <c r="T69" i="8"/>
  <c r="T299" i="8"/>
  <c r="T52" i="8"/>
  <c r="T93" i="8"/>
  <c r="T195" i="8"/>
  <c r="T230" i="8"/>
  <c r="T148" i="8"/>
  <c r="T140" i="8"/>
  <c r="T133" i="8"/>
  <c r="T59" i="8"/>
  <c r="T62" i="8"/>
  <c r="T312" i="8"/>
  <c r="T18" i="8"/>
  <c r="T259" i="8"/>
  <c r="T73" i="8"/>
  <c r="T77" i="8"/>
  <c r="T57" i="8"/>
  <c r="T122" i="8"/>
  <c r="T176" i="8"/>
  <c r="R297" i="7"/>
  <c r="T297" i="7"/>
  <c r="T248" i="7"/>
  <c r="R252" i="7"/>
  <c r="T252" i="7"/>
  <c r="V327" i="7"/>
  <c r="R327" i="7"/>
  <c r="V297" i="7"/>
  <c r="V151" i="7"/>
  <c r="R86" i="7"/>
  <c r="T86" i="7"/>
  <c r="T384" i="7"/>
  <c r="R77" i="7"/>
  <c r="T77" i="7"/>
  <c r="T343" i="7"/>
  <c r="T369" i="7"/>
  <c r="T363" i="7"/>
  <c r="R63" i="7"/>
  <c r="T63" i="7"/>
  <c r="R67" i="7"/>
  <c r="T67" i="7"/>
  <c r="N306" i="7"/>
  <c r="R140" i="7"/>
  <c r="T276" i="7"/>
  <c r="R92" i="7"/>
  <c r="T92" i="7"/>
  <c r="R417" i="7"/>
  <c r="R338" i="7"/>
  <c r="T338" i="7"/>
  <c r="R213" i="7"/>
  <c r="T213" i="7"/>
  <c r="R90" i="7"/>
  <c r="T90" i="7"/>
  <c r="R64" i="7"/>
  <c r="T64" i="7"/>
  <c r="R288" i="7"/>
  <c r="T288" i="7"/>
  <c r="R69" i="7"/>
  <c r="T69" i="7"/>
  <c r="R93" i="7"/>
  <c r="T93" i="7"/>
  <c r="R85" i="7"/>
  <c r="T85" i="7"/>
  <c r="V185" i="7"/>
  <c r="V83" i="7"/>
  <c r="R185" i="7"/>
  <c r="R81" i="7"/>
  <c r="T81" i="7"/>
  <c r="R61" i="7"/>
  <c r="T61" i="7"/>
  <c r="V253" i="6"/>
  <c r="R445" i="6"/>
  <c r="T445" i="6"/>
  <c r="V370" i="6"/>
  <c r="V208" i="6"/>
  <c r="V463" i="6"/>
  <c r="V212" i="6"/>
  <c r="V320" i="6"/>
  <c r="R320" i="6"/>
  <c r="T320" i="6"/>
  <c r="R427" i="6"/>
  <c r="T427" i="6"/>
  <c r="R219" i="6"/>
  <c r="T219" i="6"/>
  <c r="R421" i="6"/>
  <c r="R232" i="6"/>
  <c r="T232" i="6"/>
  <c r="R612" i="6"/>
  <c r="T612" i="6"/>
  <c r="R583" i="6"/>
  <c r="R580" i="6"/>
  <c r="T580" i="6"/>
  <c r="V472" i="6"/>
  <c r="V458" i="6"/>
  <c r="R448" i="6"/>
  <c r="T448" i="6"/>
  <c r="R408" i="6"/>
  <c r="T408" i="6"/>
  <c r="V407" i="6"/>
  <c r="R393" i="6"/>
  <c r="T393" i="6"/>
  <c r="V358" i="6"/>
  <c r="V356" i="6"/>
  <c r="R292" i="6"/>
  <c r="P72" i="6"/>
  <c r="R211" i="6"/>
  <c r="T211" i="6"/>
  <c r="V174" i="6"/>
  <c r="R126" i="6"/>
  <c r="T126" i="6"/>
  <c r="V236" i="6"/>
  <c r="R236" i="6"/>
  <c r="T236" i="6"/>
  <c r="V437" i="6"/>
  <c r="R437" i="6"/>
  <c r="T437" i="6"/>
  <c r="R293" i="6"/>
  <c r="T293" i="6"/>
  <c r="R247" i="6"/>
  <c r="T247" i="6"/>
  <c r="R352" i="6"/>
  <c r="T352" i="6"/>
  <c r="R417" i="6"/>
  <c r="T417" i="6"/>
  <c r="V289" i="6"/>
  <c r="R351" i="6"/>
  <c r="T351" i="6"/>
  <c r="V471" i="6"/>
  <c r="R618" i="6"/>
  <c r="T618" i="6"/>
  <c r="L148" i="6"/>
  <c r="L33" i="6"/>
  <c r="L48" i="11"/>
  <c r="P73" i="11"/>
  <c r="R357" i="6"/>
  <c r="T357" i="6"/>
  <c r="V605" i="6"/>
  <c r="V607" i="6"/>
  <c r="V90" i="6"/>
  <c r="N520" i="6"/>
  <c r="N77" i="6"/>
  <c r="V146" i="6"/>
  <c r="R204" i="6"/>
  <c r="T204" i="6"/>
  <c r="L451" i="6"/>
  <c r="L44" i="6"/>
  <c r="L68" i="11"/>
  <c r="L551" i="6"/>
  <c r="L92" i="6"/>
  <c r="V309" i="6"/>
  <c r="L466" i="6"/>
  <c r="L94" i="6"/>
  <c r="V271" i="6"/>
  <c r="V322" i="6"/>
  <c r="V171" i="6"/>
  <c r="R191" i="6"/>
  <c r="T191" i="6"/>
  <c r="F623" i="6"/>
  <c r="F35" i="6"/>
  <c r="F47" i="6"/>
  <c r="V246" i="6"/>
  <c r="R325" i="6"/>
  <c r="T325" i="6"/>
  <c r="R415" i="6"/>
  <c r="T415" i="6"/>
  <c r="L343" i="6"/>
  <c r="L21" i="6"/>
  <c r="L61" i="11"/>
  <c r="H91" i="6"/>
  <c r="G91" i="6"/>
  <c r="H90" i="6"/>
  <c r="G90" i="6"/>
  <c r="H89" i="6"/>
  <c r="G89" i="6"/>
  <c r="H62" i="6"/>
  <c r="G62" i="6"/>
  <c r="G595" i="6"/>
  <c r="H595" i="6"/>
  <c r="H61" i="6"/>
  <c r="G61" i="6"/>
  <c r="G80" i="6"/>
  <c r="G29" i="6"/>
  <c r="G76" i="11"/>
  <c r="L80" i="6"/>
  <c r="L29" i="6"/>
  <c r="L76" i="11"/>
  <c r="G558" i="6"/>
  <c r="H558" i="6"/>
  <c r="H93" i="6"/>
  <c r="G93" i="6"/>
  <c r="G92" i="6"/>
  <c r="H92" i="6"/>
  <c r="V549" i="6"/>
  <c r="V530" i="6"/>
  <c r="G87" i="6"/>
  <c r="H87" i="6"/>
  <c r="G544" i="6"/>
  <c r="H544" i="6"/>
  <c r="H86" i="6"/>
  <c r="G86" i="6"/>
  <c r="G77" i="6"/>
  <c r="G27" i="6"/>
  <c r="G73" i="11"/>
  <c r="L27" i="6"/>
  <c r="L73" i="11"/>
  <c r="L77" i="6"/>
  <c r="G25" i="6"/>
  <c r="G72" i="11"/>
  <c r="G75" i="6"/>
  <c r="R497" i="6"/>
  <c r="T497" i="6"/>
  <c r="V497" i="6"/>
  <c r="G60" i="6"/>
  <c r="G17" i="6"/>
  <c r="G71" i="11"/>
  <c r="R499" i="6"/>
  <c r="T499" i="6"/>
  <c r="G493" i="6"/>
  <c r="H493" i="6"/>
  <c r="H99" i="6"/>
  <c r="G99" i="6"/>
  <c r="H98" i="6"/>
  <c r="G98" i="6"/>
  <c r="N488" i="6"/>
  <c r="N98" i="6"/>
  <c r="G94" i="6"/>
  <c r="G37" i="6"/>
  <c r="G69" i="11"/>
  <c r="R434" i="6"/>
  <c r="T434" i="6"/>
  <c r="V434" i="6"/>
  <c r="R428" i="6"/>
  <c r="T428" i="6"/>
  <c r="V428" i="6"/>
  <c r="G102" i="6"/>
  <c r="G44" i="6"/>
  <c r="G68" i="11"/>
  <c r="V412" i="6"/>
  <c r="G24" i="6"/>
  <c r="G67" i="11"/>
  <c r="G74" i="6"/>
  <c r="R400" i="6"/>
  <c r="T400" i="6"/>
  <c r="R401" i="6"/>
  <c r="T401" i="6"/>
  <c r="G32" i="6"/>
  <c r="G66" i="11"/>
  <c r="G83" i="6"/>
  <c r="G76" i="6"/>
  <c r="G26" i="6"/>
  <c r="G65" i="11"/>
  <c r="L76" i="6"/>
  <c r="L26" i="6"/>
  <c r="L65" i="11"/>
  <c r="R376" i="6"/>
  <c r="T376" i="6"/>
  <c r="H43" i="6"/>
  <c r="H64" i="11"/>
  <c r="H101" i="6"/>
  <c r="G57" i="6"/>
  <c r="H57" i="6"/>
  <c r="L374" i="6"/>
  <c r="L15" i="6"/>
  <c r="H56" i="6"/>
  <c r="G56" i="6"/>
  <c r="G30" i="6"/>
  <c r="G62" i="11"/>
  <c r="G81" i="6"/>
  <c r="G68" i="6"/>
  <c r="H68" i="6"/>
  <c r="R330" i="6"/>
  <c r="T330" i="6"/>
  <c r="H67" i="6"/>
  <c r="G67" i="6"/>
  <c r="G95" i="6"/>
  <c r="G38" i="6"/>
  <c r="G60" i="11"/>
  <c r="L95" i="6"/>
  <c r="L38" i="6"/>
  <c r="L60" i="11"/>
  <c r="G318" i="6"/>
  <c r="G28" i="6"/>
  <c r="G59" i="11"/>
  <c r="G79" i="6"/>
  <c r="H79" i="6"/>
  <c r="L310" i="6"/>
  <c r="L78" i="6"/>
  <c r="R296" i="6"/>
  <c r="V296" i="6"/>
  <c r="G65" i="6"/>
  <c r="H65" i="6"/>
  <c r="H64" i="6"/>
  <c r="G64" i="6"/>
  <c r="L302" i="6"/>
  <c r="L19" i="6"/>
  <c r="L58" i="11"/>
  <c r="H63" i="6"/>
  <c r="G63" i="6"/>
  <c r="G302" i="6"/>
  <c r="H302" i="6"/>
  <c r="G285" i="6"/>
  <c r="H285" i="6"/>
  <c r="H73" i="6"/>
  <c r="G73" i="6"/>
  <c r="V274" i="6"/>
  <c r="V266" i="6"/>
  <c r="L285" i="6"/>
  <c r="L23" i="6"/>
  <c r="L57" i="11"/>
  <c r="G104" i="6"/>
  <c r="G46" i="6"/>
  <c r="G56" i="11"/>
  <c r="L46" i="6"/>
  <c r="L56" i="11"/>
  <c r="L104" i="6"/>
  <c r="R258" i="6"/>
  <c r="T258" i="6"/>
  <c r="V245" i="6"/>
  <c r="G20" i="6"/>
  <c r="G55" i="11"/>
  <c r="G66" i="6"/>
  <c r="L66" i="6"/>
  <c r="L20" i="6"/>
  <c r="L55" i="11"/>
  <c r="V238" i="6"/>
  <c r="R230" i="6"/>
  <c r="T230" i="6"/>
  <c r="G241" i="6"/>
  <c r="H241" i="6"/>
  <c r="G69" i="6"/>
  <c r="H69" i="6"/>
  <c r="G96" i="6"/>
  <c r="G39" i="6"/>
  <c r="G53" i="11"/>
  <c r="L96" i="6"/>
  <c r="L39" i="6"/>
  <c r="L53" i="11"/>
  <c r="V194" i="6"/>
  <c r="R194" i="6"/>
  <c r="T194" i="6"/>
  <c r="L97" i="6"/>
  <c r="L40" i="6"/>
  <c r="L52" i="11"/>
  <c r="N201" i="6"/>
  <c r="G40" i="6"/>
  <c r="G52" i="11"/>
  <c r="G97" i="6"/>
  <c r="L42" i="6"/>
  <c r="L51" i="11"/>
  <c r="L100" i="6"/>
  <c r="G42" i="6"/>
  <c r="G51" i="11"/>
  <c r="G100" i="6"/>
  <c r="R178" i="6"/>
  <c r="T178" i="6"/>
  <c r="L31" i="6"/>
  <c r="L50" i="11"/>
  <c r="L82" i="6"/>
  <c r="V172" i="6"/>
  <c r="G82" i="6"/>
  <c r="G31" i="6"/>
  <c r="G50" i="11"/>
  <c r="V154" i="6"/>
  <c r="L103" i="6"/>
  <c r="L45" i="6"/>
  <c r="L49" i="11"/>
  <c r="G45" i="6"/>
  <c r="G49" i="11"/>
  <c r="G103" i="6"/>
  <c r="R145" i="6"/>
  <c r="T145" i="6"/>
  <c r="H85" i="6"/>
  <c r="G85" i="6"/>
  <c r="G84" i="6"/>
  <c r="H84" i="6"/>
  <c r="V127" i="6"/>
  <c r="R128" i="6"/>
  <c r="T128" i="6"/>
  <c r="G59" i="6"/>
  <c r="H59" i="6"/>
  <c r="G131" i="6"/>
  <c r="H131" i="6"/>
  <c r="H58" i="6"/>
  <c r="G58" i="6"/>
  <c r="R113" i="6"/>
  <c r="T113" i="6"/>
  <c r="L131" i="6"/>
  <c r="L58" i="6"/>
  <c r="V381" i="6"/>
  <c r="R381" i="6"/>
  <c r="T381" i="6"/>
  <c r="R529" i="6"/>
  <c r="V529" i="6"/>
  <c r="V555" i="6"/>
  <c r="R555" i="6"/>
  <c r="T555" i="6"/>
  <c r="V599" i="6"/>
  <c r="R599" i="6"/>
  <c r="T599" i="6"/>
  <c r="R270" i="6"/>
  <c r="T270" i="6"/>
  <c r="V270" i="6"/>
  <c r="V465" i="6"/>
  <c r="R465" i="6"/>
  <c r="T465" i="6"/>
  <c r="R522" i="6"/>
  <c r="R248" i="6"/>
  <c r="T248" i="6"/>
  <c r="V287" i="6"/>
  <c r="P63" i="6"/>
  <c r="R460" i="6"/>
  <c r="T460" i="6"/>
  <c r="R287" i="6"/>
  <c r="V486" i="6"/>
  <c r="N166" i="6"/>
  <c r="N179" i="6"/>
  <c r="V189" i="6"/>
  <c r="N451" i="6"/>
  <c r="L409" i="6"/>
  <c r="N326" i="6"/>
  <c r="L360" i="6"/>
  <c r="G374" i="6"/>
  <c r="H374" i="6"/>
  <c r="N492" i="6"/>
  <c r="N99" i="6"/>
  <c r="N187" i="6"/>
  <c r="T266" i="6"/>
  <c r="R362" i="6"/>
  <c r="N366" i="6"/>
  <c r="N56" i="6"/>
  <c r="R339" i="6"/>
  <c r="T339" i="6"/>
  <c r="V268" i="6"/>
  <c r="T296" i="6"/>
  <c r="V610" i="6"/>
  <c r="N581" i="6"/>
  <c r="N395" i="6"/>
  <c r="N317" i="6"/>
  <c r="N79" i="6"/>
  <c r="G148" i="6"/>
  <c r="H148" i="6"/>
  <c r="N360" i="6"/>
  <c r="G343" i="6"/>
  <c r="H343" i="6"/>
  <c r="N291" i="6"/>
  <c r="N63" i="6"/>
  <c r="V454" i="6"/>
  <c r="N466" i="6"/>
  <c r="V347" i="6"/>
  <c r="R495" i="6"/>
  <c r="R365" i="6"/>
  <c r="T365" i="6"/>
  <c r="R155" i="6"/>
  <c r="T155" i="6"/>
  <c r="V215" i="6"/>
  <c r="V430" i="6"/>
  <c r="P85" i="6"/>
  <c r="N147" i="6"/>
  <c r="N85" i="6"/>
  <c r="N373" i="6"/>
  <c r="N256" i="6"/>
  <c r="P78" i="6"/>
  <c r="N310" i="6"/>
  <c r="N78" i="6"/>
  <c r="R468" i="6"/>
  <c r="N264" i="6"/>
  <c r="N130" i="6"/>
  <c r="N59" i="6"/>
  <c r="N124" i="6"/>
  <c r="P79" i="6"/>
  <c r="R307" i="6"/>
  <c r="T307" i="6"/>
  <c r="R228" i="6"/>
  <c r="T228" i="6"/>
  <c r="R477" i="6"/>
  <c r="T477" i="6"/>
  <c r="P84" i="6"/>
  <c r="N141" i="6"/>
  <c r="N84" i="6"/>
  <c r="N226" i="6"/>
  <c r="V489" i="6"/>
  <c r="P99" i="6"/>
  <c r="L604" i="6"/>
  <c r="L590" i="6"/>
  <c r="N301" i="6"/>
  <c r="N65" i="6"/>
  <c r="L386" i="6"/>
  <c r="T421" i="6"/>
  <c r="T189" i="6"/>
  <c r="R163" i="6"/>
  <c r="T163" i="6"/>
  <c r="V199" i="6"/>
  <c r="V422" i="6"/>
  <c r="V483" i="6"/>
  <c r="N342" i="6"/>
  <c r="N68" i="6"/>
  <c r="N513" i="6"/>
  <c r="L513" i="6"/>
  <c r="N594" i="6"/>
  <c r="N590" i="6"/>
  <c r="N61" i="6"/>
  <c r="L504" i="6"/>
  <c r="L241" i="6"/>
  <c r="N272" i="6"/>
  <c r="N71" i="6"/>
  <c r="N386" i="6"/>
  <c r="L419" i="6"/>
  <c r="L544" i="6"/>
  <c r="L34" i="6"/>
  <c r="L74" i="11"/>
  <c r="T583" i="6"/>
  <c r="R164" i="6"/>
  <c r="T164" i="6"/>
  <c r="V478" i="6"/>
  <c r="P67" i="6"/>
  <c r="N336" i="6"/>
  <c r="N67" i="6"/>
  <c r="G621" i="6"/>
  <c r="H621" i="6"/>
  <c r="L488" i="6"/>
  <c r="V567" i="6"/>
  <c r="R567" i="6"/>
  <c r="T567" i="6"/>
  <c r="V570" i="6"/>
  <c r="R570" i="6"/>
  <c r="T570" i="6"/>
  <c r="V553" i="6"/>
  <c r="R553" i="6"/>
  <c r="T553" i="6"/>
  <c r="V550" i="6"/>
  <c r="R541" i="6"/>
  <c r="T541" i="6"/>
  <c r="R532" i="6"/>
  <c r="T532" i="6"/>
  <c r="V532" i="6"/>
  <c r="R525" i="6"/>
  <c r="T525" i="6"/>
  <c r="V525" i="6"/>
  <c r="R518" i="6"/>
  <c r="T518" i="6"/>
  <c r="V518" i="6"/>
  <c r="V512" i="6"/>
  <c r="R512" i="6"/>
  <c r="T512" i="6"/>
  <c r="V510" i="6"/>
  <c r="R489" i="6"/>
  <c r="V475" i="6"/>
  <c r="R475" i="6"/>
  <c r="T475" i="6"/>
  <c r="R482" i="6"/>
  <c r="T482" i="6"/>
  <c r="V482" i="6"/>
  <c r="R474" i="6"/>
  <c r="T474" i="6"/>
  <c r="V474" i="6"/>
  <c r="V479" i="6"/>
  <c r="R479" i="6"/>
  <c r="T479" i="6"/>
  <c r="V484" i="6"/>
  <c r="V480" i="6"/>
  <c r="R459" i="6"/>
  <c r="T459" i="6"/>
  <c r="V459" i="6"/>
  <c r="V461" i="6"/>
  <c r="R461" i="6"/>
  <c r="T461" i="6"/>
  <c r="V456" i="6"/>
  <c r="V455" i="6"/>
  <c r="R462" i="6"/>
  <c r="T462" i="6"/>
  <c r="R426" i="6"/>
  <c r="T426" i="6"/>
  <c r="V426" i="6"/>
  <c r="V432" i="6"/>
  <c r="R432" i="6"/>
  <c r="T432" i="6"/>
  <c r="V440" i="6"/>
  <c r="R440" i="6"/>
  <c r="T440" i="6"/>
  <c r="R446" i="6"/>
  <c r="T446" i="6"/>
  <c r="V446" i="6"/>
  <c r="R450" i="6"/>
  <c r="T450" i="6"/>
  <c r="V450" i="6"/>
  <c r="R444" i="6"/>
  <c r="T444" i="6"/>
  <c r="V442" i="6"/>
  <c r="V416" i="6"/>
  <c r="R416" i="6"/>
  <c r="T416" i="6"/>
  <c r="V399" i="6"/>
  <c r="R390" i="6"/>
  <c r="T390" i="6"/>
  <c r="V390" i="6"/>
  <c r="V389" i="6"/>
  <c r="R389" i="6"/>
  <c r="T389" i="6"/>
  <c r="R378" i="6"/>
  <c r="T378" i="6"/>
  <c r="V378" i="6"/>
  <c r="R382" i="6"/>
  <c r="T382" i="6"/>
  <c r="V382" i="6"/>
  <c r="V371" i="6"/>
  <c r="R371" i="6"/>
  <c r="T371" i="6"/>
  <c r="R368" i="6"/>
  <c r="T368" i="6"/>
  <c r="V368" i="6"/>
  <c r="V354" i="6"/>
  <c r="R354" i="6"/>
  <c r="T354" i="6"/>
  <c r="R348" i="6"/>
  <c r="T348" i="6"/>
  <c r="V348" i="6"/>
  <c r="V353" i="6"/>
  <c r="R353" i="6"/>
  <c r="T353" i="6"/>
  <c r="V350" i="6"/>
  <c r="R350" i="6"/>
  <c r="T350" i="6"/>
  <c r="V355" i="6"/>
  <c r="R349" i="6"/>
  <c r="T349" i="6"/>
  <c r="V340" i="6"/>
  <c r="V334" i="6"/>
  <c r="R334" i="6"/>
  <c r="T334" i="6"/>
  <c r="R315" i="6"/>
  <c r="T315" i="6"/>
  <c r="V315" i="6"/>
  <c r="R316" i="6"/>
  <c r="T316" i="6"/>
  <c r="R308" i="6"/>
  <c r="T308" i="6"/>
  <c r="V308" i="6"/>
  <c r="R290" i="6"/>
  <c r="T290" i="6"/>
  <c r="V290" i="6"/>
  <c r="V281" i="6"/>
  <c r="R281" i="6"/>
  <c r="T281" i="6"/>
  <c r="V283" i="6"/>
  <c r="V269" i="6"/>
  <c r="R269" i="6"/>
  <c r="T269" i="6"/>
  <c r="R262" i="6"/>
  <c r="T262" i="6"/>
  <c r="V262" i="6"/>
  <c r="R251" i="6"/>
  <c r="T251" i="6"/>
  <c r="R364" i="6"/>
  <c r="T364" i="6"/>
  <c r="V364" i="6"/>
  <c r="R578" i="6"/>
  <c r="T578" i="6"/>
  <c r="V578" i="6"/>
  <c r="V540" i="6"/>
  <c r="R540" i="6"/>
  <c r="T540" i="6"/>
  <c r="R569" i="6"/>
  <c r="T569" i="6"/>
  <c r="V569" i="6"/>
  <c r="R288" i="6"/>
  <c r="T288" i="6"/>
  <c r="V288" i="6"/>
  <c r="V586" i="6"/>
  <c r="R586" i="6"/>
  <c r="T586" i="6"/>
  <c r="R565" i="6"/>
  <c r="T565" i="6"/>
  <c r="V565" i="6"/>
  <c r="V254" i="6"/>
  <c r="R254" i="6"/>
  <c r="T254" i="6"/>
  <c r="R574" i="6"/>
  <c r="T574" i="6"/>
  <c r="V574" i="6"/>
  <c r="V601" i="6"/>
  <c r="R601" i="6"/>
  <c r="T601" i="6"/>
  <c r="R600" i="6"/>
  <c r="T600" i="6"/>
  <c r="V600" i="6"/>
  <c r="V573" i="6"/>
  <c r="R573" i="6"/>
  <c r="T573" i="6"/>
  <c r="R278" i="6"/>
  <c r="T278" i="6"/>
  <c r="V278" i="6"/>
  <c r="V406" i="6"/>
  <c r="R406" i="6"/>
  <c r="T406" i="6"/>
  <c r="V306" i="6"/>
  <c r="R306" i="6"/>
  <c r="T306" i="6"/>
  <c r="R584" i="6"/>
  <c r="T584" i="6"/>
  <c r="V584" i="6"/>
  <c r="V502" i="6"/>
  <c r="R502" i="6"/>
  <c r="T502" i="6"/>
  <c r="V619" i="6"/>
  <c r="R619" i="6"/>
  <c r="T619" i="6"/>
  <c r="V252" i="6"/>
  <c r="R252" i="6"/>
  <c r="T252" i="6"/>
  <c r="R516" i="6"/>
  <c r="T516" i="6"/>
  <c r="V516" i="6"/>
  <c r="V591" i="6"/>
  <c r="V469" i="6"/>
  <c r="R150" i="6"/>
  <c r="T150" i="6"/>
  <c r="R190" i="6"/>
  <c r="T190" i="6"/>
  <c r="V158" i="6"/>
  <c r="V169" i="6"/>
  <c r="R538" i="6"/>
  <c r="T538" i="6"/>
  <c r="V249" i="6"/>
  <c r="R170" i="6"/>
  <c r="T170" i="6"/>
  <c r="R372" i="6"/>
  <c r="T372" i="6"/>
  <c r="R603" i="6"/>
  <c r="T603" i="6"/>
  <c r="R144" i="6"/>
  <c r="T144" i="6"/>
  <c r="V585" i="6"/>
  <c r="R508" i="6"/>
  <c r="T508" i="6"/>
  <c r="V508" i="6"/>
  <c r="R498" i="6"/>
  <c r="T498" i="6"/>
  <c r="V498" i="6"/>
  <c r="V547" i="6"/>
  <c r="R547" i="6"/>
  <c r="T547" i="6"/>
  <c r="V313" i="6"/>
  <c r="R313" i="6"/>
  <c r="T313" i="6"/>
  <c r="R363" i="6"/>
  <c r="T363" i="6"/>
  <c r="V363" i="6"/>
  <c r="V182" i="6"/>
  <c r="R182" i="6"/>
  <c r="T182" i="6"/>
  <c r="V385" i="6"/>
  <c r="R385" i="6"/>
  <c r="T385" i="6"/>
  <c r="V593" i="6"/>
  <c r="R593" i="6"/>
  <c r="T593" i="6"/>
  <c r="V323" i="6"/>
  <c r="R323" i="6"/>
  <c r="T323" i="6"/>
  <c r="V562" i="6"/>
  <c r="R562" i="6"/>
  <c r="T562" i="6"/>
  <c r="V491" i="6"/>
  <c r="R491" i="6"/>
  <c r="T491" i="6"/>
  <c r="V568" i="6"/>
  <c r="R568" i="6"/>
  <c r="T568" i="6"/>
  <c r="R282" i="6"/>
  <c r="T282" i="6"/>
  <c r="V282" i="6"/>
  <c r="V377" i="6"/>
  <c r="R377" i="6"/>
  <c r="T377" i="6"/>
  <c r="R566" i="6"/>
  <c r="T566" i="6"/>
  <c r="V566" i="6"/>
  <c r="V312" i="6"/>
  <c r="R312" i="6"/>
  <c r="T312" i="6"/>
  <c r="V403" i="6"/>
  <c r="R403" i="6"/>
  <c r="T403" i="6"/>
  <c r="V314" i="6"/>
  <c r="R314" i="6"/>
  <c r="T314" i="6"/>
  <c r="V280" i="6"/>
  <c r="R280" i="6"/>
  <c r="T280" i="6"/>
  <c r="V300" i="6"/>
  <c r="R300" i="6"/>
  <c r="T300" i="6"/>
  <c r="R564" i="6"/>
  <c r="T564" i="6"/>
  <c r="V564" i="6"/>
  <c r="V299" i="6"/>
  <c r="R299" i="6"/>
  <c r="T299" i="6"/>
  <c r="V359" i="6"/>
  <c r="R359" i="6"/>
  <c r="T359" i="6"/>
  <c r="R548" i="6"/>
  <c r="T548" i="6"/>
  <c r="V548" i="6"/>
  <c r="R305" i="6"/>
  <c r="T305" i="6"/>
  <c r="V305" i="6"/>
  <c r="R542" i="6"/>
  <c r="T542" i="6"/>
  <c r="V542" i="6"/>
  <c r="R279" i="6"/>
  <c r="T279" i="6"/>
  <c r="V279" i="6"/>
  <c r="R535" i="6"/>
  <c r="T535" i="6"/>
  <c r="V535" i="6"/>
  <c r="V159" i="6"/>
  <c r="R159" i="6"/>
  <c r="T159" i="6"/>
  <c r="V524" i="6"/>
  <c r="R524" i="6"/>
  <c r="T524" i="6"/>
  <c r="V523" i="6"/>
  <c r="R523" i="6"/>
  <c r="T523" i="6"/>
  <c r="V255" i="6"/>
  <c r="R255" i="6"/>
  <c r="T255" i="6"/>
  <c r="R554" i="6"/>
  <c r="T554" i="6"/>
  <c r="V554" i="6"/>
  <c r="V517" i="6"/>
  <c r="R517" i="6"/>
  <c r="T517" i="6"/>
  <c r="R404" i="6"/>
  <c r="T404" i="6"/>
  <c r="V404" i="6"/>
  <c r="V503" i="6"/>
  <c r="R503" i="6"/>
  <c r="T503" i="6"/>
  <c r="R616" i="6"/>
  <c r="T616" i="6"/>
  <c r="V616" i="6"/>
  <c r="V507" i="6"/>
  <c r="V522" i="6"/>
  <c r="V138" i="6"/>
  <c r="R588" i="6"/>
  <c r="T588" i="6"/>
  <c r="P86" i="6"/>
  <c r="R277" i="6"/>
  <c r="T277" i="6"/>
  <c r="R615" i="6"/>
  <c r="T615" i="6"/>
  <c r="V490" i="6"/>
  <c r="R398" i="6"/>
  <c r="T398" i="6"/>
  <c r="R539" i="6"/>
  <c r="T539" i="6"/>
  <c r="V156" i="6"/>
  <c r="V511" i="6"/>
  <c r="V602" i="6"/>
  <c r="V598" i="6"/>
  <c r="V614" i="6"/>
  <c r="R561" i="6"/>
  <c r="T561" i="6"/>
  <c r="R324" i="6"/>
  <c r="T324" i="6"/>
  <c r="V151" i="6"/>
  <c r="V592" i="6"/>
  <c r="R611" i="6"/>
  <c r="T611" i="6"/>
  <c r="V341" i="6"/>
  <c r="V321" i="6"/>
  <c r="V534" i="6"/>
  <c r="V225" i="6"/>
  <c r="R225" i="6"/>
  <c r="T225" i="6"/>
  <c r="V234" i="6"/>
  <c r="R240" i="6"/>
  <c r="T240" i="6"/>
  <c r="R213" i="6"/>
  <c r="T213" i="6"/>
  <c r="V213" i="6"/>
  <c r="R205" i="6"/>
  <c r="T205" i="6"/>
  <c r="V205" i="6"/>
  <c r="V216" i="6"/>
  <c r="R216" i="6"/>
  <c r="T216" i="6"/>
  <c r="V220" i="6"/>
  <c r="R220" i="6"/>
  <c r="T220" i="6"/>
  <c r="V217" i="6"/>
  <c r="V209" i="6"/>
  <c r="R214" i="6"/>
  <c r="T214" i="6"/>
  <c r="R195" i="6"/>
  <c r="T195" i="6"/>
  <c r="V195" i="6"/>
  <c r="V198" i="6"/>
  <c r="R186" i="6"/>
  <c r="T186" i="6"/>
  <c r="V186" i="6"/>
  <c r="V185" i="6"/>
  <c r="R185" i="6"/>
  <c r="T185" i="6"/>
  <c r="V183" i="6"/>
  <c r="R184" i="6"/>
  <c r="T184" i="6"/>
  <c r="R176" i="6"/>
  <c r="T176" i="6"/>
  <c r="V176" i="6"/>
  <c r="R173" i="6"/>
  <c r="T173" i="6"/>
  <c r="V143" i="6"/>
  <c r="R143" i="6"/>
  <c r="T143" i="6"/>
  <c r="R134" i="6"/>
  <c r="T134" i="6"/>
  <c r="V134" i="6"/>
  <c r="R139" i="6"/>
  <c r="T139" i="6"/>
  <c r="V139" i="6"/>
  <c r="R135" i="6"/>
  <c r="T135" i="6"/>
  <c r="V135" i="6"/>
  <c r="V129" i="6"/>
  <c r="R129" i="6"/>
  <c r="T129" i="6"/>
  <c r="R487" i="6"/>
  <c r="T487" i="6"/>
  <c r="V487" i="6"/>
  <c r="V175" i="6"/>
  <c r="R175" i="6"/>
  <c r="T175" i="6"/>
  <c r="R160" i="6"/>
  <c r="T160" i="6"/>
  <c r="V160" i="6"/>
  <c r="V335" i="6"/>
  <c r="R335" i="6"/>
  <c r="T335" i="6"/>
  <c r="P59" i="6"/>
  <c r="R515" i="6"/>
  <c r="V515" i="6"/>
  <c r="R298" i="6"/>
  <c r="T298" i="6"/>
  <c r="V298" i="6"/>
  <c r="R311" i="6"/>
  <c r="V311" i="6"/>
  <c r="V470" i="6"/>
  <c r="R470" i="6"/>
  <c r="T470" i="6"/>
  <c r="I86" i="1"/>
  <c r="I1505" i="1"/>
  <c r="H1505" i="1"/>
  <c r="G1505" i="1"/>
  <c r="E1505" i="1"/>
  <c r="BD30" i="9"/>
  <c r="BF30" i="9"/>
  <c r="Q26" i="12"/>
  <c r="U26" i="12"/>
  <c r="W26" i="12"/>
  <c r="T33" i="8"/>
  <c r="R131" i="11"/>
  <c r="T22" i="8"/>
  <c r="R135" i="11"/>
  <c r="T16" i="8"/>
  <c r="R115" i="11"/>
  <c r="T15" i="8"/>
  <c r="R126" i="11"/>
  <c r="R54" i="9"/>
  <c r="T54" i="9"/>
  <c r="R60" i="9"/>
  <c r="T60" i="9"/>
  <c r="BD22" i="9"/>
  <c r="BF22" i="9"/>
  <c r="C13" i="12"/>
  <c r="W13" i="12"/>
  <c r="R50" i="9"/>
  <c r="T50" i="9"/>
  <c r="P19" i="11"/>
  <c r="AT17" i="9"/>
  <c r="AT35" i="9"/>
  <c r="R73" i="9"/>
  <c r="T73" i="9"/>
  <c r="C26" i="12"/>
  <c r="R34" i="9"/>
  <c r="T34" i="9"/>
  <c r="R19" i="9"/>
  <c r="T19" i="9"/>
  <c r="T39" i="11"/>
  <c r="R61" i="9"/>
  <c r="T61" i="9"/>
  <c r="R84" i="9"/>
  <c r="T84" i="9"/>
  <c r="R88" i="9"/>
  <c r="T88" i="9"/>
  <c r="BD34" i="9"/>
  <c r="R56" i="9"/>
  <c r="T56" i="9"/>
  <c r="R20" i="9"/>
  <c r="T20" i="9"/>
  <c r="BF31" i="9"/>
  <c r="AT30" i="9"/>
  <c r="AT38" i="9"/>
  <c r="R57" i="9"/>
  <c r="T57" i="9"/>
  <c r="C27" i="12"/>
  <c r="O27" i="12"/>
  <c r="BF39" i="9"/>
  <c r="R65" i="9"/>
  <c r="T65" i="9"/>
  <c r="R63" i="9"/>
  <c r="T63" i="9"/>
  <c r="C31" i="12"/>
  <c r="C35" i="12"/>
  <c r="O35" i="12"/>
  <c r="P26" i="11"/>
  <c r="V302" i="9"/>
  <c r="V24" i="9"/>
  <c r="V28" i="11"/>
  <c r="BD17" i="9"/>
  <c r="L63" i="11"/>
  <c r="V273" i="6"/>
  <c r="R273" i="6"/>
  <c r="T273" i="6"/>
  <c r="F78" i="11"/>
  <c r="F79" i="11"/>
  <c r="V560" i="6"/>
  <c r="R142" i="6"/>
  <c r="T142" i="6"/>
  <c r="R560" i="6"/>
  <c r="T560" i="6"/>
  <c r="R377" i="7"/>
  <c r="T377" i="7"/>
  <c r="R82" i="7"/>
  <c r="T82" i="7"/>
  <c r="L96" i="7"/>
  <c r="R76" i="7"/>
  <c r="T76" i="7"/>
  <c r="L45" i="7"/>
  <c r="V101" i="11"/>
  <c r="R23" i="7"/>
  <c r="T23" i="7"/>
  <c r="T89" i="11"/>
  <c r="R31" i="7"/>
  <c r="R94" i="11"/>
  <c r="P81" i="11"/>
  <c r="P97" i="11"/>
  <c r="T43" i="7"/>
  <c r="T86" i="11"/>
  <c r="R86" i="11"/>
  <c r="T20" i="7"/>
  <c r="T87" i="11"/>
  <c r="R87" i="11"/>
  <c r="R33" i="7"/>
  <c r="P103" i="11"/>
  <c r="T25" i="7"/>
  <c r="T100" i="11"/>
  <c r="R100" i="11"/>
  <c r="T15" i="7"/>
  <c r="T101" i="11"/>
  <c r="R101" i="11"/>
  <c r="T30" i="7"/>
  <c r="T105" i="11"/>
  <c r="R105" i="11"/>
  <c r="T35" i="7"/>
  <c r="T107" i="11"/>
  <c r="R107" i="11"/>
  <c r="T32" i="7"/>
  <c r="T102" i="11"/>
  <c r="R102" i="11"/>
  <c r="T36" i="7"/>
  <c r="T90" i="11"/>
  <c r="R90" i="11"/>
  <c r="T27" i="7"/>
  <c r="T99" i="11"/>
  <c r="R99" i="11"/>
  <c r="R18" i="7"/>
  <c r="P93" i="11"/>
  <c r="R21" i="7"/>
  <c r="P91" i="11"/>
  <c r="T41" i="7"/>
  <c r="T85" i="11"/>
  <c r="R85" i="11"/>
  <c r="T22" i="7"/>
  <c r="T108" i="11"/>
  <c r="R108" i="11"/>
  <c r="R24" i="7"/>
  <c r="P83" i="11"/>
  <c r="T44" i="7"/>
  <c r="T84" i="11"/>
  <c r="R84" i="11"/>
  <c r="T29" i="7"/>
  <c r="T96" i="11"/>
  <c r="R96" i="11"/>
  <c r="T37" i="7"/>
  <c r="T106" i="11"/>
  <c r="R106" i="11"/>
  <c r="L111" i="11"/>
  <c r="L10" i="11"/>
  <c r="T19" i="7"/>
  <c r="T92" i="11"/>
  <c r="R92" i="11"/>
  <c r="T38" i="7"/>
  <c r="T109" i="11"/>
  <c r="R109" i="11"/>
  <c r="T42" i="7"/>
  <c r="T110" i="11"/>
  <c r="R110" i="11"/>
  <c r="R40" i="7"/>
  <c r="P98" i="11"/>
  <c r="R344" i="7"/>
  <c r="T344" i="7"/>
  <c r="R78" i="9"/>
  <c r="P102" i="9"/>
  <c r="R79" i="9"/>
  <c r="T79" i="9"/>
  <c r="V24" i="11"/>
  <c r="R15" i="9"/>
  <c r="G8" i="11"/>
  <c r="L45" i="11"/>
  <c r="L8" i="11"/>
  <c r="N45" i="11"/>
  <c r="N8" i="11"/>
  <c r="V80" i="9"/>
  <c r="V102" i="9"/>
  <c r="V30" i="9"/>
  <c r="V35" i="11"/>
  <c r="V23" i="11"/>
  <c r="V23" i="9"/>
  <c r="P609" i="9"/>
  <c r="P29" i="11"/>
  <c r="V19" i="11"/>
  <c r="V38" i="11"/>
  <c r="V40" i="11"/>
  <c r="V25" i="11"/>
  <c r="V44" i="11"/>
  <c r="V26" i="11"/>
  <c r="V22" i="11"/>
  <c r="V33" i="11"/>
  <c r="V41" i="11"/>
  <c r="V30" i="11"/>
  <c r="T34" i="11"/>
  <c r="V29" i="11"/>
  <c r="R34" i="11"/>
  <c r="T607" i="9"/>
  <c r="V609" i="9"/>
  <c r="R29" i="11"/>
  <c r="P36" i="11"/>
  <c r="P39" i="11"/>
  <c r="P33" i="11"/>
  <c r="R35" i="11"/>
  <c r="R22" i="9"/>
  <c r="P44" i="11"/>
  <c r="P24" i="11"/>
  <c r="T17" i="9"/>
  <c r="R20" i="11"/>
  <c r="T131" i="8"/>
  <c r="T79" i="8"/>
  <c r="R35" i="8"/>
  <c r="T138" i="8"/>
  <c r="T71" i="8"/>
  <c r="R29" i="8"/>
  <c r="R25" i="8"/>
  <c r="R113" i="11"/>
  <c r="T63" i="8"/>
  <c r="T289" i="8"/>
  <c r="T70" i="8"/>
  <c r="R364" i="8"/>
  <c r="R19" i="8"/>
  <c r="T54" i="8"/>
  <c r="T236" i="8"/>
  <c r="T66" i="8"/>
  <c r="T112" i="8"/>
  <c r="T74" i="8"/>
  <c r="R32" i="8"/>
  <c r="V257" i="8"/>
  <c r="V20" i="8"/>
  <c r="V128" i="11"/>
  <c r="V310" i="8"/>
  <c r="V33" i="8"/>
  <c r="V131" i="11"/>
  <c r="T273" i="8"/>
  <c r="T68" i="8"/>
  <c r="T200" i="8"/>
  <c r="T64" i="8"/>
  <c r="R402" i="8"/>
  <c r="R38" i="8"/>
  <c r="T83" i="8"/>
  <c r="T417" i="7"/>
  <c r="R418" i="7"/>
  <c r="V44" i="7"/>
  <c r="V84" i="11"/>
  <c r="V95" i="7"/>
  <c r="V31" i="7"/>
  <c r="V94" i="11"/>
  <c r="V79" i="7"/>
  <c r="P84" i="7"/>
  <c r="R84" i="7"/>
  <c r="T84" i="7"/>
  <c r="T106" i="7"/>
  <c r="R110" i="7"/>
  <c r="V56" i="7"/>
  <c r="V16" i="7"/>
  <c r="V97" i="11"/>
  <c r="V73" i="7"/>
  <c r="V26" i="7"/>
  <c r="V81" i="11"/>
  <c r="N89" i="7"/>
  <c r="N39" i="7"/>
  <c r="N95" i="11"/>
  <c r="R226" i="7"/>
  <c r="T226" i="7"/>
  <c r="R16" i="7"/>
  <c r="R260" i="7"/>
  <c r="T260" i="7"/>
  <c r="V142" i="6"/>
  <c r="H318" i="6"/>
  <c r="H28" i="6"/>
  <c r="H59" i="11"/>
  <c r="P69" i="11"/>
  <c r="R454" i="6"/>
  <c r="T454" i="6"/>
  <c r="R328" i="6"/>
  <c r="T328" i="6"/>
  <c r="V328" i="6"/>
  <c r="V336" i="6"/>
  <c r="V67" i="6"/>
  <c r="R162" i="9"/>
  <c r="T162" i="9"/>
  <c r="C25" i="12"/>
  <c r="R508" i="9"/>
  <c r="T508" i="9"/>
  <c r="R576" i="9"/>
  <c r="T576" i="9"/>
  <c r="R222" i="9"/>
  <c r="T222" i="9"/>
  <c r="R302" i="9"/>
  <c r="T302" i="9"/>
  <c r="R593" i="9"/>
  <c r="T593" i="9"/>
  <c r="R96" i="9"/>
  <c r="T96" i="9"/>
  <c r="R182" i="9"/>
  <c r="T182" i="9"/>
  <c r="AT28" i="9"/>
  <c r="R38" i="9"/>
  <c r="J102" i="9"/>
  <c r="J41" i="9"/>
  <c r="J45" i="11"/>
  <c r="J8" i="11"/>
  <c r="R486" i="9"/>
  <c r="T486" i="9"/>
  <c r="AT26" i="9"/>
  <c r="R417" i="9"/>
  <c r="T417" i="9"/>
  <c r="R395" i="9"/>
  <c r="T395" i="9"/>
  <c r="T164" i="8"/>
  <c r="R37" i="8"/>
  <c r="T324" i="8"/>
  <c r="R24" i="8"/>
  <c r="T266" i="8"/>
  <c r="R31" i="8"/>
  <c r="T257" i="8"/>
  <c r="R20" i="8"/>
  <c r="T34" i="8"/>
  <c r="T220" i="8"/>
  <c r="R36" i="8"/>
  <c r="T23" i="8"/>
  <c r="P124" i="11"/>
  <c r="T180" i="8"/>
  <c r="R30" i="8"/>
  <c r="T157" i="8"/>
  <c r="R21" i="8"/>
  <c r="P404" i="8"/>
  <c r="V364" i="8"/>
  <c r="V19" i="8"/>
  <c r="V134" i="11"/>
  <c r="R241" i="8"/>
  <c r="R290" i="8"/>
  <c r="J85" i="8"/>
  <c r="T209" i="8"/>
  <c r="R210" i="8"/>
  <c r="V177" i="8"/>
  <c r="V23" i="8"/>
  <c r="V121" i="11"/>
  <c r="T177" i="8"/>
  <c r="T354" i="8"/>
  <c r="T240" i="8"/>
  <c r="T105" i="8"/>
  <c r="T402" i="8"/>
  <c r="T393" i="8"/>
  <c r="T310" i="8"/>
  <c r="T85" i="8"/>
  <c r="T327" i="7"/>
  <c r="R83" i="7"/>
  <c r="T83" i="7"/>
  <c r="V417" i="7"/>
  <c r="R399" i="7"/>
  <c r="T399" i="7"/>
  <c r="V399" i="7"/>
  <c r="V338" i="7"/>
  <c r="V288" i="7"/>
  <c r="V213" i="7"/>
  <c r="V140" i="7"/>
  <c r="T140" i="7"/>
  <c r="N122" i="7"/>
  <c r="N492" i="7"/>
  <c r="T425" i="7"/>
  <c r="T185" i="7"/>
  <c r="R65" i="7"/>
  <c r="T65" i="7"/>
  <c r="R59" i="7"/>
  <c r="T59" i="7"/>
  <c r="R55" i="7"/>
  <c r="T55" i="7"/>
  <c r="R94" i="7"/>
  <c r="T94" i="7"/>
  <c r="R95" i="7"/>
  <c r="T95" i="7"/>
  <c r="R60" i="7"/>
  <c r="T60" i="7"/>
  <c r="R87" i="7"/>
  <c r="T87" i="7"/>
  <c r="R56" i="7"/>
  <c r="T56" i="7"/>
  <c r="R75" i="7"/>
  <c r="T75" i="7"/>
  <c r="R74" i="7"/>
  <c r="T74" i="7"/>
  <c r="R88" i="7"/>
  <c r="T88" i="7"/>
  <c r="R80" i="7"/>
  <c r="T80" i="7"/>
  <c r="R68" i="7"/>
  <c r="T68" i="7"/>
  <c r="R78" i="7"/>
  <c r="T78" i="7"/>
  <c r="R72" i="7"/>
  <c r="T72" i="7"/>
  <c r="R79" i="7"/>
  <c r="T79" i="7"/>
  <c r="R71" i="7"/>
  <c r="T71" i="7"/>
  <c r="R54" i="7"/>
  <c r="N295" i="6"/>
  <c r="N64" i="6"/>
  <c r="P73" i="6"/>
  <c r="R276" i="6"/>
  <c r="T276" i="6"/>
  <c r="V276" i="6"/>
  <c r="N284" i="6"/>
  <c r="N73" i="6"/>
  <c r="R73" i="6"/>
  <c r="T73" i="6"/>
  <c r="R605" i="6"/>
  <c r="T605" i="6"/>
  <c r="P90" i="6"/>
  <c r="R90" i="6"/>
  <c r="T90" i="6"/>
  <c r="R591" i="6"/>
  <c r="R594" i="6"/>
  <c r="N27" i="6"/>
  <c r="L37" i="6"/>
  <c r="L69" i="11"/>
  <c r="L102" i="6"/>
  <c r="R304" i="6"/>
  <c r="R244" i="6"/>
  <c r="R256" i="6"/>
  <c r="T256" i="6"/>
  <c r="V133" i="6"/>
  <c r="V141" i="6"/>
  <c r="V84" i="6"/>
  <c r="V590" i="6"/>
  <c r="V61" i="6"/>
  <c r="V388" i="6"/>
  <c r="V395" i="6"/>
  <c r="L558" i="6"/>
  <c r="L36" i="6"/>
  <c r="L75" i="11"/>
  <c r="R84" i="6"/>
  <c r="T84" i="6"/>
  <c r="V301" i="6"/>
  <c r="V65" i="6"/>
  <c r="R168" i="6"/>
  <c r="T168" i="6"/>
  <c r="V326" i="6"/>
  <c r="V38" i="6"/>
  <c r="V60" i="11"/>
  <c r="R345" i="6"/>
  <c r="G36" i="6"/>
  <c r="G75" i="11"/>
  <c r="H36" i="6"/>
  <c r="H75" i="11"/>
  <c r="V345" i="6"/>
  <c r="V360" i="6"/>
  <c r="H23" i="6"/>
  <c r="H57" i="11"/>
  <c r="G41" i="6"/>
  <c r="G70" i="11"/>
  <c r="G23" i="6"/>
  <c r="G57" i="11"/>
  <c r="R388" i="6"/>
  <c r="T388" i="6"/>
  <c r="G35" i="6"/>
  <c r="G78" i="11"/>
  <c r="H35" i="6"/>
  <c r="H78" i="11"/>
  <c r="L621" i="6"/>
  <c r="L35" i="6"/>
  <c r="L78" i="11"/>
  <c r="L89" i="6"/>
  <c r="N595" i="6"/>
  <c r="N18" i="6"/>
  <c r="N77" i="11"/>
  <c r="N62" i="6"/>
  <c r="P77" i="11"/>
  <c r="P62" i="6"/>
  <c r="R61" i="6"/>
  <c r="T61" i="6"/>
  <c r="L595" i="6"/>
  <c r="L18" i="6"/>
  <c r="L77" i="11"/>
  <c r="L61" i="6"/>
  <c r="H18" i="6"/>
  <c r="H77" i="11"/>
  <c r="G18" i="6"/>
  <c r="G77" i="11"/>
  <c r="V581" i="6"/>
  <c r="N29" i="6"/>
  <c r="N76" i="11"/>
  <c r="N80" i="6"/>
  <c r="P76" i="11"/>
  <c r="P80" i="6"/>
  <c r="H80" i="6"/>
  <c r="H29" i="6"/>
  <c r="H76" i="11"/>
  <c r="G34" i="6"/>
  <c r="G74" i="11"/>
  <c r="H34" i="6"/>
  <c r="H74" i="11"/>
  <c r="H77" i="6"/>
  <c r="H27" i="6"/>
  <c r="H73" i="11"/>
  <c r="N25" i="6"/>
  <c r="N72" i="11"/>
  <c r="N75" i="6"/>
  <c r="L25" i="6"/>
  <c r="L72" i="11"/>
  <c r="L75" i="6"/>
  <c r="H25" i="6"/>
  <c r="H72" i="11"/>
  <c r="H75" i="6"/>
  <c r="V495" i="6"/>
  <c r="L60" i="6"/>
  <c r="L70" i="6"/>
  <c r="L74" i="6"/>
  <c r="L81" i="6"/>
  <c r="L83" i="6"/>
  <c r="L98" i="6"/>
  <c r="L101" i="6"/>
  <c r="L105" i="6"/>
  <c r="L17" i="6"/>
  <c r="L71" i="11"/>
  <c r="H17" i="6"/>
  <c r="H71" i="11"/>
  <c r="H60" i="6"/>
  <c r="H41" i="6"/>
  <c r="H70" i="11"/>
  <c r="N493" i="6"/>
  <c r="N41" i="6"/>
  <c r="N70" i="11"/>
  <c r="L493" i="6"/>
  <c r="L41" i="6"/>
  <c r="L70" i="11"/>
  <c r="N94" i="6"/>
  <c r="N37" i="6"/>
  <c r="N69" i="11"/>
  <c r="H94" i="6"/>
  <c r="H37" i="6"/>
  <c r="H69" i="11"/>
  <c r="V451" i="6"/>
  <c r="P68" i="11"/>
  <c r="N44" i="6"/>
  <c r="N68" i="11"/>
  <c r="N102" i="6"/>
  <c r="H102" i="6"/>
  <c r="H44" i="6"/>
  <c r="H68" i="11"/>
  <c r="L24" i="6"/>
  <c r="L67" i="11"/>
  <c r="H24" i="6"/>
  <c r="H67" i="11"/>
  <c r="H74" i="6"/>
  <c r="L32" i="6"/>
  <c r="L66" i="11"/>
  <c r="H32" i="6"/>
  <c r="H66" i="11"/>
  <c r="H83" i="6"/>
  <c r="P65" i="11"/>
  <c r="N76" i="6"/>
  <c r="N26" i="6"/>
  <c r="N65" i="11"/>
  <c r="H76" i="6"/>
  <c r="H26" i="6"/>
  <c r="H65" i="11"/>
  <c r="P101" i="6"/>
  <c r="P64" i="11"/>
  <c r="V386" i="6"/>
  <c r="N101" i="6"/>
  <c r="N43" i="6"/>
  <c r="N64" i="11"/>
  <c r="L43" i="6"/>
  <c r="L64" i="11"/>
  <c r="R367" i="6"/>
  <c r="T367" i="6"/>
  <c r="V367" i="6"/>
  <c r="V373" i="6"/>
  <c r="V57" i="6"/>
  <c r="N374" i="6"/>
  <c r="N15" i="6"/>
  <c r="N57" i="6"/>
  <c r="G15" i="6"/>
  <c r="H15" i="6"/>
  <c r="H63" i="11"/>
  <c r="L30" i="6"/>
  <c r="L62" i="11"/>
  <c r="N81" i="6"/>
  <c r="N30" i="6"/>
  <c r="N62" i="11"/>
  <c r="P62" i="11"/>
  <c r="H81" i="6"/>
  <c r="H30" i="6"/>
  <c r="H62" i="11"/>
  <c r="V337" i="6"/>
  <c r="V342" i="6"/>
  <c r="V68" i="6"/>
  <c r="R337" i="6"/>
  <c r="T337" i="6"/>
  <c r="N343" i="6"/>
  <c r="N21" i="6"/>
  <c r="N61" i="11"/>
  <c r="H21" i="6"/>
  <c r="H61" i="11"/>
  <c r="G21" i="6"/>
  <c r="G61" i="11"/>
  <c r="N38" i="6"/>
  <c r="N60" i="11"/>
  <c r="N95" i="6"/>
  <c r="H38" i="6"/>
  <c r="H60" i="11"/>
  <c r="H95" i="6"/>
  <c r="P60" i="11"/>
  <c r="P59" i="11"/>
  <c r="L318" i="6"/>
  <c r="L28" i="6"/>
  <c r="L59" i="11"/>
  <c r="N318" i="6"/>
  <c r="N28" i="6"/>
  <c r="N59" i="11"/>
  <c r="V304" i="6"/>
  <c r="V310" i="6"/>
  <c r="V78" i="6"/>
  <c r="R301" i="6"/>
  <c r="T301" i="6"/>
  <c r="G19" i="6"/>
  <c r="G58" i="11"/>
  <c r="H19" i="6"/>
  <c r="H58" i="11"/>
  <c r="V272" i="6"/>
  <c r="V71" i="6"/>
  <c r="P104" i="6"/>
  <c r="P56" i="11"/>
  <c r="N104" i="6"/>
  <c r="N46" i="6"/>
  <c r="N56" i="11"/>
  <c r="H104" i="6"/>
  <c r="H46" i="6"/>
  <c r="H56" i="11"/>
  <c r="P55" i="11"/>
  <c r="P66" i="6"/>
  <c r="N20" i="6"/>
  <c r="N55" i="11"/>
  <c r="N66" i="6"/>
  <c r="H20" i="6"/>
  <c r="H55" i="11"/>
  <c r="H66" i="6"/>
  <c r="V244" i="6"/>
  <c r="V256" i="6"/>
  <c r="N241" i="6"/>
  <c r="N69" i="6"/>
  <c r="L242" i="6"/>
  <c r="L22" i="6"/>
  <c r="L54" i="11"/>
  <c r="G242" i="6"/>
  <c r="H242" i="6"/>
  <c r="G70" i="6"/>
  <c r="G105" i="6"/>
  <c r="H70" i="6"/>
  <c r="H39" i="6"/>
  <c r="H53" i="11"/>
  <c r="H96" i="6"/>
  <c r="H97" i="6"/>
  <c r="H40" i="6"/>
  <c r="H52" i="11"/>
  <c r="N97" i="6"/>
  <c r="N40" i="6"/>
  <c r="N52" i="11"/>
  <c r="P52" i="11"/>
  <c r="N42" i="6"/>
  <c r="N51" i="11"/>
  <c r="N100" i="6"/>
  <c r="H42" i="6"/>
  <c r="H51" i="11"/>
  <c r="H100" i="6"/>
  <c r="V168" i="6"/>
  <c r="V179" i="6"/>
  <c r="N31" i="6"/>
  <c r="N50" i="11"/>
  <c r="N82" i="6"/>
  <c r="H82" i="6"/>
  <c r="H31" i="6"/>
  <c r="H50" i="11"/>
  <c r="P82" i="6"/>
  <c r="P50" i="11"/>
  <c r="H103" i="6"/>
  <c r="H45" i="6"/>
  <c r="H49" i="11"/>
  <c r="N45" i="6"/>
  <c r="N49" i="11"/>
  <c r="N103" i="6"/>
  <c r="H33" i="6"/>
  <c r="H48" i="11"/>
  <c r="G33" i="6"/>
  <c r="G48" i="11"/>
  <c r="R133" i="6"/>
  <c r="T133" i="6"/>
  <c r="V124" i="6"/>
  <c r="V58" i="6"/>
  <c r="L16" i="6"/>
  <c r="L47" i="11"/>
  <c r="N131" i="6"/>
  <c r="N58" i="6"/>
  <c r="H16" i="6"/>
  <c r="H47" i="11"/>
  <c r="G623" i="6"/>
  <c r="G16" i="6"/>
  <c r="G47" i="11"/>
  <c r="T468" i="6"/>
  <c r="R488" i="6"/>
  <c r="T488" i="6"/>
  <c r="V181" i="6"/>
  <c r="V187" i="6"/>
  <c r="R181" i="6"/>
  <c r="T311" i="6"/>
  <c r="R317" i="6"/>
  <c r="R275" i="6"/>
  <c r="T275" i="6"/>
  <c r="V147" i="6"/>
  <c r="V85" i="6"/>
  <c r="T489" i="6"/>
  <c r="R492" i="6"/>
  <c r="R326" i="6"/>
  <c r="T326" i="6"/>
  <c r="N528" i="6"/>
  <c r="N86" i="6"/>
  <c r="R386" i="6"/>
  <c r="T386" i="6"/>
  <c r="P57" i="11"/>
  <c r="N409" i="6"/>
  <c r="P69" i="6"/>
  <c r="T292" i="6"/>
  <c r="R295" i="6"/>
  <c r="V492" i="6"/>
  <c r="V99" i="6"/>
  <c r="N148" i="6"/>
  <c r="N33" i="6"/>
  <c r="N48" i="11"/>
  <c r="N504" i="6"/>
  <c r="V275" i="6"/>
  <c r="V72" i="6"/>
  <c r="N604" i="6"/>
  <c r="N89" i="6"/>
  <c r="V468" i="6"/>
  <c r="V488" i="6"/>
  <c r="V98" i="6"/>
  <c r="T522" i="6"/>
  <c r="P93" i="6"/>
  <c r="N557" i="6"/>
  <c r="N93" i="6"/>
  <c r="N536" i="6"/>
  <c r="N87" i="6"/>
  <c r="N551" i="6"/>
  <c r="N92" i="6"/>
  <c r="R124" i="6"/>
  <c r="P48" i="11"/>
  <c r="T287" i="6"/>
  <c r="R291" i="6"/>
  <c r="T291" i="6"/>
  <c r="P87" i="6"/>
  <c r="T495" i="6"/>
  <c r="V520" i="6"/>
  <c r="P91" i="6"/>
  <c r="N620" i="6"/>
  <c r="V284" i="6"/>
  <c r="V73" i="6"/>
  <c r="R201" i="6"/>
  <c r="T201" i="6"/>
  <c r="V292" i="6"/>
  <c r="V295" i="6"/>
  <c r="V64" i="6"/>
  <c r="P64" i="6"/>
  <c r="V201" i="6"/>
  <c r="T529" i="6"/>
  <c r="T304" i="6"/>
  <c r="R310" i="6"/>
  <c r="T310" i="6"/>
  <c r="N222" i="6"/>
  <c r="R451" i="6"/>
  <c r="T451" i="6"/>
  <c r="T515" i="6"/>
  <c r="R520" i="6"/>
  <c r="T520" i="6"/>
  <c r="R224" i="6"/>
  <c r="T362" i="6"/>
  <c r="R366" i="6"/>
  <c r="T366" i="6"/>
  <c r="T345" i="6"/>
  <c r="R360" i="6"/>
  <c r="T360" i="6"/>
  <c r="P61" i="11"/>
  <c r="V362" i="6"/>
  <c r="V366" i="6"/>
  <c r="V56" i="6"/>
  <c r="R590" i="6"/>
  <c r="T590" i="6"/>
  <c r="V317" i="6"/>
  <c r="V79" i="6"/>
  <c r="V224" i="6"/>
  <c r="V594" i="6"/>
  <c r="N419" i="6"/>
  <c r="N543" i="6"/>
  <c r="N88" i="6"/>
  <c r="R272" i="6"/>
  <c r="T272" i="6"/>
  <c r="V291" i="6"/>
  <c r="V500" i="6"/>
  <c r="R500" i="6"/>
  <c r="T500" i="6"/>
  <c r="R526" i="6"/>
  <c r="T526" i="6"/>
  <c r="V526" i="6"/>
  <c r="V528" i="6"/>
  <c r="V86" i="6"/>
  <c r="V152" i="6"/>
  <c r="V166" i="6"/>
  <c r="R152" i="6"/>
  <c r="R531" i="6"/>
  <c r="T531" i="6"/>
  <c r="V531" i="6"/>
  <c r="R68" i="6"/>
  <c r="T68" i="6"/>
  <c r="R67" i="6"/>
  <c r="T67" i="6"/>
  <c r="R79" i="6"/>
  <c r="T79" i="6"/>
  <c r="V453" i="6"/>
  <c r="V466" i="6"/>
  <c r="R453" i="6"/>
  <c r="R77" i="6"/>
  <c r="T77" i="6"/>
  <c r="V125" i="6"/>
  <c r="V130" i="6"/>
  <c r="V59" i="6"/>
  <c r="R125" i="6"/>
  <c r="V260" i="6"/>
  <c r="R260" i="6"/>
  <c r="V556" i="6"/>
  <c r="R556" i="6"/>
  <c r="T556" i="6"/>
  <c r="R65" i="6"/>
  <c r="T65" i="6"/>
  <c r="R72" i="6"/>
  <c r="T72" i="6"/>
  <c r="R99" i="6"/>
  <c r="T99" i="6"/>
  <c r="R63" i="6"/>
  <c r="T63" i="6"/>
  <c r="BF35" i="9"/>
  <c r="BF34" i="9"/>
  <c r="Q30" i="12"/>
  <c r="U30" i="12"/>
  <c r="W30" i="12"/>
  <c r="BF38" i="9"/>
  <c r="Q34" i="12"/>
  <c r="U34" i="12"/>
  <c r="W34" i="12"/>
  <c r="T364" i="8"/>
  <c r="V39" i="8"/>
  <c r="T25" i="8"/>
  <c r="T38" i="8"/>
  <c r="R136" i="11"/>
  <c r="T37" i="8"/>
  <c r="R120" i="11"/>
  <c r="T36" i="8"/>
  <c r="R125" i="11"/>
  <c r="T35" i="8"/>
  <c r="R116" i="11"/>
  <c r="T32" i="8"/>
  <c r="R114" i="11"/>
  <c r="T31" i="8"/>
  <c r="R129" i="11"/>
  <c r="T30" i="8"/>
  <c r="R122" i="11"/>
  <c r="T29" i="8"/>
  <c r="R117" i="11"/>
  <c r="P127" i="11"/>
  <c r="P137" i="11"/>
  <c r="P11" i="11"/>
  <c r="T24" i="8"/>
  <c r="R132" i="11"/>
  <c r="T21" i="8"/>
  <c r="R119" i="11"/>
  <c r="T20" i="8"/>
  <c r="R128" i="11"/>
  <c r="V137" i="11"/>
  <c r="V11" i="11"/>
  <c r="T19" i="8"/>
  <c r="R134" i="11"/>
  <c r="R18" i="9"/>
  <c r="T18" i="9"/>
  <c r="C14" i="12"/>
  <c r="C30" i="12"/>
  <c r="R21" i="9"/>
  <c r="T21" i="9"/>
  <c r="C17" i="12"/>
  <c r="V41" i="9"/>
  <c r="Q35" i="12"/>
  <c r="BP39" i="9"/>
  <c r="BL39" i="9"/>
  <c r="BN39" i="9"/>
  <c r="R37" i="9"/>
  <c r="T37" i="9"/>
  <c r="AT37" i="9"/>
  <c r="R27" i="9"/>
  <c r="T27" i="9"/>
  <c r="C23" i="12"/>
  <c r="BL17" i="9"/>
  <c r="BN17" i="9"/>
  <c r="BF17" i="9"/>
  <c r="AT21" i="9"/>
  <c r="C16" i="12"/>
  <c r="W16" i="12"/>
  <c r="I24" i="12"/>
  <c r="AZ28" i="9"/>
  <c r="BB28" i="9"/>
  <c r="K31" i="12"/>
  <c r="AZ35" i="9"/>
  <c r="BB35" i="9"/>
  <c r="BL35" i="9"/>
  <c r="BN35" i="9"/>
  <c r="BR35" i="9"/>
  <c r="AZ17" i="9"/>
  <c r="BB17" i="9"/>
  <c r="I13" i="12"/>
  <c r="BP17" i="9"/>
  <c r="R25" i="9"/>
  <c r="T25" i="9"/>
  <c r="T29" i="11"/>
  <c r="C21" i="12"/>
  <c r="C18" i="12"/>
  <c r="W18" i="12"/>
  <c r="AT24" i="9"/>
  <c r="AT22" i="9"/>
  <c r="R26" i="9"/>
  <c r="T26" i="9"/>
  <c r="C22" i="12"/>
  <c r="C28" i="12"/>
  <c r="AT36" i="9"/>
  <c r="I26" i="12"/>
  <c r="BL30" i="9"/>
  <c r="BN30" i="9"/>
  <c r="AZ30" i="9"/>
  <c r="BB30" i="9"/>
  <c r="BP30" i="9"/>
  <c r="AT34" i="9"/>
  <c r="C34" i="12"/>
  <c r="AT18" i="9"/>
  <c r="AT19" i="9"/>
  <c r="AT25" i="9"/>
  <c r="BD19" i="9"/>
  <c r="BF19" i="9"/>
  <c r="AT27" i="9"/>
  <c r="I34" i="12"/>
  <c r="AZ38" i="9"/>
  <c r="BB38" i="9"/>
  <c r="R24" i="9"/>
  <c r="T24" i="9"/>
  <c r="C20" i="12"/>
  <c r="BL31" i="9"/>
  <c r="BN31" i="9"/>
  <c r="Q27" i="12"/>
  <c r="BP31" i="9"/>
  <c r="AT32" i="9"/>
  <c r="C15" i="12"/>
  <c r="W15" i="12"/>
  <c r="AL102" i="9"/>
  <c r="R28" i="9"/>
  <c r="T28" i="9"/>
  <c r="C24" i="12"/>
  <c r="C19" i="12"/>
  <c r="AT23" i="9"/>
  <c r="K17" i="12"/>
  <c r="AZ21" i="9"/>
  <c r="BB21" i="9"/>
  <c r="K22" i="12"/>
  <c r="AZ26" i="9"/>
  <c r="BB26" i="9"/>
  <c r="AT20" i="9"/>
  <c r="BD20" i="9"/>
  <c r="BF20" i="9"/>
  <c r="C11" i="12"/>
  <c r="W11" i="12"/>
  <c r="T244" i="6"/>
  <c r="N285" i="6"/>
  <c r="N23" i="6"/>
  <c r="N57" i="11"/>
  <c r="R395" i="6"/>
  <c r="T395" i="6"/>
  <c r="R284" i="6"/>
  <c r="R581" i="6"/>
  <c r="T581" i="6"/>
  <c r="N63" i="11"/>
  <c r="L47" i="6"/>
  <c r="G63" i="11"/>
  <c r="R147" i="6"/>
  <c r="T147" i="6"/>
  <c r="F9" i="11"/>
  <c r="F12" i="11"/>
  <c r="F139" i="11"/>
  <c r="R97" i="6"/>
  <c r="T97" i="6"/>
  <c r="V95" i="6"/>
  <c r="R607" i="6"/>
  <c r="T607" i="6"/>
  <c r="R27" i="6"/>
  <c r="T27" i="6"/>
  <c r="T73" i="11"/>
  <c r="N73" i="11"/>
  <c r="N302" i="6"/>
  <c r="N19" i="6"/>
  <c r="N58" i="11"/>
  <c r="T591" i="6"/>
  <c r="L79" i="11"/>
  <c r="L9" i="11"/>
  <c r="L12" i="11"/>
  <c r="T54" i="7"/>
  <c r="R89" i="11"/>
  <c r="T31" i="7"/>
  <c r="T94" i="11"/>
  <c r="T40" i="7"/>
  <c r="T98" i="11"/>
  <c r="R98" i="11"/>
  <c r="T33" i="7"/>
  <c r="T103" i="11"/>
  <c r="R103" i="11"/>
  <c r="T16" i="7"/>
  <c r="T97" i="11"/>
  <c r="R97" i="11"/>
  <c r="R34" i="7"/>
  <c r="P88" i="11"/>
  <c r="T21" i="7"/>
  <c r="T91" i="11"/>
  <c r="R91" i="11"/>
  <c r="R28" i="7"/>
  <c r="P104" i="11"/>
  <c r="T24" i="7"/>
  <c r="T83" i="11"/>
  <c r="R83" i="11"/>
  <c r="T18" i="7"/>
  <c r="T93" i="11"/>
  <c r="R93" i="11"/>
  <c r="AN102" i="9"/>
  <c r="T78" i="9"/>
  <c r="R102" i="9"/>
  <c r="T102" i="9"/>
  <c r="T15" i="9"/>
  <c r="T24" i="11"/>
  <c r="P41" i="9"/>
  <c r="T20" i="11"/>
  <c r="T21" i="11"/>
  <c r="P41" i="11"/>
  <c r="R41" i="11"/>
  <c r="P27" i="11"/>
  <c r="R23" i="9"/>
  <c r="R27" i="11"/>
  <c r="R36" i="9"/>
  <c r="P40" i="11"/>
  <c r="V42" i="11"/>
  <c r="V27" i="11"/>
  <c r="R44" i="11"/>
  <c r="R26" i="11"/>
  <c r="R609" i="9"/>
  <c r="T609" i="9"/>
  <c r="R39" i="11"/>
  <c r="T22" i="9"/>
  <c r="T41" i="11"/>
  <c r="R32" i="9"/>
  <c r="T32" i="9"/>
  <c r="P43" i="11"/>
  <c r="P38" i="11"/>
  <c r="T31" i="11"/>
  <c r="P31" i="11"/>
  <c r="T28" i="11"/>
  <c r="P28" i="11"/>
  <c r="T32" i="11"/>
  <c r="P32" i="11"/>
  <c r="R36" i="11"/>
  <c r="P37" i="11"/>
  <c r="P42" i="11"/>
  <c r="T30" i="11"/>
  <c r="P30" i="11"/>
  <c r="R24" i="11"/>
  <c r="P23" i="11"/>
  <c r="R25" i="11"/>
  <c r="P25" i="11"/>
  <c r="R29" i="9"/>
  <c r="P22" i="11"/>
  <c r="T38" i="9"/>
  <c r="T19" i="11"/>
  <c r="R19" i="11"/>
  <c r="R28" i="11"/>
  <c r="V33" i="7"/>
  <c r="V103" i="11"/>
  <c r="V82" i="7"/>
  <c r="V90" i="7"/>
  <c r="V344" i="7"/>
  <c r="V40" i="7"/>
  <c r="V98" i="11"/>
  <c r="V18" i="7"/>
  <c r="V93" i="11"/>
  <c r="V58" i="7"/>
  <c r="N17" i="7"/>
  <c r="N45" i="7"/>
  <c r="N57" i="7"/>
  <c r="N96" i="7"/>
  <c r="V418" i="7"/>
  <c r="V76" i="7"/>
  <c r="R81" i="11"/>
  <c r="T110" i="7"/>
  <c r="V70" i="7"/>
  <c r="V24" i="7"/>
  <c r="V83" i="11"/>
  <c r="T418" i="7"/>
  <c r="V67" i="7"/>
  <c r="V226" i="7"/>
  <c r="V23" i="7"/>
  <c r="V89" i="11"/>
  <c r="T295" i="6"/>
  <c r="R336" i="6"/>
  <c r="T336" i="6"/>
  <c r="R69" i="6"/>
  <c r="T69" i="6"/>
  <c r="R64" i="6"/>
  <c r="T64" i="6"/>
  <c r="T290" i="8"/>
  <c r="R28" i="8"/>
  <c r="T241" i="8"/>
  <c r="R27" i="8"/>
  <c r="T210" i="8"/>
  <c r="R26" i="8"/>
  <c r="R39" i="8"/>
  <c r="T39" i="8"/>
  <c r="T137" i="11"/>
  <c r="T11" i="11"/>
  <c r="V404" i="8"/>
  <c r="R404" i="8"/>
  <c r="T404" i="8"/>
  <c r="R191" i="7"/>
  <c r="R192" i="7"/>
  <c r="T192" i="7"/>
  <c r="V191" i="7"/>
  <c r="R73" i="7"/>
  <c r="T73" i="7"/>
  <c r="J492" i="7"/>
  <c r="T239" i="7"/>
  <c r="T463" i="7"/>
  <c r="R306" i="7"/>
  <c r="R66" i="7"/>
  <c r="T66" i="7"/>
  <c r="R82" i="6"/>
  <c r="T82" i="6"/>
  <c r="R342" i="6"/>
  <c r="R101" i="6"/>
  <c r="T101" i="6"/>
  <c r="R608" i="6"/>
  <c r="R620" i="6"/>
  <c r="R93" i="6"/>
  <c r="T93" i="6"/>
  <c r="V552" i="6"/>
  <c r="R87" i="6"/>
  <c r="T87" i="6"/>
  <c r="R37" i="6"/>
  <c r="R21" i="6"/>
  <c r="R61" i="11"/>
  <c r="R38" i="6"/>
  <c r="R33" i="6"/>
  <c r="R20" i="6"/>
  <c r="R55" i="11"/>
  <c r="R179" i="6"/>
  <c r="T179" i="6"/>
  <c r="R62" i="6"/>
  <c r="T62" i="6"/>
  <c r="R18" i="6"/>
  <c r="R141" i="6"/>
  <c r="T141" i="6"/>
  <c r="R28" i="6"/>
  <c r="R30" i="6"/>
  <c r="R62" i="11"/>
  <c r="H623" i="6"/>
  <c r="H105" i="6"/>
  <c r="R80" i="6"/>
  <c r="T80" i="6"/>
  <c r="R504" i="6"/>
  <c r="T504" i="6"/>
  <c r="R40" i="6"/>
  <c r="R52" i="11"/>
  <c r="N621" i="6"/>
  <c r="N35" i="6"/>
  <c r="N78" i="11"/>
  <c r="N91" i="6"/>
  <c r="R91" i="6"/>
  <c r="T91" i="6"/>
  <c r="V608" i="6"/>
  <c r="V620" i="6"/>
  <c r="V91" i="6"/>
  <c r="V595" i="6"/>
  <c r="V18" i="6"/>
  <c r="V77" i="11"/>
  <c r="V62" i="6"/>
  <c r="R29" i="6"/>
  <c r="V80" i="6"/>
  <c r="V29" i="6"/>
  <c r="V76" i="11"/>
  <c r="R552" i="6"/>
  <c r="R557" i="6"/>
  <c r="N544" i="6"/>
  <c r="N34" i="6"/>
  <c r="N74" i="11"/>
  <c r="R536" i="6"/>
  <c r="T536" i="6"/>
  <c r="V27" i="6"/>
  <c r="V73" i="11"/>
  <c r="V77" i="6"/>
  <c r="P75" i="6"/>
  <c r="R75" i="6"/>
  <c r="T75" i="6"/>
  <c r="N17" i="6"/>
  <c r="N71" i="11"/>
  <c r="N60" i="6"/>
  <c r="N70" i="6"/>
  <c r="N74" i="6"/>
  <c r="N83" i="6"/>
  <c r="N96" i="6"/>
  <c r="N105" i="6"/>
  <c r="V504" i="6"/>
  <c r="P71" i="11"/>
  <c r="V493" i="6"/>
  <c r="V41" i="6"/>
  <c r="V70" i="11"/>
  <c r="L623" i="6"/>
  <c r="J623" i="6"/>
  <c r="J105" i="6"/>
  <c r="J47" i="6"/>
  <c r="J79" i="11"/>
  <c r="J9" i="11"/>
  <c r="V94" i="6"/>
  <c r="V37" i="6"/>
  <c r="V69" i="11"/>
  <c r="R44" i="6"/>
  <c r="R102" i="6"/>
  <c r="T102" i="6"/>
  <c r="V102" i="6"/>
  <c r="V44" i="6"/>
  <c r="V68" i="11"/>
  <c r="N24" i="6"/>
  <c r="N67" i="11"/>
  <c r="N32" i="6"/>
  <c r="N66" i="11"/>
  <c r="R26" i="6"/>
  <c r="V26" i="6"/>
  <c r="V65" i="11"/>
  <c r="V76" i="6"/>
  <c r="V101" i="6"/>
  <c r="V43" i="6"/>
  <c r="V64" i="11"/>
  <c r="R43" i="6"/>
  <c r="R373" i="6"/>
  <c r="R374" i="6"/>
  <c r="T374" i="6"/>
  <c r="P56" i="6"/>
  <c r="V374" i="6"/>
  <c r="V15" i="6"/>
  <c r="V30" i="6"/>
  <c r="V62" i="11"/>
  <c r="V81" i="6"/>
  <c r="V318" i="6"/>
  <c r="V28" i="6"/>
  <c r="V59" i="11"/>
  <c r="V302" i="6"/>
  <c r="V19" i="6"/>
  <c r="V58" i="11"/>
  <c r="V63" i="6"/>
  <c r="R23" i="6"/>
  <c r="R57" i="11"/>
  <c r="V285" i="6"/>
  <c r="V23" i="6"/>
  <c r="V57" i="11"/>
  <c r="R46" i="6"/>
  <c r="R56" i="11"/>
  <c r="V20" i="6"/>
  <c r="V55" i="11"/>
  <c r="V66" i="6"/>
  <c r="G22" i="6"/>
  <c r="G47" i="6"/>
  <c r="H22" i="6"/>
  <c r="H54" i="11"/>
  <c r="N242" i="6"/>
  <c r="N22" i="6"/>
  <c r="N54" i="11"/>
  <c r="N39" i="6"/>
  <c r="N53" i="11"/>
  <c r="V40" i="6"/>
  <c r="V52" i="11"/>
  <c r="V97" i="6"/>
  <c r="V42" i="6"/>
  <c r="V51" i="11"/>
  <c r="V100" i="6"/>
  <c r="V31" i="6"/>
  <c r="V50" i="11"/>
  <c r="V82" i="6"/>
  <c r="R31" i="6"/>
  <c r="P103" i="6"/>
  <c r="V45" i="6"/>
  <c r="V49" i="11"/>
  <c r="V103" i="6"/>
  <c r="V131" i="6"/>
  <c r="V16" i="6"/>
  <c r="V47" i="11"/>
  <c r="N16" i="6"/>
  <c r="N47" i="11"/>
  <c r="P47" i="11"/>
  <c r="T124" i="6"/>
  <c r="R285" i="6"/>
  <c r="T285" i="6"/>
  <c r="T284" i="6"/>
  <c r="T125" i="6"/>
  <c r="R130" i="6"/>
  <c r="T130" i="6"/>
  <c r="R318" i="6"/>
  <c r="T318" i="6"/>
  <c r="T317" i="6"/>
  <c r="V226" i="6"/>
  <c r="V69" i="6"/>
  <c r="T181" i="6"/>
  <c r="R187" i="6"/>
  <c r="T187" i="6"/>
  <c r="R528" i="6"/>
  <c r="T528" i="6"/>
  <c r="V557" i="6"/>
  <c r="V93" i="6"/>
  <c r="V203" i="6"/>
  <c r="V222" i="6"/>
  <c r="R203" i="6"/>
  <c r="P92" i="6"/>
  <c r="R92" i="6"/>
  <c r="T92" i="6"/>
  <c r="V546" i="6"/>
  <c r="V551" i="6"/>
  <c r="V92" i="6"/>
  <c r="R546" i="6"/>
  <c r="V343" i="6"/>
  <c r="V21" i="6"/>
  <c r="V61" i="11"/>
  <c r="V536" i="6"/>
  <c r="V87" i="6"/>
  <c r="V148" i="6"/>
  <c r="V33" i="6"/>
  <c r="V48" i="11"/>
  <c r="P89" i="6"/>
  <c r="R89" i="6"/>
  <c r="T89" i="6"/>
  <c r="R597" i="6"/>
  <c r="V597" i="6"/>
  <c r="V604" i="6"/>
  <c r="V89" i="6"/>
  <c r="R506" i="6"/>
  <c r="T453" i="6"/>
  <c r="R466" i="6"/>
  <c r="T466" i="6"/>
  <c r="R537" i="6"/>
  <c r="V537" i="6"/>
  <c r="V543" i="6"/>
  <c r="V88" i="6"/>
  <c r="T224" i="6"/>
  <c r="R226" i="6"/>
  <c r="T226" i="6"/>
  <c r="R493" i="6"/>
  <c r="T493" i="6"/>
  <c r="T492" i="6"/>
  <c r="V506" i="6"/>
  <c r="V513" i="6"/>
  <c r="T260" i="6"/>
  <c r="R264" i="6"/>
  <c r="T264" i="6"/>
  <c r="V411" i="6"/>
  <c r="V419" i="6"/>
  <c r="R411" i="6"/>
  <c r="N558" i="6"/>
  <c r="N36" i="6"/>
  <c r="N75" i="11"/>
  <c r="V397" i="6"/>
  <c r="V409" i="6"/>
  <c r="R397" i="6"/>
  <c r="V264" i="6"/>
  <c r="R595" i="6"/>
  <c r="T595" i="6"/>
  <c r="T594" i="6"/>
  <c r="R302" i="6"/>
  <c r="T152" i="6"/>
  <c r="R166" i="6"/>
  <c r="T166" i="6"/>
  <c r="R94" i="6"/>
  <c r="T94" i="6"/>
  <c r="R81" i="6"/>
  <c r="T81" i="6"/>
  <c r="T20" i="6"/>
  <c r="T55" i="11"/>
  <c r="T46" i="6"/>
  <c r="T56" i="11"/>
  <c r="R57" i="6"/>
  <c r="T57" i="6"/>
  <c r="R95" i="6"/>
  <c r="T95" i="6"/>
  <c r="R66" i="6"/>
  <c r="T66" i="6"/>
  <c r="R86" i="6"/>
  <c r="T86" i="6"/>
  <c r="R78" i="6"/>
  <c r="T78" i="6"/>
  <c r="R76" i="6"/>
  <c r="T76" i="6"/>
  <c r="R71" i="6"/>
  <c r="T71" i="6"/>
  <c r="R59" i="6"/>
  <c r="T59" i="6"/>
  <c r="R85" i="6"/>
  <c r="T85" i="6"/>
  <c r="R104" i="6"/>
  <c r="T104" i="6"/>
  <c r="R58" i="6"/>
  <c r="T58" i="6"/>
  <c r="AR31" i="12"/>
  <c r="Q31" i="12"/>
  <c r="BP35" i="9"/>
  <c r="Q32" i="12"/>
  <c r="Y32" i="12"/>
  <c r="BP36" i="9"/>
  <c r="BL38" i="9"/>
  <c r="BN38" i="9"/>
  <c r="BP38" i="9"/>
  <c r="T28" i="8"/>
  <c r="R130" i="11"/>
  <c r="T27" i="8"/>
  <c r="R127" i="11"/>
  <c r="T26" i="8"/>
  <c r="R124" i="11"/>
  <c r="R23" i="11"/>
  <c r="R37" i="11"/>
  <c r="K19" i="12"/>
  <c r="AZ23" i="9"/>
  <c r="BB23" i="9"/>
  <c r="AZ20" i="9"/>
  <c r="BB20" i="9"/>
  <c r="I16" i="12"/>
  <c r="BP20" i="9"/>
  <c r="BL20" i="9"/>
  <c r="BN20" i="9"/>
  <c r="BF24" i="9"/>
  <c r="I23" i="12"/>
  <c r="AZ27" i="9"/>
  <c r="BB27" i="9"/>
  <c r="I18" i="12"/>
  <c r="AZ22" i="9"/>
  <c r="BB22" i="9"/>
  <c r="BL22" i="9"/>
  <c r="BN22" i="9"/>
  <c r="BP22" i="9"/>
  <c r="I20" i="12"/>
  <c r="AZ24" i="9"/>
  <c r="BB24" i="9"/>
  <c r="BF21" i="9"/>
  <c r="BF36" i="9"/>
  <c r="BF23" i="9"/>
  <c r="I30" i="12"/>
  <c r="BP34" i="9"/>
  <c r="BL34" i="9"/>
  <c r="BN34" i="9"/>
  <c r="AZ34" i="9"/>
  <c r="BB34" i="9"/>
  <c r="C32" i="12"/>
  <c r="O32" i="12"/>
  <c r="C33" i="12"/>
  <c r="O33" i="12"/>
  <c r="BF37" i="9"/>
  <c r="M22" i="12"/>
  <c r="AZ25" i="9"/>
  <c r="BB25" i="9"/>
  <c r="I21" i="12"/>
  <c r="BF32" i="9"/>
  <c r="BF25" i="9"/>
  <c r="G123" i="12"/>
  <c r="G159" i="12"/>
  <c r="G164" i="12"/>
  <c r="BF28" i="9"/>
  <c r="K28" i="12"/>
  <c r="AZ32" i="9"/>
  <c r="BB32" i="9"/>
  <c r="BR32" i="9"/>
  <c r="AA31" i="12"/>
  <c r="M31" i="12"/>
  <c r="I15" i="12"/>
  <c r="BL19" i="9"/>
  <c r="BN19" i="9"/>
  <c r="BP19" i="9"/>
  <c r="AZ19" i="9"/>
  <c r="BB19" i="9"/>
  <c r="BF26" i="9"/>
  <c r="BF27" i="9"/>
  <c r="BP27" i="9"/>
  <c r="BF18" i="9"/>
  <c r="T23" i="9"/>
  <c r="U27" i="12"/>
  <c r="W27" i="12"/>
  <c r="Y27" i="12"/>
  <c r="Y34" i="12"/>
  <c r="M34" i="12"/>
  <c r="U35" i="12"/>
  <c r="W35" i="12"/>
  <c r="Y35" i="12"/>
  <c r="M17" i="12"/>
  <c r="AL41" i="9"/>
  <c r="I14" i="12"/>
  <c r="AZ18" i="9"/>
  <c r="BB18" i="9"/>
  <c r="Y26" i="12"/>
  <c r="M26" i="12"/>
  <c r="M13" i="12"/>
  <c r="Y13" i="12"/>
  <c r="M24" i="12"/>
  <c r="R56" i="6"/>
  <c r="R100" i="6"/>
  <c r="T100" i="6"/>
  <c r="R98" i="6"/>
  <c r="T98" i="6"/>
  <c r="R103" i="6"/>
  <c r="T103" i="6"/>
  <c r="AP105" i="6"/>
  <c r="T302" i="6"/>
  <c r="N47" i="6"/>
  <c r="V63" i="11"/>
  <c r="T608" i="6"/>
  <c r="R73" i="11"/>
  <c r="H47" i="6"/>
  <c r="H79" i="11"/>
  <c r="H9" i="11"/>
  <c r="G54" i="11"/>
  <c r="G79" i="11"/>
  <c r="R45" i="6"/>
  <c r="R49" i="11"/>
  <c r="P49" i="11"/>
  <c r="R42" i="6"/>
  <c r="T42" i="6"/>
  <c r="T51" i="11"/>
  <c r="P51" i="11"/>
  <c r="R41" i="6"/>
  <c r="R70" i="11"/>
  <c r="P70" i="11"/>
  <c r="N79" i="11"/>
  <c r="N9" i="11"/>
  <c r="R25" i="6"/>
  <c r="R72" i="11"/>
  <c r="P72" i="11"/>
  <c r="R343" i="6"/>
  <c r="T343" i="6"/>
  <c r="L139" i="11"/>
  <c r="R19" i="6"/>
  <c r="T19" i="6"/>
  <c r="T58" i="11"/>
  <c r="P58" i="11"/>
  <c r="T43" i="6"/>
  <c r="T64" i="11"/>
  <c r="R64" i="11"/>
  <c r="T25" i="6"/>
  <c r="T72" i="11"/>
  <c r="T29" i="6"/>
  <c r="T76" i="11"/>
  <c r="R76" i="11"/>
  <c r="R58" i="11"/>
  <c r="T33" i="6"/>
  <c r="T48" i="11"/>
  <c r="R48" i="11"/>
  <c r="T44" i="6"/>
  <c r="T68" i="11"/>
  <c r="R68" i="11"/>
  <c r="T38" i="6"/>
  <c r="T60" i="11"/>
  <c r="R60" i="11"/>
  <c r="T26" i="6"/>
  <c r="T65" i="11"/>
  <c r="R65" i="11"/>
  <c r="T28" i="6"/>
  <c r="T59" i="11"/>
  <c r="R59" i="11"/>
  <c r="R15" i="6"/>
  <c r="P63" i="11"/>
  <c r="T18" i="6"/>
  <c r="T77" i="11"/>
  <c r="R77" i="11"/>
  <c r="T37" i="6"/>
  <c r="T69" i="11"/>
  <c r="R69" i="11"/>
  <c r="T31" i="6"/>
  <c r="T50" i="11"/>
  <c r="R50" i="11"/>
  <c r="T34" i="7"/>
  <c r="T88" i="11"/>
  <c r="R88" i="11"/>
  <c r="T28" i="7"/>
  <c r="T104" i="11"/>
  <c r="R104" i="11"/>
  <c r="N82" i="11"/>
  <c r="N111" i="11"/>
  <c r="AN41" i="9"/>
  <c r="AN42" i="9"/>
  <c r="AP42" i="9"/>
  <c r="R41" i="9"/>
  <c r="V45" i="11"/>
  <c r="V8" i="11"/>
  <c r="T42" i="11"/>
  <c r="T27" i="11"/>
  <c r="T44" i="11"/>
  <c r="T26" i="11"/>
  <c r="T36" i="9"/>
  <c r="R40" i="11"/>
  <c r="T43" i="11"/>
  <c r="T36" i="11"/>
  <c r="T29" i="9"/>
  <c r="R33" i="11"/>
  <c r="R43" i="11"/>
  <c r="T37" i="11"/>
  <c r="R31" i="11"/>
  <c r="R38" i="11"/>
  <c r="R32" i="11"/>
  <c r="T23" i="11"/>
  <c r="R30" i="11"/>
  <c r="R42" i="11"/>
  <c r="T25" i="11"/>
  <c r="P45" i="11"/>
  <c r="P8" i="11"/>
  <c r="R22" i="11"/>
  <c r="J96" i="7"/>
  <c r="J45" i="7"/>
  <c r="J111" i="11"/>
  <c r="J10" i="11"/>
  <c r="V84" i="7"/>
  <c r="V192" i="7"/>
  <c r="V34" i="7"/>
  <c r="V88" i="11"/>
  <c r="P89" i="7"/>
  <c r="P492" i="7"/>
  <c r="V28" i="7"/>
  <c r="V104" i="11"/>
  <c r="T342" i="6"/>
  <c r="T41" i="9"/>
  <c r="T45" i="11"/>
  <c r="T8" i="11"/>
  <c r="V306" i="7"/>
  <c r="T191" i="7"/>
  <c r="V122" i="7"/>
  <c r="R122" i="7"/>
  <c r="R62" i="7"/>
  <c r="T62" i="7"/>
  <c r="T26" i="7"/>
  <c r="T81" i="11"/>
  <c r="T552" i="6"/>
  <c r="R148" i="6"/>
  <c r="T148" i="6"/>
  <c r="V621" i="6"/>
  <c r="V35" i="6"/>
  <c r="V78" i="11"/>
  <c r="R241" i="6"/>
  <c r="R242" i="6"/>
  <c r="T242" i="6"/>
  <c r="R16" i="6"/>
  <c r="N623" i="6"/>
  <c r="P88" i="6"/>
  <c r="R88" i="6"/>
  <c r="T88" i="6"/>
  <c r="V75" i="6"/>
  <c r="V25" i="6"/>
  <c r="V72" i="11"/>
  <c r="R60" i="6"/>
  <c r="T60" i="6"/>
  <c r="R17" i="6"/>
  <c r="V60" i="6"/>
  <c r="V17" i="6"/>
  <c r="V71" i="11"/>
  <c r="V74" i="6"/>
  <c r="V24" i="6"/>
  <c r="V67" i="11"/>
  <c r="V32" i="6"/>
  <c r="V66" i="11"/>
  <c r="V83" i="6"/>
  <c r="T373" i="6"/>
  <c r="V104" i="6"/>
  <c r="V46" i="6"/>
  <c r="V56" i="11"/>
  <c r="V241" i="6"/>
  <c r="V39" i="6"/>
  <c r="V53" i="11"/>
  <c r="V96" i="6"/>
  <c r="R131" i="6"/>
  <c r="T131" i="6"/>
  <c r="T397" i="6"/>
  <c r="R409" i="6"/>
  <c r="T409" i="6"/>
  <c r="V544" i="6"/>
  <c r="V34" i="6"/>
  <c r="V74" i="11"/>
  <c r="T537" i="6"/>
  <c r="R543" i="6"/>
  <c r="T620" i="6"/>
  <c r="T411" i="6"/>
  <c r="R419" i="6"/>
  <c r="T419" i="6"/>
  <c r="T557" i="6"/>
  <c r="T203" i="6"/>
  <c r="R222" i="6"/>
  <c r="T222" i="6"/>
  <c r="T506" i="6"/>
  <c r="R513" i="6"/>
  <c r="T513" i="6"/>
  <c r="T546" i="6"/>
  <c r="R551" i="6"/>
  <c r="T551" i="6"/>
  <c r="V558" i="6"/>
  <c r="V36" i="6"/>
  <c r="V75" i="11"/>
  <c r="T597" i="6"/>
  <c r="R604" i="6"/>
  <c r="T604" i="6"/>
  <c r="T40" i="6"/>
  <c r="T52" i="11"/>
  <c r="T45" i="6"/>
  <c r="T49" i="11"/>
  <c r="T30" i="6"/>
  <c r="T62" i="11"/>
  <c r="T23" i="6"/>
  <c r="T57" i="11"/>
  <c r="T21" i="6"/>
  <c r="T61" i="11"/>
  <c r="Y31" i="12"/>
  <c r="U31" i="12"/>
  <c r="W31" i="12"/>
  <c r="AZ31" i="12"/>
  <c r="AZ37" i="12"/>
  <c r="AR37" i="12"/>
  <c r="AV31" i="12"/>
  <c r="R137" i="11"/>
  <c r="R11" i="11"/>
  <c r="C37" i="12"/>
  <c r="C81" i="12"/>
  <c r="C123" i="12"/>
  <c r="C159" i="12"/>
  <c r="S22" i="12"/>
  <c r="BL26" i="9"/>
  <c r="BN26" i="9"/>
  <c r="BR26" i="9"/>
  <c r="S19" i="12"/>
  <c r="U19" i="12"/>
  <c r="W19" i="12"/>
  <c r="BL23" i="9"/>
  <c r="BN23" i="9"/>
  <c r="Q20" i="12"/>
  <c r="U20" i="12"/>
  <c r="W20" i="12"/>
  <c r="BL24" i="9"/>
  <c r="BN24" i="9"/>
  <c r="O13" i="12"/>
  <c r="Q21" i="12"/>
  <c r="U21" i="12"/>
  <c r="W21" i="12"/>
  <c r="BL25" i="9"/>
  <c r="BN25" i="9"/>
  <c r="O26" i="12"/>
  <c r="S17" i="12"/>
  <c r="BL21" i="9"/>
  <c r="BN21" i="9"/>
  <c r="BR21" i="9"/>
  <c r="M18" i="12"/>
  <c r="Y18" i="12"/>
  <c r="Y16" i="12"/>
  <c r="M16" i="12"/>
  <c r="S32" i="12"/>
  <c r="BR36" i="9"/>
  <c r="BL36" i="9"/>
  <c r="BN36" i="9"/>
  <c r="O17" i="12"/>
  <c r="Q14" i="12"/>
  <c r="Y14" i="12"/>
  <c r="BL18" i="9"/>
  <c r="BN18" i="9"/>
  <c r="BH41" i="9"/>
  <c r="M28" i="12"/>
  <c r="BL37" i="9"/>
  <c r="BN37" i="9"/>
  <c r="Q33" i="12"/>
  <c r="BP37" i="9"/>
  <c r="Y15" i="12"/>
  <c r="M15" i="12"/>
  <c r="Q24" i="12"/>
  <c r="BL28" i="9"/>
  <c r="BN28" i="9"/>
  <c r="BP28" i="9"/>
  <c r="S28" i="12"/>
  <c r="U28" i="12"/>
  <c r="W28" i="12"/>
  <c r="BL32" i="9"/>
  <c r="BN32" i="9"/>
  <c r="BP24" i="9"/>
  <c r="AT15" i="9"/>
  <c r="BD15" i="9"/>
  <c r="O22" i="12"/>
  <c r="K25" i="12"/>
  <c r="AZ29" i="9"/>
  <c r="BB29" i="9"/>
  <c r="BP18" i="9"/>
  <c r="Q23" i="12"/>
  <c r="U23" i="12"/>
  <c r="W23" i="12"/>
  <c r="BL27" i="9"/>
  <c r="BN27" i="9"/>
  <c r="BP25" i="9"/>
  <c r="Y30" i="12"/>
  <c r="M30" i="12"/>
  <c r="M23" i="12"/>
  <c r="BR23" i="9"/>
  <c r="O24" i="12"/>
  <c r="M14" i="12"/>
  <c r="O34" i="12"/>
  <c r="O31" i="12"/>
  <c r="AX41" i="9"/>
  <c r="M21" i="12"/>
  <c r="M20" i="12"/>
  <c r="M19" i="12"/>
  <c r="R96" i="6"/>
  <c r="T96" i="6"/>
  <c r="R70" i="6"/>
  <c r="T70" i="6"/>
  <c r="R83" i="6"/>
  <c r="T83" i="6"/>
  <c r="AN105" i="6"/>
  <c r="T41" i="6"/>
  <c r="T70" i="11"/>
  <c r="P105" i="6"/>
  <c r="T56" i="6"/>
  <c r="R74" i="6"/>
  <c r="R105" i="6"/>
  <c r="T74" i="6"/>
  <c r="AL105" i="6"/>
  <c r="R51" i="11"/>
  <c r="G9" i="11"/>
  <c r="G12" i="11"/>
  <c r="G139" i="11"/>
  <c r="H139" i="11"/>
  <c r="R39" i="6"/>
  <c r="T39" i="6"/>
  <c r="T53" i="11"/>
  <c r="P53" i="11"/>
  <c r="R36" i="6"/>
  <c r="T36" i="6"/>
  <c r="T75" i="11"/>
  <c r="P75" i="11"/>
  <c r="R35" i="6"/>
  <c r="T35" i="6"/>
  <c r="T78" i="11"/>
  <c r="P78" i="11"/>
  <c r="R34" i="6"/>
  <c r="T34" i="6"/>
  <c r="T74" i="11"/>
  <c r="P74" i="11"/>
  <c r="R32" i="6"/>
  <c r="R66" i="11"/>
  <c r="P66" i="11"/>
  <c r="R24" i="6"/>
  <c r="R67" i="11"/>
  <c r="P67" i="11"/>
  <c r="R22" i="6"/>
  <c r="P54" i="11"/>
  <c r="T16" i="6"/>
  <c r="T47" i="11"/>
  <c r="R47" i="11"/>
  <c r="T32" i="6"/>
  <c r="T66" i="11"/>
  <c r="T17" i="6"/>
  <c r="T71" i="11"/>
  <c r="R71" i="11"/>
  <c r="T15" i="6"/>
  <c r="T63" i="11"/>
  <c r="R63" i="11"/>
  <c r="T22" i="6"/>
  <c r="T54" i="11"/>
  <c r="R54" i="11"/>
  <c r="R57" i="7"/>
  <c r="T57" i="7"/>
  <c r="AL96" i="7"/>
  <c r="R89" i="7"/>
  <c r="T89" i="7"/>
  <c r="P96" i="7"/>
  <c r="R39" i="7"/>
  <c r="P95" i="11"/>
  <c r="R17" i="7"/>
  <c r="P82" i="11"/>
  <c r="N10" i="11"/>
  <c r="N12" i="11"/>
  <c r="N139" i="11"/>
  <c r="AR41" i="9"/>
  <c r="AT29" i="9"/>
  <c r="T40" i="11"/>
  <c r="T38" i="11"/>
  <c r="T22" i="11"/>
  <c r="T33" i="11"/>
  <c r="R45" i="11"/>
  <c r="R8" i="11"/>
  <c r="V39" i="7"/>
  <c r="V95" i="11"/>
  <c r="V89" i="7"/>
  <c r="V57" i="7"/>
  <c r="V96" i="7"/>
  <c r="V17" i="7"/>
  <c r="V492" i="7"/>
  <c r="T122" i="7"/>
  <c r="R492" i="7"/>
  <c r="T241" i="6"/>
  <c r="T306" i="7"/>
  <c r="P623" i="6"/>
  <c r="T105" i="6"/>
  <c r="R621" i="6"/>
  <c r="T621" i="6"/>
  <c r="V623" i="6"/>
  <c r="V242" i="6"/>
  <c r="V22" i="6"/>
  <c r="V47" i="6"/>
  <c r="V70" i="6"/>
  <c r="V105" i="6"/>
  <c r="R558" i="6"/>
  <c r="T558" i="6"/>
  <c r="R544" i="6"/>
  <c r="T544" i="6"/>
  <c r="T543" i="6"/>
  <c r="AX31" i="12"/>
  <c r="AV37" i="12"/>
  <c r="AR38" i="12"/>
  <c r="AR81" i="12"/>
  <c r="AZ38" i="12"/>
  <c r="AZ81" i="12"/>
  <c r="Y23" i="12"/>
  <c r="AA19" i="12"/>
  <c r="Y21" i="12"/>
  <c r="Y20" i="12"/>
  <c r="BD41" i="9"/>
  <c r="BF41" i="9"/>
  <c r="BF29" i="9"/>
  <c r="O28" i="12"/>
  <c r="O20" i="12"/>
  <c r="O21" i="12"/>
  <c r="O14" i="12"/>
  <c r="AA28" i="12"/>
  <c r="AA32" i="12"/>
  <c r="U32" i="12"/>
  <c r="W32" i="12"/>
  <c r="U17" i="12"/>
  <c r="W17" i="12"/>
  <c r="AA17" i="12"/>
  <c r="O16" i="12"/>
  <c r="M25" i="12"/>
  <c r="K37" i="12"/>
  <c r="BL15" i="9"/>
  <c r="BF15" i="9"/>
  <c r="BP15" i="9"/>
  <c r="BP41" i="9"/>
  <c r="AZ15" i="9"/>
  <c r="AV41" i="9"/>
  <c r="AV42" i="9"/>
  <c r="O15" i="12"/>
  <c r="O30" i="12"/>
  <c r="Q37" i="12"/>
  <c r="U14" i="12"/>
  <c r="U24" i="12"/>
  <c r="W24" i="12"/>
  <c r="Y24" i="12"/>
  <c r="O19" i="12"/>
  <c r="O23" i="12"/>
  <c r="O18" i="12"/>
  <c r="U33" i="12"/>
  <c r="W33" i="12"/>
  <c r="Y33" i="12"/>
  <c r="U22" i="12"/>
  <c r="W22" i="12"/>
  <c r="AA22" i="12"/>
  <c r="R47" i="6"/>
  <c r="T47" i="6"/>
  <c r="T79" i="11"/>
  <c r="T9" i="11"/>
  <c r="R78" i="11"/>
  <c r="R75" i="11"/>
  <c r="R53" i="11"/>
  <c r="T24" i="6"/>
  <c r="T67" i="11"/>
  <c r="J139" i="11"/>
  <c r="R74" i="11"/>
  <c r="H12" i="11"/>
  <c r="J12" i="11"/>
  <c r="P79" i="11"/>
  <c r="P9" i="11"/>
  <c r="V54" i="11"/>
  <c r="V79" i="11"/>
  <c r="V9" i="11"/>
  <c r="R96" i="7"/>
  <c r="T96" i="7"/>
  <c r="V82" i="11"/>
  <c r="V111" i="11"/>
  <c r="V10" i="11"/>
  <c r="V45" i="7"/>
  <c r="R45" i="7"/>
  <c r="T45" i="7"/>
  <c r="T111" i="11"/>
  <c r="T10" i="11"/>
  <c r="BD45" i="7"/>
  <c r="P111" i="11"/>
  <c r="P10" i="11"/>
  <c r="T17" i="7"/>
  <c r="T82" i="11"/>
  <c r="R82" i="11"/>
  <c r="T39" i="7"/>
  <c r="T95" i="11"/>
  <c r="R95" i="11"/>
  <c r="AX42" i="9"/>
  <c r="AT41" i="9"/>
  <c r="T492" i="7"/>
  <c r="R623" i="6"/>
  <c r="T623" i="6"/>
  <c r="AR123" i="12"/>
  <c r="AZ82" i="12"/>
  <c r="AZ123" i="12"/>
  <c r="AX37" i="12"/>
  <c r="AT38" i="12"/>
  <c r="AV81" i="12"/>
  <c r="BH42" i="9"/>
  <c r="BF45" i="7"/>
  <c r="AZ41" i="9"/>
  <c r="BB41" i="9"/>
  <c r="BB15" i="9"/>
  <c r="Y11" i="12"/>
  <c r="Y37" i="12"/>
  <c r="M11" i="12"/>
  <c r="I37" i="12"/>
  <c r="Q81" i="12"/>
  <c r="Q123" i="12"/>
  <c r="W14" i="12"/>
  <c r="BN15" i="9"/>
  <c r="K81" i="12"/>
  <c r="K123" i="12"/>
  <c r="K159" i="12"/>
  <c r="O25" i="12"/>
  <c r="S25" i="12"/>
  <c r="BL29" i="9"/>
  <c r="BN29" i="9"/>
  <c r="BR29" i="9"/>
  <c r="BR41" i="9"/>
  <c r="BJ41" i="9"/>
  <c r="BJ42" i="9"/>
  <c r="R79" i="11"/>
  <c r="R9" i="11"/>
  <c r="P12" i="11"/>
  <c r="V12" i="11"/>
  <c r="BH45" i="7"/>
  <c r="BH46" i="7"/>
  <c r="BJ45" i="7"/>
  <c r="BJ46" i="7"/>
  <c r="P139" i="11"/>
  <c r="V139" i="11"/>
  <c r="R111" i="11"/>
  <c r="AT82" i="12"/>
  <c r="AX81" i="12"/>
  <c r="AV123" i="12"/>
  <c r="AZ159" i="12"/>
  <c r="AZ160" i="12"/>
  <c r="AZ124" i="12"/>
  <c r="AR159" i="12"/>
  <c r="AR124" i="12"/>
  <c r="AR82" i="12"/>
  <c r="C80" i="12"/>
  <c r="Q159" i="12"/>
  <c r="Y38" i="12"/>
  <c r="Y81" i="12"/>
  <c r="I81" i="12"/>
  <c r="I123" i="12"/>
  <c r="I159" i="12"/>
  <c r="U25" i="12"/>
  <c r="AA25" i="12"/>
  <c r="AA37" i="12"/>
  <c r="S37" i="12"/>
  <c r="BL41" i="9"/>
  <c r="BR42" i="9"/>
  <c r="O11" i="12"/>
  <c r="M37" i="12"/>
  <c r="BL45" i="7"/>
  <c r="R10" i="11"/>
  <c r="R12" i="11"/>
  <c r="T12" i="11"/>
  <c r="R139" i="11"/>
  <c r="T139" i="11"/>
  <c r="AV159" i="12"/>
  <c r="AX123" i="12"/>
  <c r="AT124" i="12"/>
  <c r="Y82" i="12"/>
  <c r="Y123" i="12"/>
  <c r="BR46" i="7"/>
  <c r="BN45" i="7"/>
  <c r="BP46" i="7"/>
  <c r="BN41" i="9"/>
  <c r="BP42" i="9"/>
  <c r="S81" i="12"/>
  <c r="S123" i="12"/>
  <c r="S159" i="12"/>
  <c r="AA38" i="12"/>
  <c r="AA81" i="12"/>
  <c r="W25" i="12"/>
  <c r="U37" i="12"/>
  <c r="S38" i="12"/>
  <c r="O37" i="12"/>
  <c r="M81" i="12"/>
  <c r="M123" i="12"/>
  <c r="K38" i="12"/>
  <c r="I38" i="12"/>
  <c r="AX159" i="12"/>
  <c r="AT160" i="12"/>
  <c r="AR160" i="12"/>
  <c r="AA82" i="12"/>
  <c r="AA123" i="12"/>
  <c r="I124" i="12"/>
  <c r="K124" i="12"/>
  <c r="M159" i="12"/>
  <c r="O123" i="12"/>
  <c r="Y159" i="12"/>
  <c r="Y160" i="12"/>
  <c r="Y124" i="12"/>
  <c r="O81" i="12"/>
  <c r="K82" i="12"/>
  <c r="W37" i="12"/>
  <c r="U81" i="12"/>
  <c r="U123" i="12"/>
  <c r="Q38" i="12"/>
  <c r="I82" i="12"/>
  <c r="AA124" i="12"/>
  <c r="AA159" i="12"/>
  <c r="AA160" i="12"/>
  <c r="K160" i="12"/>
  <c r="O159" i="12"/>
  <c r="I160" i="12"/>
  <c r="U159" i="12"/>
  <c r="W123" i="12"/>
  <c r="S124" i="12"/>
  <c r="Q124" i="12"/>
  <c r="W81" i="12"/>
  <c r="Q82" i="12"/>
  <c r="S82" i="12"/>
  <c r="W159" i="12"/>
  <c r="S160" i="12"/>
  <c r="Q160" i="12"/>
  <c r="H219" i="7"/>
  <c r="H220" i="7"/>
  <c r="H68" i="7"/>
  <c r="H225" i="7"/>
  <c r="H69" i="7"/>
</calcChain>
</file>

<file path=xl/sharedStrings.xml><?xml version="1.0" encoding="utf-8"?>
<sst xmlns="http://schemas.openxmlformats.org/spreadsheetml/2006/main" count="16405" uniqueCount="3763">
  <si>
    <r>
      <t xml:space="preserve"> </t>
    </r>
    <r>
      <rPr>
        <b/>
        <sz val="7.5"/>
        <color indexed="8"/>
        <rFont val="Calibri"/>
        <family val="2"/>
        <scheme val="minor"/>
      </rPr>
      <t>BUIKWE</t>
    </r>
    <r>
      <rPr>
        <sz val="11"/>
        <rFont val="Calibri"/>
        <family val="2"/>
        <scheme val="minor"/>
      </rPr>
      <t xml:space="preserve"> </t>
    </r>
  </si>
  <si>
    <t xml:space="preserve"> </t>
  </si>
  <si>
    <r>
      <t xml:space="preserve"> </t>
    </r>
    <r>
      <rPr>
        <sz val="7.5"/>
        <color indexed="8"/>
        <rFont val="Calibri"/>
        <family val="2"/>
        <scheme val="minor"/>
      </rPr>
      <t>BUIKWE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</si>
  <si>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BUIKWETOWNCOUNCIL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</si>
  <si>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KAWOLO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</si>
  <si>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LUGAZITOWNCOUNCIL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</si>
  <si>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NAJJA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</si>
  <si>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NAJJEMBE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</si>
  <si>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NGOGWE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</si>
  <si>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NJERUTOWNCOUNCIL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</si>
  <si>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NKOKONJERUTOWNCOUNCIL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</si>
  <si>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NYENGA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</si>
  <si>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SSIBUKUNJA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</si>
  <si>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WAKISI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</si>
  <si>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BUKOMANSIMBI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</si>
  <si>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BUKOMANSIMBI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</si>
  <si>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BIGASA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</si>
  <si>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BUKOMASIMBITOWNCOUNCIL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</si>
  <si>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BUTENGA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</si>
  <si>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KIBINGE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</si>
  <si>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KITANDA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</si>
  <si>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BUTAMBALA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</si>
  <si>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BUTAMBALA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</si>
  <si>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BUDDE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</si>
  <si>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BULO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</si>
  <si>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GOMBETOWNCOUNCIL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</si>
  <si>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KALAMBA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</si>
  <si>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KIBIBI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</si>
  <si>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NGANDO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</si>
  <si>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BUVUMA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</si>
  <si>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BUVUMAISLANDS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</si>
  <si>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BUGAYA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</si>
  <si>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BUSAMUZI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</si>
  <si>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BUVUMATOWNCOUNCIL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</si>
  <si>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BUWOOYA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</si>
  <si>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BWEEMA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</si>
  <si>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LUBYA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</si>
  <si>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LWAJJE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</si>
  <si>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LYABAANA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</si>
  <si>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NAIRAMBI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</si>
  <si>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Total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</si>
  <si>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GOMBA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</si>
  <si>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GOMBA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</si>
  <si>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KABULASOKE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</si>
  <si>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KANONITOWNCOUNCIL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</si>
  <si>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KYEGONZA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</si>
  <si>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MADDU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</si>
  <si>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MPENJA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</si>
  <si>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KALANGALA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</si>
  <si>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BUJUMBA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</si>
  <si>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KALANGALATOWNCOUNCIL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</si>
  <si>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MUGOYE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</si>
  <si>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KYAMUSWA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</si>
  <si>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BUBEKE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</si>
  <si>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BUFUMIRA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</si>
  <si>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MAZINGA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</si>
  <si>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KALUNGU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</si>
  <si>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KALUNGU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</si>
  <si>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BUKULULA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</si>
  <si>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KALUNGUTOWNCOUNCIL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</si>
  <si>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KYAMULIBWA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</si>
  <si>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LUKAYATOWNCOUNCIL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</si>
  <si>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LWABENGE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</si>
  <si>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KAMPALA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</si>
  <si>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KAMPALACAPITALCITY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</si>
  <si>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CENTRALDIVISION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</si>
  <si>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KAWEMPEDIVISION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</si>
  <si>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LUBAGADIVISION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</si>
  <si>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MAKINDYEDIVISION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</si>
  <si>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NAKAWADIVISION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</si>
  <si>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KAYUNGA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</si>
  <si>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BBAALE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</si>
  <si>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GALIRAAYA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</si>
  <si>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KAYONZA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</si>
  <si>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KITIMBWA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</si>
  <si>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NTENJERU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</si>
  <si>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BUSANA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</si>
  <si>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KANGULUMIRA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</si>
  <si>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KAYUNGA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</si>
  <si>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KAYUNGATOWNCOUNCIL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</si>
  <si>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NAZIGO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</si>
  <si>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KYANKWANZI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</si>
  <si>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KIBOGA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</si>
  <si>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BANANYWA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</si>
  <si>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BUTEMBA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</si>
  <si>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BUTEMBATOWNCOUNCIL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</si>
  <si>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GAYAZA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</si>
  <si>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KYANKWANZI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</si>
  <si>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MULAGI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</si>
  <si>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NKANDWA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</si>
  <si>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NSAMBYA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</si>
  <si>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NTWETWE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</si>
  <si>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NTWETWETOWNCOUNCIL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</si>
  <si>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WATTUBA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</si>
  <si>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LUWERO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</si>
  <si>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BAMUNANIKA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</si>
  <si>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KALAGALA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</si>
  <si>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KAMIRA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</si>
  <si>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KIKYUSA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</si>
  <si>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ZIROBWE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</si>
  <si>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KATIKAMU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</si>
  <si>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BOMBOTOWNCOUNCIL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</si>
  <si>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BUTUNTUMULA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</si>
  <si>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LUWEEROTOWNCOUNCIL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</si>
  <si>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LUWERO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</si>
  <si>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MAKULUBITA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</si>
  <si>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NYIMBWA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</si>
  <si>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WOBULENZITOWNCOUNCIL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</si>
  <si>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LWENGO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</si>
  <si>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BUKOTO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</si>
  <si>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KISEKKA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</si>
  <si>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KKINGO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</si>
  <si>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KYAZANGA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</si>
  <si>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KYAZANGATOWNCOUNCIL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</si>
  <si>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LWENGO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</si>
  <si>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LWENGOTOWNCOUNCIL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</si>
  <si>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MALONGO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</si>
  <si>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NDAGWE</t>
    </r>
    <r>
      <rPr>
        <sz val="11"/>
        <rFont val="Calibri"/>
        <family val="2"/>
        <scheme val="minor"/>
      </rPr>
      <t xml:space="preserve"> </t>
    </r>
  </si>
  <si>
    <t>District</t>
  </si>
  <si>
    <t>Central</t>
  </si>
  <si>
    <r>
      <t xml:space="preserve"> </t>
    </r>
    <r>
      <rPr>
        <b/>
        <sz val="7.5"/>
        <color indexed="8"/>
        <rFont val="Calibri"/>
        <family val="2"/>
        <scheme val="minor"/>
      </rPr>
      <t>LYANTONDE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</si>
  <si>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KABULA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</si>
  <si>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KALIIRO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</si>
  <si>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KASAGAMA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</si>
  <si>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KINUUKA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</si>
  <si>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LYANTONDE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</si>
  <si>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LYANTONDETOWNCOUNCIL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</si>
  <si>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MPUMUDDE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</si>
  <si>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MASAKA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</si>
  <si>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BUKAKATA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</si>
  <si>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BUWUNGA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</si>
  <si>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KABONERA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</si>
  <si>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KYANNAMUKAAKA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</si>
  <si>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KYESIIGA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</si>
  <si>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MUKUNGWE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</si>
  <si>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MASAKAMC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</si>
  <si>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KATWE/BUTEGO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</si>
  <si>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KIMAANYA/KYABAKUZA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</si>
  <si>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NYENDO-SSENYANGE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</si>
  <si>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MITYANA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</si>
  <si>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BUSUJJU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</si>
  <si>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BANDA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</si>
  <si>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BUTAYUNJA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</si>
  <si>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KAKINDU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</si>
  <si>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MAANYI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</si>
  <si>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MALANGALA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</si>
  <si>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MITYANA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</si>
  <si>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BULERA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</si>
  <si>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BUSIMBI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</si>
  <si>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KALANGALO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</si>
  <si>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KIKANDWA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</si>
  <si>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MITYANATOWNCOUNCIL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</si>
  <si>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NAMUNGO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</si>
  <si>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SSEKANYONYI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</si>
  <si>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MPIGI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</si>
  <si>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MAWOKOTA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</si>
  <si>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BUWAMA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</si>
  <si>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KAMMENGO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</si>
  <si>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KIRINGENTE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</si>
  <si>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KITUNTU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</si>
  <si>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MPIGITOWNCOUNCIL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</si>
  <si>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MUDUUMA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</si>
  <si>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NKOZI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</si>
  <si>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MUBENDE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</si>
  <si>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BUWEKULA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</si>
  <si>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BUTOLOOGO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</si>
  <si>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KITENGA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</si>
  <si>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KIYUNI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</si>
  <si>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MADUDU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</si>
  <si>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MUBENDETOWNCOUNCIL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</si>
  <si>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KASAMBYA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</si>
  <si>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BAGEZZA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</si>
  <si>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KIBALINGA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</si>
  <si>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KIGANDO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</si>
  <si>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NABINGOOLA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</si>
  <si>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KASSANDA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</si>
  <si>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BUKUYA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</si>
  <si>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KALWANA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</si>
  <si>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KIGANDA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</si>
  <si>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KITUMBI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</si>
  <si>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MAKOKOTO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</si>
  <si>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MANYOGASEKA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</si>
  <si>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MYANZI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</si>
  <si>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NALUTUNTU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</si>
  <si>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MUKONO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</si>
  <si>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MUKONO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</si>
  <si>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KOOME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</si>
  <si>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KYAMPISI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</si>
  <si>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MPATTA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</si>
  <si>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MPUNGE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</si>
  <si>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NAKISUNGA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</si>
  <si>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</si>
  <si>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MUKONOMC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</si>
  <si>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GOMADIVISION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</si>
  <si>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NAKIFUMA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</si>
  <si>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KASAWO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</si>
  <si>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KIMENYEDDE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</si>
  <si>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NABBAALE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</si>
  <si>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NAGOJJE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</si>
  <si>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NTUNDA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</si>
  <si>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SEETA-NAMUGANGA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</si>
  <si>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NAKASEKE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</si>
  <si>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NAKASEKE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</si>
  <si>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BUTALANGUTOWNCOUNCIL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</si>
  <si>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KAPEEKA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</si>
  <si>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KASANGOMBE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</si>
  <si>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KIKAMULO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</si>
  <si>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KINONI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</si>
  <si>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KINYOGOGA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</si>
  <si>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KITO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</si>
  <si>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KIWOKOTOWNCOUNCIL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</si>
  <si>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NAKASEKETOWNCOUNCIL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</si>
  <si>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NGOMA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</si>
  <si>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NGOMATOWNCOUNCIL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</si>
  <si>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SEMUTO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</si>
  <si>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SEMUTOTOWNCOUNCIL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</si>
  <si>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WAKYATO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</si>
  <si>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NAKASONGOLA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</si>
  <si>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BURULI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</si>
  <si>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KAKOOGE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</si>
  <si>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KAKOOGETOWNCOUNCIL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</si>
  <si>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KALONGO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</si>
  <si>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KALUNGI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</si>
  <si>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LWABIYATA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</si>
  <si>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LWAMPANGA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</si>
  <si>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MIGEERATOWNCOUNCIL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</si>
  <si>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NABISWEERA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</si>
  <si>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NAKASONGOLATOWNCOUNCIL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</si>
  <si>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NAKITOMA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</si>
  <si>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WABINYONYI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</si>
  <si>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RAKAI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</si>
  <si>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KAKUUTO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</si>
  <si>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KASASA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</si>
  <si>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KIBANDA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</si>
  <si>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KIFAMBA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</si>
  <si>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KYEBE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</si>
  <si>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KOOKI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</si>
  <si>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BYAKABANDA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</si>
  <si>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DDWANIRO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</si>
  <si>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KACHEERA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</si>
  <si>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KAGAMBA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</si>
  <si>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KIZIBA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</si>
  <si>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KYALULANGIRA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</si>
  <si>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LWAMAGWA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</si>
  <si>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LWANDA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</si>
  <si>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RAKAITOWNCOUNCIL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</si>
  <si>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KYOTERA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</si>
  <si>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KABIRA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</si>
  <si>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KALISIZO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</si>
  <si>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KALISIZOTOWNCOUNCIL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</si>
  <si>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KASAALI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</si>
  <si>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KIRUMBA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</si>
  <si>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KYOTERATOWNCOUNCIL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</si>
  <si>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LWANKONI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</si>
  <si>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NABIGASA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</si>
  <si>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SSEMBABULE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</si>
  <si>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LWEMIYAGA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</si>
  <si>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NTUSI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</si>
  <si>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MAWOGOLA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</si>
  <si>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LUGUSULU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</si>
  <si>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LWEBITAKULI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</si>
  <si>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MATEETE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</si>
  <si>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MATEETETOWNCOUNCIL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</si>
  <si>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MIJWALA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</si>
  <si>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SEMBABULETOWNCOUNCIL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</si>
  <si>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WAKISO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</si>
  <si>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BUSIRO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</si>
  <si>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BUSSI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</si>
  <si>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KAKIRI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</si>
  <si>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KAKIRITOWNCOUNCIL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</si>
  <si>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KASANJE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</si>
  <si>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KATABI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</si>
  <si>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MASULITA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</si>
  <si>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MASULITATOWNCOUNCIL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</si>
  <si>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MENDE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</si>
  <si>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NAMAYUMBA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</si>
  <si>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NAMAYUMBATOWNCOUNCIL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</si>
  <si>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NSANGI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</si>
  <si>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SSISA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</si>
  <si>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WAKISO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</si>
  <si>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WAKISOTOWNCOUNCIL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</si>
  <si>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ENTEBBEMC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</si>
  <si>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DIVISIONA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</si>
  <si>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DIVISIONB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</si>
  <si>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KYADONDO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</si>
  <si>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BUSUKUMA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</si>
  <si>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GOMBE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</si>
  <si>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KIRATOWNCOUNCIL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</si>
  <si>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MAKIDYE-SSABAGABO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</si>
  <si>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NABWERU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</si>
  <si>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NANGABO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</si>
  <si>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NANSANATOWNCOUNCIL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</si>
  <si>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AMURIA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</si>
  <si>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AMURIA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</si>
  <si>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ABARILELA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</si>
  <si>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AKERIAU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</si>
  <si>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AMURIATOWNCOUNCIL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</si>
  <si>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APEDURU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</si>
  <si>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ASAMUK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</si>
  <si>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KUJU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</si>
  <si>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MORUNGATUNY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</si>
  <si>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OGOLAI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</si>
  <si>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ORUNGO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</si>
  <si>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WERA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</si>
  <si>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WILLA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</si>
  <si>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KAPELEBYONG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</si>
  <si>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ACOWA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</si>
  <si>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AKOROMIT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</si>
  <si>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OBALANGA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</si>
  <si>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OKUNGUR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</si>
  <si>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BUDAKA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</si>
  <si>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BUDAKA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</si>
  <si>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BUDAKATOWNCOUNCIL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</si>
  <si>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KACHOMO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</si>
  <si>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KADERUNA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</si>
  <si>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KAKULE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</si>
  <si>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LYAMA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</si>
  <si>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NABOA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</si>
  <si>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NANSANGA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</si>
  <si>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IKIIKI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</si>
  <si>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IKI-IKI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</si>
  <si>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KAMERUKA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</si>
  <si>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KAMONKOLI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</si>
  <si>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KATIIRA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</si>
  <si>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MUGITI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</si>
  <si>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BUDUDA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</si>
  <si>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MANJIYA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</si>
  <si>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BUBIITA.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</si>
  <si>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BUDUDATOWNCOUNCIL.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</si>
  <si>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BUDUDA.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</si>
  <si>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BUKALASI.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</si>
  <si>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BUKIBOKOLO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</si>
  <si>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BUKIGAI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</si>
  <si>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BULUKECHEKE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</si>
  <si>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BUMASHETI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</si>
  <si>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BUMAYOKA.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</si>
  <si>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BUSHIKA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</si>
  <si>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BUSHIRIBO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</si>
  <si>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BUSHIYI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</si>
  <si>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BUWALI.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</si>
  <si>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NABWEYA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</si>
  <si>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NAKATSI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</si>
  <si>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NALWANZA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</si>
  <si>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BUGIRI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</si>
  <si>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BUKOOLI(NORTH)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</si>
  <si>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BUDHAYA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</si>
  <si>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BUGIRITOWNCOUNCIL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</si>
  <si>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BULESA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</si>
  <si>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BULIDHA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</si>
  <si>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BULUGUYI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</si>
  <si>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IWEMBA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</si>
  <si>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KAPYANGA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</si>
  <si>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MUTERERE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</si>
  <si>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NABUKALU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</si>
  <si>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NANKOMA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</si>
  <si>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BUKEDEA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</si>
  <si>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BUKEDEA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</si>
  <si>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BUKEDEATOWNCOUNCIL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</si>
  <si>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KACHUMBALA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</si>
  <si>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KIDONGOLE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</si>
  <si>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KOLIR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</si>
  <si>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MALERA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</si>
  <si>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BUKWO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</si>
  <si>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KONGASIS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</si>
  <si>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BUKWO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</si>
  <si>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BUKWOTOWNCOUNCIL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</si>
  <si>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CHEPKWASTA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</si>
  <si>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CHESOWER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</si>
  <si>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KABEI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</si>
  <si>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KAMET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</si>
  <si>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KAPTERERWO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</si>
  <si>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KORTEK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</si>
  <si>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RIWO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</si>
  <si>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SENENDET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</si>
  <si>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SUAM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</si>
  <si>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TULEL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</si>
  <si>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BULAMBULI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</si>
  <si>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BULAMBULI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</si>
  <si>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BUGINYANYA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</si>
  <si>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BUKHALU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</si>
  <si>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BULAAGO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</si>
  <si>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BULAMBULITOWNCOUNCIL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</si>
  <si>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BULEGENI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</si>
  <si>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BULEGENITOWNCOUNCIL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</si>
  <si>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BULUGANYA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</si>
  <si>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BUMASOBO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</si>
  <si>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BUMUGIBOLE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</si>
  <si>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BUNAMBUTYE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</si>
  <si>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BWIKHONGE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</si>
  <si>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KAMU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</si>
  <si>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LUSHA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</si>
  <si>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MASIIRA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</si>
  <si>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MUYEMBE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</si>
  <si>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NABONGO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</si>
  <si>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NAMISUNI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</si>
  <si>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SIMU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</si>
  <si>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SISIYI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</si>
  <si>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BUSIA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</si>
  <si>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BUSIAMC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</si>
  <si>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EASTERNDIVISION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</si>
  <si>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WESTERNDIVISION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</si>
  <si>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SAMIA-BUGWE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</si>
  <si>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BUHEHE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</si>
  <si>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BULUMBI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</si>
  <si>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BUSIME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</si>
  <si>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BUSITEMA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</si>
  <si>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BUTEBA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</si>
  <si>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BUYANGA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</si>
  <si>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DABANI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</si>
  <si>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LUMINO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</si>
  <si>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LUNYO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</si>
  <si>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MAJANJI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</si>
  <si>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MASABA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</si>
  <si>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MASAFU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</si>
  <si>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MASINYA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</si>
  <si>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SIKUDA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</si>
  <si>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BUTALEJA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</si>
  <si>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BUNYOLE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</si>
  <si>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BUDUMBA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</si>
  <si>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BUSABA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</si>
  <si>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BUSABI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</si>
  <si>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BUSOLWE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</si>
  <si>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BUSOLWETOWNCOUNCIL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</si>
  <si>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BUTALEJA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</si>
  <si>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BUTALEJATOWNCOUNCIL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</si>
  <si>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HIMUTU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</si>
  <si>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KACHONGA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</si>
  <si>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MAZIMASA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</si>
  <si>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NAWANJOFU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</si>
  <si>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NAWEYO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</si>
  <si>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BUYENDE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</si>
  <si>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BUDIOPE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</si>
  <si>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BUYENDE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</si>
  <si>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BUYENDETOWNCOUNCIL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</si>
  <si>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KAGULU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</si>
  <si>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KIDERA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</si>
  <si>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NKONDO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</si>
  <si>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IGANGA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</si>
  <si>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BUGWERI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</si>
  <si>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BUSEMBATIATOWNCOUNCIL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</si>
  <si>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IBULANKU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</si>
  <si>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IGOMBE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</si>
  <si>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MAKUUTU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</si>
  <si>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NAMALEMBA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</si>
  <si>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IGANGAMC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</si>
  <si>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NORTHERNDIVISION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</si>
  <si>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KIGULU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</si>
  <si>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BULAMOGI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</si>
  <si>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NABITENDE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</si>
  <si>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NAKALAMA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</si>
  <si>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NAKIGO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</si>
  <si>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NAMBALE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</si>
  <si>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NAMUNGALWE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</si>
  <si>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NAWANDALA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</si>
  <si>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NAWANYINGI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</si>
  <si>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JINJA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</si>
  <si>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BUTEMBE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</si>
  <si>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BUGEMBETOWNCOUNCIL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</si>
  <si>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BUSEDDE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</si>
  <si>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KAKIRATOWNCOUNCIL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</si>
  <si>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MAFUBIRA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</si>
  <si>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JINJAMC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</si>
  <si>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JINJACENTRALDIVISION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</si>
  <si>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MASESE/WALUKUBADIVISION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</si>
  <si>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KAGOMA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</si>
  <si>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BUDONDO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</si>
  <si>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BUTAGAYA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</si>
  <si>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BUWENGE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</si>
  <si>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BUWENGETOWNCOUNCIL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</si>
  <si>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BUYENGO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</si>
  <si>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KABERAMAIDO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</si>
  <si>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KABERAMAIDO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</si>
  <si>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ALWA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</si>
  <si>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APERIKIRA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</si>
  <si>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KABERAMAIDOTOWNCOUNCIL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</si>
  <si>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KOBULUBULU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</si>
  <si>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OCHERO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</si>
  <si>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KALAKI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</si>
  <si>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ANYARA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</si>
  <si>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APAPAI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</si>
  <si>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KALIRO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</si>
  <si>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KAMULI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</si>
  <si>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BUGABULA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</si>
  <si>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BUZAAYA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</si>
  <si>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KAPCHORWA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</si>
  <si>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TINGEY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</si>
  <si>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AMUKOL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</si>
  <si>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CHEMA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</si>
  <si>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CHEPTERET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</si>
  <si>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GAMOGO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</si>
  <si>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KABEYWA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</si>
  <si>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KAPCHESOMBE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</si>
  <si>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KAPCHORWATOWNCOUNCIL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</si>
  <si>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KAPSINDA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</si>
  <si>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KAPTANYA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</si>
  <si>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KAPTERET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</si>
  <si>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KASEREM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</si>
  <si>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KAWOWO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</si>
  <si>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MUNARYA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</si>
  <si>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SIPI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</si>
  <si>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TEGERES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</si>
  <si>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KATAKWI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</si>
  <si>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TOROMA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</si>
  <si>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KAPUJAN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</si>
  <si>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MAGORO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</si>
  <si>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OMODOI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</si>
  <si>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USUK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</si>
  <si>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KATAKWI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</si>
  <si>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KATAKWITOWNCOUNCIL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</si>
  <si>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NGARIAM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</si>
  <si>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ONGONGOJA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</si>
  <si>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PALAM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</si>
  <si>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KIBUKU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</si>
  <si>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KIBUKU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</si>
  <si>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BULANGIRA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</si>
  <si>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BUSETA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</si>
  <si>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KABWERI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</si>
  <si>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KADAMA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</si>
  <si>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KAGUMU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</si>
  <si>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KASASIRA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</si>
  <si>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KIBUKUTOWNCOUNCIL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</si>
  <si>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KIRIKA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</si>
  <si>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TIRINYI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</si>
  <si>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KUMI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</si>
  <si>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KUMI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</si>
  <si>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ATUTUR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</si>
  <si>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KANYUM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</si>
  <si>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KUMITOWNCOUNCIL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</si>
  <si>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MUKONGORO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</si>
  <si>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NYERO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</si>
  <si>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ONGINO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</si>
  <si>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KWEEN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</si>
  <si>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KWEEN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</si>
  <si>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BENET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</si>
  <si>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BINYINY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</si>
  <si>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BINYINYTOWNCOUNCIL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</si>
  <si>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KAPRORON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</si>
  <si>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KAPTOYOY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</si>
  <si>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KAPTUM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</si>
  <si>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KIRIKI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</si>
  <si>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KITAWOI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</si>
  <si>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KWANYIY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</si>
  <si>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KWOSIR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</si>
  <si>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MOYOK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</si>
  <si>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NGENGE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</si>
  <si>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LUUKA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</si>
  <si>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LUUKA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</si>
  <si>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</si>
  <si>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BUKOOMA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</si>
  <si>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BULONGO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</si>
  <si>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IKUMBYA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</si>
  <si>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IRONGO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</si>
  <si>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LUUKATOWNCOUNCIL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</si>
  <si>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NAWAMPITI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</si>
  <si>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WAIBUGA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</si>
  <si>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MANAFWA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</si>
  <si>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BUBULO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</si>
  <si>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BUBUTU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</si>
  <si>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BUGOBERO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</si>
  <si>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BUKHABUSI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</si>
  <si>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BUKHAWEKA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</si>
  <si>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BUKHOFU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</si>
  <si>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BUKIABI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</si>
  <si>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BUKOKHO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</si>
  <si>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BUKUSU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</si>
  <si>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BUMBO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</si>
  <si>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BUMWONI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</si>
  <si>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BUNABWANA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</si>
  <si>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BUPOTO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</si>
  <si>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BUSUKUYA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</si>
  <si>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BUTIRU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</si>
  <si>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BUTTA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</si>
  <si>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BUWABWALA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</si>
  <si>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BUWAGOGO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</si>
  <si>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KAATO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</si>
  <si>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KHABUTOOLA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</si>
  <si>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LWAKHAKHATOWNCOUNCIL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</si>
  <si>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MAGALE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</si>
  <si>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MANAFWATOWNCOUNCIL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</si>
  <si>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MUKOTO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</si>
  <si>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NALONDO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</si>
  <si>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NAMABYA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</si>
  <si>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NAMBOKO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</si>
  <si>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SIBANGA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</si>
  <si>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SISUNI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</si>
  <si>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TSEKULULU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</si>
  <si>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WESWA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</si>
  <si>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MAYUGE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</si>
  <si>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BUNYA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</si>
  <si>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BAITAMBOGWE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</si>
  <si>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BUKABOOLI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</si>
  <si>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BUKATUBE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</si>
  <si>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BUSAKIRA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</si>
  <si>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BUWAAYA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</si>
  <si>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IMANYIRO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</si>
  <si>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JAGUZI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</si>
  <si>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KIGANDALO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</si>
  <si>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KITYERERA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</si>
  <si>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MAYUGETOWNCOUNCIL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</si>
  <si>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MPUNGWE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</si>
  <si>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WAIRASA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</si>
  <si>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MBALE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</si>
  <si>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BUNGOKHO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</si>
  <si>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BUBYANGU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</si>
  <si>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BUDWALE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</si>
  <si>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BUFUMBO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</si>
  <si>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BUKASAKYA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</si>
  <si>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BUKHIENDE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</si>
  <si>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BUKONDE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</si>
  <si>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BUMASIKYE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</si>
  <si>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BUMBOBI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</si>
  <si>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BUNGOKHOMUTOTO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</si>
  <si>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BUSANO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</si>
  <si>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BUSIU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</si>
  <si>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BUSOBA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</si>
  <si>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LUKHONGE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</si>
  <si>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LWASSO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</si>
  <si>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NAKALOKE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</si>
  <si>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NAKALOKETOWNCOUNCIL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</si>
  <si>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NAMANYONYI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</si>
  <si>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NYONDO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</si>
  <si>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WANALE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</si>
  <si>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MBALEMC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</si>
  <si>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INDUSTRIALDIVISION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</si>
  <si>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WANALEDIVISION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</si>
  <si>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NAMAYINGO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</si>
  <si>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BUKOOLI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</si>
  <si>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BUGANA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</si>
  <si>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BUHEMBA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</si>
  <si>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BUSWALE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</si>
  <si>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BUYINJA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</si>
  <si>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LOLWE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</si>
  <si>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MUTUMBA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</si>
  <si>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NAMAYINGOTOWNCOUNCIL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</si>
  <si>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SIGULUISLANDS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</si>
  <si>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NAMUTUMBA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</si>
  <si>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BUSIKI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</si>
  <si>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BULANGE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</si>
  <si>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IVUKULA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</si>
  <si>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KIBAALE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</si>
  <si>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MAGADA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</si>
  <si>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NAMUTUMBA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</si>
  <si>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NAMUTUMBATOWNCOUNCIL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</si>
  <si>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NSINZE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</si>
  <si>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NGORA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</si>
  <si>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NGORA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</si>
  <si>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KAPIR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</si>
  <si>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KOBWIN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</si>
  <si>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MUKURA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</si>
  <si>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NGORATOWNCOUNCIL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</si>
  <si>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PALLISA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</si>
  <si>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AGULE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</si>
  <si>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AKISIM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</si>
  <si>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APOPONG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</si>
  <si>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CHELEKURA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</si>
  <si>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GOGONYO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</si>
  <si>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KAMEKE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</si>
  <si>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BUTEBO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</si>
  <si>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KABWANGASI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</si>
  <si>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KAKORO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</si>
  <si>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KANGINIMA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</si>
  <si>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KIBALE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</si>
  <si>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OPWATETA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</si>
  <si>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PETETE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</si>
  <si>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PALLISA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</si>
  <si>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KAMUGE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</si>
  <si>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KASODO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</si>
  <si>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OLOK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</si>
  <si>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PALLISATOWNCOUNCIL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</si>
  <si>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PUTI-PUTI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</si>
  <si>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SERERE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</si>
  <si>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KASILO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</si>
  <si>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BUGONDO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</si>
  <si>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KADUNGULU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</si>
  <si>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KASILOTOWNCOUNCIL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</si>
  <si>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LABORI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</si>
  <si>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PINGIRE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</si>
  <si>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SERERE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</si>
  <si>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ATIIRA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</si>
  <si>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KATETA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</si>
  <si>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KYERE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</si>
  <si>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OLIO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</si>
  <si>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SERERETOWNCOUNCIL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</si>
  <si>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SIRONKO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</si>
  <si>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BUDADIRI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</si>
  <si>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BUDADIRITOWNCOUNCIL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</si>
  <si>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BUGITIMWA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</si>
  <si>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BUHUGU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</si>
  <si>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BUKHULO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</si>
  <si>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BUKIISE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</si>
  <si>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BUKIYI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</si>
  <si>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BUKYABO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</si>
  <si>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BUKYAMBI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</si>
  <si>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BUMALIMBA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</si>
  <si>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BUMASIFWA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</si>
  <si>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BUNYAFA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</si>
  <si>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BUSULANI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</si>
  <si>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BUTANDIGA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</si>
  <si>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BUTEZA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</si>
  <si>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BUWALASI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</si>
  <si>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BUWASA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</si>
  <si>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BUYOBO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</si>
  <si>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NALUSALA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</si>
  <si>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SIRONKOTOWNCOUNCIL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</si>
  <si>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ZESUI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</si>
  <si>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SOROTI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</si>
  <si>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SOROTI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</si>
  <si>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ARAPAI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</si>
  <si>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ASURET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</si>
  <si>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GWERI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</si>
  <si>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KAMUDA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</si>
  <si>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KATINE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</si>
  <si>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TUBUR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</si>
  <si>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SOROTIMC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</si>
  <si>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TORORO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</si>
  <si>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TORORO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</si>
  <si>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KWAPA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</si>
  <si>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MALABATOWNCOUNCIL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</si>
  <si>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MELLA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</si>
  <si>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MERIKIT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</si>
  <si>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MOLO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</si>
  <si>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MUKUJU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</si>
  <si>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OSUKURU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</si>
  <si>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TOROROMC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</si>
  <si>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WESTBUDAMA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</si>
  <si>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IYOLWA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</si>
  <si>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KIREWA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</si>
  <si>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KISOKO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</si>
  <si>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MAGOLA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</si>
  <si>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MULANDA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</si>
  <si>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NABUYOGA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</si>
  <si>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NAGONGERA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</si>
  <si>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NAGONGERATOWNCOUNCIL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</si>
  <si>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PAYA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</si>
  <si>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PETTA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</si>
  <si>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RUBONGI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</si>
  <si>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SOP-SOP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</si>
  <si>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ABIM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</si>
  <si>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LABWOR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</si>
  <si>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ABIM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</si>
  <si>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ABIMTOWNCOUNCIL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</si>
  <si>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ALEREK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</si>
  <si>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LOTUKEI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</si>
  <si>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MORULEM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</si>
  <si>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NYAKWAE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</si>
  <si>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ADJUMANI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</si>
  <si>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EASTMOYO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</si>
  <si>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ADJUMANITOWNCOUNCIL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</si>
  <si>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ADROPI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</si>
  <si>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ARINYAPI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</si>
  <si>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CIFORO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</si>
  <si>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DZAIPI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</si>
  <si>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ITIRIKWA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</si>
  <si>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OFUA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</si>
  <si>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OKUSIJONI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</si>
  <si>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PACARA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</si>
  <si>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PAKELE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</si>
  <si>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AGAGO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</si>
  <si>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AGAGO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</si>
  <si>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ADILANG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</si>
  <si>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AGAGOTOWNCOUNCIL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</si>
  <si>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ARUM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</si>
  <si>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KALONGOTOWNCOUNCIL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</si>
  <si>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KOTOMOL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</si>
  <si>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LAMIYO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</si>
  <si>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LAPONO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</si>
  <si>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LIRAPALWO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</si>
  <si>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LOKOLE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</si>
  <si>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OMIYAPACWA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</si>
  <si>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OMOT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</si>
  <si>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PAIMOL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</si>
  <si>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PARABONG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</si>
  <si>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PATONGO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</si>
  <si>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PATONGOTOWNCOUNCIL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</si>
  <si>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WOL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</si>
  <si>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ALEBTONG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</si>
  <si>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MOROTO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</si>
  <si>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ABAKO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</si>
  <si>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ABIA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</si>
  <si>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AKURA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</si>
  <si>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ALEBTONGTOWNCOUNCIL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</si>
  <si>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ALOI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</si>
  <si>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AMUGU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</si>
  <si>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APALA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</si>
  <si>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AWEI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</si>
  <si>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OMORO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</si>
  <si>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AMOLATAR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</si>
  <si>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KIOGA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</si>
  <si>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AGIKDAK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</si>
  <si>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AGWINGIRI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</si>
  <si>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AKWON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</si>
  <si>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AMOLATARTOWNCOUNCIL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</si>
  <si>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APUTI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</si>
  <si>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ARWOTCEK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</si>
  <si>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AWELO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</si>
  <si>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ETAM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</si>
  <si>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MUNTU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</si>
  <si>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NAMASALE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</si>
  <si>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NAMASALETOWNCOUNCIL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</si>
  <si>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POKOT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</si>
  <si>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AMUDAT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</si>
  <si>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AMUDATTOWNCOUNCIL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</si>
  <si>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KARITA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</si>
  <si>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LOROO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</si>
  <si>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KILAK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</si>
  <si>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AMURU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</si>
  <si>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AMURUTOWNCOUNCIL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</si>
  <si>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ATIAK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</si>
  <si>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LAMOGI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</si>
  <si>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PABO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</si>
  <si>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APAC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</si>
  <si>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KWANIA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</si>
  <si>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ABONGOMOLA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</si>
  <si>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ADUKU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</si>
  <si>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ADUKUTOWNCOUNCIL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</si>
  <si>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CHAWENTE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</si>
  <si>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INOMO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</si>
  <si>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NAMBEISO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</si>
  <si>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MARUZI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</si>
  <si>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AKOKORO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</si>
  <si>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APAC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</si>
  <si>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APACTOWNCOUNCIL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</si>
  <si>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CHEGERE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</si>
  <si>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IBUJE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</si>
  <si>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ARUA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</si>
  <si>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ARUAMC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</si>
  <si>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ARUAHILL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</si>
  <si>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RIVEROLI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</si>
  <si>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AYIVU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</si>
  <si>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ADUMI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</si>
  <si>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AROI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</si>
  <si>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AYIVUNI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</si>
  <si>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DADAMU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</si>
  <si>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MANIBE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</si>
  <si>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OLUKO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</si>
  <si>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PAJULU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</si>
  <si>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MADI-OKOLLO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</si>
  <si>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ANYIRIBU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</si>
  <si>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OFFAKA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</si>
  <si>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OGOKO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</si>
  <si>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OKOLLO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</si>
  <si>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PAWOR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</si>
  <si>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RHINOCAMP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</si>
  <si>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RIGBO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</si>
  <si>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ULEPPI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</si>
  <si>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TEREGO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</si>
  <si>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AII-VU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</si>
  <si>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BILEAFE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</si>
  <si>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KATRINI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</si>
  <si>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OMUGO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</si>
  <si>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UDUPI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</si>
  <si>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URIAMA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</si>
  <si>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VURRA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</si>
  <si>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AJIA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</si>
  <si>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ARIVU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</si>
  <si>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LOGIRI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</si>
  <si>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DOKOLO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</si>
  <si>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DOKOLO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</si>
  <si>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ADEKNINO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</si>
  <si>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ADOK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</si>
  <si>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AGWATA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</si>
  <si>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AMWOMA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</si>
  <si>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BATTA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</si>
  <si>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DOKOLOTOWNCOUNCIL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</si>
  <si>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KANGAI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</si>
  <si>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KWERA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</si>
  <si>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OKWALONGWEN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</si>
  <si>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OKWONGODUL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</si>
  <si>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GULU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</si>
  <si>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ASWA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</si>
  <si>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AWACH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</si>
  <si>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BUNGATIRA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</si>
  <si>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PAICHO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</si>
  <si>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PALARO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</si>
  <si>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PATIKO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</si>
  <si>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UNYAMA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</si>
  <si>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GULUMC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</si>
  <si>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BARDEGEDIVISION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</si>
  <si>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LAROODIVISION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</si>
  <si>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LAYIBIDIVISION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</si>
  <si>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PECEDIVISION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</si>
  <si>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BOBI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</si>
  <si>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</si>
  <si>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LAKWANA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</si>
  <si>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LALOGI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</si>
  <si>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ODEK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</si>
  <si>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ONGAKO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</si>
  <si>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KAABONG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</si>
  <si>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DODOTH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</si>
  <si>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KAABONGEAST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</si>
  <si>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KAABONGTOWNCOUNCIL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</si>
  <si>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KAABONGWEST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</si>
  <si>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KALAPATA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</si>
  <si>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KAMION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</si>
  <si>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KAPEDO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</si>
  <si>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KATHILE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</si>
  <si>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KAWALAKOL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</si>
  <si>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LOBALANGIT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</si>
  <si>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LODIKO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</si>
  <si>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LOLELIA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</si>
  <si>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LOYORO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</si>
  <si>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NAPORE(KARENGA)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</si>
  <si>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SIDOK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</si>
  <si>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KITGUM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</si>
  <si>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CHUA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</si>
  <si>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KITGUMMATIDI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</si>
  <si>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KITGUMTOWNCOUNCIL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</si>
  <si>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LABONGOAKWANG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</si>
  <si>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LABONGOAMIDA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</si>
  <si>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LABONGOLAYAMO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</si>
  <si>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LAGORO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</si>
  <si>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MUCWINI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</si>
  <si>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NAMOKORA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</si>
  <si>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OMIYAANYIMA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</si>
  <si>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OROM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</si>
  <si>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KOBOKO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</si>
  <si>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KOBOKO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</si>
  <si>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ABUKU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</si>
  <si>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DRANYA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</si>
  <si>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KOBOKOTOWNCOUNCIL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</si>
  <si>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KOLE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</si>
  <si>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KOLE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</si>
  <si>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KOTIDO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</si>
  <si>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JIE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</si>
  <si>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LAMWO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</si>
  <si>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LAMWO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</si>
  <si>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LIRA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</si>
  <si>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ERUTE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</si>
  <si>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OGUR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</si>
  <si>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LIRAMC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</si>
  <si>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ADYELDIVISION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</si>
  <si>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OJWINADIVISION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</si>
  <si>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RAILWAYDIVISION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</si>
  <si>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MARACHA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</si>
  <si>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MARACHA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</si>
  <si>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KIJOMORO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</si>
  <si>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NYADRI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</si>
  <si>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OLEBA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</si>
  <si>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OLUFEE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</si>
  <si>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OLUVU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</si>
  <si>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TARA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</si>
  <si>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YIVU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</si>
  <si>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MOROTO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</si>
  <si>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MATHENIKO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</si>
  <si>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KATIKEKILE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</si>
  <si>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NADUNGET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</si>
  <si>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RUPA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</si>
  <si>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TAPAC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</si>
  <si>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MOROTOMC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</si>
  <si>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NORTHDIVISION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</si>
  <si>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SOUTHDIVISION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</si>
  <si>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MOYO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</si>
  <si>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OBONGI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</si>
  <si>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ALIBA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</si>
  <si>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GIMARA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</si>
  <si>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ITULA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</si>
  <si>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WESTMOYO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</si>
  <si>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DIFULE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</si>
  <si>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LAROPI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</si>
  <si>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LEFORI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</si>
  <si>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METU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</si>
  <si>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MOYO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</si>
  <si>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MOYOTOWNCOUNCIL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</si>
  <si>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NAKAPIRIPIRIT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</si>
  <si>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CHEKWII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</si>
  <si>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KAKOMONGOLE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</si>
  <si>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LOREGAE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</si>
  <si>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MORUITA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</si>
  <si>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NAKAPIRIPIRITTOWNCOUNCIL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</si>
  <si>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NAMALU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</si>
  <si>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PIAN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</si>
  <si>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LOLACHAT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</si>
  <si>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LORENGEDWAT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</si>
  <si>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NABILATUK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</si>
  <si>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NAPAK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</si>
  <si>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BOKORA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</si>
  <si>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NEBBI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</si>
  <si>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JONAM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</si>
  <si>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PADYERE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</si>
  <si>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NWOYA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</si>
  <si>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NWOYA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</si>
  <si>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OTUKE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</si>
  <si>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OTUKE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</si>
  <si>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OYAM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</si>
  <si>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OYAM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</si>
  <si>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ABER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</si>
  <si>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ABOK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</si>
  <si>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ACABA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</si>
  <si>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ALEKA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</si>
  <si>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ICEME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</si>
  <si>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KAMDINI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</si>
  <si>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</si>
  <si>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MINAKULU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</si>
  <si>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MYENE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</si>
  <si>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NGAI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</si>
  <si>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OTWAL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</si>
  <si>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OYAMTOWNCOUNCIL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</si>
  <si>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PADER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</si>
  <si>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ARUU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</si>
  <si>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ACHOLIBUR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</si>
  <si>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ANGANGURA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</si>
  <si>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ATANGA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</si>
  <si>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AWERE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</si>
  <si>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LAGUTI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</si>
  <si>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LAPUL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</si>
  <si>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LATANYA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</si>
  <si>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OGOM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</si>
  <si>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PADER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</si>
  <si>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PADERTOWNCOUNCIL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</si>
  <si>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PAJULE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</si>
  <si>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PURANGA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</si>
  <si>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YUMBE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</si>
  <si>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ARINGA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</si>
  <si>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APO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</si>
  <si>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ARIWA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</si>
  <si>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DRAJINI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</si>
  <si>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KEI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</si>
  <si>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KERWA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</si>
  <si>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KOCHI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</si>
  <si>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KULULU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</si>
  <si>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KURU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</si>
  <si>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LODONGA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</si>
  <si>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MIDIGO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</si>
  <si>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ODRAVU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</si>
  <si>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ROMOGI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</si>
  <si>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YUMBETOWNCOUNCIL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</si>
  <si>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ZOMBO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</si>
  <si>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OKORO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</si>
  <si>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BUHWEJU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</si>
  <si>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BUHWEJU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</si>
  <si>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BIHANGA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</si>
  <si>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BITSYA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</si>
  <si>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BURERE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</si>
  <si>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ENGAJU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</si>
  <si>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KARUNGU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</si>
  <si>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NSIIKATOWNCOUNCIL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</si>
  <si>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NYAKISHANA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</si>
  <si>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RWENGWE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</si>
  <si>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BULIISA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</si>
  <si>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BULIISA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</si>
  <si>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BIISO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</si>
  <si>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BULIISATOWNCOUNCIL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</si>
  <si>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BUTIABA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</si>
  <si>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KIGWERA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</si>
  <si>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KIHUNGYA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</si>
  <si>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NGWEDO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</si>
  <si>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BUNDIBUGYO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</si>
  <si>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BUGHENDERA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</si>
  <si>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BUKONZO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</si>
  <si>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HARUGALE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</si>
  <si>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NDUGUTU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</si>
  <si>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NGAMBA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</si>
  <si>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NTOTORO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</si>
  <si>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SINDILA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</si>
  <si>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BWAMBA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</si>
  <si>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BUBANDI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</si>
  <si>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BUBUKWANGA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</si>
  <si>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BUNDIBUGYOTOWNCOUNCIL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</si>
  <si>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BUSARU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</si>
  <si>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KASITU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</si>
  <si>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KIRUMYA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</si>
  <si>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KISUBA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</si>
  <si>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MIRAMBI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</si>
  <si>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NYAHUKATOWNCOUNCIL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</si>
  <si>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BUSHENYI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</si>
  <si>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ISHAKADIVISION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</si>
  <si>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NYAKABIRIZIDIVISION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</si>
  <si>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IGARA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</si>
  <si>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BITOOMA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</si>
  <si>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BUMBAIRE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</si>
  <si>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IBAARE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</si>
  <si>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KAKANJU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</si>
  <si>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KYABUGIMBI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</si>
  <si>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KYAMUHUNGA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</si>
  <si>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KYEIZOOBA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</si>
  <si>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NYABUBARE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</si>
  <si>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RUHUMURO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</si>
  <si>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HOIMA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</si>
  <si>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BUGAHYA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</si>
  <si>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BUHANIKA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</si>
  <si>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BUSERUKA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</si>
  <si>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KIGOROBYA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</si>
  <si>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KIGOROBYATOWNCOUNCIL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</si>
  <si>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KITOBA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</si>
  <si>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KYABIGAMBIRE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</si>
  <si>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BUHAGUZI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</si>
  <si>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BUGAMBE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</si>
  <si>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BUHIMBA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</si>
  <si>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KABWOYA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</si>
  <si>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KIZIRANFUMBI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</si>
  <si>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KYANGWALI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</si>
  <si>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HOIMAMC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</si>
  <si>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BUJUMBURADIVISION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</si>
  <si>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BUSIISIDIVISION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</si>
  <si>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KAHOORADIVISION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</si>
  <si>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MPARODIVISION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</si>
  <si>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IBANDA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</si>
  <si>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IBANDA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</si>
  <si>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BISHESHE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</si>
  <si>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IBANDATOWNCOUNCIL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</si>
  <si>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IGORORATOWNCOUNCIL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</si>
  <si>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ISHONGORORO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</si>
  <si>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ISHONGOROROTOWNCOUNCIL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</si>
  <si>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KASHANGURA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</si>
  <si>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KEIHANGARA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</si>
  <si>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KICUZI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</si>
  <si>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KIJONGO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</si>
  <si>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KIKYENKYE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</si>
  <si>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NSASI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</si>
  <si>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NYABUHIKYE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</si>
  <si>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NYAMAREBE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</si>
  <si>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RUKIRI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</si>
  <si>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RUSHANGOTOWNCOUNCIL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</si>
  <si>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ISINGIRO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</si>
  <si>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ENDIINZI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</si>
  <si>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KASHUMBA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</si>
  <si>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MBAARE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</si>
  <si>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NAKIVALE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</si>
  <si>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NGARAMA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</si>
  <si>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RUGAAGA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</si>
  <si>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RUSHASHA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</si>
  <si>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ISINGIRO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</si>
  <si>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BIREERE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</si>
  <si>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ISINGIROTOWNCOUNCIL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</si>
  <si>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KABAREBERETOWNCOUNCIL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</si>
  <si>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KABINGO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</si>
  <si>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KABUYANDA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</si>
  <si>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KABUYANDATOWNCOUNCIL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</si>
  <si>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KIKAGATE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</si>
  <si>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MASHA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</si>
  <si>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NYAKITUNDA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</si>
  <si>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NYAMUYANJA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</si>
  <si>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ORUCHINGA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</si>
  <si>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RUBOROGOTA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</si>
  <si>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KABALE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</si>
  <si>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KABALEMC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</si>
  <si>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SOUTHERNDIVISION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</si>
  <si>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NDORWA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</si>
  <si>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BUHARA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</si>
  <si>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BUTANDA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</si>
  <si>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KAHARO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</si>
  <si>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KAMUGANGUZI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</si>
  <si>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KATUNATOWNCOUNCUL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</si>
  <si>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KITUMBA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</si>
  <si>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KYANAMIRA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</si>
  <si>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MAZIBA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</si>
  <si>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RUBAYA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</si>
  <si>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RUBANDA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</si>
  <si>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BUBAARE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</si>
  <si>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BUFUNDI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</si>
  <si>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HAMURWA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</si>
  <si>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HAMURWATOWNCOUNCIL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</si>
  <si>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IKUMBA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</si>
  <si>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MUKO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</si>
  <si>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NYAMWERU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</si>
  <si>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RUHIJA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</si>
  <si>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RUKIGA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</si>
  <si>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BUKINDA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</si>
  <si>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KAMWEZI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</si>
  <si>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KASHAMBYA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</si>
  <si>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MUHANGATOWNCOUNCIL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</si>
  <si>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RWAMUCUCU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</si>
  <si>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KABAROLE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</si>
  <si>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BUNYANGABU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</si>
  <si>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BUHEESI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</si>
  <si>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KABONERO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</si>
  <si>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KATEEBWA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</si>
  <si>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KIBIITO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</si>
  <si>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KIBIITOTOWNCOUNCIL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</si>
  <si>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KISOMORO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</si>
  <si>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RUBONATOWNCOUNCIL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</si>
  <si>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RWIMI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</si>
  <si>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RWIMITOWNCOUNCIL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</si>
  <si>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BURAHYA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</si>
  <si>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BUKUUKU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</si>
  <si>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</si>
  <si>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HAKIBALE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</si>
  <si>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KARAGOTOWNCOUNCIL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</si>
  <si>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KARAMBI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</si>
  <si>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KARANGURA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</si>
  <si>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KASENDA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</si>
  <si>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KICWAMBA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</si>
  <si>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KIKOTOWNCOUNCIL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</si>
  <si>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KYAITAMBATOWNCOUNCIL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</si>
  <si>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MUGUSU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</si>
  <si>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RUTEETE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</si>
  <si>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KAMWENGE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</si>
  <si>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BIGULI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</si>
  <si>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BUSIRIBA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</si>
  <si>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BWIZI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</si>
  <si>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KABAMBIRO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</si>
  <si>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KAHUNGE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</si>
  <si>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KAMWENGE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</si>
  <si>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KAMWENGETOWNCOUNCIL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</si>
  <si>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NKOMA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</si>
  <si>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RWAMWANJAR/S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</si>
  <si>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KITAGWENDA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</si>
  <si>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BUHANDA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</si>
  <si>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KANARA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</si>
  <si>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KICHECHE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</si>
  <si>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MAHYORO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</si>
  <si>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NTARA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</si>
  <si>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NYABBANI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</si>
  <si>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KANUNGU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</si>
  <si>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KINKIIZI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</si>
  <si>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BUTOGOTATOWNCOUNCIL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</si>
  <si>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KAMBUGA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</si>
  <si>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KAMBUGATOWNCOUNCIL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</si>
  <si>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KANUNGUTOWNCOUNCIL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</si>
  <si>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KANYANTOROGO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</si>
  <si>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KATETE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</si>
  <si>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KIHIIHI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</si>
  <si>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KIHIIHITOWNCOUNCIL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</si>
  <si>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KINAABA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</si>
  <si>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KIRIMA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</si>
  <si>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MPUNGU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</si>
  <si>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NYAKINONI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</si>
  <si>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NYAMIRAMA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</si>
  <si>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FORTPORTAL 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</si>
  <si>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</si>
  <si>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RUGYEYO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</si>
  <si>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RUTENGA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</si>
  <si>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KASESE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</si>
  <si>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BWERA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</si>
  <si>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IHANDIRO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</si>
  <si>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ISANGO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</si>
  <si>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KISINGA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</si>
  <si>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KITHOLHU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</si>
  <si>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KYARUMBA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</si>
  <si>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KYONDO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</si>
  <si>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MAHANGO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</si>
  <si>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MUKUNYU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</si>
  <si>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NYAKATONNZI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</si>
  <si>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NYAKIYUMBU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</si>
  <si>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BUSONGORA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</si>
  <si>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BUGOYE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</si>
  <si>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BUHUHIRA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</si>
  <si>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BWESUMBU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</si>
  <si>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HIMATOWNCOUNCIL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</si>
  <si>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KARUSANDARA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</si>
  <si>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KILEMBE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</si>
  <si>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KITSWAMBA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</si>
  <si>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KYABARUNGIRA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</si>
  <si>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LAKEKATWE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</si>
  <si>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MALIBA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</si>
  <si>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MUHOKYA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</si>
  <si>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RUKOKI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</si>
  <si>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KASESEMC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</si>
  <si>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NYAMWAMBADIVISION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</si>
  <si>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KIBAALE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</si>
  <si>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BUGANGAIZI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</si>
  <si>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BIREMBO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</si>
  <si>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BWANSWA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</si>
  <si>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KAKINDO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</si>
  <si>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KAKUMIROTOWNCOUNCIL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</si>
  <si>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KASIITA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</si>
  <si>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MPASAANA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</si>
  <si>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NALWEYO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</si>
  <si>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NKOOKO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</si>
  <si>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BUYAGA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</si>
  <si>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BURORA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</si>
  <si>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BWIKARA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</si>
  <si>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KABAMBA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</si>
  <si>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KAGADI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</si>
  <si>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KAGADITOWNCOUNCIL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</si>
  <si>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KIRYANGA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</si>
  <si>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KYAKABADIIMA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</si>
  <si>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KYANAISOKE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</si>
  <si>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KYATEREKERA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</si>
  <si>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KYENZIGE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</si>
  <si>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MABAALE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</si>
  <si>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MPEEFU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</si>
  <si>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MUHORRO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</si>
  <si>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MUHORROTOWNCOUNCIL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</si>
  <si>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NDAIGA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</si>
  <si>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PAACWA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</si>
  <si>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RUGASHARI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</si>
  <si>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BUYANJA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</si>
  <si>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BUBANGO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</si>
  <si>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BWAMIRAMIRA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</si>
  <si>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KIBAALETOWNCOUNCIL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</si>
  <si>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KYEBANDO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</si>
  <si>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MATALE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</si>
  <si>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MUGARAMA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</si>
  <si>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NYAMARUNDA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</si>
  <si>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NYAMARWA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</si>
  <si>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KIRUHURA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</si>
  <si>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KAZO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</si>
  <si>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BUREMBA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</si>
  <si>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BURUNGA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</si>
  <si>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ENGARI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</si>
  <si>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KANONI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</si>
  <si>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KAZOTOWNCOUNCIL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</si>
  <si>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NKUNGU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</si>
  <si>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RWEMIKOMA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</si>
  <si>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NYABUSHOZI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</si>
  <si>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KANYARYERU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</si>
  <si>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KASHONGI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</si>
  <si>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KENSHUNGA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</si>
  <si>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KIKAATSI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</si>
  <si>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KIRUHURATOWNCOUNCIL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</si>
  <si>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KITURA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</si>
  <si>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NYAKASHASHARA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</si>
  <si>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SANGA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</si>
  <si>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SANGATOWNCOUNCIL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</si>
  <si>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KIRYANDONGO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</si>
  <si>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BWEYALETOWNCOUNCIL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</si>
  <si>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KIGUMBA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</si>
  <si>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KIGUMBATOWNCOUNCIL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</si>
  <si>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KIRYANDONGO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</si>
  <si>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KIBANDAKIBANDA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</si>
  <si>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MASINDIPORT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</si>
  <si>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MUTUNDA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</si>
  <si>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KISORO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</si>
  <si>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BUFUMBIRA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</si>
  <si>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BUKIMBIRI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</si>
  <si>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BUSANZA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</si>
  <si>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CHAHI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</si>
  <si>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KANABA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</si>
  <si>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KIRUNDO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</si>
  <si>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KISOROTOWNCOUNCIL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</si>
  <si>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MURAMBA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</si>
  <si>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MURORA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</si>
  <si>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NYABWISHENYA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</si>
  <si>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NYAKABANDE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</si>
  <si>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NYAKINAMA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</si>
  <si>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NYARUBUYE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</si>
  <si>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NYARUSIZA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</si>
  <si>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NYUNDO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</si>
  <si>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KYEGEGWA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</si>
  <si>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KYAKA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</si>
  <si>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HAPUUYO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</si>
  <si>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KABWEEZA-KYEGEGWA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</si>
  <si>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KAKABARA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</si>
  <si>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KASULE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</si>
  <si>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KYEGEGWATOWNCOUNCIL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</si>
  <si>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MPARA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</si>
  <si>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RUYONZA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</si>
  <si>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RWENTUHA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</si>
  <si>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KYENJOJO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</si>
  <si>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MWENGE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</si>
  <si>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BUFUNJO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</si>
  <si>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BUGAAKI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</si>
  <si>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BUTIITI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</si>
  <si>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BUTUNDUZI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</si>
  <si>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BUTUNDUZITOWNCOUNCIL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</si>
  <si>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KATOOKE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</si>
  <si>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KATOOKETOWNCOUNCIL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</si>
  <si>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KIGARAALE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</si>
  <si>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KIHUURA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</si>
  <si>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KISOJO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</si>
  <si>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KYARUSOZI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</si>
  <si>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KYARUSOZITOWNCOUNCIL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</si>
  <si>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KYENJOJOTOWNCOUNCIL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</si>
  <si>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NYABUHARWA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</si>
  <si>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NYANKWANZI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</si>
  <si>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MASINDI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</si>
  <si>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NYANTUNGO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</si>
  <si>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BUJENJE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</si>
  <si>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BUDONGO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</si>
  <si>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BWIJANGA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</si>
  <si>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BURUULI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</si>
  <si>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KIMENGO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</si>
  <si>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MIIRYA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</si>
  <si>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PAKANYI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</si>
  <si>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MASINDIMC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</si>
  <si>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KARUJUBUDIVISION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</si>
  <si>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KIGULYADIVISION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</si>
  <si>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NYANGAHYADIVISION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</si>
  <si>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MBARARA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</si>
  <si>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KASHARI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</si>
  <si>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BUKIIRO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</si>
  <si>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KAGONGI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</si>
  <si>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KASHARE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</si>
  <si>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RUBINDI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</si>
  <si>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RWANYAMAHEMBE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</si>
  <si>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MBARARAMC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</si>
  <si>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BIHARWEDIVISION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</si>
  <si>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KAKIIKADIVISION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</si>
  <si>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KAKOBADIVISION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</si>
  <si>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KAMUKUZIDIVISION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</si>
  <si>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NYAKAYOJODIVISION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</si>
  <si>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NYAMITANGADIVISION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</si>
  <si>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RWAMPARA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</si>
  <si>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BUGAMBA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</si>
  <si>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MWIZI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</si>
  <si>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NDEIJA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</si>
  <si>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RUGANDO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</si>
  <si>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MITOOMA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</si>
  <si>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RUHINDA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</si>
  <si>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BITEREKO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</si>
  <si>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KANYABWANGA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</si>
  <si>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KASHENSHERO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</si>
  <si>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KASHENSHEROTOWNCOUNCIL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</si>
  <si>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KATENGA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</si>
  <si>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KIYANGA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</si>
  <si>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MAYANGA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</si>
  <si>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MITOOMA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</si>
  <si>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MITOOMATOWNCOUNCIL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</si>
  <si>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MUTARA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</si>
  <si>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RUREHE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</si>
  <si>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NTOROKO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</si>
  <si>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NTOROKO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</si>
  <si>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BUTUNGAMA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</si>
  <si>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BWERAMULE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</si>
  <si>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KANARATOWNCOUNCIL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</si>
  <si>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KARUGUTU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</si>
  <si>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KARUGUTUTOWNCOUNCIL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</si>
  <si>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KIBUUKUTOWNCOUNCIL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</si>
  <si>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NOMBE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</si>
  <si>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RWEBISENGO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</si>
  <si>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RWEBISENGOTOWNCOUNCIL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</si>
  <si>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NTUNGAMO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</si>
  <si>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KAJARA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</si>
  <si>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BWONGYERA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</si>
  <si>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IHUNGA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</si>
  <si>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KIBATSI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</si>
  <si>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NYABIHOKO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</si>
  <si>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RWASHAMAIRETOWNCOUNCIL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</si>
  <si>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NTUGAMOMC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</si>
  <si>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RUHAAMA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</si>
  <si>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ITOJO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</si>
  <si>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KITWETOWNCOUNCIL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</si>
  <si>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NTUNGAMO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</si>
  <si>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NYAKYERA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</si>
  <si>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RUKONIEAST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</si>
  <si>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RUKONIWEST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</si>
  <si>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RWEIKINIRO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</si>
  <si>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RUSHENYI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</si>
  <si>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RUBAARE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</si>
  <si>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RUBAARETOWNCOUNCIL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</si>
  <si>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RUGARAMA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</si>
  <si>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RUBIRIZI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</si>
  <si>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BUNYARUGURU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</si>
  <si>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KATUNGURU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</si>
  <si>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KICHWAMBA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</si>
  <si>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MAGAMBO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</si>
  <si>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RUBIRIZITOWNCOUNCIL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</si>
  <si>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RUTOTO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</si>
  <si>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RYERU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</si>
  <si>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KATERERA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</si>
  <si>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KATANDA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</si>
  <si>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KATERERATOWNCOUNCIL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</si>
  <si>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KIRUGU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</si>
  <si>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KYABAKARA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</si>
  <si>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RUKUNGIRI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</si>
  <si>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RUBABO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</si>
  <si>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KEBISONI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</si>
  <si>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NYAKISHENYI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</si>
  <si>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NYARUSHANJE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</si>
  <si>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RUJUMBURA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</si>
  <si>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BUGANGARI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</si>
  <si>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BUHUNGA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</si>
  <si>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BWAMBARA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</si>
  <si>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NYAKAGYEME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</si>
  <si>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RUKUNGIRIMC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</si>
  <si>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SHEEMA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</si>
  <si>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SHEEMA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</si>
  <si>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BUGONGITOWNCOUNCIL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</si>
  <si>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KABWOHE-ITENDEROTOWNCOUNCIL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</si>
  <si>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KAGANGO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</si>
  <si>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KASAANA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</si>
  <si>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KASHOZI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</si>
  <si>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KIGARAMA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</si>
  <si>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KITAGATA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</si>
  <si>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KYANGYENYI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</si>
  <si>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MASHERUKA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</si>
  <si>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SHEEMATOWNCOUNCIL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</si>
  <si>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SHUUKU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</si>
  <si>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ConflictAreas</t>
    </r>
    <r>
      <rPr>
        <sz val="11"/>
        <rFont val="Calibri"/>
        <family val="2"/>
        <scheme val="minor"/>
      </rPr>
      <t xml:space="preserve"> </t>
    </r>
  </si>
  <si>
    <t>Source</t>
  </si>
  <si>
    <t>National Population and Housing Census 2014, November 2014, Revised Edition</t>
  </si>
  <si>
    <t>Total population: 34,856,813</t>
  </si>
  <si>
    <t>Region</t>
  </si>
  <si>
    <t>Number of Households (HH)</t>
  </si>
  <si>
    <t>Average Household Size</t>
  </si>
  <si>
    <t>Western</t>
  </si>
  <si>
    <r>
      <t xml:space="preserve"> </t>
    </r>
    <r>
      <rPr>
        <sz val="11"/>
        <color indexed="8"/>
        <rFont val="Calibri"/>
        <family val="2"/>
        <scheme val="minor"/>
      </rPr>
      <t>CENTRALDIVISION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</si>
  <si>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KAYONZA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</si>
  <si>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KASAMBYA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</si>
  <si>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KINONI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</si>
  <si>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NGOMA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</si>
  <si>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KIBANDA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</si>
  <si>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KABIRA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</si>
  <si>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WAKISO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</si>
  <si>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BUSIRO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</si>
  <si>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BUSSI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</si>
  <si>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KAKIRI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</si>
  <si>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KAKIRITOWNCOUNCIL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</si>
  <si>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KASANJE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</si>
  <si>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KATABI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</si>
  <si>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MASULITA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</si>
  <si>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MASULITATOWNCOUNCIL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</si>
  <si>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MENDE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</si>
  <si>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NAMAYUMBA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</si>
  <si>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NAMAYUMBATOWNCOUNCIL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</si>
  <si>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NSANGI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</si>
  <si>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SSISA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</si>
  <si>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WAKISO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</si>
  <si>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WAKISOTOWNCOUNCIL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</si>
  <si>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DIVISIONA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</si>
  <si>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DIVISIONB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</si>
  <si>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KYADONDO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</si>
  <si>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BUSUKUMA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</si>
  <si>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GOMBE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</si>
  <si>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KIRATOWNCOUNCIL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</si>
  <si>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MAKIDYE-SSABAGABO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</si>
  <si>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NABWERU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</si>
  <si>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NANGABO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</si>
  <si>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NANSANATOWNCOUNCIL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</si>
  <si>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EASTERNDIVISION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</si>
  <si>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WESTERNDIVISION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</si>
  <si>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</si>
  <si>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KIBALE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</si>
  <si>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BUHWEJU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</si>
  <si>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BUHWEJU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</si>
  <si>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BIHANGA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</si>
  <si>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BITSYA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</si>
  <si>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BURERE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</si>
  <si>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ENGAJU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</si>
  <si>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KARUNGU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</si>
  <si>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NSIIKATOWNCOUNCIL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</si>
  <si>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NYAKISHANA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</si>
  <si>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RWENGWE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</si>
  <si>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BULIISA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</si>
  <si>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BULIISA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</si>
  <si>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BIISO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</si>
  <si>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BULIISATOWNCOUNCIL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</si>
  <si>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BUTIABA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</si>
  <si>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KIGWERA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</si>
  <si>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KIHUNGYA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</si>
  <si>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NGWEDO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</si>
  <si>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BUKONZO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</si>
  <si>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BUSHENYI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</si>
  <si>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ISHAKADIVISION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</si>
  <si>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NYAKABIRIZIDIVISION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</si>
  <si>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IGARA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</si>
  <si>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BITOOMA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</si>
  <si>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BUMBAIRE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</si>
  <si>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IBAARE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</si>
  <si>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KAKANJU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</si>
  <si>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KYABUGIMBI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</si>
  <si>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KYAMUHUNGA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</si>
  <si>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KYEIZOOBA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</si>
  <si>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NYABUBARE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</si>
  <si>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RUHUMURO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</si>
  <si>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HOIMA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</si>
  <si>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BUGAHYA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</si>
  <si>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BUHANIKA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</si>
  <si>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BUSERUKA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</si>
  <si>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KIGOROBYA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</si>
  <si>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KIGOROBYATOWNCOUNCIL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</si>
  <si>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KITOBA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</si>
  <si>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KYABIGAMBIRE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</si>
  <si>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BUHAGUZI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</si>
  <si>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BUGAMBE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</si>
  <si>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BUHIMBA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</si>
  <si>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KABWOYA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</si>
  <si>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KIZIRANFUMBI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</si>
  <si>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KYANGWALI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</si>
  <si>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BUJUMBURADIVISION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</si>
  <si>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BUSIISIDIVISION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</si>
  <si>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KAHOORADIVISION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</si>
  <si>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MPARODIVISION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</si>
  <si>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IBANDA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</si>
  <si>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IBANDA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</si>
  <si>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BISHESHE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</si>
  <si>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IBANDATOWNCOUNCIL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</si>
  <si>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IGORORATOWNCOUNCIL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</si>
  <si>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ISHONGORORO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</si>
  <si>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ISHONGOROROTOWNCOUNCIL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</si>
  <si>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KASHANGURA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</si>
  <si>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KEIHANGARA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</si>
  <si>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KICUZI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</si>
  <si>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KIJONGO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</si>
  <si>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KIKYENKYE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</si>
  <si>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NSASI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</si>
  <si>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NYABUHIKYE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</si>
  <si>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NYAMAREBE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</si>
  <si>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RUKIRI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</si>
  <si>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RUSHANGOTOWNCOUNCIL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</si>
  <si>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ISINGIRO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</si>
  <si>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ENDIINZI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</si>
  <si>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KASHUMBA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</si>
  <si>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MBAARE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</si>
  <si>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NAKIVALE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</si>
  <si>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NGARAMA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</si>
  <si>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RUGAAGA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</si>
  <si>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RUSHASHA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</si>
  <si>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ISINGIRO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</si>
  <si>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BIREERE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</si>
  <si>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ISINGIROTOWNCOUNCIL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</si>
  <si>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KABAREBERETOWNCOUNCIL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</si>
  <si>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KABINGO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</si>
  <si>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KABUYANDA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</si>
  <si>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KABUYANDATOWNCOUNCIL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</si>
  <si>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KIKAGATE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</si>
  <si>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MASHA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</si>
  <si>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NYAKITUNDA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</si>
  <si>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NYAMUYANJA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</si>
  <si>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ORUCHINGA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</si>
  <si>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RUBOROGOTA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</si>
  <si>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RUBAYA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</si>
  <si>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BUBAARE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</si>
  <si>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KARAMBI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</si>
  <si>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RUTEETE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</si>
  <si>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KAMWENGE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</si>
  <si>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BIGULI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</si>
  <si>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BUSIRIBA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</si>
  <si>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BWIZI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</si>
  <si>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KABAMBIRO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</si>
  <si>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KAHUNGE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</si>
  <si>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KAMWENGE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</si>
  <si>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KAMWENGETOWNCOUNCIL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</si>
  <si>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NKOMA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</si>
  <si>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RWAMWANJAR/S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</si>
  <si>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KITAGWENDA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</si>
  <si>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BUHANDA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</si>
  <si>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KANARA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</si>
  <si>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KICHECHE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</si>
  <si>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MAHYORO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</si>
  <si>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NTARA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</si>
  <si>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NYABBANI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</si>
  <si>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KANUNGU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</si>
  <si>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KINKIIZI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</si>
  <si>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BUTOGOTATOWNCOUNCIL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</si>
  <si>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KAMBUGA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</si>
  <si>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KAMBUGATOWNCOUNCIL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</si>
  <si>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KANUNGUTOWNCOUNCIL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</si>
  <si>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KANYANTOROGO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</si>
  <si>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KATETE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</si>
  <si>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KIHIIHI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</si>
  <si>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KIHIIHITOWNCOUNCIL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</si>
  <si>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KINAABA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</si>
  <si>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KIRIMA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</si>
  <si>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MPUNGU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</si>
  <si>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NYAKINONI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</si>
  <si>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NYAMIRAMA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</si>
  <si>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</si>
  <si>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RUGYEYO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</si>
  <si>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RUTENGA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</si>
  <si>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KASESE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</si>
  <si>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BWERA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</si>
  <si>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IHANDIRO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</si>
  <si>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ISANGO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</si>
  <si>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KISINGA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</si>
  <si>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KITHOLHU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</si>
  <si>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KYARUMBA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</si>
  <si>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KYONDO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</si>
  <si>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MAHANGO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</si>
  <si>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MPONDWE/LHUBIRIHA</t>
    </r>
    <r>
      <rPr>
        <sz val="11"/>
        <rFont val="Calibri"/>
        <family val="2"/>
        <scheme val="minor"/>
      </rPr>
      <t xml:space="preserve"> TOWN COUNCIL</t>
    </r>
  </si>
  <si>
    <r>
      <t xml:space="preserve"> </t>
    </r>
    <r>
      <rPr>
        <sz val="11"/>
        <color indexed="8"/>
        <rFont val="Calibri"/>
        <family val="2"/>
        <scheme val="minor"/>
      </rPr>
      <t>MUKUNYU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</si>
  <si>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NYAKATONNZI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</si>
  <si>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NYAKIYUMBU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</si>
  <si>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BUSONGORA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</si>
  <si>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BUGOYE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</si>
  <si>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BUHUHIRA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</si>
  <si>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BWESUMBU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</si>
  <si>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HIMATOWNCOUNCIL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</si>
  <si>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KARUSANDARA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</si>
  <si>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KATWE-KABATOROTOWN 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</si>
  <si>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KILEMBE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</si>
  <si>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KITSWAMBA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</si>
  <si>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KYABARUNGIRA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</si>
  <si>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LAKEKATWE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</si>
  <si>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MALIBA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</si>
  <si>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MUHOKYA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</si>
  <si>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RUKOKI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</si>
  <si>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BULEMBIA DIVISION</t>
    </r>
  </si>
  <si>
    <r>
      <t xml:space="preserve"> </t>
    </r>
    <r>
      <rPr>
        <sz val="11"/>
        <color indexed="8"/>
        <rFont val="Calibri"/>
        <family val="2"/>
        <scheme val="minor"/>
      </rPr>
      <t>CENTRAL 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</si>
  <si>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NYAMWAMBADIVISION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</si>
  <si>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KIBAALE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</si>
  <si>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BUGANGAIZI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</si>
  <si>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BIREMBO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</si>
  <si>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BWANSWA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</si>
  <si>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KAKINDO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</si>
  <si>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KAKUMIROTOWNCOUNCIL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</si>
  <si>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KASIITA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</si>
  <si>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MPASAANA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</si>
  <si>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NALWEYO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</si>
  <si>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NKOOKO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</si>
  <si>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BUYAGA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</si>
  <si>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BURORA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</si>
  <si>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BWIKARA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</si>
  <si>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KABAMBA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</si>
  <si>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KAGADI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</si>
  <si>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KAGADITOWNCOUNCIL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</si>
  <si>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KIRYANGA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</si>
  <si>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KYAKABADIIMA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</si>
  <si>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KYANAISOKE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</si>
  <si>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KYATEREKERA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</si>
  <si>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KYENZIGE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</si>
  <si>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MABAALE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</si>
  <si>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MPEEFU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</si>
  <si>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MUHORRO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</si>
  <si>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MUHORROTOWNCOUNCIL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</si>
  <si>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NDAIGA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</si>
  <si>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PAACWA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</si>
  <si>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RUGASHARI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</si>
  <si>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BUYANJA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</si>
  <si>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BUBANGO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</si>
  <si>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BWAMIRAMIRA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</si>
  <si>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KIBAALETOWNCOUNCIL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</si>
  <si>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KYEBANDO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</si>
  <si>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MATALE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</si>
  <si>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MUGARAMA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</si>
  <si>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NYAMARUNDA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</si>
  <si>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NYAMARWA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</si>
  <si>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KIRUHURA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</si>
  <si>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KAZO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</si>
  <si>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BUREMBA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</si>
  <si>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BURUNGA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</si>
  <si>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ENGARI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</si>
  <si>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KANONI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</si>
  <si>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KAZOTOWNCOUNCIL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</si>
  <si>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NKUNGU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</si>
  <si>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RWEMIKOMA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</si>
  <si>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NYABUSHOZI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</si>
  <si>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KANYARYERU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</si>
  <si>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KASHONGI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</si>
  <si>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KENSHUNGA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</si>
  <si>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KIKAATSI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</si>
  <si>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KIRUHURATOWNCOUNCIL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</si>
  <si>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KITURA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</si>
  <si>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NYAKASHASHARA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</si>
  <si>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</si>
  <si>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SANGATOWNCOUNCIL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</si>
  <si>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KIRYANDONGO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</si>
  <si>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BWEYALETOWNCOUNCIL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</si>
  <si>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KIGUMBA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</si>
  <si>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KIGUMBATOWNCOUNCIL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</si>
  <si>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KIRYANDONGO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</si>
  <si>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MASINDIPORT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</si>
  <si>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MUTUNDA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</si>
  <si>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KYEGEGWA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</si>
  <si>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KYAKA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</si>
  <si>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HAPUUYO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</si>
  <si>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KABWEEZA-KYEGEGWA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</si>
  <si>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KAKABARA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</si>
  <si>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KASULE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</si>
  <si>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KYEGEGWATOWNCOUNCIL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</si>
  <si>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MPARA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</si>
  <si>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RUYONZA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</si>
  <si>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RWENTUHA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</si>
  <si>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KYENJOJO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</si>
  <si>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MWENGE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</si>
  <si>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BUFUNJO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</si>
  <si>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BUGAAKI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</si>
  <si>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BUTIITI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</si>
  <si>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BUTUNDUZI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</si>
  <si>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BUTUNDUZITOWNCOUNCIL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</si>
  <si>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KATOOKE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</si>
  <si>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KATOOKETOWNCOUNCIL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</si>
  <si>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KIGARAALE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</si>
  <si>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KIHUURA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</si>
  <si>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KISOJO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</si>
  <si>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KYARUSOZI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</si>
  <si>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KYARUSOZITOWNCOUNCIL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</si>
  <si>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KYENJOJOTOWNCOUNCIL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</si>
  <si>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NYABUHARWA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</si>
  <si>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NYANKWANZI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</si>
  <si>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MASINDI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</si>
  <si>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NYANTUNGO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</si>
  <si>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BUJENJE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</si>
  <si>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BUDONGO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</si>
  <si>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BWIJANGA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</si>
  <si>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BURUULI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</si>
  <si>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KIMENGO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</si>
  <si>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MIIRYA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</si>
  <si>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PAKANYI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</si>
  <si>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KARUJUBUDIVISION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</si>
  <si>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KIGULYADIVISION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</si>
  <si>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NYANGAHYADIVISION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</si>
  <si>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MBARARA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</si>
  <si>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KASHARI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</si>
  <si>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BUKIIRO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</si>
  <si>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KAGONGI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</si>
  <si>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KASHARE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</si>
  <si>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RUBINDI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</si>
  <si>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RWANYAMAHEMBE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</si>
  <si>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BIHARWEDIVISION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</si>
  <si>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KAKIIKADIVISION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</si>
  <si>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KAKOBADIVISION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</si>
  <si>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KAMUKUZIDIVISION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</si>
  <si>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NYAKAYOJODIVISION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</si>
  <si>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NYAMITANGADIVISION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</si>
  <si>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RWAMPARA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</si>
  <si>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BUGAMBA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</si>
  <si>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MWIZI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</si>
  <si>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NDEIJA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</si>
  <si>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RUGANDO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</si>
  <si>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MITOOMA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</si>
  <si>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RUHINDA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</si>
  <si>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BITEREKO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</si>
  <si>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KANYABWANGA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</si>
  <si>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KASHENSHERO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</si>
  <si>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KASHENSHEROTOWNCOUNCIL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</si>
  <si>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KATENGA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</si>
  <si>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KIYANGA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</si>
  <si>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MAYANGA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</si>
  <si>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MITOOMA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</si>
  <si>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MITOOMATOWNCOUNCIL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</si>
  <si>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MUTARA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</si>
  <si>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RUREHE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</si>
  <si>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NTUNGAMO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</si>
  <si>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KAJARA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</si>
  <si>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BWONGYERA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</si>
  <si>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IHUNGA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</si>
  <si>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KIBATSI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</si>
  <si>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NYABIHOKO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</si>
  <si>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RWASHAMAIRETOWNCOUNCIL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</si>
  <si>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RUHAAMA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</si>
  <si>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ITOJO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</si>
  <si>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KITWETOWNCOUNCIL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</si>
  <si>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NTUNGAMO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</si>
  <si>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NYAKYERA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</si>
  <si>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RUKONIEAST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</si>
  <si>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RUKONIWEST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</si>
  <si>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RWEIKINIRO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</si>
  <si>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RUSHENYI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</si>
  <si>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RUBAARE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</si>
  <si>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RUBAARETOWNCOUNCIL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</si>
  <si>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RUGARAMA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</si>
  <si>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RUBIRIZI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</si>
  <si>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BUNYARUGURU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</si>
  <si>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KATUNGURU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</si>
  <si>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KICHWAMBA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</si>
  <si>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MAGAMBO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</si>
  <si>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RUBIRIZITOWNCOUNCIL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</si>
  <si>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RUTOTO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</si>
  <si>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RYERU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</si>
  <si>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KATERERA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</si>
  <si>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KATANDA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</si>
  <si>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KATERERATOWNCOUNCIL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</si>
  <si>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KIRUGU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</si>
  <si>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KYABAKARA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</si>
  <si>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RUKUNGIRI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</si>
  <si>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RUBABO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</si>
  <si>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KEBISONI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</si>
  <si>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NYAKISHENYI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</si>
  <si>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NYARUSHANJE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</si>
  <si>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RUJUMBURA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</si>
  <si>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BUGANGARI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</si>
  <si>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BUHUNGA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</si>
  <si>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BWAMBARA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</si>
  <si>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NYAKAGYEME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</si>
  <si>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RUKUNGIRI 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</si>
  <si>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SHEEMA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</si>
  <si>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SHEEMA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</si>
  <si>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BUGONGITOWNCOUNCIL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</si>
  <si>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KABWOHE-ITENDEROTOWNCOUNCIL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</si>
  <si>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KAGANGO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</si>
  <si>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KASAANA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</si>
  <si>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KASHOZI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</si>
  <si>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KIGARAMA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</si>
  <si>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KITAGATA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</si>
  <si>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KYANGYENYI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</si>
  <si>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MASHERUKA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</si>
  <si>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SHEEMATOWNCOUNCIL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</si>
  <si>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SHUUKU</t>
    </r>
    <r>
      <rPr>
        <sz val="11"/>
        <rFont val="Calibri"/>
        <family val="2"/>
        <scheme val="minor"/>
      </rPr>
      <t xml:space="preserve"> </t>
    </r>
  </si>
  <si>
    <t>Sub-District (also known as County)</t>
  </si>
  <si>
    <r>
      <t xml:space="preserve"> </t>
    </r>
    <r>
      <rPr>
        <sz val="11"/>
        <color indexed="8"/>
        <rFont val="Calibri"/>
        <family val="2"/>
        <scheme val="minor"/>
      </rPr>
      <t>ENTEBBE 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</si>
  <si>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MASINDI 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</si>
  <si>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MBARARA 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</si>
  <si>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NTUGAMO MC</t>
    </r>
    <r>
      <rPr>
        <sz val="11"/>
        <rFont val="Calibri"/>
        <family val="2"/>
        <scheme val="minor"/>
      </rPr>
      <t xml:space="preserve"> </t>
    </r>
  </si>
  <si>
    <r>
      <rPr>
        <sz val="7.5"/>
        <color indexed="8"/>
        <rFont val="Calibri"/>
        <family val="2"/>
        <scheme val="minor"/>
      </rPr>
      <t>KIRYANDONGOTOWNCOUNCIL</t>
    </r>
    <r>
      <rPr>
        <sz val="11"/>
        <rFont val="Calibri"/>
        <family val="2"/>
        <scheme val="minor"/>
      </rPr>
      <t xml:space="preserve"> </t>
    </r>
  </si>
  <si>
    <t>KIRYANDONGOREFUGEESETTLEMENT</t>
  </si>
  <si>
    <r>
      <t xml:space="preserve"> </t>
    </r>
    <r>
      <rPr>
        <sz val="11"/>
        <color indexed="8"/>
        <rFont val="Calibri"/>
        <family val="2"/>
        <scheme val="minor"/>
      </rPr>
      <t>KIRYANDONGO TOWN 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</si>
  <si>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KIRYANDONGO REFUGEE SETTLEMENT</t>
    </r>
  </si>
  <si>
    <r>
      <t xml:space="preserve"> </t>
    </r>
    <r>
      <rPr>
        <sz val="11"/>
        <color indexed="8"/>
        <rFont val="Calibri"/>
        <family val="2"/>
        <scheme val="minor"/>
      </rPr>
      <t>WESTERN 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</si>
  <si>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SOUTHERN 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</si>
  <si>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EASTERN 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</si>
  <si>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 xml:space="preserve">BUSHENYI-ISHAKA MC </t>
    </r>
  </si>
  <si>
    <r>
      <t xml:space="preserve"> </t>
    </r>
    <r>
      <rPr>
        <sz val="11"/>
        <color indexed="8"/>
        <rFont val="Calibri"/>
        <family val="2"/>
        <scheme val="minor"/>
      </rPr>
      <t>KASESE MC</t>
    </r>
    <r>
      <rPr>
        <sz val="11"/>
        <rFont val="Calibri"/>
        <family val="2"/>
        <scheme val="minor"/>
      </rPr>
      <t xml:space="preserve"> </t>
    </r>
  </si>
  <si>
    <t>Population (UBOS2014)</t>
  </si>
  <si>
    <r>
      <t xml:space="preserve"> </t>
    </r>
    <r>
      <rPr>
        <sz val="11"/>
        <color indexed="8"/>
        <rFont val="Calibri"/>
        <family val="2"/>
        <scheme val="minor"/>
      </rPr>
      <t>HOIMA MC</t>
    </r>
    <r>
      <rPr>
        <sz val="11"/>
        <rFont val="Calibri"/>
        <family val="2"/>
        <scheme val="minor"/>
      </rPr>
      <t xml:space="preserve"> </t>
    </r>
  </si>
  <si>
    <t>Population 2016 est</t>
  </si>
  <si>
    <t>Net need</t>
  </si>
  <si>
    <t>(1)</t>
  </si>
  <si>
    <t>(2)</t>
  </si>
  <si>
    <t>(3)</t>
  </si>
  <si>
    <t>(4)</t>
  </si>
  <si>
    <t>Total</t>
  </si>
  <si>
    <t>Number of 40 net bales</t>
  </si>
  <si>
    <t>Net need (Rounded up to nearest 40)</t>
  </si>
  <si>
    <t>% increase due to rounding</t>
  </si>
  <si>
    <t>Increase</t>
  </si>
  <si>
    <t>Sub-county</t>
  </si>
  <si>
    <t>What is shown on this spreadsheet</t>
  </si>
  <si>
    <t>Population data by sub-district for all districts in Ugnada</t>
  </si>
  <si>
    <t>District and County</t>
  </si>
  <si>
    <t>Number</t>
  </si>
  <si>
    <t>Average # of people/HH</t>
  </si>
  <si>
    <t>Households (HHs)</t>
  </si>
  <si>
    <t>Population</t>
  </si>
  <si>
    <t>Males</t>
  </si>
  <si>
    <t>Females</t>
  </si>
  <si>
    <t>BULULU</t>
  </si>
  <si>
    <t>KAKURE</t>
  </si>
  <si>
    <t>KALAKI</t>
  </si>
  <si>
    <t>OTUBOI</t>
  </si>
  <si>
    <t>BUMANYA</t>
  </si>
  <si>
    <t>GADUMIRE</t>
  </si>
  <si>
    <t>KALIROTOWNCOUNCIL</t>
  </si>
  <si>
    <t>NAMUGONGO</t>
  </si>
  <si>
    <t>NAMWIWA</t>
  </si>
  <si>
    <t>NAWAIKOKE</t>
  </si>
  <si>
    <t>BALAWOLI</t>
  </si>
  <si>
    <t>BULOPA</t>
  </si>
  <si>
    <t>BUTANSI</t>
  </si>
  <si>
    <t>KAMULITOWNCOUNCIL</t>
  </si>
  <si>
    <t>KITAYUNJWA</t>
  </si>
  <si>
    <t>NABWIGULU</t>
  </si>
  <si>
    <t>NAMASAGALI</t>
  </si>
  <si>
    <t>NAMWENDWA</t>
  </si>
  <si>
    <t>BUGULUMBYA</t>
  </si>
  <si>
    <t>KISOZI</t>
  </si>
  <si>
    <t>MBULAMUTI</t>
  </si>
  <si>
    <t>NAWANYAGO</t>
  </si>
  <si>
    <t>WANKOLE</t>
  </si>
  <si>
    <t>KULUBA</t>
  </si>
  <si>
    <t>LOBULE</t>
  </si>
  <si>
    <t>LUDARA</t>
  </si>
  <si>
    <t>MIDIA</t>
  </si>
  <si>
    <t>ABOKE</t>
  </si>
  <si>
    <t>AKALO</t>
  </si>
  <si>
    <t>ALITO</t>
  </si>
  <si>
    <t>AYER</t>
  </si>
  <si>
    <t>BALA</t>
  </si>
  <si>
    <t>KOLETOWNCOUNCIL</t>
  </si>
  <si>
    <t>OKWERODOT</t>
  </si>
  <si>
    <t>KACHERI</t>
  </si>
  <si>
    <t>KOTIDO</t>
  </si>
  <si>
    <t>KOTIDOTOWNCOUNCIL</t>
  </si>
  <si>
    <t>NAKAPERIMORU</t>
  </si>
  <si>
    <t>PANYANGARA</t>
  </si>
  <si>
    <t>RENGEN</t>
  </si>
  <si>
    <t>AGORO</t>
  </si>
  <si>
    <t>LAMWOTOWNCOUNCIL</t>
  </si>
  <si>
    <t>LOKUNG</t>
  </si>
  <si>
    <t>MADIOPEI</t>
  </si>
  <si>
    <t>PADIBEWEST</t>
  </si>
  <si>
    <t>PADIBEEAST</t>
  </si>
  <si>
    <t>PADIBETOWNCOUNCIL</t>
  </si>
  <si>
    <t>PALABEKKAL</t>
  </si>
  <si>
    <t>PALABEK-OGILI</t>
  </si>
  <si>
    <t>PALABEK-GEM</t>
  </si>
  <si>
    <t>PALOGA</t>
  </si>
  <si>
    <t>ADEKOKWOK</t>
  </si>
  <si>
    <t>AGALI</t>
  </si>
  <si>
    <t>AGWENG</t>
  </si>
  <si>
    <t>AMACH</t>
  </si>
  <si>
    <t>AROMO</t>
  </si>
  <si>
    <t>BARR</t>
  </si>
  <si>
    <t>LIRA</t>
  </si>
  <si>
    <t>NGETTA</t>
  </si>
  <si>
    <t>IRIIRI</t>
  </si>
  <si>
    <t>LOKOPO</t>
  </si>
  <si>
    <t>LOPEEI</t>
  </si>
  <si>
    <t>LORENGECORA</t>
  </si>
  <si>
    <t>LOTOME</t>
  </si>
  <si>
    <t>MATANY</t>
  </si>
  <si>
    <t>NAPAKTOWNCOUNCIL</t>
  </si>
  <si>
    <t>NGOLERIET</t>
  </si>
  <si>
    <t>ALWI</t>
  </si>
  <si>
    <t>PAKWACH</t>
  </si>
  <si>
    <t>PAKWACHTOWNCOUNCIL</t>
  </si>
  <si>
    <t>PANYANGO</t>
  </si>
  <si>
    <t>PANYIMUR</t>
  </si>
  <si>
    <t>WADELAI</t>
  </si>
  <si>
    <t>AKWORO</t>
  </si>
  <si>
    <t>ATEGO</t>
  </si>
  <si>
    <t>ERUSSI</t>
  </si>
  <si>
    <t>KUCWINY</t>
  </si>
  <si>
    <t>NDHEW</t>
  </si>
  <si>
    <t>NEBBI</t>
  </si>
  <si>
    <t>NEBBITOWNCOUNCIL</t>
  </si>
  <si>
    <t>NYARAVUR</t>
  </si>
  <si>
    <t>PAROMBO</t>
  </si>
  <si>
    <t>ALERO</t>
  </si>
  <si>
    <t>ANAKA(PAYIRA)</t>
  </si>
  <si>
    <t>ANAKATOWNCOUNCIL</t>
  </si>
  <si>
    <t>KOCH-GOMA</t>
  </si>
  <si>
    <t>PURONGO</t>
  </si>
  <si>
    <t>ADWARI</t>
  </si>
  <si>
    <t>ALANGO</t>
  </si>
  <si>
    <t>OGOR</t>
  </si>
  <si>
    <t>OGWETTE</t>
  </si>
  <si>
    <t>OKWANG</t>
  </si>
  <si>
    <t>OLILM</t>
  </si>
  <si>
    <t>ORUM</t>
  </si>
  <si>
    <t>OTUKETOWNCOUNCIL</t>
  </si>
  <si>
    <t>ABANGA</t>
  </si>
  <si>
    <t>ATYAK</t>
  </si>
  <si>
    <t>JANGOKORO</t>
  </si>
  <si>
    <t>KANGO</t>
  </si>
  <si>
    <t>NYAPEA</t>
  </si>
  <si>
    <t>PAIDHA</t>
  </si>
  <si>
    <t>PAIDHATOWNCOUNCIL</t>
  </si>
  <si>
    <t>WARR</t>
  </si>
  <si>
    <t>ZEU</t>
  </si>
  <si>
    <t>ZOMBOTOWNCOUNCIL</t>
  </si>
  <si>
    <r>
      <t xml:space="preserve"> </t>
    </r>
    <r>
      <rPr>
        <sz val="7.5"/>
        <color indexed="8"/>
        <rFont val="Calibri"/>
        <family val="2"/>
        <scheme val="minor"/>
      </rPr>
      <t>BULEMBIA 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</si>
  <si>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MARACHA TOWN 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</si>
  <si>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KATWE-KABATOROTOWN 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</si>
  <si>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MPONDWE/LHUBIRIHA TOWN 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</si>
  <si>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7.5"/>
        <color indexed="8"/>
        <rFont val="Calibri"/>
        <family val="2"/>
        <scheme val="minor"/>
      </rPr>
      <t>BUSHENYI-ISHAKAMC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</si>
  <si>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AMUDAT</t>
    </r>
    <r>
      <rPr>
        <b/>
        <sz val="11"/>
        <rFont val="Calibri"/>
        <family val="2"/>
        <scheme val="minor"/>
      </rPr>
      <t xml:space="preserve"> and AMURU</t>
    </r>
  </si>
  <si>
    <r>
      <t xml:space="preserve"> </t>
    </r>
    <r>
      <rPr>
        <sz val="7.5"/>
        <color indexed="8"/>
        <rFont val="Calibri"/>
        <family val="2"/>
        <scheme val="minor"/>
      </rPr>
      <t xml:space="preserve">KIMAKA/MPUMUDDE/NALUFENYADIVISION 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</si>
  <si>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7.5"/>
        <color indexed="8"/>
        <rFont val="Calibri"/>
        <family val="2"/>
        <scheme val="minor"/>
      </rPr>
      <t>KIBOGA</t>
    </r>
    <r>
      <rPr>
        <b/>
        <sz val="11"/>
        <rFont val="Calibri"/>
        <family val="2"/>
        <scheme val="minor"/>
      </rPr>
      <t xml:space="preserve"> </t>
    </r>
  </si>
  <si>
    <t>PermaNet 3.0</t>
  </si>
  <si>
    <t>Olyset Plus</t>
  </si>
  <si>
    <t>PermaNet 2.0</t>
  </si>
  <si>
    <t>Olyset</t>
  </si>
  <si>
    <t>NET QUANTITY</t>
  </si>
  <si>
    <t>POPULATION NUMBERS</t>
  </si>
  <si>
    <t>Section 3: Detail by Sub-County</t>
  </si>
  <si>
    <t xml:space="preserve">Section 1: Summary by District </t>
  </si>
  <si>
    <t>Section 2: Summary by County</t>
  </si>
  <si>
    <t>Section 1. Summary by district</t>
  </si>
  <si>
    <t>Section 3. Detail by Sub-County</t>
  </si>
  <si>
    <t>District Annual Growth %</t>
  </si>
  <si>
    <t>People per net</t>
  </si>
  <si>
    <t xml:space="preserve"> KIBAALE</t>
  </si>
  <si>
    <t>Eastern</t>
  </si>
  <si>
    <r>
      <t xml:space="preserve"> </t>
    </r>
    <r>
      <rPr>
        <b/>
        <sz val="11"/>
        <color indexed="8"/>
        <rFont val="Calibri"/>
        <family val="2"/>
        <scheme val="minor"/>
      </rPr>
      <t>AMURIA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</si>
  <si>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AMURIA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</si>
  <si>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ABARILELA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</si>
  <si>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AKERIAU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</si>
  <si>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AMURIATOWNCOUNCIL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</si>
  <si>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APEDURU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</si>
  <si>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ASAMUK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</si>
  <si>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KUJU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</si>
  <si>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MORUNGATUNY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</si>
  <si>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OGOLAI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</si>
  <si>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ORUNGO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</si>
  <si>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WERA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</si>
  <si>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WILLA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</si>
  <si>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KAPELEBYONG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</si>
  <si>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ACOWA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</si>
  <si>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AKOROMIT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</si>
  <si>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OBALANGA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</si>
  <si>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OKUNGUR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</si>
  <si>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BUDAKA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</si>
  <si>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BUDAKA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</si>
  <si>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BUDAKATOWNCOUNCIL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</si>
  <si>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KACHOMO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</si>
  <si>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KADERUNA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</si>
  <si>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KAKULE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</si>
  <si>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LYAMA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</si>
  <si>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NABOA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</si>
  <si>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NANSANGA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</si>
  <si>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IKIIKI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</si>
  <si>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IKI-IKI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</si>
  <si>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KAMERUKA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</si>
  <si>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KAMONKOLI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</si>
  <si>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KATIIRA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</si>
  <si>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MUGITI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</si>
  <si>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BUDUDA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</si>
  <si>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MANJIYA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</si>
  <si>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BUBIITA.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</si>
  <si>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BUDUDATOWNCOUNCIL.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</si>
  <si>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BUDUDA.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</si>
  <si>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BUKALASI.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</si>
  <si>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BUKIBOKOLO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</si>
  <si>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BUKIGAI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</si>
  <si>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BULUKECHEKE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</si>
  <si>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BUMASHETI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</si>
  <si>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BUMAYOKA.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</si>
  <si>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BUSHIKA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</si>
  <si>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BUSHIRIBO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</si>
  <si>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BUSHIYI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</si>
  <si>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BUWALI.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</si>
  <si>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NABWEYA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</si>
  <si>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NAKATSI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</si>
  <si>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NALWANZA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</si>
  <si>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BUGIRI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</si>
  <si>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BUKOOLI(NORTH)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</si>
  <si>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BUDHAYA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</si>
  <si>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BUGIRITOWNCOUNCIL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</si>
  <si>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BULESA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</si>
  <si>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BULIDHA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</si>
  <si>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BULUGUYI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</si>
  <si>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BUWUNGA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</si>
  <si>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IWEMBA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</si>
  <si>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KAPYANGA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</si>
  <si>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MUTERERE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</si>
  <si>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NABUKALU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</si>
  <si>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NANKOMA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</si>
  <si>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BUKEDEA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</si>
  <si>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BUKEDEA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</si>
  <si>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BUKEDEATOWNCOUNCIL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</si>
  <si>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KACHUMBALA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</si>
  <si>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KIDONGOLE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</si>
  <si>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KOLIR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</si>
  <si>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MALERA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</si>
  <si>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BUKWO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</si>
  <si>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KONGASIS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</si>
  <si>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BUKWO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</si>
  <si>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BUKWOTOWNCOUNCIL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</si>
  <si>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CHEPKWASTA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</si>
  <si>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CHESOWER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</si>
  <si>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KABEI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</si>
  <si>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KAMET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</si>
  <si>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KAPTERERWO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</si>
  <si>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KORTEK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</si>
  <si>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RIWO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</si>
  <si>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SENENDET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</si>
  <si>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SUAM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</si>
  <si>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TULEL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</si>
  <si>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BULAMBULI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</si>
  <si>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BULAMBULI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</si>
  <si>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BUGINYANYA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</si>
  <si>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BUKHALU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</si>
  <si>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BULAAGO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</si>
  <si>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BULAMBULITOWNCOUNCIL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</si>
  <si>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BULEGENI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</si>
  <si>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BULEGENITOWNCOUNCIL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</si>
  <si>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BULUGANYA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</si>
  <si>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BUMASOBO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</si>
  <si>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BUMUGIBOLE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</si>
  <si>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BUNAMBUTYE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</si>
  <si>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BWIKHONGE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</si>
  <si>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KAMU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</si>
  <si>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LUSHA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</si>
  <si>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MASIIRA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</si>
  <si>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MUYEMBE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</si>
  <si>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NABONGO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</si>
  <si>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NAMISUNI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</si>
  <si>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SIMU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</si>
  <si>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SISIYI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</si>
  <si>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BUSIA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</si>
  <si>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BUSIAMC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</si>
  <si>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SAMIA-BUGWE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</si>
  <si>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BUHEHE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</si>
  <si>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BULUMBI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</si>
  <si>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BUSIME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</si>
  <si>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BUSITEMA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</si>
  <si>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BUTEBA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</si>
  <si>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BUYANGA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</si>
  <si>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DABANI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</si>
  <si>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LUMINO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</si>
  <si>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LUNYO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</si>
  <si>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MAJANJI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</si>
  <si>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MASABA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</si>
  <si>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MASAFU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</si>
  <si>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MASINYA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</si>
  <si>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SIKUDA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</si>
  <si>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BUTALEJA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</si>
  <si>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BUNYOLE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</si>
  <si>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BUDUMBA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</si>
  <si>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BUSABA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</si>
  <si>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BUSABI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</si>
  <si>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BUSOLWE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</si>
  <si>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BUSOLWETOWNCOUNCIL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</si>
  <si>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BUTALEJA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</si>
  <si>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BUTALEJATOWNCOUNCIL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</si>
  <si>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HIMUTU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</si>
  <si>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KACHONGA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</si>
  <si>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MAZIMASA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</si>
  <si>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NAWANJOFU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</si>
  <si>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NAWEYO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</si>
  <si>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BUYENDE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</si>
  <si>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BUDIOPE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</si>
  <si>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BUGAYA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</si>
  <si>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BUYENDE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</si>
  <si>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BUYENDETOWNCOUNCIL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</si>
  <si>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KAGULU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</si>
  <si>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KIDERA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</si>
  <si>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NKONDO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</si>
  <si>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IGANGA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</si>
  <si>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BUGWERI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</si>
  <si>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BUSEMBATIATOWNCOUNCIL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</si>
  <si>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IBULANKU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</si>
  <si>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IGOMBE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</si>
  <si>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MAKUUTU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</si>
  <si>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NAMALEMBA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</si>
  <si>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NORTHERNDIVISION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</si>
  <si>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KIGULU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</si>
  <si>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BULAMOGI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</si>
  <si>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NABITENDE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</si>
  <si>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NAKALAMA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</si>
  <si>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NAKIGO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</si>
  <si>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NAMBALE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</si>
  <si>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NAMUNGALWE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</si>
  <si>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NAWANDALA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</si>
  <si>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NAWANYINGI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</si>
  <si>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JINJA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</si>
  <si>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BUTEMBE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</si>
  <si>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BUGEMBETOWNCOUNCIL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</si>
  <si>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BUSEDDE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</si>
  <si>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KAKIRATOWNCOUNCIL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</si>
  <si>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MAFUBIRA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</si>
  <si>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JINJAMC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</si>
  <si>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JINJACENTRALDIVISION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</si>
  <si>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 xml:space="preserve">KIMAKA/MPUMUDDE/NALUFENYADIVISION 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</si>
  <si>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MASESE/WALUKUBADIVISION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</si>
  <si>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KAGOMA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</si>
  <si>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BUDONDO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</si>
  <si>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BUTAGAYA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</si>
  <si>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BUWENGE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</si>
  <si>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BUWENGETOWNCOUNCIL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</si>
  <si>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BUYENGO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</si>
  <si>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KABERAMAIDO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</si>
  <si>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KABERAMAIDO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</si>
  <si>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ALWA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</si>
  <si>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APERIKIRA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</si>
  <si>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KABERAMAIDOTOWNCOUNCIL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</si>
  <si>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KOBULUBULU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</si>
  <si>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OCHERO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</si>
  <si>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KALAKI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</si>
  <si>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ANYARA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</si>
  <si>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APAPAI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</si>
  <si>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KALIRO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</si>
  <si>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KAMULI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</si>
  <si>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BUGABULA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</si>
  <si>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BUZAAYA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</si>
  <si>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KAPCHORWA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</si>
  <si>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TINGEY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</si>
  <si>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AMUKOL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</si>
  <si>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CHEMA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</si>
  <si>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CHEPTERET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</si>
  <si>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GAMOGO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</si>
  <si>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KABEYWA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</si>
  <si>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KAPCHESOMBE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</si>
  <si>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KAPCHORWATOWNCOUNCIL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</si>
  <si>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KAPSINDA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</si>
  <si>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KAPTANYA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</si>
  <si>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KAPTERET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</si>
  <si>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KASEREM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</si>
  <si>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KAWOWO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</si>
  <si>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MUNARYA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</si>
  <si>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SIPI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</si>
  <si>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TEGERES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</si>
  <si>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KATAKWI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</si>
  <si>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TOROMA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</si>
  <si>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KAPUJAN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</si>
  <si>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MAGORO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</si>
  <si>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OMODOI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</si>
  <si>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USUK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</si>
  <si>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KATAKWI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</si>
  <si>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KATAKWITOWNCOUNCIL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</si>
  <si>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NGARIAM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</si>
  <si>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ONGONGOJA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</si>
  <si>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PALAM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</si>
  <si>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KIBUKU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</si>
  <si>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KIBUKU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</si>
  <si>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BULANGIRA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</si>
  <si>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BUSETA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</si>
  <si>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KABWERI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</si>
  <si>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KADAMA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</si>
  <si>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KAGUMU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</si>
  <si>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KASASIRA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</si>
  <si>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KIBUKUTOWNCOUNCIL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</si>
  <si>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KIRIKA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</si>
  <si>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TIRINYI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</si>
  <si>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KUMI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</si>
  <si>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KUMI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</si>
  <si>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ATUTUR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</si>
  <si>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KANYUM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</si>
  <si>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KUMITOWNCOUNCIL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</si>
  <si>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MUKONGORO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</si>
  <si>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NYERO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</si>
  <si>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ONGINO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</si>
  <si>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KWEEN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</si>
  <si>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KWEEN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</si>
  <si>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BENET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</si>
  <si>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BINYINY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</si>
  <si>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BINYINYTOWNCOUNCIL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</si>
  <si>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KAPRORON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</si>
  <si>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KAPTOYOY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</si>
  <si>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KAPTUM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</si>
  <si>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KIRIKI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</si>
  <si>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KITAWOI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</si>
  <si>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KWANYIY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</si>
  <si>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KWOSIR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</si>
  <si>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MOYOK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</si>
  <si>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NGENGE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</si>
  <si>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LUUKA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</si>
  <si>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LUUKA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</si>
  <si>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BUKOOMA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</si>
  <si>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BULONGO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</si>
  <si>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IKUMBYA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</si>
  <si>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IRONGO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</si>
  <si>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LUUKATOWNCOUNCIL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</si>
  <si>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NAWAMPITI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</si>
  <si>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WAIBUGA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</si>
  <si>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MANAFWA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</si>
  <si>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BUBULO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</si>
  <si>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BUBUTU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</si>
  <si>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BUGOBERO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</si>
  <si>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BUKHABUSI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</si>
  <si>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BUKHAWEKA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</si>
  <si>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BUKHOFU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</si>
  <si>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BUKIABI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</si>
  <si>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BUKOKHO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</si>
  <si>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BUKUSU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</si>
  <si>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BUMBO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</si>
  <si>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BUMWONI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</si>
  <si>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BUNABWANA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</si>
  <si>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BUPOTO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</si>
  <si>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BUSUKUYA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</si>
  <si>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BUTIRU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</si>
  <si>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BUTTA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</si>
  <si>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BUWABWALA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</si>
  <si>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BUWAGOGO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</si>
  <si>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KAATO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</si>
  <si>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KHABUTOOLA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</si>
  <si>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LWAKHAKHATOWNCOUNCIL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</si>
  <si>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MAGALE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</si>
  <si>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MANAFWATOWNCOUNCIL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</si>
  <si>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MUKOTO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</si>
  <si>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NALONDO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</si>
  <si>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NAMABYA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</si>
  <si>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NAMBOKO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</si>
  <si>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SIBANGA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</si>
  <si>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SISUNI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</si>
  <si>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TSEKULULU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</si>
  <si>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WESWA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</si>
  <si>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MAYUGE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</si>
  <si>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BUNYA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</si>
  <si>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BAITAMBOGWE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</si>
  <si>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BUKABOOLI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</si>
  <si>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BUKATUBE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</si>
  <si>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BUSAKIRA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</si>
  <si>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BUWAAYA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</si>
  <si>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IMANYIRO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</si>
  <si>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JAGUZI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</si>
  <si>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KIGANDALO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</si>
  <si>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KITYERERA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</si>
  <si>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MALONGO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</si>
  <si>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MAYUGETOWNCOUNCIL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</si>
  <si>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MPUNGWE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</si>
  <si>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WAIRASA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</si>
  <si>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MBALE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</si>
  <si>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BUNGOKHO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</si>
  <si>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BUBYANGU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</si>
  <si>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BUDWALE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</si>
  <si>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BUFUMBO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</si>
  <si>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BUKASAKYA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</si>
  <si>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BUKHIENDE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</si>
  <si>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BUKONDE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</si>
  <si>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BUMASIKYE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</si>
  <si>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BUMBOBI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</si>
  <si>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BUNGOKHOMUTOTO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</si>
  <si>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BUSANO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</si>
  <si>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BUSIU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</si>
  <si>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BUSOBA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</si>
  <si>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LUKHONGE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</si>
  <si>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LWASSO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</si>
  <si>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NAKALOKE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</si>
  <si>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NAKALOKETOWNCOUNCIL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</si>
  <si>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NAMANYONYI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</si>
  <si>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NYONDO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</si>
  <si>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WANALE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</si>
  <si>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INDUSTRIALDIVISION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</si>
  <si>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WANALEDIVISION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</si>
  <si>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NAMAYINGO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</si>
  <si>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BUKOOLI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</si>
  <si>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BANDA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</si>
  <si>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BUGANA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</si>
  <si>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BUHEMBA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</si>
  <si>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BUSWALE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</si>
  <si>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BUYINJA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</si>
  <si>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LOLWE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</si>
  <si>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MUTUMBA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</si>
  <si>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NAMAYINGOTOWNCOUNCIL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</si>
  <si>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SIGULUISLANDS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</si>
  <si>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NAMUTUMBA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</si>
  <si>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BUSIKI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</si>
  <si>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BULANGE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</si>
  <si>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IVUKULA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</si>
  <si>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KIBAALE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</si>
  <si>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MAGADA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</si>
  <si>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NAMUTUMBA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</si>
  <si>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NAMUTUMBATOWNCOUNCIL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</si>
  <si>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NSINZE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</si>
  <si>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NGORA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</si>
  <si>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NGORA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</si>
  <si>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KAPIR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</si>
  <si>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KOBWIN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</si>
  <si>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MUKURA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</si>
  <si>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NGORATOWNCOUNCIL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</si>
  <si>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PALLISA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</si>
  <si>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AGULE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</si>
  <si>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AKISIM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</si>
  <si>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APOPONG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</si>
  <si>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CHELEKURA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</si>
  <si>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GOGONYO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</si>
  <si>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KAMEKE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</si>
  <si>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BUTEBO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</si>
  <si>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KABWANGASI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</si>
  <si>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KAKORO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</si>
  <si>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KANGINIMA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</si>
  <si>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OPWATETA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</si>
  <si>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PETETE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</si>
  <si>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PALLISA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</si>
  <si>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KAMUGE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</si>
  <si>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KASODO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</si>
  <si>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OLOK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</si>
  <si>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PALLISATOWNCOUNCIL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</si>
  <si>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PUTI-PUTI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</si>
  <si>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SERERE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</si>
  <si>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KASILO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</si>
  <si>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BUGONDO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</si>
  <si>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KADUNGULU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</si>
  <si>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KASILOTOWNCOUNCIL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</si>
  <si>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LABORI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</si>
  <si>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PINGIRE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</si>
  <si>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SERERE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</si>
  <si>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ATIIRA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</si>
  <si>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KATETA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</si>
  <si>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KYERE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</si>
  <si>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OLIO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</si>
  <si>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SERERETOWNCOUNCIL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</si>
  <si>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SIRONKO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</si>
  <si>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BUDADIRI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</si>
  <si>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BUDADIRITOWNCOUNCIL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</si>
  <si>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BUGITIMWA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</si>
  <si>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BUHUGU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</si>
  <si>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BUKHULO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</si>
  <si>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BUKIISE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</si>
  <si>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BUKIYI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</si>
  <si>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BUKYABO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</si>
  <si>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BUKYAMBI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</si>
  <si>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BUMALIMBA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</si>
  <si>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BUMASIFWA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</si>
  <si>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BUNYAFA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</si>
  <si>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BUSULANI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</si>
  <si>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BUTANDIGA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</si>
  <si>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BUTEZA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</si>
  <si>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BUWALASI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</si>
  <si>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BUWASA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</si>
  <si>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BUYOBO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</si>
  <si>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NALUSALA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</si>
  <si>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SIRONKOTOWNCOUNCIL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</si>
  <si>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ZESUI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</si>
  <si>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SOROTI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</si>
  <si>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SOROTI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</si>
  <si>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ARAPAI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</si>
  <si>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ASURET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</si>
  <si>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GWERI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</si>
  <si>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KAMUDA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</si>
  <si>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KATINE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</si>
  <si>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TUBUR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</si>
  <si>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TORORO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</si>
  <si>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TORORO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</si>
  <si>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KWAPA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</si>
  <si>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MALABATOWNCOUNCIL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</si>
  <si>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MELLA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</si>
  <si>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MERIKIT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</si>
  <si>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MOLO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</si>
  <si>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MUKUJU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</si>
  <si>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OSUKURU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</si>
  <si>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WESTBUDAMA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</si>
  <si>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IYOLWA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</si>
  <si>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KIREWA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</si>
  <si>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KISOKO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</si>
  <si>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MAGOLA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</si>
  <si>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MULANDA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</si>
  <si>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NABUYOGA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</si>
  <si>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NAGONGERA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</si>
  <si>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NAGONGERATOWNCOUNCIL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</si>
  <si>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PAYA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</si>
  <si>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PETTA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</si>
  <si>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RUBONGI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</si>
  <si>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SOP-SOP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</si>
  <si>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MBALE 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</si>
  <si>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SOROTI 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</si>
  <si>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TORORO 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</si>
  <si>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IGANGA 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</si>
  <si>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BUSIA MC</t>
    </r>
    <r>
      <rPr>
        <sz val="11"/>
        <rFont val="Calibri"/>
        <family val="2"/>
        <scheme val="minor"/>
      </rPr>
      <t xml:space="preserve"> </t>
    </r>
  </si>
  <si>
    <t>Number of Households (UBOS2014)</t>
  </si>
  <si>
    <t>Central Region</t>
  </si>
  <si>
    <t>Eastern Region</t>
  </si>
  <si>
    <t>Western Region</t>
  </si>
  <si>
    <t>Rows 11 to 279</t>
  </si>
  <si>
    <t>Rows 281 to 729</t>
  </si>
  <si>
    <t>Rows 731 to 1068</t>
  </si>
  <si>
    <t>Rows 1070 to 1502</t>
  </si>
  <si>
    <t>Note</t>
  </si>
  <si>
    <t>Northern Region</t>
  </si>
  <si>
    <r>
      <t xml:space="preserve"> </t>
    </r>
    <r>
      <rPr>
        <b/>
        <sz val="11"/>
        <color indexed="8"/>
        <rFont val="Calibri"/>
        <family val="2"/>
        <scheme val="minor"/>
      </rPr>
      <t>ABIM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</si>
  <si>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LABWOR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</si>
  <si>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ABIM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</si>
  <si>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ABIMTOWNCOUNCIL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</si>
  <si>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ALEREK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</si>
  <si>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LOTUKEI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</si>
  <si>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MORULEM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</si>
  <si>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NYAKWAE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</si>
  <si>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ADJUMANI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</si>
  <si>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EASTMOYO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</si>
  <si>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ADJUMANITOWNCOUNCIL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</si>
  <si>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ADROPI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</si>
  <si>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ARINYAPI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</si>
  <si>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CIFORO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</si>
  <si>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DZAIPI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</si>
  <si>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ITIRIKWA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</si>
  <si>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OFUA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</si>
  <si>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OKUSIJONI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</si>
  <si>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PACARA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</si>
  <si>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PAKELE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</si>
  <si>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AGAGO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</si>
  <si>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AGAGO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</si>
  <si>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ADILANG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</si>
  <si>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AGAGOTOWNCOUNCIL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</si>
  <si>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ARUM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</si>
  <si>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KALONGOTOWNCOUNCIL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</si>
  <si>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KOTOMOL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</si>
  <si>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LAMIYO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</si>
  <si>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LAPONO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</si>
  <si>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LIRAPALWO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</si>
  <si>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LOKOLE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</si>
  <si>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OMIYAPACWA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</si>
  <si>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OMOT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</si>
  <si>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PAIMOL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</si>
  <si>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PARABONG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</si>
  <si>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PATONGO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</si>
  <si>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PATONGOTOWNCOUNCIL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</si>
  <si>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WOL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</si>
  <si>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ALEBTONG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</si>
  <si>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MOROTO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</si>
  <si>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ABAKO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</si>
  <si>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ABIA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</si>
  <si>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AKURA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</si>
  <si>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ALEBTONGTOWNCOUNCIL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</si>
  <si>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ALOI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</si>
  <si>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AMUGU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</si>
  <si>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APALA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</si>
  <si>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AWEI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</si>
  <si>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OMORO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</si>
  <si>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AMOLATAR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</si>
  <si>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KIOGA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</si>
  <si>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AGIKDAK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</si>
  <si>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AGWINGIRI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</si>
  <si>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AKWON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</si>
  <si>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AMOLATARTOWNCOUNCIL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</si>
  <si>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APUTI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</si>
  <si>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ARWOTCEK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</si>
  <si>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AWELO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</si>
  <si>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ETAM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</si>
  <si>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MUNTU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</si>
  <si>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NAMASALE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</si>
  <si>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NAMASALETOWNCOUNCIL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</si>
  <si>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POKOT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</si>
  <si>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AMUDAT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</si>
  <si>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AMUDATTOWNCOUNCIL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</si>
  <si>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KARITA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</si>
  <si>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LOROO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</si>
  <si>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KILAK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</si>
  <si>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AMURU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</si>
  <si>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AMURUTOWNCOUNCIL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</si>
  <si>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ATIAK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</si>
  <si>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LAMOGI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</si>
  <si>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PABO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</si>
  <si>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APAC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</si>
  <si>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KWANIA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</si>
  <si>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ABONGOMOLA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</si>
  <si>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ADUKU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</si>
  <si>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ADUKUTOWNCOUNCIL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</si>
  <si>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CHAWENTE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</si>
  <si>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INOMO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</si>
  <si>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NAMBEISO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</si>
  <si>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MARUZI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</si>
  <si>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AKOKORO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</si>
  <si>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APAC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</si>
  <si>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APACTOWNCOUNCIL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</si>
  <si>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CHEGERE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</si>
  <si>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IBUJE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</si>
  <si>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ARUA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</si>
  <si>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ARUAHILL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</si>
  <si>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RIVEROLI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</si>
  <si>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AYIVU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</si>
  <si>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ADUMI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</si>
  <si>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AROI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</si>
  <si>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AYIVUNI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</si>
  <si>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DADAMU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</si>
  <si>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MANIBE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</si>
  <si>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OLUKO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</si>
  <si>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PAJULU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</si>
  <si>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MADI-OKOLLO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</si>
  <si>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ANYIRIBU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</si>
  <si>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OFFAKA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</si>
  <si>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OGOKO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</si>
  <si>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OKOLLO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</si>
  <si>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PAWOR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</si>
  <si>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RHINOCAMP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</si>
  <si>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RIGBO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</si>
  <si>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ULEPPI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</si>
  <si>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TEREGO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</si>
  <si>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AII-VU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</si>
  <si>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BILEAFE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</si>
  <si>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KATRINI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</si>
  <si>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OMUGO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</si>
  <si>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UDUPI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</si>
  <si>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URIAMA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</si>
  <si>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VURRA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</si>
  <si>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AJIA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</si>
  <si>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ARIVU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</si>
  <si>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LOGIRI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</si>
  <si>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DOKOLO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</si>
  <si>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DOKOLO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</si>
  <si>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ADEKNINO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</si>
  <si>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ADOK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</si>
  <si>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AGWATA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</si>
  <si>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AMWOMA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</si>
  <si>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BATTA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</si>
  <si>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DOKOLOTOWNCOUNCIL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</si>
  <si>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KANGAI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</si>
  <si>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KWERA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</si>
  <si>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OKWALONGWEN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</si>
  <si>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OKWONGODUL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</si>
  <si>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GULU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</si>
  <si>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ASWA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</si>
  <si>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AWACH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</si>
  <si>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BUNGATIRA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</si>
  <si>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PAICHO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</si>
  <si>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PALARO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</si>
  <si>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PATIKO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</si>
  <si>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UNYAMA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</si>
  <si>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BARDEGEDIVISION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</si>
  <si>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LAROODIVISION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</si>
  <si>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LAYIBIDIVISION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</si>
  <si>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PECEDIVISION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</si>
  <si>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BOBI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</si>
  <si>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</si>
  <si>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LAKWANA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</si>
  <si>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LALOGI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</si>
  <si>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ODEK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</si>
  <si>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ONGAKO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</si>
  <si>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KAABONG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</si>
  <si>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DODOTH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</si>
  <si>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KAABONGEAST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</si>
  <si>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KAABONGTOWNCOUNCIL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</si>
  <si>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KAABONGWEST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</si>
  <si>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KALAPATA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</si>
  <si>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KAMION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</si>
  <si>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KAPEDO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</si>
  <si>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KATHILE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</si>
  <si>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KAWALAKOL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</si>
  <si>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LOBALANGIT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</si>
  <si>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LODIKO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</si>
  <si>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LOLELIA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</si>
  <si>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LOYORO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</si>
  <si>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NAPORE(KARENGA)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</si>
  <si>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SIDOK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</si>
  <si>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KITGUM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</si>
  <si>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CHUA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</si>
  <si>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KITGUMMATIDI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</si>
  <si>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KITGUMTOWNCOUNCIL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</si>
  <si>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LABONGOAKWANG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</si>
  <si>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LABONGOAMIDA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</si>
  <si>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LABONGOLAYAMO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</si>
  <si>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LAGORO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</si>
  <si>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MUCWINI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</si>
  <si>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NAMOKORA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</si>
  <si>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OMIYAANYIMA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</si>
  <si>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OROM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</si>
  <si>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KOBOKO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</si>
  <si>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KOBOKO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</si>
  <si>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ABUKU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</si>
  <si>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DRANYA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</si>
  <si>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KOBOKOTOWNCOUNCIL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</si>
  <si>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KOLE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</si>
  <si>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KOLE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</si>
  <si>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KOTIDO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</si>
  <si>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JIE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</si>
  <si>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LAMWO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</si>
  <si>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LAMWO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</si>
  <si>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LIRA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</si>
  <si>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ERUTE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</si>
  <si>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OGUR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</si>
  <si>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LIRAMC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</si>
  <si>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ADYELDIVISION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</si>
  <si>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OJWINADIVISION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</si>
  <si>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RAILWAYDIVISION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</si>
  <si>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MARACHA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</si>
  <si>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MARACHA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</si>
  <si>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KIJOMORO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</si>
  <si>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MARACHA TOWN 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</si>
  <si>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NYADRI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</si>
  <si>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OLEBA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</si>
  <si>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OLUFEE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</si>
  <si>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OLUVU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</si>
  <si>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TARA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</si>
  <si>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YIVU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</si>
  <si>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MOROTO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</si>
  <si>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MATHENIKO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</si>
  <si>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KATIKEKILE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</si>
  <si>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NADUNGET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</si>
  <si>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RUPA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</si>
  <si>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TAPAC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</si>
  <si>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NORTHDIVISION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</si>
  <si>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SOUTHDIVISION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</si>
  <si>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MOYO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</si>
  <si>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OBONGI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</si>
  <si>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ALIBA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</si>
  <si>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GIMARA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</si>
  <si>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ITULA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</si>
  <si>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WESTMOYO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</si>
  <si>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DIFULE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</si>
  <si>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LAROPI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</si>
  <si>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LEFORI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</si>
  <si>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METU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</si>
  <si>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MOYO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</si>
  <si>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MOYOTOWNCOUNCIL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</si>
  <si>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NAKAPIRIPIRIT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</si>
  <si>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CHEKWII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</si>
  <si>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KAKOMONGOLE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</si>
  <si>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LOREGAE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</si>
  <si>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MORUITA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</si>
  <si>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NAKAPIRIPIRITTOWNCOUNCIL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</si>
  <si>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NAMALU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</si>
  <si>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PIAN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</si>
  <si>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LOLACHAT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</si>
  <si>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LORENGEDWAT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</si>
  <si>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NABILATUK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</si>
  <si>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NAPAK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</si>
  <si>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BOKORA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</si>
  <si>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NEBBI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</si>
  <si>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JONAM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</si>
  <si>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PADYERE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</si>
  <si>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NWOYA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</si>
  <si>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NWOYA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</si>
  <si>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OTUKE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</si>
  <si>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OTUKE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</si>
  <si>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OYAM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</si>
  <si>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OYAM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</si>
  <si>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ABER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</si>
  <si>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ABOK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</si>
  <si>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ACABA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</si>
  <si>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ALEKA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</si>
  <si>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ICEME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</si>
  <si>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KAMDINI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</si>
  <si>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</si>
  <si>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MINAKULU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</si>
  <si>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MYENE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</si>
  <si>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NGAI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</si>
  <si>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OTWAL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</si>
  <si>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OYAMTOWNCOUNCIL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</si>
  <si>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PADER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</si>
  <si>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ARUU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</si>
  <si>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ACHOLIBUR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</si>
  <si>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ANGANGURA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</si>
  <si>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ATANGA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</si>
  <si>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AWERE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</si>
  <si>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LAGUTI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</si>
  <si>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LAPUL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</si>
  <si>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LATANYA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</si>
  <si>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OGOM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</si>
  <si>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PADER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</si>
  <si>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PADERTOWNCOUNCIL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</si>
  <si>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PAJULE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</si>
  <si>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PURANGA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</si>
  <si>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YUMBE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</si>
  <si>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ARINGA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</si>
  <si>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APO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</si>
  <si>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ARIWA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</si>
  <si>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DRAJINI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</si>
  <si>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KEI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</si>
  <si>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KERWA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</si>
  <si>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KOCHI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</si>
  <si>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KULULU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</si>
  <si>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KURU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</si>
  <si>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LODONGA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</si>
  <si>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MIDIGO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</si>
  <si>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ODRAVU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</si>
  <si>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ROMOGI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</si>
  <si>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YUMBETOWNCOUNCIL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</si>
  <si>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ZOMBO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</si>
  <si>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OKORO</t>
    </r>
    <r>
      <rPr>
        <sz val="11"/>
        <rFont val="Calibri"/>
        <family val="2"/>
        <scheme val="minor"/>
      </rPr>
      <t xml:space="preserve"> </t>
    </r>
  </si>
  <si>
    <t>Northern</t>
  </si>
  <si>
    <r>
      <t xml:space="preserve"> </t>
    </r>
    <r>
      <rPr>
        <sz val="11"/>
        <color indexed="8"/>
        <rFont val="Calibri"/>
        <family val="2"/>
        <scheme val="minor"/>
      </rPr>
      <t>GULU 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</si>
  <si>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MOROTO 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</si>
  <si>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ARUA MC</t>
    </r>
    <r>
      <rPr>
        <sz val="11"/>
        <rFont val="Calibri"/>
        <family val="2"/>
        <scheme val="minor"/>
      </rPr>
      <t xml:space="preserve"> </t>
    </r>
  </si>
  <si>
    <t>(5)</t>
  </si>
  <si>
    <r>
      <t xml:space="preserve"> </t>
    </r>
    <r>
      <rPr>
        <b/>
        <sz val="11"/>
        <color indexed="8"/>
        <rFont val="Calibri"/>
        <family val="2"/>
        <scheme val="minor"/>
      </rPr>
      <t>AMUDAT</t>
    </r>
  </si>
  <si>
    <t xml:space="preserve"> AMURU</t>
  </si>
  <si>
    <r>
      <t xml:space="preserve"> </t>
    </r>
    <r>
      <rPr>
        <b/>
        <sz val="11"/>
        <color indexed="8"/>
        <rFont val="Calibri"/>
        <family val="2"/>
        <scheme val="minor"/>
      </rPr>
      <t>BUIKWE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</si>
  <si>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BUIKWE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</si>
  <si>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BUIKWETOWNCOUNCIL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</si>
  <si>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KAWOLO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</si>
  <si>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LUGAZITOWNCOUNCIL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</si>
  <si>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NAJJA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</si>
  <si>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NAJJEMBE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</si>
  <si>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NGOGWE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</si>
  <si>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NJERUTOWNCOUNCIL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</si>
  <si>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NKOKONJERUTOWNCOUNCIL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</si>
  <si>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NYENGA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</si>
  <si>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SSIBUKUNJA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</si>
  <si>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WAKISI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</si>
  <si>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BUKOMANSIMBI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</si>
  <si>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BUKOMANSIMBI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</si>
  <si>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BIGASA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</si>
  <si>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BUKOMASIMBITOWNCOUNCIL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</si>
  <si>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BUTENGA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</si>
  <si>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KIBINGE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</si>
  <si>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KITANDA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</si>
  <si>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BUTAMBALA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</si>
  <si>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BUTAMBALA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</si>
  <si>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BUDDE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</si>
  <si>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BULO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</si>
  <si>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GOMBETOWNCOUNCIL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</si>
  <si>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KALAMBA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</si>
  <si>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KIBIBI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</si>
  <si>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NGANDO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</si>
  <si>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BUVUMA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</si>
  <si>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BUSAMUZI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</si>
  <si>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BUVUMATOWNCOUNCIL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</si>
  <si>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BUWOOYA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</si>
  <si>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BWEEMA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</si>
  <si>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LUBYA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</si>
  <si>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LWAJJE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</si>
  <si>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LYABAANA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</si>
  <si>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NAIRAMBI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</si>
  <si>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GOMBA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</si>
  <si>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GOMBA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</si>
  <si>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KABULASOKE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</si>
  <si>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KANONITOWNCOUNCIL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</si>
  <si>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KYEGONZA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</si>
  <si>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MADDU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</si>
  <si>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MPENJA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</si>
  <si>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KALANGALA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</si>
  <si>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BUJUMBA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</si>
  <si>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KALANGALATOWNCOUNCIL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</si>
  <si>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MUGOYE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</si>
  <si>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KYAMUSWA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</si>
  <si>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BUBEKE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</si>
  <si>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BUFUMIRA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</si>
  <si>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MAZINGA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</si>
  <si>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KALUNGU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</si>
  <si>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KALUNGU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</si>
  <si>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BUKULULA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</si>
  <si>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KALUNGUTOWNCOUNCIL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</si>
  <si>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KYAMULIBWA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</si>
  <si>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LUKAYATOWNCOUNCIL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</si>
  <si>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LWABENGE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</si>
  <si>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KAMPALA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</si>
  <si>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KAMPALACAPITALCITY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</si>
  <si>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KAWEMPEDIVISION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</si>
  <si>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LUBAGADIVISION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</si>
  <si>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MAKINDYEDIVISION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</si>
  <si>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NAKAWADIVISION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</si>
  <si>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KAYUNGA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</si>
  <si>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BBAALE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</si>
  <si>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GALIRAAYA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</si>
  <si>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KITIMBWA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</si>
  <si>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NTENJERU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</si>
  <si>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BUSANA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</si>
  <si>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KANGULUMIRA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</si>
  <si>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KAYUNGA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</si>
  <si>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KAYUNGATOWNCOUNCIL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</si>
  <si>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NAZIGO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</si>
  <si>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KIBOGA</t>
    </r>
    <r>
      <rPr>
        <b/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</si>
  <si>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KIBOGA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</si>
  <si>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KYANKWANZI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</si>
  <si>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BANANYWA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</si>
  <si>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BUTEMBA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</si>
  <si>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BUTEMBATOWNCOUNCIL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</si>
  <si>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GAYAZA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</si>
  <si>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KYANKWANZI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</si>
  <si>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MULAGI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</si>
  <si>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NKANDWA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</si>
  <si>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NSAMBYA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</si>
  <si>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NTWETWE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</si>
  <si>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NTWETWETOWNCOUNCIL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</si>
  <si>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WATTUBA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</si>
  <si>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LUWERO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</si>
  <si>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BAMUNANIKA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</si>
  <si>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KALAGALA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</si>
  <si>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KAMIRA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</si>
  <si>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KIKYUSA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</si>
  <si>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ZIROBWE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</si>
  <si>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KATIKAMU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</si>
  <si>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BOMBOTOWNCOUNCIL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</si>
  <si>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BUTUNTUMULA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</si>
  <si>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LUWEEROTOWNCOUNCIL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</si>
  <si>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LUWERO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</si>
  <si>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MAKULUBITA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</si>
  <si>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NYIMBWA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</si>
  <si>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WOBULENZITOWNCOUNCIL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</si>
  <si>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LWENGO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</si>
  <si>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BUKOTO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</si>
  <si>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KISEKKA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</si>
  <si>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KKINGO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</si>
  <si>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KYAZANGA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</si>
  <si>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KYAZANGATOWNCOUNCIL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</si>
  <si>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LWENGO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</si>
  <si>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LWENGOTOWNCOUNCIL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</si>
  <si>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NDAGWE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</si>
  <si>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LYANTONDE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</si>
  <si>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KABULA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</si>
  <si>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KALIIRO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</si>
  <si>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KASAGAMA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</si>
  <si>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KINUUKA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</si>
  <si>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LYANTONDE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</si>
  <si>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LYANTONDETOWNCOUNCIL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</si>
  <si>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MPUMUDDE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</si>
  <si>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MASAKA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</si>
  <si>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BUKAKATA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</si>
  <si>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KABONERA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</si>
  <si>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KYANNAMUKAAKA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</si>
  <si>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KYESIIGA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</si>
  <si>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MUKUNGWE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</si>
  <si>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KATWE/BUTEGO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</si>
  <si>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KIMAANYA/KYABAKUZA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</si>
  <si>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NYENDO-SSENYANGE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</si>
  <si>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MITYANA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</si>
  <si>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BUSUJJU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</si>
  <si>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BUTAYUNJA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</si>
  <si>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KAKINDU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</si>
  <si>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MAANYI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</si>
  <si>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MALANGALA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</si>
  <si>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MITYANA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</si>
  <si>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BULERA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</si>
  <si>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BUSIMBI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</si>
  <si>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KALANGALO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</si>
  <si>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KIKANDWA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</si>
  <si>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MITYANATOWNCOUNCIL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</si>
  <si>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NAMUNGO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</si>
  <si>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SSEKANYONYI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</si>
  <si>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MPIGI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</si>
  <si>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MAWOKOTA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</si>
  <si>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BUWAMA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</si>
  <si>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KAMMENGO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</si>
  <si>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KIRINGENTE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</si>
  <si>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KITUNTU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</si>
  <si>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MPIGITOWNCOUNCIL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</si>
  <si>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MUDUUMA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</si>
  <si>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NKOZI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</si>
  <si>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MUBENDE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</si>
  <si>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BUWEKULA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</si>
  <si>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BUTOLOOGO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</si>
  <si>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KITENGA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</si>
  <si>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KIYUNI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</si>
  <si>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MADUDU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</si>
  <si>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MUBENDETOWNCOUNCIL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</si>
  <si>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BAGEZZA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</si>
  <si>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KIBALINGA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</si>
  <si>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KIGANDO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</si>
  <si>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NABINGOOLA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</si>
  <si>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KASSANDA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</si>
  <si>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BUKUYA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</si>
  <si>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KALWANA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</si>
  <si>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KIGANDA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</si>
  <si>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KITUMBI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</si>
  <si>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MAKOKOTO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</si>
  <si>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MANYOGASEKA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</si>
  <si>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MYANZI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</si>
  <si>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NALUTUNTU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</si>
  <si>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MUKONO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</si>
  <si>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MUKONO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</si>
  <si>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KOOME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</si>
  <si>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KYAMPISI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</si>
  <si>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MPATTA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</si>
  <si>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MPUNGE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</si>
  <si>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NAKISUNGA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</si>
  <si>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</si>
  <si>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GOMADIVISION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</si>
  <si>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NAKIFUMA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</si>
  <si>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KASAWO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</si>
  <si>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KIMENYEDDE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</si>
  <si>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NABBAALE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</si>
  <si>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NAGOJJE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</si>
  <si>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NTUNDA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</si>
  <si>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SEETA-NAMUGANGA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</si>
  <si>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NAKASEKE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</si>
  <si>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NAKASEKE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</si>
  <si>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KIKAMULO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</si>
  <si>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KINYOGOGA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</si>
  <si>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KITO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</si>
  <si>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KIWOKOTOWNCOUNCIL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</si>
  <si>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NAKASEKETOWNCOUNCIL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</si>
  <si>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NGOMATOWNCOUNCIL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</si>
  <si>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SEMUTO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</si>
  <si>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SEMUTOTOWNCOUNCIL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</si>
  <si>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WAKYATO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</si>
  <si>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NAKASONGOLA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</si>
  <si>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BURULI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</si>
  <si>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KAKOOGE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</si>
  <si>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KAKOOGETOWNCOUNCIL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</si>
  <si>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KALONGO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</si>
  <si>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KALUNGI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</si>
  <si>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LWABIYATA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</si>
  <si>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LWAMPANGA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</si>
  <si>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MIGEERATOWNCOUNCIL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</si>
  <si>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NABISWEERA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</si>
  <si>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NAKASONGOLATOWNCOUNCIL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</si>
  <si>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NAKITOMA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</si>
  <si>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WABINYONYI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</si>
  <si>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RAKAI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</si>
  <si>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KAKUUTO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</si>
  <si>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KASASA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</si>
  <si>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KIFAMBA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</si>
  <si>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KYEBE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</si>
  <si>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KOOKI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</si>
  <si>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BYAKABANDA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</si>
  <si>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DDWANIRO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</si>
  <si>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KACHEERA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</si>
  <si>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KAGAMBA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</si>
  <si>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KIZIBA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</si>
  <si>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KYALULANGIRA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</si>
  <si>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LWAMAGWA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</si>
  <si>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LWANDA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</si>
  <si>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RAKAITOWNCOUNCIL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</si>
  <si>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KYOTERA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</si>
  <si>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KALISIZO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</si>
  <si>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KALISIZOTOWNCOUNCIL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</si>
  <si>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KASAALI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</si>
  <si>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KIRUMBA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</si>
  <si>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KYOTERATOWNCOUNCIL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</si>
  <si>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LWANKONI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</si>
  <si>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NABIGASA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</si>
  <si>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SSEMBABULE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</si>
  <si>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LWEMIYAGA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</si>
  <si>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NTUSI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</si>
  <si>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MAWOGOLA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</si>
  <si>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LUGUSULU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</si>
  <si>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LWEBITAKULI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</si>
  <si>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MATEETE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</si>
  <si>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MATEETETOWNCOUNCIL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</si>
  <si>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MIJWALA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</si>
  <si>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SEMBABULETOWNCOUNCIL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</si>
  <si>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BUVUMA ISLANDS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</si>
  <si>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MASAKA 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</si>
  <si>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MUKONO MC</t>
    </r>
    <r>
      <rPr>
        <sz val="11"/>
        <rFont val="Calibri"/>
        <family val="2"/>
        <scheme val="minor"/>
      </rPr>
      <t xml:space="preserve"> </t>
    </r>
  </si>
  <si>
    <r>
      <rPr>
        <b/>
        <sz val="11"/>
        <color indexed="8"/>
        <rFont val="Calibri"/>
        <family val="2"/>
        <scheme val="minor"/>
      </rPr>
      <t>KIBOGA</t>
    </r>
    <r>
      <rPr>
        <b/>
        <sz val="11"/>
        <rFont val="Calibri"/>
        <family val="2"/>
        <scheme val="minor"/>
      </rPr>
      <t xml:space="preserve"> </t>
    </r>
  </si>
  <si>
    <t xml:space="preserve">The number of LLINs needed for 24 Central Region Districts, showing the split of different net types and brand </t>
  </si>
  <si>
    <t xml:space="preserve">The number of LLINs needed for 30 Northern Region Districts, showing the split of different net types and brand </t>
  </si>
  <si>
    <t>Source: National Population and Housing Census 2014, November 2014, Revised Edition (Total pop: 34,856,813)</t>
  </si>
  <si>
    <t xml:space="preserve">The number of LLINs needed for 21 Eastern Region Districts, showing the split of different net types and brand </t>
  </si>
  <si>
    <t xml:space="preserve">The number of LLINs needed for 21 Western Region Districts, showing the split of different net types and brand </t>
  </si>
  <si>
    <t>NOTE: Currently calculated for 2016 distribution (so TWO annual growth increments from UBOS2014 population data)</t>
  </si>
  <si>
    <t xml:space="preserve"> AMUDAT</t>
  </si>
  <si>
    <t xml:space="preserve"> AMURIA </t>
  </si>
  <si>
    <t xml:space="preserve"> BUDAKA </t>
  </si>
  <si>
    <t xml:space="preserve"> BUDUDA </t>
  </si>
  <si>
    <t xml:space="preserve"> BUGIRI </t>
  </si>
  <si>
    <t xml:space="preserve"> BUKEDEA </t>
  </si>
  <si>
    <t xml:space="preserve"> BUKWO </t>
  </si>
  <si>
    <t xml:space="preserve"> BULAMBULI </t>
  </si>
  <si>
    <t xml:space="preserve"> BUSIA </t>
  </si>
  <si>
    <t xml:space="preserve"> BUTALEJA </t>
  </si>
  <si>
    <t xml:space="preserve"> BUYENDE </t>
  </si>
  <si>
    <t xml:space="preserve"> IGANGA </t>
  </si>
  <si>
    <t xml:space="preserve"> JINJA </t>
  </si>
  <si>
    <t xml:space="preserve"> KABERAMAIDO </t>
  </si>
  <si>
    <t xml:space="preserve"> KALIRO </t>
  </si>
  <si>
    <t xml:space="preserve"> KAMULI </t>
  </si>
  <si>
    <t xml:space="preserve"> KAPCHORWA </t>
  </si>
  <si>
    <t xml:space="preserve"> KATAKWI </t>
  </si>
  <si>
    <t xml:space="preserve"> KIBUKU </t>
  </si>
  <si>
    <t xml:space="preserve"> KUMI </t>
  </si>
  <si>
    <t xml:space="preserve"> KWEEN </t>
  </si>
  <si>
    <t xml:space="preserve"> LUUKA </t>
  </si>
  <si>
    <t xml:space="preserve"> MANAFWA </t>
  </si>
  <si>
    <t xml:space="preserve"> MAYUGE </t>
  </si>
  <si>
    <t xml:space="preserve"> MBALE </t>
  </si>
  <si>
    <t xml:space="preserve"> NAMAYINGO </t>
  </si>
  <si>
    <t xml:space="preserve"> NAMUTUMBA </t>
  </si>
  <si>
    <t xml:space="preserve"> NGORA </t>
  </si>
  <si>
    <t xml:space="preserve"> PALLISA </t>
  </si>
  <si>
    <t xml:space="preserve"> SERERE </t>
  </si>
  <si>
    <t xml:space="preserve"> SIRONKO </t>
  </si>
  <si>
    <t xml:space="preserve"> SOROTI </t>
  </si>
  <si>
    <t xml:space="preserve"> TORORO </t>
  </si>
  <si>
    <t xml:space="preserve"> ABIM </t>
  </si>
  <si>
    <t xml:space="preserve"> ADJUMANI </t>
  </si>
  <si>
    <t xml:space="preserve"> AGAGO </t>
  </si>
  <si>
    <t xml:space="preserve"> ALEBTONG </t>
  </si>
  <si>
    <t xml:space="preserve"> AMOLATAR </t>
  </si>
  <si>
    <t xml:space="preserve"> APAC </t>
  </si>
  <si>
    <t xml:space="preserve"> ARUA </t>
  </si>
  <si>
    <t xml:space="preserve"> DOKOLO </t>
  </si>
  <si>
    <t xml:space="preserve"> GULU </t>
  </si>
  <si>
    <t xml:space="preserve"> KAABONG </t>
  </si>
  <si>
    <t xml:space="preserve"> KITGUM </t>
  </si>
  <si>
    <t xml:space="preserve"> KOBOKO </t>
  </si>
  <si>
    <t xml:space="preserve"> KOLE </t>
  </si>
  <si>
    <t xml:space="preserve"> KOTIDO </t>
  </si>
  <si>
    <t xml:space="preserve"> LAMWO </t>
  </si>
  <si>
    <t xml:space="preserve"> LIRA </t>
  </si>
  <si>
    <t xml:space="preserve"> MARACHA </t>
  </si>
  <si>
    <t xml:space="preserve"> MOROTO </t>
  </si>
  <si>
    <t xml:space="preserve"> MOYO </t>
  </si>
  <si>
    <t xml:space="preserve"> NAKAPIRIPIRIT </t>
  </si>
  <si>
    <t xml:space="preserve"> NAPAK </t>
  </si>
  <si>
    <t xml:space="preserve"> NEBBI </t>
  </si>
  <si>
    <t xml:space="preserve"> NWOYA </t>
  </si>
  <si>
    <t xml:space="preserve"> OTUKE </t>
  </si>
  <si>
    <t xml:space="preserve"> OYAM </t>
  </si>
  <si>
    <t xml:space="preserve"> PADER </t>
  </si>
  <si>
    <t xml:space="preserve"> YUMBE </t>
  </si>
  <si>
    <t xml:space="preserve"> ZOMBO </t>
  </si>
  <si>
    <t xml:space="preserve"> BUIKWE </t>
  </si>
  <si>
    <t xml:space="preserve"> BUKOMANSIMBI </t>
  </si>
  <si>
    <t xml:space="preserve"> BUTAMBALA </t>
  </si>
  <si>
    <t xml:space="preserve"> BUVUMA </t>
  </si>
  <si>
    <t xml:space="preserve"> GOMBA </t>
  </si>
  <si>
    <t xml:space="preserve"> KALANGALA </t>
  </si>
  <si>
    <t xml:space="preserve"> KALUNGU </t>
  </si>
  <si>
    <t xml:space="preserve"> KAMPALA </t>
  </si>
  <si>
    <t xml:space="preserve"> KAYUNGA </t>
  </si>
  <si>
    <t xml:space="preserve"> KIBOGA </t>
  </si>
  <si>
    <t xml:space="preserve"> KYANKWANZI </t>
  </si>
  <si>
    <t xml:space="preserve"> LUWERO </t>
  </si>
  <si>
    <t xml:space="preserve"> LWENGO </t>
  </si>
  <si>
    <t xml:space="preserve"> LYANTONDE </t>
  </si>
  <si>
    <t xml:space="preserve"> MASAKA </t>
  </si>
  <si>
    <t xml:space="preserve"> MITYANA </t>
  </si>
  <si>
    <t xml:space="preserve"> MPIGI </t>
  </si>
  <si>
    <t xml:space="preserve"> MUBENDE </t>
  </si>
  <si>
    <t xml:space="preserve"> MUKONO </t>
  </si>
  <si>
    <t xml:space="preserve"> NAKASEKE </t>
  </si>
  <si>
    <t xml:space="preserve"> NAKASONGOLA </t>
  </si>
  <si>
    <t xml:space="preserve"> RAKAI </t>
  </si>
  <si>
    <t xml:space="preserve"> SSEMBABULE </t>
  </si>
  <si>
    <t xml:space="preserve"> WAKISO </t>
  </si>
  <si>
    <t>Annual Growth %</t>
  </si>
  <si>
    <t>TOTAL</t>
  </si>
  <si>
    <t>32 Districts</t>
  </si>
  <si>
    <t>30 Districts</t>
  </si>
  <si>
    <t>24 Districts</t>
  </si>
  <si>
    <r>
      <t xml:space="preserve"> </t>
    </r>
    <r>
      <rPr>
        <b/>
        <sz val="11"/>
        <color indexed="8"/>
        <rFont val="Calibri"/>
        <family val="2"/>
        <scheme val="minor"/>
      </rPr>
      <t>BUNDIBUGYO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</si>
  <si>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KABALE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</si>
  <si>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KABAROLE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</si>
  <si>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KISORO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</si>
  <si>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NTOROKO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</si>
  <si>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NTOROKO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</si>
  <si>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BUTUNGAMA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</si>
  <si>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BWERAMULE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</si>
  <si>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KANARATOWNCOUNCIL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</si>
  <si>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KARUGUTU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</si>
  <si>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KARUGUTUTOWNCOUNCIL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</si>
  <si>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KIBUUKUTOWNCOUNCIL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</si>
  <si>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NOMBE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</si>
  <si>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RWEBISENGO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</si>
  <si>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RWEBISENGOTOWNCOUNCIL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</si>
  <si>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BUFUMBIRA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</si>
  <si>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BUKIMBIRI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</si>
  <si>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BUSANZA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</si>
  <si>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CHAHI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</si>
  <si>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KANABA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</si>
  <si>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KIRUNDO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</si>
  <si>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KISOROTOWNCOUNCIL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</si>
  <si>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MURAMBA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</si>
  <si>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MURORA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</si>
  <si>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NYABWISHENYA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</si>
  <si>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NYAKABANDE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</si>
  <si>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NYAKINAMA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</si>
  <si>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NYARUBUYE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</si>
  <si>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NYARUSIZA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</si>
  <si>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NYUNDO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</si>
  <si>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SOUTHERNDIVISION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</si>
  <si>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NDORWA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</si>
  <si>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BUHARA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</si>
  <si>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BUTANDA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</si>
  <si>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KAHARO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</si>
  <si>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KAMUGANGUZI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</si>
  <si>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KATUNATOWNCOUNCUL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</si>
  <si>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KITUMBA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</si>
  <si>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KYANAMIRA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</si>
  <si>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MAZIBA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</si>
  <si>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RUBANDA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</si>
  <si>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BUFUNDI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</si>
  <si>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HAMURWA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</si>
  <si>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HAMURWATOWNCOUNCIL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</si>
  <si>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IKUMBA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</si>
  <si>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MUKO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</si>
  <si>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NYAMWERU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</si>
  <si>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RUHIJA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</si>
  <si>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RUKIGA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</si>
  <si>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BUKINDA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</si>
  <si>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KAMWEZI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</si>
  <si>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KASHAMBYA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</si>
  <si>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MUHANGATOWNCOUNCIL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</si>
  <si>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RWAMUCUCU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</si>
  <si>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BUNYANGABU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</si>
  <si>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BUHEESI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</si>
  <si>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KABONERO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</si>
  <si>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KATEEBWA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</si>
  <si>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KIBIITO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</si>
  <si>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KIBIITOTOWNCOUNCIL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</si>
  <si>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KISOMORO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</si>
  <si>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RUBONATOWNCOUNCIL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</si>
  <si>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RWIMI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</si>
  <si>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RWIMITOWNCOUNCIL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</si>
  <si>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BURAHYA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</si>
  <si>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BUKUUKU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</si>
  <si>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</si>
  <si>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HAKIBALE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</si>
  <si>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KARAGOTOWNCOUNCIL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</si>
  <si>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KARANGURA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</si>
  <si>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KASENDA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</si>
  <si>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KICWAMBA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</si>
  <si>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KIKOTOWNCOUNCIL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</si>
  <si>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KYAITAMBATOWNCOUNCIL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</si>
  <si>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MUGUSU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</si>
  <si>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FORTPORTAL MC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</si>
  <si>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BUGHENDERA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</si>
  <si>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HARUGALE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</si>
  <si>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NDUGUTU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</si>
  <si>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NGAMBA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</si>
  <si>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NTOTORO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</si>
  <si>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SINDILA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</si>
  <si>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BWAMBA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</si>
  <si>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BUBANDI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</si>
  <si>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BUBUKWANGA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</si>
  <si>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BUNDIBUGYOTOWNCOUNCIL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</si>
  <si>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BUSARU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</si>
  <si>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KASITU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</si>
  <si>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KIRUMYA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</si>
  <si>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KISUBA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</si>
  <si>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MIRAMBI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</si>
  <si>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NYAHUKATOWNCOUNCIL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</si>
  <si>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KABALE MC</t>
    </r>
    <r>
      <rPr>
        <sz val="11"/>
        <rFont val="Calibri"/>
        <family val="2"/>
        <scheme val="minor"/>
      </rPr>
      <t xml:space="preserve"> </t>
    </r>
  </si>
  <si>
    <t>26 Districts</t>
  </si>
  <si>
    <t>112 Districts</t>
  </si>
  <si>
    <r>
      <t xml:space="preserve"> </t>
    </r>
    <r>
      <rPr>
        <sz val="11"/>
        <color indexed="8"/>
        <rFont val="Calibri"/>
        <family val="2"/>
        <scheme val="minor"/>
      </rPr>
      <t>BUNDIBUGYO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</si>
  <si>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BUSHENYI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</si>
  <si>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HOIMA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</si>
  <si>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KABALE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</si>
  <si>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KABAROLE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</si>
  <si>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KANUNGU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</si>
  <si>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KASESE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</si>
  <si>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KIRUHURA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</si>
  <si>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KISORO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</si>
  <si>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KYEGEGWA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</si>
  <si>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KYENJOJO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</si>
  <si>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MASINDI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</si>
  <si>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MBARARA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</si>
  <si>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RUBIRIZI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</si>
  <si>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Calibri"/>
        <family val="2"/>
        <scheme val="minor"/>
      </rPr>
      <t>RUKUNGIRI</t>
    </r>
    <r>
      <rPr>
        <sz val="11"/>
        <rFont val="Calibri"/>
        <family val="2"/>
        <scheme val="minor"/>
      </rPr>
      <t xml:space="preserve"> </t>
    </r>
  </si>
  <si>
    <t>Kabale</t>
  </si>
  <si>
    <t>Kanungu</t>
  </si>
  <si>
    <t>Malaria Prevalence 2015 (indicative)</t>
  </si>
  <si>
    <t>No-Due to IRS</t>
  </si>
  <si>
    <t>PBO?</t>
  </si>
  <si>
    <t>YES</t>
  </si>
  <si>
    <t>PRISM Districts</t>
  </si>
  <si>
    <t>Number of PBO nets (Tier 3)</t>
  </si>
  <si>
    <t>Total PBOs</t>
  </si>
  <si>
    <t>Pyrethroid-only</t>
  </si>
  <si>
    <t>Total PBOs (CHECK)</t>
  </si>
  <si>
    <t>% of District need</t>
  </si>
  <si>
    <t>IRS (Actellic spraying)</t>
  </si>
  <si>
    <t>Numbers Match?</t>
  </si>
  <si>
    <t>CONSIDERATIONS FOR PBO RECOMMENDATION</t>
  </si>
  <si>
    <t>QUANTITIES BY: NET TYPE (PBO vs PYRETHROID-ONLY) AND BRAND (PERMANET, OLYSET)</t>
  </si>
  <si>
    <t>Malaria Incidence 2015 (indicative)</t>
  </si>
  <si>
    <t>Lamwo</t>
  </si>
  <si>
    <t>Kitgum</t>
  </si>
  <si>
    <t>Amuru</t>
  </si>
  <si>
    <t>Gulu</t>
  </si>
  <si>
    <t>Pader</t>
  </si>
  <si>
    <t>Arua</t>
  </si>
  <si>
    <t>Agago</t>
  </si>
  <si>
    <t>Nwoya</t>
  </si>
  <si>
    <t>Apac</t>
  </si>
  <si>
    <t>Oyam</t>
  </si>
  <si>
    <t>Dokolo</t>
  </si>
  <si>
    <t>Otuke</t>
  </si>
  <si>
    <t>Kole</t>
  </si>
  <si>
    <t>Lira</t>
  </si>
  <si>
    <t>Amolatar</t>
  </si>
  <si>
    <t>Alebtong</t>
  </si>
  <si>
    <t>Vestergaard</t>
  </si>
  <si>
    <t>Sumitomo</t>
  </si>
  <si>
    <t>No-due to IRS</t>
  </si>
  <si>
    <t>Butaleja</t>
  </si>
  <si>
    <t>Namutumba</t>
  </si>
  <si>
    <t>Kaberamaido</t>
  </si>
  <si>
    <t>Budaka</t>
  </si>
  <si>
    <t>Pallisa</t>
  </si>
  <si>
    <t>Tororo</t>
  </si>
  <si>
    <t>Kibuku</t>
  </si>
  <si>
    <t>Bugiri</t>
  </si>
  <si>
    <t>Jinja</t>
  </si>
  <si>
    <t>Serere</t>
  </si>
  <si>
    <t>WESTERN DISTRICT</t>
  </si>
  <si>
    <t>Districts</t>
  </si>
  <si>
    <t>Scenario 1</t>
  </si>
  <si>
    <r>
      <t>AMF covers all nets in all Western and Eastern Districts (</t>
    </r>
    <r>
      <rPr>
        <b/>
        <sz val="18"/>
        <color rgb="FFFF0000"/>
        <rFont val="Calibri"/>
        <family val="2"/>
        <scheme val="minor"/>
      </rPr>
      <t>Red</t>
    </r>
    <r>
      <rPr>
        <b/>
        <sz val="18"/>
        <color theme="1"/>
        <rFont val="Calibri"/>
        <family val="2"/>
        <scheme val="minor"/>
      </rPr>
      <t xml:space="preserve"> numbers apply)</t>
    </r>
  </si>
  <si>
    <t>48%/50%</t>
  </si>
  <si>
    <t>48%/63%</t>
  </si>
  <si>
    <t>% Suspected malaria / % Tested postive</t>
  </si>
  <si>
    <t>Resistance Data</t>
  </si>
  <si>
    <t>66%/82%</t>
  </si>
  <si>
    <t>60%/85%</t>
  </si>
  <si>
    <t>71%/58%</t>
  </si>
  <si>
    <t>71%/73%</t>
  </si>
  <si>
    <t>65%/59%</t>
  </si>
  <si>
    <t>64%/78%</t>
  </si>
  <si>
    <t>36%/20%</t>
  </si>
  <si>
    <t>67%/50%</t>
  </si>
  <si>
    <t>36%/13%</t>
  </si>
  <si>
    <t>39%/27%</t>
  </si>
  <si>
    <t>31%/41%</t>
  </si>
  <si>
    <t>30%/5%</t>
  </si>
  <si>
    <t>Mubende</t>
  </si>
  <si>
    <t>No-OtherHSD</t>
  </si>
  <si>
    <t>Rel Low MI</t>
  </si>
  <si>
    <t>Remaining</t>
  </si>
  <si>
    <t>The Global Fund</t>
  </si>
  <si>
    <t xml:space="preserve"> - Basis for estimating populations</t>
  </si>
  <si>
    <t xml:space="preserve"> - 2014 population data incremented twice with annual district-specific growth rates</t>
  </si>
  <si>
    <t>Tab 1: RawData-UBOS2014</t>
  </si>
  <si>
    <t xml:space="preserve"> - Regional data and net need calculations</t>
  </si>
  <si>
    <t>For each region:</t>
  </si>
  <si>
    <t xml:space="preserve"> - Sub-county level estimates developed for 2016 population and net need </t>
  </si>
  <si>
    <t xml:space="preserve"> - County level estimates developed for 2016 population and net need </t>
  </si>
  <si>
    <t xml:space="preserve"> - District, sub-district (county) and sub-county population data including district level growth rates for the period 2002-14</t>
  </si>
  <si>
    <t>Tab 5: Western Region</t>
  </si>
  <si>
    <t>Tab 6: Northern Region</t>
  </si>
  <si>
    <t>Tab 7: Eastern Region</t>
  </si>
  <si>
    <t>Tab 8: Central Region</t>
  </si>
  <si>
    <t>Tab 9: All Regions</t>
  </si>
  <si>
    <t xml:space="preserve"> - Monthly data, country-wide, by district for the three years 2013, 2014 and 2015</t>
  </si>
  <si>
    <t xml:space="preserve"> - Malaria incidence data for Uganda</t>
  </si>
  <si>
    <t xml:space="preserve"> - A list and summary of all Insecticide resistance (IR) studies in Uganda </t>
  </si>
  <si>
    <t>Tab 4: IRS districts 2016 (Considered in assessing appropriate districts and sub-districts for distribution of PBO nets)</t>
  </si>
  <si>
    <t>Tab 3: Malaria Incidence (Considered in assessing appropriate districts and sub-districts for distribution of PBO nets)</t>
  </si>
  <si>
    <t xml:space="preserve"> - WHO recommends PBO nets, for now, not be distributed in areas receiving actellic spraying</t>
  </si>
  <si>
    <t xml:space="preserve"> - The absence of an IR study cannot be used to infer no, or no likelihood of, insecticide resistance</t>
  </si>
  <si>
    <t xml:space="preserve"> - To the contrary, it is the view of many IR researchers that resistance is likely in these districts</t>
  </si>
  <si>
    <t xml:space="preserve"> - This to allow County level estimates as the County level is recommended as an appropriate unit size for the allocation of a single net type</t>
  </si>
  <si>
    <t xml:space="preserve"> - It is intended for a single net type to be distributed in a contiguous area</t>
  </si>
  <si>
    <t>Scientific advice can be summarised as follows:</t>
  </si>
  <si>
    <t>Relevant  considerations</t>
  </si>
  <si>
    <t>1. There is evidence that PBO nets are more effective against mosquitoes that have developed insecticide resistance</t>
  </si>
  <si>
    <t>4. It is widely understood that PBO nets are no less good than pyrethroid-only nets in malaria control so that distributing PBO nets will not be harmful</t>
  </si>
  <si>
    <t>9. Beyond this figure, any additional quantity of PBO nets deployed would be:</t>
  </si>
  <si>
    <t xml:space="preserve">      a) a judgement based on the views of IR experts as to the likely additional benefit, in various resistance-level settings, to the population being protected</t>
  </si>
  <si>
    <t xml:space="preserve">      c) the funds available to those funding PBO nets</t>
  </si>
  <si>
    <t>10. PBO nets should not be distributed where actellic (IRS) spraying is to take place</t>
  </si>
  <si>
    <t>11. Whilst PermaNet 3.0 LLINs have received VCAG approval and Olyset Plus LLINs have not (they have not yet been presented for review by CVAG),</t>
  </si>
  <si>
    <t>12. All districts in Uganda can be considered to have, or likely to have, some level of insecticide resistance</t>
  </si>
  <si>
    <t xml:space="preserve"> - There is a limited quantity of PBO nets available in the timeframe being considered for the Universal Coverage Campaign (UCC) in Uganda which is from Aug2016 to Mar2017</t>
  </si>
  <si>
    <t xml:space="preserve"> - That limit is approximately 5.4m PBO nets (production to 31Dec16)</t>
  </si>
  <si>
    <t xml:space="preserve">         this is not a reason to exclude them from 'deployment at scale' now.</t>
  </si>
  <si>
    <t>Process for identifying specific districts for PBO nets</t>
  </si>
  <si>
    <t>Tab 10: PBO Scenarios</t>
  </si>
  <si>
    <t xml:space="preserve">5. The evidence of the effectiveness of PBO nets (vs pyrethroid-only LLINs) is not sufficient to mean it is unethical </t>
  </si>
  <si>
    <t xml:space="preserve">     to distribute pyrethroid-only nets in any district being considered for PBO nets</t>
  </si>
  <si>
    <t xml:space="preserve">7. The higher price of PBO nets (vs pyrethroid-only nets) and the significant gap globally in resources needed for malaria control </t>
  </si>
  <si>
    <t xml:space="preserve">      activities means a balance has to be struck in determining the quantity of PBOs to be distributed</t>
  </si>
  <si>
    <t xml:space="preserve">2. The evidence is not definitive and more data is required, including how PBO nets perform in environments where there are different </t>
  </si>
  <si>
    <t xml:space="preserve">     levels of insecticide resistance (high, medium and low levels of IR) where materially different performance has been seen</t>
  </si>
  <si>
    <t xml:space="preserve">      b) the likely additional robustness ('power') of the research data gathered from a larger quantity of PBO nets distributed</t>
  </si>
  <si>
    <t xml:space="preserve">13. Control areas, with no PBO nets distributed, are required in order to provide the necessary basis for comparison </t>
  </si>
  <si>
    <t xml:space="preserve">    - Tier 1, not recommended to receive PBO nets</t>
  </si>
  <si>
    <t xml:space="preserve">14. A single net type, be it PBO nets or pyrethroid-only nets, should be distributed in contiguous areas to allow </t>
  </si>
  <si>
    <t>Glossary</t>
  </si>
  <si>
    <t>LLIN - Long-lasting insecticide-treated net, with pyrethroid insecticide (permethrin or deltamethrin) on all surfaces</t>
  </si>
  <si>
    <t>Insecticide resistance - Resistance by mosquitoes to the pyrethroid class of insecticides</t>
  </si>
  <si>
    <t>PBO nets - A type of LLIN with the chemical synergist piperonyl butoxide (PBO) on the top surface</t>
  </si>
  <si>
    <t>Pyrethroid- The single class of insecticide used on all LLINs</t>
  </si>
  <si>
    <t>The following notes outline the process followed to identify a recommendation for where PBO nets could be distributed in Uganda during 2016/17</t>
  </si>
  <si>
    <t xml:space="preserve"> - Uganda Bureau of Statistics 2014 census data, Considered the most accurate population data</t>
  </si>
  <si>
    <t xml:space="preserve"> - Exclude districts receiving actellic IRS</t>
  </si>
  <si>
    <t xml:space="preserve"> - IR experts summarised their advice by assigning districts to tiers: </t>
  </si>
  <si>
    <t xml:space="preserve"> - IR experts further recommended a 50-50 split of PBO to pyrethroid-only nets in affected regions</t>
  </si>
  <si>
    <t>Allocation process</t>
  </si>
  <si>
    <t xml:space="preserve"> 1) If a district had no sub-districts, that district would receive PBO nets</t>
  </si>
  <si>
    <t xml:space="preserve"> 4) If two or more candidate Sub-Districts, a medium sized Sub-district (generally) would be allocated PBO nets </t>
  </si>
  <si>
    <t xml:space="preserve"> 3) Of two candidate Sub-districts, the larger Sub-district (generally) would be allocated PBO nets</t>
  </si>
  <si>
    <t xml:space="preserve"> 1) All Western and Eastern districts</t>
  </si>
  <si>
    <t xml:space="preserve"> - The population size of a county (average 200,000 people and 100,000 nets) is large enough to render</t>
  </si>
  <si>
    <t xml:space="preserve">    cross-contamination (mosquitoes being exposed to different net types) immaterial</t>
  </si>
  <si>
    <t>3. Broadly: at medium IR levels good performance (vs pyrethroid-only nets) has been seen; at high and low IR levels, the differential is less good</t>
  </si>
  <si>
    <t>8. A minimum number of PBO nets can be established that would yield statistically significant results from the monitoring of their performance</t>
  </si>
  <si>
    <t xml:space="preserve"> - Allocate by sub-district with some sub-districts receiving PBOs, others in the same district receiving pyrethroids-only nets</t>
  </si>
  <si>
    <t>Section 2: Summary by Sub-District</t>
  </si>
  <si>
    <t>No-Rel Low MI</t>
  </si>
  <si>
    <t>MALARIA INCIDENCE LEVELS, BY DISTRICT, MONTHLY 2013-2015</t>
  </si>
  <si>
    <t>Change in Malaria Incidence, comparing month with same month in prior year</t>
  </si>
  <si>
    <t>AMF Addded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</si>
  <si>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</si>
  <si>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</si>
  <si>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</si>
  <si>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</si>
  <si>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</si>
  <si>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</si>
  <si>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</si>
  <si>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</si>
  <si>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</si>
  <si>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</si>
  <si>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</si>
  <si>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</si>
  <si>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2013 Total</t>
  </si>
  <si>
    <t>2014 Total</t>
  </si>
  <si>
    <t>2015 Total</t>
  </si>
  <si>
    <t>Jan14 vs Jan13</t>
  </si>
  <si>
    <t>Feb14 vs Feb13</t>
  </si>
  <si>
    <t>Mar14 vs Mar13</t>
  </si>
  <si>
    <t>Apr14 vs Apr13</t>
  </si>
  <si>
    <t>May14 vs May13</t>
  </si>
  <si>
    <t>Jun14 vs Jun13</t>
  </si>
  <si>
    <t>Jul14 vs Jul13</t>
  </si>
  <si>
    <t>Aug14 vs Aug13</t>
  </si>
  <si>
    <t>Sep14 vs Sep13</t>
  </si>
  <si>
    <t>Oct14 vs Oct13</t>
  </si>
  <si>
    <t>Nov14 vs Nov13</t>
  </si>
  <si>
    <t>Dec14 vs Dec13</t>
  </si>
  <si>
    <t>2014 vs 2013</t>
  </si>
  <si>
    <t>Jan15 vs Jan14</t>
  </si>
  <si>
    <t>Feb15 vs Feb14</t>
  </si>
  <si>
    <t>Mar15 vs Mar14</t>
  </si>
  <si>
    <t>Apr15 vs Apr14</t>
  </si>
  <si>
    <t>May15 vs May14</t>
  </si>
  <si>
    <t>Jun15 vs Jun14</t>
  </si>
  <si>
    <t>Jul15 vs Jul14</t>
  </si>
  <si>
    <t>Aug15 vs Aug14</t>
  </si>
  <si>
    <t>Sep15 vs Sep14</t>
  </si>
  <si>
    <t>Oct15 vs Oct14</t>
  </si>
  <si>
    <t>Nov15 vs Nov14</t>
  </si>
  <si>
    <t>Dec15 vs Dec14</t>
  </si>
  <si>
    <t>2015 vs 2014</t>
  </si>
  <si>
    <t>Dec15 vs        Jan 13</t>
  </si>
  <si>
    <t>Population (UBOS 2014)</t>
  </si>
  <si>
    <t>Malaria Prevalence 2015 (approx)</t>
  </si>
  <si>
    <t>Reporting Rates HMIS105_Jan 2013</t>
  </si>
  <si>
    <t>Reporting Rates HMIS105_Feb 2013</t>
  </si>
  <si>
    <t>Reporting Rates HMIS105_Mar 2013</t>
  </si>
  <si>
    <t>Reporting Rates HMIS105_Apr 2013</t>
  </si>
  <si>
    <t>Reporting Rates HMIS105_May 2013</t>
  </si>
  <si>
    <t>Reporting Rates HMIS105_Jun 2013</t>
  </si>
  <si>
    <t>Reporting Rates HMIS105_Jul 2013</t>
  </si>
  <si>
    <t>Reporting Rates HMIS105_Aug 2013</t>
  </si>
  <si>
    <t>Reporting Rates HMIS105_Sep 2013</t>
  </si>
  <si>
    <t>Reporting Rates HMIS105_Oct 2013</t>
  </si>
  <si>
    <t>Reporting Rates HMIS105_Nov 2013</t>
  </si>
  <si>
    <t>Reporting Rates HMIS105_Dec 2013</t>
  </si>
  <si>
    <t>Reporting Rates HMIS105_Jan 2014</t>
  </si>
  <si>
    <t>Reporting Rates HMIS105_Feb 2014</t>
  </si>
  <si>
    <t>Reporting Rates HMIS105_Mar 2014</t>
  </si>
  <si>
    <t>Reporting Rates HMIS105_Apr 2014</t>
  </si>
  <si>
    <t>Reporting Rates HMIS105_May 2014</t>
  </si>
  <si>
    <t>Reporting Rates HMIS105_Jun 2014</t>
  </si>
  <si>
    <t>Reporting Rates HMIS105_Jul 2014</t>
  </si>
  <si>
    <t>Reporting Rates HMIS105_Aug 2014</t>
  </si>
  <si>
    <t>Reporting Rates HMIS105_Sep 2014</t>
  </si>
  <si>
    <t>Reporting Rates HMIS105_Oct 2014</t>
  </si>
  <si>
    <t>Reporting Rates HMIS105_Nov 2014</t>
  </si>
  <si>
    <t>Reporting Rates HMIS105_Dec 2014</t>
  </si>
  <si>
    <t>Reporting Rates HMIS105_Jan 2015</t>
  </si>
  <si>
    <t>Reporting Rates HMIS105_Feb 2015</t>
  </si>
  <si>
    <t>Reporting Rates HMIS105_Mar 2015</t>
  </si>
  <si>
    <t>Reporting Rates HMIS105_Apr 2015</t>
  </si>
  <si>
    <t>Reporting Rates HMIS105_May 2015</t>
  </si>
  <si>
    <t>Reporting Rates HMIS105_Jun 2015</t>
  </si>
  <si>
    <t>Reporting Rates HMIS105_Jul 2015</t>
  </si>
  <si>
    <t>Reporting Rates HMIS105_Aug 2015</t>
  </si>
  <si>
    <t>Reporting Rates HMIS105_Sep 2015</t>
  </si>
  <si>
    <t>Reporting Rates HMIS105_Oct 2015</t>
  </si>
  <si>
    <t>Reporting Rates HMIS105_Nov 2015</t>
  </si>
  <si>
    <t>Reporting Rates HMIS105_Dec 2015</t>
  </si>
  <si>
    <t>ALL Western</t>
  </si>
  <si>
    <t>ALL Northern</t>
  </si>
  <si>
    <t>ALL Eastern</t>
  </si>
  <si>
    <t>ALL Central</t>
  </si>
  <si>
    <t xml:space="preserve">Buhweju </t>
  </si>
  <si>
    <t xml:space="preserve">Buliisa </t>
  </si>
  <si>
    <t xml:space="preserve">Bundibugyo </t>
  </si>
  <si>
    <t xml:space="preserve">Bushenyi </t>
  </si>
  <si>
    <t xml:space="preserve">Hoima </t>
  </si>
  <si>
    <t xml:space="preserve">Ibanda </t>
  </si>
  <si>
    <t xml:space="preserve">Isingiro </t>
  </si>
  <si>
    <t xml:space="preserve">Kabale </t>
  </si>
  <si>
    <t xml:space="preserve">Kabarole </t>
  </si>
  <si>
    <t xml:space="preserve">Kamwenge </t>
  </si>
  <si>
    <t xml:space="preserve">Kanungu </t>
  </si>
  <si>
    <t xml:space="preserve">Kasese </t>
  </si>
  <si>
    <t xml:space="preserve">Kibaale </t>
  </si>
  <si>
    <t xml:space="preserve">Kiruhura </t>
  </si>
  <si>
    <t xml:space="preserve">Kiryandongo </t>
  </si>
  <si>
    <t xml:space="preserve">Kisoro </t>
  </si>
  <si>
    <t xml:space="preserve">Kyegegwa </t>
  </si>
  <si>
    <t xml:space="preserve">Kyenjojo </t>
  </si>
  <si>
    <t xml:space="preserve">Masindi </t>
  </si>
  <si>
    <t xml:space="preserve">Mbarara </t>
  </si>
  <si>
    <t xml:space="preserve">Mitooma </t>
  </si>
  <si>
    <t xml:space="preserve">Ntoroko </t>
  </si>
  <si>
    <t xml:space="preserve">Ntungamo </t>
  </si>
  <si>
    <t xml:space="preserve">Rubirizi </t>
  </si>
  <si>
    <t xml:space="preserve">Rukungiri </t>
  </si>
  <si>
    <t xml:space="preserve">Sheema </t>
  </si>
  <si>
    <t xml:space="preserve">Abim </t>
  </si>
  <si>
    <t xml:space="preserve">Adjumani </t>
  </si>
  <si>
    <t xml:space="preserve">Agago </t>
  </si>
  <si>
    <t xml:space="preserve">Alebtong </t>
  </si>
  <si>
    <t xml:space="preserve">Amolatar </t>
  </si>
  <si>
    <t xml:space="preserve">Amudat </t>
  </si>
  <si>
    <t xml:space="preserve">Amuru </t>
  </si>
  <si>
    <t xml:space="preserve">Apac </t>
  </si>
  <si>
    <t xml:space="preserve">Arua </t>
  </si>
  <si>
    <t xml:space="preserve">Dokolo </t>
  </si>
  <si>
    <t xml:space="preserve">Gulu </t>
  </si>
  <si>
    <t xml:space="preserve">Kaabong </t>
  </si>
  <si>
    <t xml:space="preserve">Kitgum </t>
  </si>
  <si>
    <t xml:space="preserve">Koboko </t>
  </si>
  <si>
    <t xml:space="preserve">Kole </t>
  </si>
  <si>
    <t/>
  </si>
  <si>
    <t xml:space="preserve">Kotido </t>
  </si>
  <si>
    <t xml:space="preserve">Lamwo </t>
  </si>
  <si>
    <t xml:space="preserve">Lira </t>
  </si>
  <si>
    <t xml:space="preserve">Maracha </t>
  </si>
  <si>
    <t xml:space="preserve">Moroto </t>
  </si>
  <si>
    <t xml:space="preserve">Moyo </t>
  </si>
  <si>
    <t xml:space="preserve">Nakapiripirit </t>
  </si>
  <si>
    <t xml:space="preserve">Napak </t>
  </si>
  <si>
    <t xml:space="preserve">Nebbi </t>
  </si>
  <si>
    <t xml:space="preserve">Nwoya </t>
  </si>
  <si>
    <t xml:space="preserve">Otuke </t>
  </si>
  <si>
    <t xml:space="preserve">Oyam </t>
  </si>
  <si>
    <t xml:space="preserve">Pader </t>
  </si>
  <si>
    <t xml:space="preserve">Yumbe </t>
  </si>
  <si>
    <t xml:space="preserve">Zombo </t>
  </si>
  <si>
    <t xml:space="preserve">Amuria </t>
  </si>
  <si>
    <t xml:space="preserve">Budaka </t>
  </si>
  <si>
    <t xml:space="preserve">Bududa </t>
  </si>
  <si>
    <t xml:space="preserve">Bugiri </t>
  </si>
  <si>
    <t xml:space="preserve">Bukedea </t>
  </si>
  <si>
    <t xml:space="preserve">Bukwo </t>
  </si>
  <si>
    <t xml:space="preserve">Bulambuli </t>
  </si>
  <si>
    <t xml:space="preserve">Busia </t>
  </si>
  <si>
    <t xml:space="preserve">Butaleja </t>
  </si>
  <si>
    <t xml:space="preserve">Buyende </t>
  </si>
  <si>
    <t xml:space="preserve">Iganga </t>
  </si>
  <si>
    <t xml:space="preserve">Jinja </t>
  </si>
  <si>
    <t xml:space="preserve">Kaberamaido </t>
  </si>
  <si>
    <t xml:space="preserve">Kaliro </t>
  </si>
  <si>
    <t xml:space="preserve">Kamuli </t>
  </si>
  <si>
    <t xml:space="preserve">Kapchorwa </t>
  </si>
  <si>
    <t xml:space="preserve">Katakwi </t>
  </si>
  <si>
    <t xml:space="preserve">Kibuku </t>
  </si>
  <si>
    <t xml:space="preserve">Kumi </t>
  </si>
  <si>
    <t xml:space="preserve">Kween </t>
  </si>
  <si>
    <t xml:space="preserve">Luuka </t>
  </si>
  <si>
    <t xml:space="preserve">Manafwa </t>
  </si>
  <si>
    <t xml:space="preserve">Mayuge </t>
  </si>
  <si>
    <t xml:space="preserve">Mbale </t>
  </si>
  <si>
    <t xml:space="preserve">Namayingo </t>
  </si>
  <si>
    <t xml:space="preserve">Namutumba </t>
  </si>
  <si>
    <t xml:space="preserve">Ngora </t>
  </si>
  <si>
    <t xml:space="preserve">Pallisa </t>
  </si>
  <si>
    <t xml:space="preserve">Serere </t>
  </si>
  <si>
    <t xml:space="preserve">Sironko </t>
  </si>
  <si>
    <t xml:space="preserve">Soroti </t>
  </si>
  <si>
    <t xml:space="preserve">Tororo </t>
  </si>
  <si>
    <t xml:space="preserve">Buikwe </t>
  </si>
  <si>
    <t xml:space="preserve">Bukomansimbi </t>
  </si>
  <si>
    <t xml:space="preserve">Butambala </t>
  </si>
  <si>
    <t xml:space="preserve">Buvuma </t>
  </si>
  <si>
    <t xml:space="preserve">Gomba </t>
  </si>
  <si>
    <t xml:space="preserve">Kalangala </t>
  </si>
  <si>
    <t xml:space="preserve">Kalungu </t>
  </si>
  <si>
    <t xml:space="preserve">Kampala </t>
  </si>
  <si>
    <t xml:space="preserve">Kayunga </t>
  </si>
  <si>
    <t xml:space="preserve">Kiboga </t>
  </si>
  <si>
    <t xml:space="preserve">Kyankwanzi </t>
  </si>
  <si>
    <t xml:space="preserve">Luwero </t>
  </si>
  <si>
    <t xml:space="preserve">Lwengo </t>
  </si>
  <si>
    <t xml:space="preserve">Lyantonde </t>
  </si>
  <si>
    <t xml:space="preserve">Masaka </t>
  </si>
  <si>
    <t xml:space="preserve">Mityana </t>
  </si>
  <si>
    <t xml:space="preserve">Mpigi </t>
  </si>
  <si>
    <t xml:space="preserve">Mubende </t>
  </si>
  <si>
    <t xml:space="preserve">Mukono </t>
  </si>
  <si>
    <t xml:space="preserve">Nakaseke </t>
  </si>
  <si>
    <t xml:space="preserve">Nakasongola </t>
  </si>
  <si>
    <t xml:space="preserve">Rakai </t>
  </si>
  <si>
    <t xml:space="preserve">Sembabule </t>
  </si>
  <si>
    <t xml:space="preserve">Wakiso </t>
  </si>
  <si>
    <t>Source: Uganda NMCP</t>
  </si>
  <si>
    <t>Tab 2: Insecticide resistance (Considered in assessing appropriate districts and sub-districts for distribution of PBO nets)</t>
  </si>
  <si>
    <t xml:space="preserve"> - For (largely) financial reasons IR studies have not taken place in all districts</t>
  </si>
  <si>
    <t xml:space="preserve"> - Considered with IR data with higher malaria incidence districts favoured for PBO nets</t>
  </si>
  <si>
    <t xml:space="preserve"> - Districts to receive Indoor Residual Spraying (IRS) using actellic in 2016</t>
  </si>
  <si>
    <t xml:space="preserve"> - Data is very limited but some evidence to suggest actellic and PBO might interact negatively</t>
  </si>
  <si>
    <t xml:space="preserve">        and determination of relative performance of different net types</t>
  </si>
  <si>
    <t xml:space="preserve">       assessment of the performance of each net type</t>
  </si>
  <si>
    <t>Pyrethroid-only nets - LLINs with pyrethroid only as the insecticide and no other chemical on a surface</t>
  </si>
  <si>
    <t xml:space="preserve"> - Exclude districts with relatively low malaria </t>
  </si>
  <si>
    <t xml:space="preserve"> - Specific sub-districts chosen using the follow guidelines</t>
  </si>
  <si>
    <t xml:space="preserve"> 2) Non-Metropolitan (rural) Sub-districts would receive PBO nets in preference to Metropolitan Sub-districts </t>
  </si>
  <si>
    <t>Country</t>
  </si>
  <si>
    <t>Locality</t>
  </si>
  <si>
    <t>Latitude</t>
  </si>
  <si>
    <t>Longitude</t>
  </si>
  <si>
    <t>Mosquito collection period</t>
  </si>
  <si>
    <t>Mosquito collection year start</t>
  </si>
  <si>
    <t>Mosquito collection year end</t>
  </si>
  <si>
    <t>Vector species</t>
  </si>
  <si>
    <t>Molecular forms</t>
  </si>
  <si>
    <t>IR Test Method</t>
  </si>
  <si>
    <t>Chemical class</t>
  </si>
  <si>
    <t>Chemical type</t>
  </si>
  <si>
    <t>Insecticide dosage</t>
  </si>
  <si>
    <t>IRAC MoA</t>
  </si>
  <si>
    <t>IRAC MoA Code</t>
  </si>
  <si>
    <t>IR Test Num Exposed</t>
  </si>
  <si>
    <t>IR Test mortality</t>
  </si>
  <si>
    <t>Resistance status</t>
  </si>
  <si>
    <t>R code</t>
  </si>
  <si>
    <t>IR Mechanism Name</t>
  </si>
  <si>
    <t>Mutation frequency</t>
  </si>
  <si>
    <t>IR Mechanism Status</t>
  </si>
  <si>
    <t>IR Mechanism Status Code</t>
  </si>
  <si>
    <t>Reference Type</t>
  </si>
  <si>
    <t>Reference Name</t>
  </si>
  <si>
    <t>URL</t>
  </si>
  <si>
    <t>Uganda</t>
  </si>
  <si>
    <t>Amoni</t>
  </si>
  <si>
    <t>2001</t>
  </si>
  <si>
    <t>Anopheles gambiae sl</t>
  </si>
  <si>
    <t>NA</t>
  </si>
  <si>
    <t>WHO tube assay</t>
  </si>
  <si>
    <t>Pyrethroids</t>
  </si>
  <si>
    <t>Deltamethrin</t>
  </si>
  <si>
    <t>Sodium channel modulators</t>
  </si>
  <si>
    <t>3A</t>
  </si>
  <si>
    <t>Susceptibility</t>
  </si>
  <si>
    <t>S</t>
  </si>
  <si>
    <t>Published report</t>
  </si>
  <si>
    <t>WHO, 2005</t>
  </si>
  <si>
    <t>http://anobase.vectorbase.org/ir/</t>
  </si>
  <si>
    <t>Anopheles funestus sl</t>
  </si>
  <si>
    <t>Lambda-cyhalothrin</t>
  </si>
  <si>
    <t>August-October 2009</t>
  </si>
  <si>
    <t>Confirmed resistance</t>
  </si>
  <si>
    <t>R</t>
  </si>
  <si>
    <t>Published article</t>
  </si>
  <si>
    <t>Okia et al. 2013</t>
  </si>
  <si>
    <t>http://www.parasitesandvectors.com/content/pdf/1756-3305-6-130.pdf</t>
  </si>
  <si>
    <t>October -November 2011</t>
  </si>
  <si>
    <t>2011</t>
  </si>
  <si>
    <t>PMI, 2012</t>
  </si>
  <si>
    <t>2008</t>
  </si>
  <si>
    <t>Permethrin</t>
  </si>
  <si>
    <t>Etofenprox</t>
  </si>
  <si>
    <t>Cyfluthrin</t>
  </si>
  <si>
    <t xml:space="preserve">Alphacypermethrin </t>
  </si>
  <si>
    <t>2009</t>
  </si>
  <si>
    <t>Apac (ADA)</t>
  </si>
  <si>
    <t>January 2005</t>
  </si>
  <si>
    <t>Anopheles funestus ss</t>
  </si>
  <si>
    <t>Verhaeghen et al. 2010</t>
  </si>
  <si>
    <t>http://www.ncbi.nlm.nih.gov/pmc/articles/PMC2844549/pdf/tropmed-82-566.pdf</t>
  </si>
  <si>
    <t>September 2006</t>
  </si>
  <si>
    <t>Possible resistance</t>
  </si>
  <si>
    <t>PR</t>
  </si>
  <si>
    <t>Apac (ADB)</t>
  </si>
  <si>
    <t>October 2004</t>
  </si>
  <si>
    <t>Arua (AUA)</t>
  </si>
  <si>
    <t>April 2005</t>
  </si>
  <si>
    <t>Arua (AUB)</t>
  </si>
  <si>
    <t>Busolwe</t>
  </si>
  <si>
    <t>April-May 2008</t>
  </si>
  <si>
    <t>Anopheles gambiae ss</t>
  </si>
  <si>
    <t>NR</t>
  </si>
  <si>
    <t>Ramphul et al. 2009</t>
  </si>
  <si>
    <t>http://pcwww.liv.ac.uk/~mjames/2009Ramphul.pdf</t>
  </si>
  <si>
    <t>Anopheles arabiensis</t>
  </si>
  <si>
    <t>Buwenge</t>
  </si>
  <si>
    <t>Hoima</t>
  </si>
  <si>
    <t>July-October 2011</t>
  </si>
  <si>
    <t>Mwejje et al. 2012</t>
  </si>
  <si>
    <t>http://onlinelibrary.wiley.com/doi/10.1111/j.1365-2915.2012.01055.x/abstract?deniedAccessCustomisedMessage=&amp;userIsAuthenticated=false</t>
  </si>
  <si>
    <t>Jinja (JIA)</t>
  </si>
  <si>
    <t>November 2006</t>
  </si>
  <si>
    <t>Jinja (JIB)</t>
  </si>
  <si>
    <t>July 2004</t>
  </si>
  <si>
    <t>Kagoma</t>
  </si>
  <si>
    <t>Kakira</t>
  </si>
  <si>
    <t>April and October 2011</t>
  </si>
  <si>
    <t>Kanungu (KHA)</t>
  </si>
  <si>
    <t>May 2005</t>
  </si>
  <si>
    <t>Kanungu (KHB)</t>
  </si>
  <si>
    <t>August 2006</t>
  </si>
  <si>
    <t>Kanungu (KHC)</t>
  </si>
  <si>
    <t>October 2006</t>
  </si>
  <si>
    <t>Kirinya</t>
  </si>
  <si>
    <t>Kyenjojo (KYA)</t>
  </si>
  <si>
    <t>December 2006</t>
  </si>
  <si>
    <t>Kyenjojo (KYB)</t>
  </si>
  <si>
    <t>Malaba</t>
  </si>
  <si>
    <t>Masese</t>
  </si>
  <si>
    <t>Masindi</t>
  </si>
  <si>
    <t>May-June 2012</t>
  </si>
  <si>
    <t>Mulamba et al. 2014</t>
  </si>
  <si>
    <t>http://www.parasitesandvectors.com/content/pdf/1756-3305-7-71.pdf</t>
  </si>
  <si>
    <t>Mazimasa</t>
  </si>
  <si>
    <t>Mityana</t>
  </si>
  <si>
    <t>Anopheles parensis</t>
  </si>
  <si>
    <t>Mubende (MUA)</t>
  </si>
  <si>
    <t>Mubende (MUB)</t>
  </si>
  <si>
    <t>Mutai</t>
  </si>
  <si>
    <t>Ntungamo</t>
  </si>
  <si>
    <t>Orioi</t>
  </si>
  <si>
    <t>April-November 2009</t>
  </si>
  <si>
    <t>Morgan et al. 2010</t>
  </si>
  <si>
    <t xml:space="preserve">http://www.ncbi.nlm.nih.gov/pmc/articles/PMC2912372/pdf/pone.0011872.pdf </t>
  </si>
  <si>
    <t>Tororo (BWE)</t>
  </si>
  <si>
    <t>Tororo (NAA)</t>
  </si>
  <si>
    <t>February 2006</t>
  </si>
  <si>
    <t>June 2004</t>
  </si>
  <si>
    <t>Tororo (NAB)</t>
  </si>
  <si>
    <t>Tororo (TRK)</t>
  </si>
  <si>
    <t>March 2006</t>
  </si>
  <si>
    <t>Tororo (TWW)</t>
  </si>
  <si>
    <t>Wakiso</t>
  </si>
  <si>
    <t>PMI, 2015</t>
  </si>
  <si>
    <t>Contents of this tab</t>
  </si>
  <si>
    <t>1. IR Mapper - Raw data</t>
  </si>
  <si>
    <t>2. Chart- All insecticides</t>
  </si>
  <si>
    <t>3. Chart - Deltamethrin and Permethrin</t>
  </si>
  <si>
    <t>4. PBO chart</t>
  </si>
  <si>
    <t>5. Raw data - PBO synergy</t>
  </si>
  <si>
    <t>6. Cone assays</t>
  </si>
  <si>
    <t xml:space="preserve"> (immediately below)</t>
  </si>
  <si>
    <t xml:space="preserve"> (right of 1.)</t>
  </si>
  <si>
    <t xml:space="preserve"> - Two scenarios considered for AMF-funded nets:</t>
  </si>
  <si>
    <t>Source: NMCP</t>
  </si>
  <si>
    <t>Confirmed</t>
  </si>
  <si>
    <t>April 2016</t>
  </si>
  <si>
    <t>June 2016</t>
  </si>
  <si>
    <t>IRS - Districts to be covered with actellic spraying</t>
  </si>
  <si>
    <t>To be confirmed</t>
  </si>
  <si>
    <t>Study</t>
  </si>
  <si>
    <t xml:space="preserve">6. It is recommended (by the WHO amongst others) that pilot “exploratory implementation" of PBO nets is done, and that detailed evaluation </t>
  </si>
  <si>
    <t xml:space="preserve">     is done to gather effectiveness data.</t>
  </si>
  <si>
    <t>Number of PBO nets (Tier 4)</t>
  </si>
  <si>
    <t>Number of PBO nets (Tier 5)</t>
  </si>
  <si>
    <t>Ascribed Tiering for PBO (5 highest)</t>
  </si>
  <si>
    <t>PBO Districts</t>
  </si>
  <si>
    <t xml:space="preserve">    - Tier 3, most recommended to receive PBO nets </t>
  </si>
  <si>
    <t xml:space="preserve">    - Tier 2, recommended to receive PBO nets if possible</t>
  </si>
  <si>
    <t>Not Initially</t>
  </si>
  <si>
    <t>Scenario 2</t>
  </si>
  <si>
    <r>
      <t>AMF covers majority of W+E mainly with several N+C PBO districts (</t>
    </r>
    <r>
      <rPr>
        <b/>
        <sz val="18"/>
        <color rgb="FFFF0000"/>
        <rFont val="Calibri"/>
        <family val="2"/>
        <scheme val="minor"/>
      </rPr>
      <t>Red</t>
    </r>
    <r>
      <rPr>
        <b/>
        <sz val="18"/>
        <color theme="1"/>
        <rFont val="Calibri"/>
        <family val="2"/>
        <scheme val="minor"/>
      </rPr>
      <t xml:space="preserve"> numbers apply)</t>
    </r>
  </si>
  <si>
    <r>
      <t xml:space="preserve"> </t>
    </r>
    <r>
      <rPr>
        <b/>
        <sz val="11"/>
        <color indexed="8"/>
        <rFont val="Calibri"/>
        <family val="2"/>
        <scheme val="minor"/>
      </rPr>
      <t>BUYENDE</t>
    </r>
    <r>
      <rPr>
        <sz val="11"/>
        <rFont val="Calibri"/>
        <family val="2"/>
        <scheme val="minor"/>
      </rPr>
      <t xml:space="preserve"> (88)</t>
    </r>
  </si>
  <si>
    <r>
      <t xml:space="preserve"> </t>
    </r>
    <r>
      <rPr>
        <b/>
        <sz val="11"/>
        <color indexed="8"/>
        <rFont val="Calibri"/>
        <family val="2"/>
        <scheme val="minor"/>
      </rPr>
      <t>KIBUKU</t>
    </r>
    <r>
      <rPr>
        <sz val="11"/>
        <rFont val="Calibri"/>
        <family val="2"/>
        <scheme val="minor"/>
      </rPr>
      <t xml:space="preserve"> (91)</t>
    </r>
  </si>
  <si>
    <r>
      <t xml:space="preserve"> </t>
    </r>
    <r>
      <rPr>
        <b/>
        <sz val="11"/>
        <color indexed="8"/>
        <rFont val="Calibri"/>
        <family val="2"/>
        <scheme val="minor"/>
      </rPr>
      <t>BUDAKA</t>
    </r>
    <r>
      <rPr>
        <sz val="11"/>
        <rFont val="Calibri"/>
        <family val="2"/>
        <scheme val="minor"/>
      </rPr>
      <t xml:space="preserve"> (7)</t>
    </r>
  </si>
  <si>
    <r>
      <t xml:space="preserve"> </t>
    </r>
    <r>
      <rPr>
        <b/>
        <sz val="11"/>
        <color indexed="8"/>
        <rFont val="Calibri"/>
        <family val="2"/>
        <scheme val="minor"/>
      </rPr>
      <t>PALLISA</t>
    </r>
    <r>
      <rPr>
        <sz val="11"/>
        <rFont val="Calibri"/>
        <family val="2"/>
        <scheme val="minor"/>
      </rPr>
      <t xml:space="preserve"> (69)</t>
    </r>
  </si>
  <si>
    <r>
      <t xml:space="preserve"> </t>
    </r>
    <r>
      <rPr>
        <b/>
        <sz val="11"/>
        <color indexed="8"/>
        <rFont val="Calibri"/>
        <family val="2"/>
        <scheme val="minor"/>
      </rPr>
      <t>TORORO</t>
    </r>
    <r>
      <rPr>
        <sz val="11"/>
        <rFont val="Calibri"/>
        <family val="2"/>
        <scheme val="minor"/>
      </rPr>
      <t xml:space="preserve"> (75)</t>
    </r>
  </si>
  <si>
    <r>
      <t xml:space="preserve"> </t>
    </r>
    <r>
      <rPr>
        <b/>
        <sz val="11"/>
        <color indexed="8"/>
        <rFont val="Calibri"/>
        <family val="2"/>
        <scheme val="minor"/>
      </rPr>
      <t>SERERE</t>
    </r>
    <r>
      <rPr>
        <sz val="11"/>
        <rFont val="Calibri"/>
        <family val="2"/>
        <scheme val="minor"/>
      </rPr>
      <t xml:space="preserve"> (110)</t>
    </r>
  </si>
  <si>
    <r>
      <t xml:space="preserve"> </t>
    </r>
    <r>
      <rPr>
        <b/>
        <sz val="11"/>
        <color indexed="8"/>
        <rFont val="Calibri"/>
        <family val="2"/>
        <scheme val="minor"/>
      </rPr>
      <t>BUDUDA</t>
    </r>
    <r>
      <rPr>
        <sz val="11"/>
        <rFont val="Calibri"/>
        <family val="2"/>
        <scheme val="minor"/>
      </rPr>
      <t xml:space="preserve"> (49)</t>
    </r>
  </si>
  <si>
    <t xml:space="preserve"> 2) Largely all Western And Eastern districts with some Northern and Central districts swapped in</t>
  </si>
  <si>
    <r>
      <t xml:space="preserve"> </t>
    </r>
    <r>
      <rPr>
        <b/>
        <sz val="11"/>
        <color indexed="8"/>
        <rFont val="Calibri"/>
        <family val="2"/>
        <scheme val="minor"/>
      </rPr>
      <t>MANAFWA</t>
    </r>
  </si>
  <si>
    <r>
      <t xml:space="preserve"> </t>
    </r>
    <r>
      <rPr>
        <b/>
        <sz val="11"/>
        <color indexed="8"/>
        <rFont val="Calibri"/>
        <family val="2"/>
        <scheme val="minor"/>
      </rPr>
      <t>SIRONKO</t>
    </r>
    <r>
      <rPr>
        <sz val="11"/>
        <rFont val="Calibri"/>
        <family val="2"/>
        <scheme val="minor"/>
      </rPr>
      <t xml:space="preserve"> (73)</t>
    </r>
  </si>
  <si>
    <r>
      <t xml:space="preserve"> </t>
    </r>
    <r>
      <rPr>
        <b/>
        <sz val="11"/>
        <color indexed="8"/>
        <rFont val="Calibri"/>
        <family val="2"/>
        <scheme val="minor"/>
      </rPr>
      <t>KABERAMAIDO</t>
    </r>
    <r>
      <rPr>
        <sz val="11"/>
        <rFont val="Calibri"/>
        <family val="2"/>
        <scheme val="minor"/>
      </rPr>
      <t xml:space="preserve"> (25)</t>
    </r>
  </si>
  <si>
    <r>
      <t xml:space="preserve"> </t>
    </r>
    <r>
      <rPr>
        <b/>
        <sz val="11"/>
        <color indexed="8"/>
        <rFont val="Calibri"/>
        <family val="2"/>
        <scheme val="minor"/>
      </rPr>
      <t>BUTALEJA</t>
    </r>
    <r>
      <rPr>
        <sz val="11"/>
        <rFont val="Calibri"/>
        <family val="2"/>
        <scheme val="minor"/>
      </rPr>
      <t xml:space="preserve"> (15)</t>
    </r>
  </si>
  <si>
    <r>
      <t xml:space="preserve"> </t>
    </r>
    <r>
      <rPr>
        <b/>
        <sz val="11"/>
        <color indexed="8"/>
        <rFont val="Calibri"/>
        <family val="2"/>
        <scheme val="minor"/>
      </rPr>
      <t>NAMUTUMBA</t>
    </r>
    <r>
      <rPr>
        <sz val="11"/>
        <color indexed="8"/>
        <rFont val="Calibri"/>
        <family val="2"/>
        <scheme val="minor"/>
      </rPr>
      <t xml:space="preserve"> (14)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</si>
  <si>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scheme val="minor"/>
      </rPr>
      <t>BUGIRI</t>
    </r>
    <r>
      <rPr>
        <sz val="11"/>
        <rFont val="Calibri"/>
        <family val="2"/>
        <scheme val="minor"/>
      </rPr>
      <t xml:space="preserve"> (8)</t>
    </r>
  </si>
  <si>
    <t xml:space="preserve">AMF has responded to a formal request from the Ugandan government for PBO nets as part of its strategy, together with </t>
  </si>
  <si>
    <t xml:space="preserve">The Liverpool School of Tropical Medicine and taken into account the views and publications of the following: NMCP Uganda, WHO, </t>
  </si>
  <si>
    <t xml:space="preserve">Indoor Residual Spraying and other interventions, to tackle the high levels of malaria incidence. We have had assistance from </t>
  </si>
  <si>
    <t>GFATM, DFID, PMI, CDC, AMP and consultants with experience of malaria interventions in Uganda.</t>
  </si>
  <si>
    <t xml:space="preserve"> - Allocate nets to Tier 3 and Tier 2 districts (where possible)</t>
  </si>
  <si>
    <t>NORTHERN REGION</t>
  </si>
  <si>
    <t>CENTRAL REGION</t>
  </si>
  <si>
    <t>EASTERN REGION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</si>
</sst>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"/>
    <numFmt numFmtId="165" formatCode="#,##0.0"/>
    <numFmt numFmtId="166" formatCode="\+#,##0"/>
    <numFmt numFmtId="167" formatCode="\+0.00%"/>
    <numFmt numFmtId="168" formatCode="[Red]\+#,##0.00%;[Blue]\-#,##0.00%"/>
    <numFmt numFmtId="169" formatCode="[Red]\+#,##0%;[Blue]\-#,##0%"/>
    <numFmt numFmtId="170" formatCode="[$-409]mmmm\-yy;@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7.5"/>
      <color indexed="8"/>
      <name val="Calibri"/>
      <family val="2"/>
      <scheme val="minor"/>
    </font>
    <font>
      <sz val="11"/>
      <name val="Calibri"/>
      <family val="2"/>
      <scheme val="minor"/>
    </font>
    <font>
      <sz val="7.5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u/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</font>
    <font>
      <b/>
      <sz val="11"/>
      <name val="Calibri"/>
      <family val="2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0"/>
      <name val="Arial"/>
      <family val="2"/>
    </font>
    <font>
      <b/>
      <sz val="10"/>
      <color rgb="FF0000FF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sz val="10"/>
      <color rgb="FF000000"/>
      <name val="Arial"/>
      <family val="2"/>
    </font>
    <font>
      <b/>
      <sz val="11"/>
      <color theme="1"/>
      <name val="Source Sans Pro Light"/>
      <family val="2"/>
    </font>
    <font>
      <sz val="11"/>
      <color theme="1"/>
      <name val="Source Sans Pro Light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Source Sans Pro Light"/>
      <family val="2"/>
    </font>
    <font>
      <sz val="11"/>
      <color rgb="FF00000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FDBFB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21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30" fillId="0" borderId="0" applyNumberFormat="0" applyFill="0" applyBorder="0" applyAlignment="0" applyProtection="0"/>
  </cellStyleXfs>
  <cellXfs count="496">
    <xf numFmtId="0" fontId="0" fillId="0" borderId="0" xfId="0"/>
    <xf numFmtId="0" fontId="0" fillId="0" borderId="0" xfId="0" applyFill="1"/>
    <xf numFmtId="0" fontId="4" fillId="0" borderId="0" xfId="0" applyNumberFormat="1" applyFont="1" applyFill="1" applyBorder="1" applyAlignment="1" applyProtection="1"/>
    <xf numFmtId="0" fontId="7" fillId="0" borderId="0" xfId="0" applyFont="1"/>
    <xf numFmtId="0" fontId="8" fillId="0" borderId="0" xfId="0" applyFont="1"/>
    <xf numFmtId="0" fontId="0" fillId="0" borderId="0" xfId="0" applyFont="1"/>
    <xf numFmtId="0" fontId="0" fillId="0" borderId="0" xfId="0" applyFont="1" applyFill="1"/>
    <xf numFmtId="0" fontId="2" fillId="2" borderId="0" xfId="0" applyFont="1" applyFill="1"/>
    <xf numFmtId="0" fontId="10" fillId="2" borderId="0" xfId="0" applyNumberFormat="1" applyFont="1" applyFill="1" applyBorder="1" applyAlignment="1" applyProtection="1"/>
    <xf numFmtId="3" fontId="4" fillId="0" borderId="0" xfId="0" applyNumberFormat="1" applyFont="1" applyFill="1" applyBorder="1" applyAlignment="1" applyProtection="1"/>
    <xf numFmtId="3" fontId="0" fillId="0" borderId="0" xfId="0" applyNumberFormat="1" applyFont="1"/>
    <xf numFmtId="3" fontId="10" fillId="2" borderId="0" xfId="0" applyNumberFormat="1" applyFont="1" applyFill="1" applyBorder="1" applyAlignment="1" applyProtection="1"/>
    <xf numFmtId="3" fontId="10" fillId="0" borderId="1" xfId="0" applyNumberFormat="1" applyFont="1" applyFill="1" applyBorder="1" applyAlignment="1" applyProtection="1"/>
    <xf numFmtId="164" fontId="4" fillId="0" borderId="0" xfId="0" applyNumberFormat="1" applyFont="1" applyFill="1" applyBorder="1" applyAlignment="1" applyProtection="1"/>
    <xf numFmtId="0" fontId="5" fillId="0" borderId="0" xfId="0" applyNumberFormat="1" applyFont="1" applyFill="1" applyBorder="1" applyAlignment="1" applyProtection="1"/>
    <xf numFmtId="3" fontId="10" fillId="0" borderId="0" xfId="0" applyNumberFormat="1" applyFont="1" applyFill="1" applyBorder="1" applyAlignment="1" applyProtection="1"/>
    <xf numFmtId="0" fontId="0" fillId="5" borderId="0" xfId="0" applyFont="1" applyFill="1"/>
    <xf numFmtId="0" fontId="4" fillId="5" borderId="0" xfId="0" applyNumberFormat="1" applyFont="1" applyFill="1" applyBorder="1" applyAlignment="1" applyProtection="1"/>
    <xf numFmtId="0" fontId="0" fillId="4" borderId="0" xfId="0" applyFont="1" applyFill="1"/>
    <xf numFmtId="0" fontId="4" fillId="4" borderId="0" xfId="0" applyNumberFormat="1" applyFont="1" applyFill="1" applyBorder="1" applyAlignment="1" applyProtection="1"/>
    <xf numFmtId="3" fontId="4" fillId="4" borderId="0" xfId="0" applyNumberFormat="1" applyFont="1" applyFill="1" applyBorder="1" applyAlignment="1" applyProtection="1"/>
    <xf numFmtId="3" fontId="4" fillId="5" borderId="0" xfId="0" applyNumberFormat="1" applyFont="1" applyFill="1" applyBorder="1" applyAlignment="1" applyProtection="1"/>
    <xf numFmtId="3" fontId="4" fillId="2" borderId="0" xfId="0" applyNumberFormat="1" applyFont="1" applyFill="1" applyBorder="1" applyAlignment="1" applyProtection="1"/>
    <xf numFmtId="0" fontId="2" fillId="0" borderId="0" xfId="0" applyFont="1" applyAlignment="1">
      <alignment horizontal="right"/>
    </xf>
    <xf numFmtId="49" fontId="4" fillId="0" borderId="0" xfId="0" applyNumberFormat="1" applyFont="1" applyFill="1" applyBorder="1" applyAlignment="1" applyProtection="1"/>
    <xf numFmtId="3" fontId="2" fillId="0" borderId="0" xfId="0" applyNumberFormat="1" applyFont="1" applyAlignment="1">
      <alignment horizontal="right" wrapText="1"/>
    </xf>
    <xf numFmtId="3" fontId="2" fillId="0" borderId="1" xfId="0" applyNumberFormat="1" applyFont="1" applyBorder="1" applyAlignment="1">
      <alignment horizontal="right" wrapText="1"/>
    </xf>
    <xf numFmtId="3" fontId="0" fillId="0" borderId="0" xfId="0" applyNumberFormat="1" applyFont="1" applyAlignment="1">
      <alignment horizontal="right" wrapText="1"/>
    </xf>
    <xf numFmtId="165" fontId="0" fillId="0" borderId="0" xfId="0" applyNumberFormat="1" applyFont="1" applyAlignment="1">
      <alignment horizontal="right" wrapText="1"/>
    </xf>
    <xf numFmtId="3" fontId="2" fillId="6" borderId="0" xfId="0" applyNumberFormat="1" applyFont="1" applyFill="1"/>
    <xf numFmtId="0" fontId="0" fillId="0" borderId="0" xfId="0" applyFont="1" applyAlignment="1">
      <alignment horizontal="right"/>
    </xf>
    <xf numFmtId="3" fontId="2" fillId="0" borderId="0" xfId="0" applyNumberFormat="1" applyFont="1" applyBorder="1" applyAlignment="1">
      <alignment horizontal="right" wrapText="1"/>
    </xf>
    <xf numFmtId="164" fontId="0" fillId="0" borderId="0" xfId="0" applyNumberFormat="1" applyFont="1" applyAlignment="1">
      <alignment horizontal="right" wrapText="1"/>
    </xf>
    <xf numFmtId="3" fontId="12" fillId="0" borderId="1" xfId="0" applyNumberFormat="1" applyFont="1" applyBorder="1" applyAlignment="1">
      <alignment horizontal="right" wrapText="1"/>
    </xf>
    <xf numFmtId="3" fontId="12" fillId="0" borderId="0" xfId="0" applyNumberFormat="1" applyFont="1" applyAlignment="1">
      <alignment horizontal="right" wrapText="1"/>
    </xf>
    <xf numFmtId="3" fontId="12" fillId="0" borderId="0" xfId="0" applyNumberFormat="1" applyFont="1" applyBorder="1" applyAlignment="1">
      <alignment horizontal="right" wrapText="1"/>
    </xf>
    <xf numFmtId="3" fontId="11" fillId="4" borderId="0" xfId="0" applyNumberFormat="1" applyFont="1" applyFill="1" applyBorder="1" applyAlignment="1" applyProtection="1"/>
    <xf numFmtId="3" fontId="11" fillId="5" borderId="0" xfId="0" applyNumberFormat="1" applyFont="1" applyFill="1" applyBorder="1" applyAlignment="1" applyProtection="1"/>
    <xf numFmtId="3" fontId="12" fillId="0" borderId="1" xfId="0" applyNumberFormat="1" applyFont="1" applyFill="1" applyBorder="1" applyAlignment="1" applyProtection="1"/>
    <xf numFmtId="0" fontId="11" fillId="0" borderId="0" xfId="0" applyFont="1"/>
    <xf numFmtId="3" fontId="11" fillId="2" borderId="0" xfId="0" applyNumberFormat="1" applyFont="1" applyFill="1" applyBorder="1" applyAlignment="1" applyProtection="1"/>
    <xf numFmtId="0" fontId="2" fillId="0" borderId="0" xfId="0" applyFont="1"/>
    <xf numFmtId="165" fontId="4" fillId="4" borderId="0" xfId="0" applyNumberFormat="1" applyFont="1" applyFill="1" applyBorder="1" applyAlignment="1" applyProtection="1"/>
    <xf numFmtId="165" fontId="4" fillId="5" borderId="0" xfId="0" applyNumberFormat="1" applyFont="1" applyFill="1" applyBorder="1" applyAlignment="1" applyProtection="1"/>
    <xf numFmtId="165" fontId="10" fillId="0" borderId="1" xfId="0" applyNumberFormat="1" applyFont="1" applyFill="1" applyBorder="1" applyAlignment="1" applyProtection="1"/>
    <xf numFmtId="166" fontId="0" fillId="0" borderId="0" xfId="0" applyNumberFormat="1" applyFont="1" applyAlignment="1">
      <alignment horizontal="right" wrapText="1"/>
    </xf>
    <xf numFmtId="166" fontId="2" fillId="0" borderId="1" xfId="0" applyNumberFormat="1" applyFont="1" applyBorder="1" applyAlignment="1">
      <alignment horizontal="right" wrapText="1"/>
    </xf>
    <xf numFmtId="167" fontId="0" fillId="0" borderId="0" xfId="1" applyNumberFormat="1" applyFont="1" applyAlignment="1">
      <alignment horizontal="right" wrapText="1"/>
    </xf>
    <xf numFmtId="167" fontId="2" fillId="0" borderId="1" xfId="1" applyNumberFormat="1" applyFont="1" applyBorder="1" applyAlignment="1">
      <alignment horizontal="right" wrapText="1"/>
    </xf>
    <xf numFmtId="0" fontId="8" fillId="0" borderId="0" xfId="0" applyFont="1" applyAlignment="1">
      <alignment horizontal="left" wrapText="1"/>
    </xf>
    <xf numFmtId="0" fontId="2" fillId="0" borderId="3" xfId="0" applyFont="1" applyBorder="1" applyAlignment="1">
      <alignment horizontal="right"/>
    </xf>
    <xf numFmtId="0" fontId="2" fillId="0" borderId="3" xfId="0" applyFont="1" applyBorder="1" applyAlignment="1">
      <alignment horizontal="right" wrapText="1"/>
    </xf>
    <xf numFmtId="3" fontId="0" fillId="0" borderId="0" xfId="0" applyNumberFormat="1" applyFill="1"/>
    <xf numFmtId="3" fontId="0" fillId="0" borderId="0" xfId="0" applyNumberFormat="1"/>
    <xf numFmtId="164" fontId="0" fillId="0" borderId="0" xfId="0" applyNumberFormat="1" applyFill="1"/>
    <xf numFmtId="164" fontId="0" fillId="0" borderId="0" xfId="0" applyNumberFormat="1"/>
    <xf numFmtId="165" fontId="4" fillId="0" borderId="0" xfId="0" applyNumberFormat="1" applyFont="1" applyFill="1" applyBorder="1" applyAlignment="1" applyProtection="1"/>
    <xf numFmtId="0" fontId="10" fillId="0" borderId="0" xfId="0" applyNumberFormat="1" applyFont="1" applyFill="1" applyBorder="1" applyAlignment="1" applyProtection="1"/>
    <xf numFmtId="0" fontId="4" fillId="7" borderId="0" xfId="0" applyNumberFormat="1" applyFont="1" applyFill="1" applyBorder="1" applyAlignment="1" applyProtection="1"/>
    <xf numFmtId="0" fontId="0" fillId="7" borderId="0" xfId="0" applyFill="1"/>
    <xf numFmtId="3" fontId="4" fillId="7" borderId="0" xfId="0" applyNumberFormat="1" applyFont="1" applyFill="1" applyBorder="1" applyAlignment="1" applyProtection="1"/>
    <xf numFmtId="164" fontId="4" fillId="7" borderId="0" xfId="0" applyNumberFormat="1" applyFont="1" applyFill="1" applyBorder="1" applyAlignment="1" applyProtection="1"/>
    <xf numFmtId="3" fontId="0" fillId="7" borderId="0" xfId="0" applyNumberFormat="1" applyFill="1" applyBorder="1"/>
    <xf numFmtId="0" fontId="12" fillId="0" borderId="0" xfId="0" applyFont="1"/>
    <xf numFmtId="3" fontId="2" fillId="0" borderId="8" xfId="0" applyNumberFormat="1" applyFont="1" applyBorder="1"/>
    <xf numFmtId="2" fontId="2" fillId="6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3" fontId="8" fillId="0" borderId="0" xfId="0" applyNumberFormat="1" applyFont="1" applyAlignment="1">
      <alignment horizontal="right" wrapText="1"/>
    </xf>
    <xf numFmtId="0" fontId="0" fillId="0" borderId="0" xfId="0" applyFont="1" applyAlignment="1">
      <alignment vertical="center"/>
    </xf>
    <xf numFmtId="3" fontId="0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3" fontId="8" fillId="0" borderId="0" xfId="0" applyNumberFormat="1" applyFont="1" applyAlignment="1">
      <alignment horizontal="right" vertical="center" wrapText="1"/>
    </xf>
    <xf numFmtId="0" fontId="0" fillId="0" borderId="0" xfId="0" applyFont="1" applyFill="1" applyAlignment="1">
      <alignment vertical="center"/>
    </xf>
    <xf numFmtId="0" fontId="4" fillId="0" borderId="0" xfId="0" applyNumberFormat="1" applyFont="1" applyFill="1" applyBorder="1" applyAlignment="1" applyProtection="1">
      <alignment vertical="center"/>
    </xf>
    <xf numFmtId="166" fontId="0" fillId="0" borderId="0" xfId="0" applyNumberFormat="1" applyFont="1" applyAlignment="1">
      <alignment horizontal="right" vertical="center" wrapText="1"/>
    </xf>
    <xf numFmtId="167" fontId="0" fillId="0" borderId="0" xfId="1" applyNumberFormat="1" applyFont="1" applyAlignment="1">
      <alignment horizontal="right" vertical="center" wrapText="1"/>
    </xf>
    <xf numFmtId="3" fontId="4" fillId="0" borderId="0" xfId="0" applyNumberFormat="1" applyFont="1" applyFill="1" applyBorder="1" applyAlignment="1" applyProtection="1">
      <alignment vertical="center"/>
    </xf>
    <xf numFmtId="3" fontId="10" fillId="0" borderId="0" xfId="0" applyNumberFormat="1" applyFont="1" applyFill="1" applyBorder="1" applyAlignment="1" applyProtection="1">
      <alignment vertical="center"/>
    </xf>
    <xf numFmtId="167" fontId="2" fillId="0" borderId="8" xfId="1" applyNumberFormat="1" applyFont="1" applyBorder="1" applyAlignment="1">
      <alignment horizontal="right" vertical="center" wrapText="1"/>
    </xf>
    <xf numFmtId="3" fontId="0" fillId="0" borderId="0" xfId="0" applyNumberFormat="1" applyFill="1" applyAlignment="1">
      <alignment vertical="center"/>
    </xf>
    <xf numFmtId="164" fontId="4" fillId="0" borderId="0" xfId="0" applyNumberFormat="1" applyFont="1" applyFill="1" applyBorder="1" applyAlignment="1" applyProtection="1">
      <alignment vertical="center"/>
    </xf>
    <xf numFmtId="3" fontId="11" fillId="0" borderId="0" xfId="0" applyNumberFormat="1" applyFont="1" applyAlignment="1">
      <alignment vertical="center"/>
    </xf>
    <xf numFmtId="3" fontId="10" fillId="4" borderId="1" xfId="0" applyNumberFormat="1" applyFont="1" applyFill="1" applyBorder="1" applyAlignment="1" applyProtection="1">
      <alignment vertical="center"/>
    </xf>
    <xf numFmtId="167" fontId="2" fillId="4" borderId="1" xfId="1" applyNumberFormat="1" applyFont="1" applyFill="1" applyBorder="1" applyAlignment="1">
      <alignment horizontal="right" vertical="center" wrapText="1"/>
    </xf>
    <xf numFmtId="3" fontId="10" fillId="5" borderId="1" xfId="0" applyNumberFormat="1" applyFont="1" applyFill="1" applyBorder="1" applyAlignment="1" applyProtection="1">
      <alignment vertical="center"/>
    </xf>
    <xf numFmtId="167" fontId="2" fillId="5" borderId="1" xfId="1" applyNumberFormat="1" applyFont="1" applyFill="1" applyBorder="1" applyAlignment="1">
      <alignment horizontal="right" vertical="center" wrapText="1"/>
    </xf>
    <xf numFmtId="167" fontId="2" fillId="3" borderId="8" xfId="1" applyNumberFormat="1" applyFont="1" applyFill="1" applyBorder="1" applyAlignment="1">
      <alignment horizontal="right" vertical="center" wrapText="1"/>
    </xf>
    <xf numFmtId="3" fontId="10" fillId="3" borderId="8" xfId="0" applyNumberFormat="1" applyFont="1" applyFill="1" applyBorder="1" applyAlignment="1" applyProtection="1">
      <alignment vertical="center"/>
    </xf>
    <xf numFmtId="10" fontId="2" fillId="0" borderId="0" xfId="1" applyNumberFormat="1" applyFont="1" applyFill="1" applyAlignment="1">
      <alignment horizontal="right" vertical="center"/>
    </xf>
    <xf numFmtId="166" fontId="2" fillId="0" borderId="0" xfId="1" applyNumberFormat="1" applyFont="1" applyFill="1" applyAlignment="1">
      <alignment horizontal="right" vertical="center"/>
    </xf>
    <xf numFmtId="166" fontId="0" fillId="0" borderId="0" xfId="0" applyNumberFormat="1" applyFont="1" applyAlignment="1">
      <alignment vertical="center"/>
    </xf>
    <xf numFmtId="167" fontId="2" fillId="0" borderId="0" xfId="1" applyNumberFormat="1" applyFont="1" applyFill="1" applyAlignment="1">
      <alignment horizontal="right" vertical="center"/>
    </xf>
    <xf numFmtId="167" fontId="0" fillId="0" borderId="0" xfId="0" applyNumberFormat="1" applyFont="1" applyAlignment="1">
      <alignment vertical="center"/>
    </xf>
    <xf numFmtId="3" fontId="8" fillId="0" borderId="0" xfId="0" applyNumberFormat="1" applyFont="1" applyAlignment="1">
      <alignment horizontal="right" wrapText="1"/>
    </xf>
    <xf numFmtId="0" fontId="8" fillId="0" borderId="0" xfId="0" applyFont="1" applyAlignment="1">
      <alignment horizontal="right" wrapText="1"/>
    </xf>
    <xf numFmtId="0" fontId="0" fillId="5" borderId="0" xfId="0" applyFont="1" applyFill="1" applyAlignment="1">
      <alignment vertical="center"/>
    </xf>
    <xf numFmtId="0" fontId="4" fillId="5" borderId="0" xfId="0" applyNumberFormat="1" applyFont="1" applyFill="1" applyBorder="1" applyAlignment="1" applyProtection="1">
      <alignment vertical="center"/>
    </xf>
    <xf numFmtId="0" fontId="0" fillId="4" borderId="0" xfId="0" applyFont="1" applyFill="1" applyAlignment="1">
      <alignment vertical="center"/>
    </xf>
    <xf numFmtId="0" fontId="4" fillId="4" borderId="0" xfId="0" applyNumberFormat="1" applyFont="1" applyFill="1" applyBorder="1" applyAlignment="1" applyProtection="1">
      <alignment vertical="center"/>
    </xf>
    <xf numFmtId="10" fontId="2" fillId="0" borderId="1" xfId="0" applyNumberFormat="1" applyFont="1" applyBorder="1" applyAlignment="1">
      <alignment horizontal="right" wrapText="1"/>
    </xf>
    <xf numFmtId="2" fontId="4" fillId="0" borderId="0" xfId="0" applyNumberFormat="1" applyFont="1" applyFill="1" applyBorder="1" applyAlignment="1" applyProtection="1">
      <alignment vertical="center"/>
    </xf>
    <xf numFmtId="164" fontId="2" fillId="0" borderId="1" xfId="0" applyNumberFormat="1" applyFont="1" applyBorder="1" applyAlignment="1">
      <alignment horizontal="right" wrapText="1"/>
    </xf>
    <xf numFmtId="3" fontId="10" fillId="6" borderId="0" xfId="0" applyNumberFormat="1" applyFont="1" applyFill="1" applyBorder="1" applyAlignment="1" applyProtection="1">
      <alignment vertical="center"/>
    </xf>
    <xf numFmtId="10" fontId="4" fillId="0" borderId="0" xfId="1" applyNumberFormat="1" applyFont="1" applyFill="1" applyAlignment="1">
      <alignment horizontal="right" vertical="center"/>
    </xf>
    <xf numFmtId="10" fontId="1" fillId="0" borderId="0" xfId="1" applyNumberFormat="1" applyFont="1" applyFill="1" applyAlignment="1">
      <alignment horizontal="right" vertical="center"/>
    </xf>
    <xf numFmtId="10" fontId="10" fillId="6" borderId="0" xfId="1" applyNumberFormat="1" applyFont="1" applyFill="1" applyAlignment="1">
      <alignment horizontal="right" vertical="center"/>
    </xf>
    <xf numFmtId="3" fontId="4" fillId="5" borderId="0" xfId="0" applyNumberFormat="1" applyFont="1" applyFill="1" applyBorder="1" applyAlignment="1" applyProtection="1">
      <alignment vertical="center"/>
    </xf>
    <xf numFmtId="165" fontId="4" fillId="5" borderId="0" xfId="0" applyNumberFormat="1" applyFont="1" applyFill="1" applyBorder="1" applyAlignment="1" applyProtection="1">
      <alignment vertical="center"/>
    </xf>
    <xf numFmtId="3" fontId="12" fillId="5" borderId="0" xfId="0" applyNumberFormat="1" applyFont="1" applyFill="1" applyBorder="1" applyAlignment="1" applyProtection="1">
      <alignment vertical="center"/>
    </xf>
    <xf numFmtId="3" fontId="4" fillId="4" borderId="0" xfId="0" applyNumberFormat="1" applyFont="1" applyFill="1" applyBorder="1" applyAlignment="1" applyProtection="1">
      <alignment vertical="center"/>
    </xf>
    <xf numFmtId="165" fontId="4" fillId="4" borderId="0" xfId="0" applyNumberFormat="1" applyFont="1" applyFill="1" applyBorder="1" applyAlignment="1" applyProtection="1">
      <alignment vertical="center"/>
    </xf>
    <xf numFmtId="3" fontId="12" fillId="4" borderId="0" xfId="0" applyNumberFormat="1" applyFont="1" applyFill="1" applyBorder="1" applyAlignment="1" applyProtection="1">
      <alignment vertical="center"/>
    </xf>
    <xf numFmtId="3" fontId="10" fillId="0" borderId="1" xfId="0" applyNumberFormat="1" applyFont="1" applyFill="1" applyBorder="1" applyAlignment="1" applyProtection="1">
      <alignment vertical="center"/>
    </xf>
    <xf numFmtId="165" fontId="10" fillId="0" borderId="1" xfId="0" applyNumberFormat="1" applyFont="1" applyFill="1" applyBorder="1" applyAlignment="1" applyProtection="1">
      <alignment vertical="center"/>
    </xf>
    <xf numFmtId="3" fontId="12" fillId="0" borderId="1" xfId="0" applyNumberFormat="1" applyFont="1" applyFill="1" applyBorder="1" applyAlignment="1" applyProtection="1">
      <alignment vertical="center"/>
    </xf>
    <xf numFmtId="0" fontId="8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11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2" fontId="2" fillId="6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right" vertical="center" wrapText="1"/>
    </xf>
    <xf numFmtId="0" fontId="2" fillId="2" borderId="0" xfId="0" applyFont="1" applyFill="1" applyAlignment="1">
      <alignment vertical="center"/>
    </xf>
    <xf numFmtId="0" fontId="10" fillId="2" borderId="0" xfId="0" applyNumberFormat="1" applyFont="1" applyFill="1" applyBorder="1" applyAlignment="1" applyProtection="1">
      <alignment vertical="center"/>
    </xf>
    <xf numFmtId="3" fontId="10" fillId="2" borderId="0" xfId="0" applyNumberFormat="1" applyFont="1" applyFill="1" applyBorder="1" applyAlignment="1" applyProtection="1">
      <alignment vertical="center"/>
    </xf>
    <xf numFmtId="3" fontId="4" fillId="2" borderId="0" xfId="0" applyNumberFormat="1" applyFont="1" applyFill="1" applyBorder="1" applyAlignment="1" applyProtection="1">
      <alignment vertical="center"/>
    </xf>
    <xf numFmtId="3" fontId="0" fillId="0" borderId="0" xfId="0" applyNumberFormat="1" applyFont="1" applyAlignment="1">
      <alignment horizontal="right" vertical="center" wrapText="1"/>
    </xf>
    <xf numFmtId="165" fontId="0" fillId="0" borderId="0" xfId="0" applyNumberFormat="1" applyFont="1" applyAlignment="1">
      <alignment horizontal="right" vertical="center" wrapText="1"/>
    </xf>
    <xf numFmtId="3" fontId="12" fillId="0" borderId="0" xfId="0" applyNumberFormat="1" applyFont="1" applyAlignment="1">
      <alignment horizontal="right" vertical="center" wrapText="1"/>
    </xf>
    <xf numFmtId="10" fontId="10" fillId="6" borderId="0" xfId="0" applyNumberFormat="1" applyFont="1" applyFill="1" applyAlignment="1">
      <alignment horizontal="right" vertical="center" wrapText="1"/>
    </xf>
    <xf numFmtId="3" fontId="2" fillId="0" borderId="1" xfId="0" applyNumberFormat="1" applyFont="1" applyBorder="1" applyAlignment="1">
      <alignment horizontal="right" vertical="center" wrapText="1"/>
    </xf>
    <xf numFmtId="164" fontId="2" fillId="0" borderId="1" xfId="0" applyNumberFormat="1" applyFont="1" applyBorder="1" applyAlignment="1">
      <alignment horizontal="right" vertical="center" wrapText="1"/>
    </xf>
    <xf numFmtId="3" fontId="2" fillId="0" borderId="0" xfId="0" applyNumberFormat="1" applyFont="1" applyAlignment="1">
      <alignment horizontal="right" vertical="center" wrapText="1"/>
    </xf>
    <xf numFmtId="10" fontId="2" fillId="0" borderId="1" xfId="0" applyNumberFormat="1" applyFont="1" applyBorder="1" applyAlignment="1">
      <alignment horizontal="right" vertical="center" wrapText="1"/>
    </xf>
    <xf numFmtId="3" fontId="12" fillId="0" borderId="1" xfId="0" applyNumberFormat="1" applyFont="1" applyBorder="1" applyAlignment="1">
      <alignment horizontal="right" vertical="center" wrapText="1"/>
    </xf>
    <xf numFmtId="3" fontId="2" fillId="0" borderId="0" xfId="0" applyNumberFormat="1" applyFont="1" applyBorder="1" applyAlignment="1">
      <alignment horizontal="right" vertical="center" wrapText="1"/>
    </xf>
    <xf numFmtId="166" fontId="2" fillId="0" borderId="1" xfId="0" applyNumberFormat="1" applyFont="1" applyBorder="1" applyAlignment="1">
      <alignment horizontal="right" vertical="center" wrapText="1"/>
    </xf>
    <xf numFmtId="167" fontId="2" fillId="0" borderId="1" xfId="1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right" vertical="center"/>
    </xf>
    <xf numFmtId="0" fontId="0" fillId="0" borderId="0" xfId="0" applyFont="1" applyAlignment="1">
      <alignment horizontal="right" vertical="center"/>
    </xf>
    <xf numFmtId="166" fontId="4" fillId="2" borderId="0" xfId="0" applyNumberFormat="1" applyFont="1" applyFill="1" applyBorder="1" applyAlignment="1" applyProtection="1">
      <alignment vertical="center"/>
    </xf>
    <xf numFmtId="167" fontId="4" fillId="2" borderId="0" xfId="0" applyNumberFormat="1" applyFont="1" applyFill="1" applyBorder="1" applyAlignment="1" applyProtection="1">
      <alignment vertical="center"/>
    </xf>
    <xf numFmtId="166" fontId="0" fillId="0" borderId="0" xfId="0" applyNumberFormat="1" applyFont="1" applyFill="1" applyAlignment="1">
      <alignment vertical="center"/>
    </xf>
    <xf numFmtId="167" fontId="0" fillId="0" borderId="0" xfId="0" applyNumberFormat="1" applyFont="1" applyFill="1" applyAlignment="1">
      <alignment vertical="center"/>
    </xf>
    <xf numFmtId="49" fontId="4" fillId="0" borderId="0" xfId="0" applyNumberFormat="1" applyFont="1" applyFill="1" applyBorder="1" applyAlignment="1" applyProtection="1">
      <alignment vertical="center"/>
    </xf>
    <xf numFmtId="3" fontId="11" fillId="2" borderId="0" xfId="0" applyNumberFormat="1" applyFont="1" applyFill="1" applyBorder="1" applyAlignment="1" applyProtection="1">
      <alignment vertical="center"/>
    </xf>
    <xf numFmtId="3" fontId="13" fillId="0" borderId="0" xfId="0" applyNumberFormat="1" applyFont="1" applyAlignment="1">
      <alignment horizontal="right" vertical="center" wrapText="1"/>
    </xf>
    <xf numFmtId="166" fontId="8" fillId="0" borderId="0" xfId="0" applyNumberFormat="1" applyFont="1" applyAlignment="1">
      <alignment horizontal="right" vertical="center" wrapText="1"/>
    </xf>
    <xf numFmtId="167" fontId="8" fillId="0" borderId="0" xfId="0" applyNumberFormat="1" applyFont="1" applyAlignment="1">
      <alignment horizontal="right" vertical="center" wrapText="1"/>
    </xf>
    <xf numFmtId="3" fontId="2" fillId="0" borderId="8" xfId="0" applyNumberFormat="1" applyFont="1" applyBorder="1" applyAlignment="1">
      <alignment vertical="center"/>
    </xf>
    <xf numFmtId="168" fontId="0" fillId="0" borderId="0" xfId="0" applyNumberFormat="1" applyFont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ont="1" applyAlignment="1"/>
    <xf numFmtId="10" fontId="0" fillId="5" borderId="0" xfId="0" applyNumberFormat="1" applyFont="1" applyFill="1" applyAlignment="1">
      <alignment vertical="center"/>
    </xf>
    <xf numFmtId="166" fontId="0" fillId="5" borderId="0" xfId="0" applyNumberFormat="1" applyFont="1" applyFill="1" applyAlignment="1">
      <alignment horizontal="right" vertical="center" wrapText="1"/>
    </xf>
    <xf numFmtId="167" fontId="0" fillId="5" borderId="0" xfId="1" applyNumberFormat="1" applyFont="1" applyFill="1" applyAlignment="1">
      <alignment horizontal="right" vertical="center" wrapText="1"/>
    </xf>
    <xf numFmtId="10" fontId="0" fillId="4" borderId="0" xfId="0" applyNumberFormat="1" applyFont="1" applyFill="1" applyAlignment="1">
      <alignment vertical="center"/>
    </xf>
    <xf numFmtId="166" fontId="0" fillId="4" borderId="0" xfId="0" applyNumberFormat="1" applyFont="1" applyFill="1" applyAlignment="1">
      <alignment horizontal="right" vertical="center" wrapText="1"/>
    </xf>
    <xf numFmtId="167" fontId="0" fillId="4" borderId="0" xfId="1" applyNumberFormat="1" applyFont="1" applyFill="1" applyAlignment="1">
      <alignment horizontal="right" vertical="center" wrapText="1"/>
    </xf>
    <xf numFmtId="164" fontId="10" fillId="5" borderId="1" xfId="0" applyNumberFormat="1" applyFont="1" applyFill="1" applyBorder="1" applyAlignment="1" applyProtection="1">
      <alignment vertical="center"/>
    </xf>
    <xf numFmtId="164" fontId="10" fillId="0" borderId="8" xfId="0" applyNumberFormat="1" applyFont="1" applyFill="1" applyBorder="1" applyAlignment="1" applyProtection="1">
      <alignment vertical="center"/>
    </xf>
    <xf numFmtId="164" fontId="10" fillId="3" borderId="8" xfId="0" applyNumberFormat="1" applyFont="1" applyFill="1" applyBorder="1" applyAlignment="1" applyProtection="1">
      <alignment vertical="center"/>
    </xf>
    <xf numFmtId="167" fontId="2" fillId="0" borderId="8" xfId="0" applyNumberFormat="1" applyFont="1" applyBorder="1" applyAlignment="1">
      <alignment vertical="center"/>
    </xf>
    <xf numFmtId="164" fontId="10" fillId="4" borderId="1" xfId="0" applyNumberFormat="1" applyFont="1" applyFill="1" applyBorder="1" applyAlignment="1" applyProtection="1">
      <alignment vertical="center"/>
    </xf>
    <xf numFmtId="10" fontId="2" fillId="3" borderId="0" xfId="1" applyNumberFormat="1" applyFont="1" applyFill="1" applyAlignment="1">
      <alignment horizontal="right" vertical="center"/>
    </xf>
    <xf numFmtId="10" fontId="10" fillId="5" borderId="0" xfId="1" applyNumberFormat="1" applyFont="1" applyFill="1" applyAlignment="1">
      <alignment horizontal="right" vertical="center"/>
    </xf>
    <xf numFmtId="10" fontId="1" fillId="5" borderId="0" xfId="1" applyNumberFormat="1" applyFont="1" applyFill="1" applyAlignment="1">
      <alignment horizontal="right" vertical="center"/>
    </xf>
    <xf numFmtId="167" fontId="0" fillId="5" borderId="0" xfId="0" applyNumberFormat="1" applyFont="1" applyFill="1" applyAlignment="1">
      <alignment vertical="center"/>
    </xf>
    <xf numFmtId="167" fontId="0" fillId="3" borderId="0" xfId="0" applyNumberFormat="1" applyFont="1" applyFill="1" applyAlignment="1">
      <alignment vertical="center"/>
    </xf>
    <xf numFmtId="10" fontId="1" fillId="3" borderId="0" xfId="1" applyNumberFormat="1" applyFont="1" applyFill="1" applyAlignment="1">
      <alignment horizontal="right" vertical="center"/>
    </xf>
    <xf numFmtId="10" fontId="2" fillId="4" borderId="0" xfId="1" applyNumberFormat="1" applyFont="1" applyFill="1" applyAlignment="1">
      <alignment horizontal="right" vertical="center"/>
    </xf>
    <xf numFmtId="10" fontId="1" fillId="4" borderId="0" xfId="1" applyNumberFormat="1" applyFont="1" applyFill="1" applyAlignment="1">
      <alignment horizontal="right" vertical="center"/>
    </xf>
    <xf numFmtId="10" fontId="2" fillId="6" borderId="0" xfId="0" applyNumberFormat="1" applyFont="1" applyFill="1"/>
    <xf numFmtId="167" fontId="2" fillId="0" borderId="1" xfId="0" applyNumberFormat="1" applyFont="1" applyBorder="1" applyAlignment="1">
      <alignment vertical="center"/>
    </xf>
    <xf numFmtId="10" fontId="2" fillId="0" borderId="1" xfId="0" applyNumberFormat="1" applyFont="1" applyBorder="1"/>
    <xf numFmtId="166" fontId="10" fillId="5" borderId="1" xfId="0" applyNumberFormat="1" applyFont="1" applyFill="1" applyBorder="1" applyAlignment="1" applyProtection="1">
      <alignment vertical="center"/>
    </xf>
    <xf numFmtId="166" fontId="10" fillId="3" borderId="8" xfId="0" applyNumberFormat="1" applyFont="1" applyFill="1" applyBorder="1" applyAlignment="1" applyProtection="1">
      <alignment vertical="center"/>
    </xf>
    <xf numFmtId="166" fontId="10" fillId="4" borderId="1" xfId="0" applyNumberFormat="1" applyFont="1" applyFill="1" applyBorder="1" applyAlignment="1" applyProtection="1">
      <alignment vertical="center"/>
    </xf>
    <xf numFmtId="166" fontId="2" fillId="0" borderId="8" xfId="0" applyNumberFormat="1" applyFont="1" applyBorder="1" applyAlignment="1">
      <alignment vertical="center"/>
    </xf>
    <xf numFmtId="0" fontId="2" fillId="0" borderId="0" xfId="0" applyFont="1" applyBorder="1" applyAlignment="1">
      <alignment horizontal="right"/>
    </xf>
    <xf numFmtId="0" fontId="2" fillId="0" borderId="0" xfId="0" applyFont="1" applyBorder="1" applyAlignment="1">
      <alignment horizontal="right" wrapText="1"/>
    </xf>
    <xf numFmtId="0" fontId="0" fillId="3" borderId="0" xfId="0" applyFill="1"/>
    <xf numFmtId="0" fontId="2" fillId="3" borderId="0" xfId="0" applyFont="1" applyFill="1"/>
    <xf numFmtId="0" fontId="2" fillId="9" borderId="0" xfId="0" applyFont="1" applyFill="1"/>
    <xf numFmtId="0" fontId="0" fillId="9" borderId="0" xfId="0" applyFill="1"/>
    <xf numFmtId="0" fontId="0" fillId="2" borderId="0" xfId="0" applyFill="1"/>
    <xf numFmtId="0" fontId="2" fillId="5" borderId="0" xfId="0" applyFont="1" applyFill="1"/>
    <xf numFmtId="0" fontId="0" fillId="5" borderId="0" xfId="0" applyFill="1"/>
    <xf numFmtId="0" fontId="0" fillId="3" borderId="0" xfId="0" applyFont="1" applyFill="1" applyAlignment="1">
      <alignment vertical="center"/>
    </xf>
    <xf numFmtId="3" fontId="0" fillId="0" borderId="0" xfId="0" applyNumberFormat="1" applyFont="1" applyFill="1" applyAlignment="1">
      <alignment vertical="center"/>
    </xf>
    <xf numFmtId="0" fontId="10" fillId="0" borderId="0" xfId="0" applyNumberFormat="1" applyFont="1" applyFill="1" applyBorder="1" applyAlignment="1" applyProtection="1">
      <alignment vertical="center"/>
    </xf>
    <xf numFmtId="10" fontId="10" fillId="4" borderId="0" xfId="1" applyNumberFormat="1" applyFont="1" applyFill="1" applyAlignment="1">
      <alignment horizontal="right" vertical="center"/>
    </xf>
    <xf numFmtId="2" fontId="10" fillId="4" borderId="1" xfId="0" applyNumberFormat="1" applyFont="1" applyFill="1" applyBorder="1" applyAlignment="1" applyProtection="1">
      <alignment vertical="center"/>
    </xf>
    <xf numFmtId="165" fontId="0" fillId="0" borderId="0" xfId="0" applyNumberFormat="1" applyFill="1"/>
    <xf numFmtId="164" fontId="4" fillId="8" borderId="0" xfId="0" applyNumberFormat="1" applyFont="1" applyFill="1" applyBorder="1" applyAlignment="1" applyProtection="1"/>
    <xf numFmtId="0" fontId="10" fillId="4" borderId="0" xfId="0" applyNumberFormat="1" applyFont="1" applyFill="1" applyBorder="1" applyAlignment="1" applyProtection="1">
      <alignment vertical="center"/>
    </xf>
    <xf numFmtId="2" fontId="10" fillId="5" borderId="1" xfId="0" applyNumberFormat="1" applyFont="1" applyFill="1" applyBorder="1" applyAlignment="1" applyProtection="1">
      <alignment vertical="center"/>
    </xf>
    <xf numFmtId="0" fontId="9" fillId="0" borderId="0" xfId="0" applyNumberFormat="1" applyFont="1" applyFill="1" applyBorder="1" applyAlignment="1" applyProtection="1">
      <alignment vertical="center"/>
    </xf>
    <xf numFmtId="3" fontId="2" fillId="3" borderId="8" xfId="0" applyNumberFormat="1" applyFont="1" applyFill="1" applyBorder="1" applyAlignment="1">
      <alignment vertical="center"/>
    </xf>
    <xf numFmtId="2" fontId="10" fillId="0" borderId="8" xfId="0" applyNumberFormat="1" applyFont="1" applyFill="1" applyBorder="1" applyAlignment="1" applyProtection="1">
      <alignment vertical="center"/>
    </xf>
    <xf numFmtId="2" fontId="10" fillId="3" borderId="8" xfId="0" applyNumberFormat="1" applyFont="1" applyFill="1" applyBorder="1" applyAlignment="1" applyProtection="1">
      <alignment vertical="center"/>
    </xf>
    <xf numFmtId="167" fontId="2" fillId="3" borderId="1" xfId="1" applyNumberFormat="1" applyFont="1" applyFill="1" applyBorder="1" applyAlignment="1">
      <alignment horizontal="right" vertical="center" wrapText="1"/>
    </xf>
    <xf numFmtId="0" fontId="9" fillId="4" borderId="0" xfId="0" applyNumberFormat="1" applyFont="1" applyFill="1" applyBorder="1" applyAlignment="1" applyProtection="1">
      <alignment vertical="center"/>
    </xf>
    <xf numFmtId="3" fontId="8" fillId="0" borderId="0" xfId="0" applyNumberFormat="1" applyFont="1" applyAlignment="1">
      <alignment horizontal="right" wrapText="1"/>
    </xf>
    <xf numFmtId="0" fontId="8" fillId="0" borderId="0" xfId="0" applyFont="1" applyAlignment="1">
      <alignment horizontal="right" wrapText="1"/>
    </xf>
    <xf numFmtId="166" fontId="8" fillId="0" borderId="0" xfId="0" applyNumberFormat="1" applyFont="1" applyAlignment="1">
      <alignment horizontal="right" wrapText="1"/>
    </xf>
    <xf numFmtId="167" fontId="8" fillId="0" borderId="0" xfId="0" applyNumberFormat="1" applyFont="1" applyAlignment="1">
      <alignment horizontal="right" wrapText="1"/>
    </xf>
    <xf numFmtId="3" fontId="10" fillId="3" borderId="1" xfId="0" applyNumberFormat="1" applyFont="1" applyFill="1" applyBorder="1" applyAlignment="1" applyProtection="1">
      <alignment vertical="center"/>
    </xf>
    <xf numFmtId="2" fontId="10" fillId="3" borderId="1" xfId="0" applyNumberFormat="1" applyFont="1" applyFill="1" applyBorder="1" applyAlignment="1" applyProtection="1">
      <alignment vertical="center"/>
    </xf>
    <xf numFmtId="10" fontId="10" fillId="3" borderId="0" xfId="1" applyNumberFormat="1" applyFont="1" applyFill="1" applyAlignment="1">
      <alignment horizontal="right" vertical="center"/>
    </xf>
    <xf numFmtId="166" fontId="2" fillId="3" borderId="8" xfId="0" applyNumberFormat="1" applyFont="1" applyFill="1" applyBorder="1" applyAlignment="1">
      <alignment vertical="center"/>
    </xf>
    <xf numFmtId="166" fontId="0" fillId="0" borderId="0" xfId="0" applyNumberFormat="1" applyAlignment="1">
      <alignment vertical="center"/>
    </xf>
    <xf numFmtId="166" fontId="10" fillId="3" borderId="1" xfId="0" applyNumberFormat="1" applyFont="1" applyFill="1" applyBorder="1" applyAlignment="1" applyProtection="1">
      <alignment vertical="center"/>
    </xf>
    <xf numFmtId="166" fontId="4" fillId="0" borderId="0" xfId="0" applyNumberFormat="1" applyFont="1" applyFill="1" applyBorder="1" applyAlignment="1" applyProtection="1">
      <alignment vertical="center"/>
    </xf>
    <xf numFmtId="3" fontId="2" fillId="4" borderId="8" xfId="0" applyNumberFormat="1" applyFont="1" applyFill="1" applyBorder="1" applyAlignment="1">
      <alignment vertical="center"/>
    </xf>
    <xf numFmtId="2" fontId="10" fillId="4" borderId="8" xfId="0" applyNumberFormat="1" applyFont="1" applyFill="1" applyBorder="1" applyAlignment="1" applyProtection="1">
      <alignment vertical="center"/>
    </xf>
    <xf numFmtId="166" fontId="2" fillId="4" borderId="8" xfId="0" applyNumberFormat="1" applyFont="1" applyFill="1" applyBorder="1" applyAlignment="1">
      <alignment vertical="center"/>
    </xf>
    <xf numFmtId="164" fontId="0" fillId="0" borderId="0" xfId="0" applyNumberFormat="1" applyFill="1" applyAlignment="1">
      <alignment vertical="center"/>
    </xf>
    <xf numFmtId="0" fontId="0" fillId="8" borderId="0" xfId="0" applyFill="1" applyAlignment="1">
      <alignment vertical="center"/>
    </xf>
    <xf numFmtId="166" fontId="4" fillId="4" borderId="0" xfId="0" applyNumberFormat="1" applyFont="1" applyFill="1" applyBorder="1" applyAlignment="1" applyProtection="1">
      <alignment vertical="center"/>
    </xf>
    <xf numFmtId="166" fontId="4" fillId="5" borderId="0" xfId="0" applyNumberFormat="1" applyFont="1" applyFill="1" applyBorder="1" applyAlignment="1" applyProtection="1">
      <alignment vertical="center"/>
    </xf>
    <xf numFmtId="0" fontId="2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8" fillId="0" borderId="0" xfId="0" applyFont="1" applyAlignment="1">
      <alignment horizontal="center"/>
    </xf>
    <xf numFmtId="10" fontId="0" fillId="4" borderId="0" xfId="0" applyNumberFormat="1" applyFont="1" applyFill="1"/>
    <xf numFmtId="10" fontId="0" fillId="5" borderId="0" xfId="0" applyNumberFormat="1" applyFont="1" applyFill="1"/>
    <xf numFmtId="0" fontId="6" fillId="0" borderId="0" xfId="0" applyNumberFormat="1" applyFont="1" applyFill="1" applyBorder="1" applyAlignment="1" applyProtection="1">
      <alignment vertical="center"/>
    </xf>
    <xf numFmtId="3" fontId="2" fillId="0" borderId="1" xfId="0" applyNumberFormat="1" applyFont="1" applyBorder="1"/>
    <xf numFmtId="167" fontId="0" fillId="0" borderId="0" xfId="0" applyNumberFormat="1"/>
    <xf numFmtId="167" fontId="2" fillId="0" borderId="1" xfId="0" applyNumberFormat="1" applyFont="1" applyBorder="1"/>
    <xf numFmtId="165" fontId="0" fillId="0" borderId="0" xfId="0" applyNumberFormat="1"/>
    <xf numFmtId="165" fontId="2" fillId="0" borderId="1" xfId="0" applyNumberFormat="1" applyFont="1" applyBorder="1"/>
    <xf numFmtId="166" fontId="0" fillId="0" borderId="0" xfId="0" applyNumberFormat="1"/>
    <xf numFmtId="166" fontId="2" fillId="0" borderId="1" xfId="0" applyNumberFormat="1" applyFont="1" applyBorder="1"/>
    <xf numFmtId="166" fontId="2" fillId="0" borderId="8" xfId="0" applyNumberFormat="1" applyFont="1" applyBorder="1"/>
    <xf numFmtId="164" fontId="2" fillId="0" borderId="8" xfId="0" applyNumberFormat="1" applyFont="1" applyBorder="1" applyAlignment="1">
      <alignment horizontal="right" vertical="center" wrapText="1"/>
    </xf>
    <xf numFmtId="167" fontId="2" fillId="0" borderId="0" xfId="1" applyNumberFormat="1" applyFont="1" applyAlignment="1">
      <alignment horizontal="right" vertical="center" wrapText="1"/>
    </xf>
    <xf numFmtId="166" fontId="10" fillId="0" borderId="1" xfId="0" applyNumberFormat="1" applyFont="1" applyBorder="1" applyAlignment="1">
      <alignment horizontal="right" vertical="center" wrapText="1"/>
    </xf>
    <xf numFmtId="10" fontId="0" fillId="0" borderId="0" xfId="0" applyNumberFormat="1" applyFont="1" applyFill="1"/>
    <xf numFmtId="3" fontId="12" fillId="0" borderId="1" xfId="0" applyNumberFormat="1" applyFont="1" applyBorder="1"/>
    <xf numFmtId="3" fontId="12" fillId="0" borderId="0" xfId="0" applyNumberFormat="1" applyFont="1"/>
    <xf numFmtId="166" fontId="0" fillId="5" borderId="0" xfId="0" applyNumberFormat="1" applyFont="1" applyFill="1" applyAlignment="1">
      <alignment horizontal="right" wrapText="1"/>
    </xf>
    <xf numFmtId="167" fontId="0" fillId="5" borderId="0" xfId="1" applyNumberFormat="1" applyFont="1" applyFill="1" applyAlignment="1">
      <alignment horizontal="right" wrapText="1"/>
    </xf>
    <xf numFmtId="166" fontId="0" fillId="4" borderId="0" xfId="0" applyNumberFormat="1" applyFont="1" applyFill="1" applyAlignment="1">
      <alignment horizontal="right" wrapText="1"/>
    </xf>
    <xf numFmtId="167" fontId="0" fillId="4" borderId="0" xfId="1" applyNumberFormat="1" applyFont="1" applyFill="1" applyAlignment="1">
      <alignment horizontal="right" wrapText="1"/>
    </xf>
    <xf numFmtId="166" fontId="4" fillId="5" borderId="0" xfId="0" applyNumberFormat="1" applyFont="1" applyFill="1" applyBorder="1" applyAlignment="1" applyProtection="1"/>
    <xf numFmtId="3" fontId="12" fillId="4" borderId="1" xfId="0" applyNumberFormat="1" applyFont="1" applyFill="1" applyBorder="1" applyAlignment="1" applyProtection="1">
      <alignment vertical="center"/>
    </xf>
    <xf numFmtId="166" fontId="2" fillId="4" borderId="1" xfId="0" applyNumberFormat="1" applyFont="1" applyFill="1" applyBorder="1" applyAlignment="1">
      <alignment horizontal="right" vertical="center" wrapText="1"/>
    </xf>
    <xf numFmtId="3" fontId="12" fillId="5" borderId="1" xfId="0" applyNumberFormat="1" applyFont="1" applyFill="1" applyBorder="1" applyAlignment="1" applyProtection="1">
      <alignment vertical="center"/>
    </xf>
    <xf numFmtId="3" fontId="10" fillId="3" borderId="2" xfId="0" applyNumberFormat="1" applyFont="1" applyFill="1" applyBorder="1" applyAlignment="1" applyProtection="1">
      <alignment vertical="center"/>
    </xf>
    <xf numFmtId="3" fontId="12" fillId="3" borderId="2" xfId="0" applyNumberFormat="1" applyFont="1" applyFill="1" applyBorder="1" applyAlignment="1" applyProtection="1">
      <alignment vertical="center"/>
    </xf>
    <xf numFmtId="166" fontId="10" fillId="3" borderId="2" xfId="0" applyNumberFormat="1" applyFont="1" applyFill="1" applyBorder="1" applyAlignment="1" applyProtection="1">
      <alignment vertical="center"/>
    </xf>
    <xf numFmtId="166" fontId="2" fillId="5" borderId="1" xfId="0" applyNumberFormat="1" applyFont="1" applyFill="1" applyBorder="1" applyAlignment="1">
      <alignment horizontal="right" vertical="center" wrapText="1"/>
    </xf>
    <xf numFmtId="166" fontId="2" fillId="3" borderId="8" xfId="0" applyNumberFormat="1" applyFont="1" applyFill="1" applyBorder="1" applyAlignment="1">
      <alignment horizontal="right" vertical="center" wrapText="1"/>
    </xf>
    <xf numFmtId="166" fontId="2" fillId="3" borderId="1" xfId="0" applyNumberFormat="1" applyFont="1" applyFill="1" applyBorder="1" applyAlignment="1">
      <alignment horizontal="right" vertical="center" wrapText="1"/>
    </xf>
    <xf numFmtId="166" fontId="0" fillId="5" borderId="1" xfId="0" applyNumberFormat="1" applyFont="1" applyFill="1" applyBorder="1" applyAlignment="1">
      <alignment horizontal="right" vertical="center" wrapText="1"/>
    </xf>
    <xf numFmtId="167" fontId="0" fillId="5" borderId="1" xfId="1" applyNumberFormat="1" applyFont="1" applyFill="1" applyBorder="1" applyAlignment="1">
      <alignment horizontal="right" vertical="center" wrapText="1"/>
    </xf>
    <xf numFmtId="164" fontId="10" fillId="5" borderId="9" xfId="0" applyNumberFormat="1" applyFont="1" applyFill="1" applyBorder="1" applyAlignment="1" applyProtection="1">
      <alignment vertical="center"/>
    </xf>
    <xf numFmtId="164" fontId="10" fillId="0" borderId="1" xfId="0" applyNumberFormat="1" applyFont="1" applyFill="1" applyBorder="1" applyAlignment="1" applyProtection="1">
      <alignment vertical="center"/>
    </xf>
    <xf numFmtId="166" fontId="10" fillId="0" borderId="1" xfId="0" applyNumberFormat="1" applyFont="1" applyFill="1" applyBorder="1" applyAlignment="1" applyProtection="1">
      <alignment vertical="center"/>
    </xf>
    <xf numFmtId="3" fontId="8" fillId="0" borderId="0" xfId="0" applyNumberFormat="1" applyFont="1" applyAlignment="1">
      <alignment horizontal="right" wrapText="1"/>
    </xf>
    <xf numFmtId="0" fontId="8" fillId="0" borderId="0" xfId="0" applyFont="1" applyAlignment="1">
      <alignment horizontal="right" wrapText="1"/>
    </xf>
    <xf numFmtId="166" fontId="8" fillId="0" borderId="0" xfId="0" applyNumberFormat="1" applyFont="1" applyAlignment="1">
      <alignment horizontal="right" wrapText="1"/>
    </xf>
    <xf numFmtId="167" fontId="8" fillId="0" borderId="0" xfId="0" applyNumberFormat="1" applyFont="1" applyAlignment="1">
      <alignment horizontal="right" wrapText="1"/>
    </xf>
    <xf numFmtId="0" fontId="2" fillId="0" borderId="0" xfId="0" applyFont="1" applyBorder="1" applyAlignment="1">
      <alignment horizontal="center"/>
    </xf>
    <xf numFmtId="3" fontId="12" fillId="0" borderId="0" xfId="0" applyNumberFormat="1" applyFont="1" applyFill="1" applyBorder="1" applyAlignment="1" applyProtection="1"/>
    <xf numFmtId="3" fontId="12" fillId="0" borderId="0" xfId="0" applyNumberFormat="1" applyFont="1" applyFill="1" applyBorder="1" applyAlignment="1" applyProtection="1">
      <alignment vertical="center"/>
    </xf>
    <xf numFmtId="9" fontId="10" fillId="0" borderId="0" xfId="1" applyNumberFormat="1" applyFont="1" applyFill="1" applyBorder="1" applyAlignment="1">
      <alignment vertical="top" wrapText="1"/>
    </xf>
    <xf numFmtId="0" fontId="2" fillId="0" borderId="0" xfId="0" applyFont="1" applyFill="1"/>
    <xf numFmtId="3" fontId="10" fillId="0" borderId="1" xfId="0" applyNumberFormat="1" applyFont="1" applyBorder="1" applyAlignment="1">
      <alignment horizontal="right" wrapText="1"/>
    </xf>
    <xf numFmtId="3" fontId="8" fillId="0" borderId="0" xfId="0" applyNumberFormat="1" applyFont="1" applyAlignment="1">
      <alignment horizontal="center" wrapText="1"/>
    </xf>
    <xf numFmtId="3" fontId="8" fillId="0" borderId="0" xfId="0" applyNumberFormat="1" applyFont="1" applyAlignment="1">
      <alignment horizontal="center" wrapText="1"/>
    </xf>
    <xf numFmtId="3" fontId="11" fillId="0" borderId="0" xfId="0" applyNumberFormat="1" applyFont="1" applyFill="1" applyBorder="1" applyAlignment="1" applyProtection="1"/>
    <xf numFmtId="0" fontId="11" fillId="0" borderId="0" xfId="0" applyFont="1" applyFill="1"/>
    <xf numFmtId="166" fontId="10" fillId="0" borderId="1" xfId="0" applyNumberFormat="1" applyFont="1" applyFill="1" applyBorder="1" applyAlignment="1" applyProtection="1"/>
    <xf numFmtId="3" fontId="12" fillId="0" borderId="8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9" fontId="12" fillId="0" borderId="0" xfId="1" applyFont="1" applyBorder="1" applyAlignment="1">
      <alignment horizontal="right"/>
    </xf>
    <xf numFmtId="9" fontId="4" fillId="0" borderId="0" xfId="0" applyNumberFormat="1" applyFont="1" applyFill="1" applyBorder="1" applyAlignment="1" applyProtection="1"/>
    <xf numFmtId="9" fontId="10" fillId="0" borderId="0" xfId="1" applyNumberFormat="1" applyFont="1" applyFill="1" applyBorder="1" applyAlignment="1">
      <alignment horizontal="center" vertical="top" wrapText="1"/>
    </xf>
    <xf numFmtId="3" fontId="12" fillId="0" borderId="0" xfId="0" applyNumberFormat="1" applyFont="1" applyFill="1" applyBorder="1" applyAlignment="1" applyProtection="1">
      <alignment horizontal="center"/>
    </xf>
    <xf numFmtId="3" fontId="12" fillId="6" borderId="0" xfId="0" applyNumberFormat="1" applyFont="1" applyFill="1" applyBorder="1" applyAlignment="1" applyProtection="1"/>
    <xf numFmtId="9" fontId="4" fillId="0" borderId="0" xfId="0" applyNumberFormat="1" applyFont="1" applyBorder="1" applyAlignment="1">
      <alignment horizontal="right"/>
    </xf>
    <xf numFmtId="3" fontId="4" fillId="0" borderId="0" xfId="0" applyNumberFormat="1" applyFont="1" applyBorder="1" applyAlignment="1">
      <alignment horizontal="right"/>
    </xf>
    <xf numFmtId="3" fontId="10" fillId="6" borderId="0" xfId="0" applyNumberFormat="1" applyFont="1" applyFill="1" applyBorder="1" applyAlignment="1" applyProtection="1">
      <alignment horizontal="right"/>
    </xf>
    <xf numFmtId="3" fontId="10" fillId="7" borderId="0" xfId="0" applyNumberFormat="1" applyFont="1" applyFill="1" applyAlignment="1">
      <alignment horizontal="center" wrapText="1"/>
    </xf>
    <xf numFmtId="3" fontId="13" fillId="0" borderId="0" xfId="0" applyNumberFormat="1" applyFont="1" applyFill="1" applyAlignment="1">
      <alignment horizontal="right" wrapText="1"/>
    </xf>
    <xf numFmtId="3" fontId="11" fillId="0" borderId="0" xfId="0" applyNumberFormat="1" applyFont="1" applyFill="1" applyAlignment="1">
      <alignment vertical="center"/>
    </xf>
    <xf numFmtId="0" fontId="11" fillId="0" borderId="0" xfId="0" applyFont="1" applyFill="1" applyAlignment="1">
      <alignment vertical="center"/>
    </xf>
    <xf numFmtId="9" fontId="16" fillId="0" borderId="0" xfId="1" applyNumberFormat="1" applyFont="1" applyFill="1" applyBorder="1" applyAlignment="1">
      <alignment vertical="top" wrapText="1"/>
    </xf>
    <xf numFmtId="0" fontId="0" fillId="0" borderId="0" xfId="0" applyFont="1" applyBorder="1" applyAlignment="1">
      <alignment horizontal="center" vertical="center"/>
    </xf>
    <xf numFmtId="0" fontId="2" fillId="7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7" fillId="7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6" borderId="0" xfId="0" applyFont="1" applyFill="1" applyAlignment="1">
      <alignment horizontal="center"/>
    </xf>
    <xf numFmtId="3" fontId="10" fillId="6" borderId="0" xfId="0" applyNumberFormat="1" applyFont="1" applyFill="1" applyBorder="1" applyAlignment="1" applyProtection="1">
      <alignment horizontal="center"/>
    </xf>
    <xf numFmtId="0" fontId="0" fillId="10" borderId="0" xfId="0" applyFont="1" applyFill="1" applyBorder="1" applyAlignment="1">
      <alignment horizontal="center" vertical="center"/>
    </xf>
    <xf numFmtId="0" fontId="15" fillId="10" borderId="0" xfId="0" applyFont="1" applyFill="1" applyBorder="1" applyAlignment="1">
      <alignment horizontal="center" vertical="center"/>
    </xf>
    <xf numFmtId="0" fontId="0" fillId="11" borderId="0" xfId="0" applyFont="1" applyFill="1" applyBorder="1" applyAlignment="1">
      <alignment horizontal="center" vertical="center"/>
    </xf>
    <xf numFmtId="0" fontId="15" fillId="11" borderId="0" xfId="0" applyFont="1" applyFill="1" applyBorder="1" applyAlignment="1">
      <alignment horizontal="center" vertical="center"/>
    </xf>
    <xf numFmtId="3" fontId="12" fillId="12" borderId="0" xfId="0" applyNumberFormat="1" applyFont="1" applyFill="1" applyBorder="1" applyAlignment="1" applyProtection="1">
      <alignment horizontal="center"/>
    </xf>
    <xf numFmtId="3" fontId="12" fillId="12" borderId="0" xfId="0" applyNumberFormat="1" applyFont="1" applyFill="1" applyBorder="1" applyAlignment="1" applyProtection="1"/>
    <xf numFmtId="3" fontId="0" fillId="0" borderId="0" xfId="0" applyNumberFormat="1" applyFont="1" applyFill="1"/>
    <xf numFmtId="0" fontId="10" fillId="0" borderId="0" xfId="0" applyFont="1"/>
    <xf numFmtId="9" fontId="0" fillId="0" borderId="0" xfId="0" applyNumberFormat="1" applyFont="1" applyFill="1"/>
    <xf numFmtId="164" fontId="2" fillId="0" borderId="0" xfId="0" applyNumberFormat="1" applyFont="1" applyBorder="1" applyAlignment="1">
      <alignment horizontal="right" vertical="center" wrapText="1"/>
    </xf>
    <xf numFmtId="10" fontId="2" fillId="0" borderId="0" xfId="0" applyNumberFormat="1" applyFont="1" applyBorder="1" applyAlignment="1">
      <alignment horizontal="right" vertical="center" wrapText="1"/>
    </xf>
    <xf numFmtId="3" fontId="12" fillId="0" borderId="0" xfId="0" applyNumberFormat="1" applyFont="1" applyBorder="1" applyAlignment="1">
      <alignment horizontal="right" vertical="center" wrapText="1"/>
    </xf>
    <xf numFmtId="166" fontId="2" fillId="0" borderId="0" xfId="0" applyNumberFormat="1" applyFont="1" applyBorder="1" applyAlignment="1">
      <alignment horizontal="right" vertical="center" wrapText="1"/>
    </xf>
    <xf numFmtId="167" fontId="2" fillId="0" borderId="0" xfId="1" applyNumberFormat="1" applyFont="1" applyBorder="1" applyAlignment="1">
      <alignment horizontal="right" vertical="center" wrapText="1"/>
    </xf>
    <xf numFmtId="3" fontId="12" fillId="12" borderId="0" xfId="0" applyNumberFormat="1" applyFont="1" applyFill="1" applyAlignment="1">
      <alignment vertical="center"/>
    </xf>
    <xf numFmtId="3" fontId="12" fillId="12" borderId="0" xfId="0" applyNumberFormat="1" applyFont="1" applyFill="1"/>
    <xf numFmtId="3" fontId="4" fillId="0" borderId="1" xfId="0" applyNumberFormat="1" applyFont="1" applyBorder="1" applyAlignment="1">
      <alignment horizontal="right" vertical="center" wrapText="1"/>
    </xf>
    <xf numFmtId="0" fontId="2" fillId="11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3" fontId="12" fillId="0" borderId="0" xfId="0" applyNumberFormat="1" applyFont="1" applyAlignment="1">
      <alignment vertical="center"/>
    </xf>
    <xf numFmtId="9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9" fontId="2" fillId="0" borderId="0" xfId="0" applyNumberFormat="1" applyFont="1" applyBorder="1" applyAlignment="1">
      <alignment vertical="center"/>
    </xf>
    <xf numFmtId="9" fontId="4" fillId="0" borderId="0" xfId="0" applyNumberFormat="1" applyFont="1" applyBorder="1" applyAlignment="1">
      <alignment horizontal="right" vertical="center" wrapText="1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9" fontId="0" fillId="0" borderId="0" xfId="1" applyNumberFormat="1" applyFont="1" applyAlignment="1">
      <alignment vertical="center"/>
    </xf>
    <xf numFmtId="9" fontId="4" fillId="0" borderId="0" xfId="1" applyFont="1" applyBorder="1" applyAlignment="1">
      <alignment horizontal="right" vertical="center" wrapText="1"/>
    </xf>
    <xf numFmtId="9" fontId="0" fillId="0" borderId="0" xfId="1" applyFont="1"/>
    <xf numFmtId="9" fontId="2" fillId="0" borderId="1" xfId="1" applyFont="1" applyBorder="1"/>
    <xf numFmtId="3" fontId="12" fillId="0" borderId="0" xfId="0" applyNumberFormat="1" applyFont="1" applyBorder="1"/>
    <xf numFmtId="9" fontId="2" fillId="0" borderId="0" xfId="1" applyFont="1" applyBorder="1"/>
    <xf numFmtId="3" fontId="12" fillId="6" borderId="0" xfId="0" applyNumberFormat="1" applyFont="1" applyFill="1"/>
    <xf numFmtId="9" fontId="4" fillId="0" borderId="0" xfId="1" applyFont="1"/>
    <xf numFmtId="9" fontId="4" fillId="0" borderId="0" xfId="1" applyFont="1" applyBorder="1"/>
    <xf numFmtId="3" fontId="10" fillId="0" borderId="1" xfId="0" applyNumberFormat="1" applyFont="1" applyBorder="1"/>
    <xf numFmtId="0" fontId="4" fillId="0" borderId="0" xfId="0" applyFont="1"/>
    <xf numFmtId="0" fontId="4" fillId="13" borderId="0" xfId="0" applyNumberFormat="1" applyFont="1" applyFill="1" applyBorder="1" applyAlignment="1" applyProtection="1">
      <alignment vertical="center"/>
    </xf>
    <xf numFmtId="0" fontId="4" fillId="13" borderId="0" xfId="0" applyNumberFormat="1" applyFont="1" applyFill="1" applyBorder="1" applyAlignment="1" applyProtection="1"/>
    <xf numFmtId="0" fontId="10" fillId="13" borderId="0" xfId="0" applyNumberFormat="1" applyFont="1" applyFill="1" applyBorder="1" applyAlignment="1" applyProtection="1"/>
    <xf numFmtId="0" fontId="2" fillId="0" borderId="0" xfId="0" applyFont="1" applyFill="1" applyAlignment="1">
      <alignment vertical="center"/>
    </xf>
    <xf numFmtId="0" fontId="19" fillId="0" borderId="0" xfId="0" applyFont="1" applyAlignment="1">
      <alignment vertical="center"/>
    </xf>
    <xf numFmtId="3" fontId="14" fillId="0" borderId="8" xfId="0" applyNumberFormat="1" applyFont="1" applyBorder="1"/>
    <xf numFmtId="0" fontId="18" fillId="0" borderId="0" xfId="0" applyFont="1"/>
    <xf numFmtId="9" fontId="14" fillId="0" borderId="8" xfId="1" applyFont="1" applyBorder="1"/>
    <xf numFmtId="3" fontId="8" fillId="0" borderId="0" xfId="0" applyNumberFormat="1" applyFont="1" applyAlignment="1">
      <alignment horizontal="right" wrapText="1"/>
    </xf>
    <xf numFmtId="3" fontId="8" fillId="0" borderId="0" xfId="0" applyNumberFormat="1" applyFont="1" applyAlignment="1">
      <alignment horizontal="center" wrapText="1"/>
    </xf>
    <xf numFmtId="3" fontId="4" fillId="0" borderId="0" xfId="0" applyNumberFormat="1" applyFont="1" applyFill="1" applyBorder="1" applyAlignment="1" applyProtection="1">
      <alignment horizontal="center"/>
    </xf>
    <xf numFmtId="0" fontId="0" fillId="0" borderId="0" xfId="0" applyFont="1" applyAlignment="1">
      <alignment horizontal="center"/>
    </xf>
    <xf numFmtId="3" fontId="12" fillId="0" borderId="0" xfId="0" applyNumberFormat="1" applyFont="1" applyAlignment="1">
      <alignment horizontal="center" wrapText="1"/>
    </xf>
    <xf numFmtId="3" fontId="4" fillId="0" borderId="0" xfId="0" applyNumberFormat="1" applyFont="1" applyAlignment="1">
      <alignment horizontal="center" wrapText="1"/>
    </xf>
    <xf numFmtId="0" fontId="0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3" fontId="8" fillId="0" borderId="0" xfId="0" applyNumberFormat="1" applyFont="1" applyFill="1" applyAlignment="1">
      <alignment horizontal="center" wrapText="1"/>
    </xf>
    <xf numFmtId="3" fontId="8" fillId="0" borderId="0" xfId="0" applyNumberFormat="1" applyFont="1" applyFill="1" applyAlignment="1">
      <alignment horizontal="right" wrapText="1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 vertical="center"/>
    </xf>
    <xf numFmtId="0" fontId="0" fillId="0" borderId="0" xfId="0" applyFont="1" applyFill="1" applyAlignment="1">
      <alignment horizontal="center" vertical="center"/>
    </xf>
    <xf numFmtId="10" fontId="2" fillId="0" borderId="1" xfId="0" applyNumberFormat="1" applyFont="1" applyBorder="1" applyAlignment="1">
      <alignment vertical="center"/>
    </xf>
    <xf numFmtId="9" fontId="0" fillId="0" borderId="0" xfId="1" applyFont="1" applyAlignment="1">
      <alignment vertical="center"/>
    </xf>
    <xf numFmtId="3" fontId="10" fillId="0" borderId="8" xfId="0" applyNumberFormat="1" applyFont="1" applyBorder="1"/>
    <xf numFmtId="9" fontId="10" fillId="0" borderId="8" xfId="1" applyFont="1" applyBorder="1"/>
    <xf numFmtId="0" fontId="7" fillId="0" borderId="0" xfId="0" applyFont="1" applyBorder="1"/>
    <xf numFmtId="0" fontId="2" fillId="6" borderId="0" xfId="0" applyFont="1" applyFill="1" applyAlignment="1">
      <alignment horizontal="center" vertical="center"/>
    </xf>
    <xf numFmtId="0" fontId="0" fillId="0" borderId="0" xfId="0" applyNumberFormat="1" applyFont="1" applyFill="1" applyBorder="1" applyAlignment="1"/>
    <xf numFmtId="0" fontId="23" fillId="8" borderId="0" xfId="0" applyNumberFormat="1" applyFont="1" applyFill="1" applyBorder="1" applyAlignment="1"/>
    <xf numFmtId="0" fontId="23" fillId="0" borderId="0" xfId="0" applyNumberFormat="1" applyFont="1" applyFill="1" applyBorder="1" applyAlignment="1"/>
    <xf numFmtId="3" fontId="0" fillId="0" borderId="0" xfId="0" applyNumberFormat="1" applyFont="1" applyFill="1" applyBorder="1" applyAlignment="1"/>
    <xf numFmtId="0" fontId="24" fillId="0" borderId="0" xfId="0" applyNumberFormat="1" applyFont="1" applyFill="1" applyBorder="1" applyAlignment="1"/>
    <xf numFmtId="0" fontId="23" fillId="0" borderId="0" xfId="0" applyNumberFormat="1" applyFont="1" applyFill="1" applyBorder="1" applyAlignment="1">
      <alignment wrapText="1"/>
    </xf>
    <xf numFmtId="0" fontId="23" fillId="0" borderId="3" xfId="0" applyNumberFormat="1" applyFont="1" applyFill="1" applyBorder="1" applyAlignment="1">
      <alignment wrapText="1"/>
    </xf>
    <xf numFmtId="0" fontId="23" fillId="0" borderId="10" xfId="0" applyNumberFormat="1" applyFont="1" applyFill="1" applyBorder="1" applyAlignment="1">
      <alignment wrapText="1"/>
    </xf>
    <xf numFmtId="17" fontId="23" fillId="0" borderId="11" xfId="0" applyNumberFormat="1" applyFont="1" applyFill="1" applyBorder="1" applyAlignment="1">
      <alignment wrapText="1"/>
    </xf>
    <xf numFmtId="17" fontId="23" fillId="0" borderId="10" xfId="0" applyNumberFormat="1" applyFont="1" applyFill="1" applyBorder="1" applyAlignment="1">
      <alignment wrapText="1"/>
    </xf>
    <xf numFmtId="17" fontId="23" fillId="0" borderId="3" xfId="0" applyNumberFormat="1" applyFont="1" applyFill="1" applyBorder="1" applyAlignment="1">
      <alignment wrapText="1"/>
    </xf>
    <xf numFmtId="17" fontId="23" fillId="0" borderId="6" xfId="0" applyNumberFormat="1" applyFont="1" applyFill="1" applyBorder="1" applyAlignment="1">
      <alignment wrapText="1"/>
    </xf>
    <xf numFmtId="17" fontId="23" fillId="0" borderId="0" xfId="0" applyNumberFormat="1" applyFont="1" applyFill="1" applyBorder="1" applyAlignment="1">
      <alignment horizontal="center" wrapText="1"/>
    </xf>
    <xf numFmtId="17" fontId="23" fillId="0" borderId="0" xfId="0" applyNumberFormat="1" applyFont="1" applyFill="1" applyBorder="1" applyAlignment="1">
      <alignment wrapText="1"/>
    </xf>
    <xf numFmtId="17" fontId="23" fillId="14" borderId="0" xfId="0" applyNumberFormat="1" applyFont="1" applyFill="1" applyBorder="1" applyAlignment="1">
      <alignment horizontal="center" wrapText="1"/>
    </xf>
    <xf numFmtId="0" fontId="25" fillId="0" borderId="0" xfId="0" applyNumberFormat="1" applyFont="1" applyFill="1" applyBorder="1" applyAlignment="1">
      <alignment horizontal="right" wrapText="1"/>
    </xf>
    <xf numFmtId="17" fontId="23" fillId="0" borderId="12" xfId="0" applyNumberFormat="1" applyFont="1" applyFill="1" applyBorder="1" applyAlignment="1">
      <alignment wrapText="1"/>
    </xf>
    <xf numFmtId="0" fontId="23" fillId="14" borderId="0" xfId="0" applyNumberFormat="1" applyFont="1" applyFill="1" applyBorder="1" applyAlignment="1">
      <alignment wrapText="1"/>
    </xf>
    <xf numFmtId="0" fontId="25" fillId="0" borderId="0" xfId="0" applyNumberFormat="1" applyFont="1" applyFill="1" applyBorder="1" applyAlignment="1">
      <alignment wrapText="1"/>
    </xf>
    <xf numFmtId="0" fontId="26" fillId="15" borderId="3" xfId="0" applyNumberFormat="1" applyFont="1" applyFill="1" applyBorder="1" applyAlignment="1"/>
    <xf numFmtId="3" fontId="23" fillId="0" borderId="0" xfId="0" applyNumberFormat="1" applyFont="1" applyFill="1" applyBorder="1" applyAlignment="1">
      <alignment vertical="top" wrapText="1"/>
    </xf>
    <xf numFmtId="0" fontId="23" fillId="0" borderId="0" xfId="0" applyNumberFormat="1" applyFont="1" applyFill="1" applyBorder="1" applyAlignment="1">
      <alignment vertical="top" wrapText="1"/>
    </xf>
    <xf numFmtId="169" fontId="23" fillId="0" borderId="0" xfId="0" applyNumberFormat="1" applyFont="1" applyFill="1" applyBorder="1" applyAlignment="1">
      <alignment vertical="top" wrapText="1"/>
    </xf>
    <xf numFmtId="169" fontId="23" fillId="14" borderId="0" xfId="0" applyNumberFormat="1" applyFont="1" applyFill="1" applyBorder="1" applyAlignment="1">
      <alignment vertical="top" wrapText="1"/>
    </xf>
    <xf numFmtId="3" fontId="23" fillId="0" borderId="0" xfId="0" applyNumberFormat="1" applyFont="1" applyFill="1" applyBorder="1" applyAlignment="1">
      <alignment wrapText="1"/>
    </xf>
    <xf numFmtId="0" fontId="0" fillId="0" borderId="0" xfId="0" applyNumberFormat="1" applyFont="1" applyFill="1" applyBorder="1" applyAlignment="1">
      <alignment wrapText="1"/>
    </xf>
    <xf numFmtId="9" fontId="23" fillId="0" borderId="0" xfId="1" applyNumberFormat="1" applyFont="1" applyFill="1" applyBorder="1" applyAlignment="1">
      <alignment wrapText="1"/>
    </xf>
    <xf numFmtId="0" fontId="26" fillId="16" borderId="3" xfId="0" applyNumberFormat="1" applyFont="1" applyFill="1" applyBorder="1" applyAlignment="1"/>
    <xf numFmtId="0" fontId="26" fillId="17" borderId="3" xfId="0" applyNumberFormat="1" applyFont="1" applyFill="1" applyBorder="1" applyAlignment="1"/>
    <xf numFmtId="0" fontId="26" fillId="9" borderId="3" xfId="0" applyNumberFormat="1" applyFont="1" applyFill="1" applyBorder="1" applyAlignment="1"/>
    <xf numFmtId="3" fontId="23" fillId="0" borderId="8" xfId="0" applyNumberFormat="1" applyFont="1" applyFill="1" applyBorder="1" applyAlignment="1">
      <alignment vertical="top" wrapText="1"/>
    </xf>
    <xf numFmtId="169" fontId="23" fillId="0" borderId="8" xfId="0" applyNumberFormat="1" applyFont="1" applyFill="1" applyBorder="1" applyAlignment="1">
      <alignment vertical="top" wrapText="1"/>
    </xf>
    <xf numFmtId="169" fontId="23" fillId="14" borderId="8" xfId="0" applyNumberFormat="1" applyFont="1" applyFill="1" applyBorder="1" applyAlignment="1">
      <alignment vertical="top" wrapText="1"/>
    </xf>
    <xf numFmtId="3" fontId="23" fillId="0" borderId="8" xfId="0" applyNumberFormat="1" applyFont="1" applyFill="1" applyBorder="1" applyAlignment="1">
      <alignment wrapText="1"/>
    </xf>
    <xf numFmtId="9" fontId="23" fillId="0" borderId="8" xfId="1" applyNumberFormat="1" applyFont="1" applyFill="1" applyBorder="1" applyAlignment="1">
      <alignment wrapText="1"/>
    </xf>
    <xf numFmtId="0" fontId="23" fillId="0" borderId="3" xfId="0" applyNumberFormat="1" applyFont="1" applyFill="1" applyBorder="1" applyAlignment="1"/>
    <xf numFmtId="0" fontId="23" fillId="0" borderId="10" xfId="0" applyNumberFormat="1" applyFont="1" applyFill="1" applyBorder="1" applyAlignment="1"/>
    <xf numFmtId="3" fontId="23" fillId="0" borderId="3" xfId="0" applyNumberFormat="1" applyFont="1" applyFill="1" applyBorder="1" applyAlignment="1"/>
    <xf numFmtId="3" fontId="23" fillId="0" borderId="10" xfId="0" applyNumberFormat="1" applyFont="1" applyFill="1" applyBorder="1" applyAlignment="1"/>
    <xf numFmtId="0" fontId="23" fillId="0" borderId="6" xfId="0" applyNumberFormat="1" applyFont="1" applyFill="1" applyBorder="1" applyAlignment="1"/>
    <xf numFmtId="169" fontId="23" fillId="0" borderId="0" xfId="0" applyNumberFormat="1" applyFont="1" applyFill="1" applyBorder="1" applyAlignment="1"/>
    <xf numFmtId="169" fontId="23" fillId="14" borderId="0" xfId="0" applyNumberFormat="1" applyFont="1" applyFill="1" applyBorder="1" applyAlignment="1"/>
    <xf numFmtId="3" fontId="27" fillId="6" borderId="0" xfId="0" applyNumberFormat="1" applyFont="1" applyFill="1" applyBorder="1" applyAlignment="1">
      <alignment horizontal="right"/>
    </xf>
    <xf numFmtId="0" fontId="23" fillId="0" borderId="12" xfId="0" applyNumberFormat="1" applyFont="1" applyFill="1" applyBorder="1" applyAlignment="1"/>
    <xf numFmtId="3" fontId="0" fillId="0" borderId="3" xfId="0" applyNumberFormat="1" applyFont="1" applyFill="1" applyBorder="1" applyAlignment="1"/>
    <xf numFmtId="0" fontId="0" fillId="0" borderId="3" xfId="0" applyNumberFormat="1" applyFont="1" applyFill="1" applyBorder="1" applyAlignment="1"/>
    <xf numFmtId="3" fontId="23" fillId="0" borderId="13" xfId="0" applyNumberFormat="1" applyFont="1" applyFill="1" applyBorder="1" applyAlignment="1"/>
    <xf numFmtId="3" fontId="23" fillId="0" borderId="8" xfId="0" applyNumberFormat="1" applyFont="1" applyFill="1" applyBorder="1" applyAlignment="1"/>
    <xf numFmtId="169" fontId="23" fillId="0" borderId="8" xfId="0" applyNumberFormat="1" applyFont="1" applyFill="1" applyBorder="1" applyAlignment="1"/>
    <xf numFmtId="169" fontId="23" fillId="14" borderId="8" xfId="0" applyNumberFormat="1" applyFont="1" applyFill="1" applyBorder="1" applyAlignment="1"/>
    <xf numFmtId="3" fontId="27" fillId="0" borderId="8" xfId="0" applyNumberFormat="1" applyFont="1" applyFill="1" applyBorder="1" applyAlignment="1">
      <alignment horizontal="right"/>
    </xf>
    <xf numFmtId="0" fontId="0" fillId="14" borderId="0" xfId="0" applyNumberFormat="1" applyFont="1" applyFill="1" applyBorder="1" applyAlignment="1"/>
    <xf numFmtId="169" fontId="0" fillId="0" borderId="0" xfId="0" applyNumberFormat="1" applyFont="1" applyFill="1" applyBorder="1" applyAlignment="1"/>
    <xf numFmtId="0" fontId="2" fillId="0" borderId="0" xfId="0" applyNumberFormat="1" applyFont="1" applyFill="1" applyBorder="1" applyAlignment="1"/>
    <xf numFmtId="0" fontId="0" fillId="0" borderId="0" xfId="0" applyFont="1" applyAlignment="1">
      <alignment wrapText="1"/>
    </xf>
    <xf numFmtId="0" fontId="28" fillId="0" borderId="0" xfId="0" applyFont="1" applyFill="1" applyBorder="1" applyAlignment="1">
      <alignment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Border="1" applyAlignment="1">
      <alignment horizontal="right" wrapText="1"/>
    </xf>
    <xf numFmtId="170" fontId="28" fillId="0" borderId="0" xfId="0" applyNumberFormat="1" applyFont="1" applyFill="1" applyBorder="1" applyAlignment="1">
      <alignment horizontal="right" wrapText="1"/>
    </xf>
    <xf numFmtId="1" fontId="28" fillId="0" borderId="0" xfId="0" applyNumberFormat="1" applyFont="1" applyFill="1" applyBorder="1" applyAlignment="1">
      <alignment horizontal="right" wrapText="1"/>
    </xf>
    <xf numFmtId="0" fontId="28" fillId="0" borderId="0" xfId="0" applyFont="1" applyFill="1" applyBorder="1" applyAlignment="1">
      <alignment horizontal="center" wrapText="1"/>
    </xf>
    <xf numFmtId="0" fontId="29" fillId="0" borderId="0" xfId="0" applyFont="1" applyFill="1"/>
    <xf numFmtId="0" fontId="29" fillId="0" borderId="0" xfId="0" applyFont="1" applyFill="1" applyAlignment="1">
      <alignment horizontal="right"/>
    </xf>
    <xf numFmtId="170" fontId="29" fillId="0" borderId="0" xfId="0" quotePrefix="1" applyNumberFormat="1" applyFont="1" applyFill="1" applyAlignment="1">
      <alignment horizontal="right"/>
    </xf>
    <xf numFmtId="1" fontId="29" fillId="0" borderId="0" xfId="0" applyNumberFormat="1" applyFont="1" applyFill="1" applyAlignment="1">
      <alignment horizontal="right"/>
    </xf>
    <xf numFmtId="0" fontId="29" fillId="0" borderId="0" xfId="0" applyFont="1" applyFill="1" applyBorder="1" applyAlignment="1">
      <alignment horizontal="center"/>
    </xf>
    <xf numFmtId="0" fontId="29" fillId="0" borderId="0" xfId="0" applyFont="1" applyFill="1" applyAlignment="1">
      <alignment horizontal="center"/>
    </xf>
    <xf numFmtId="2" fontId="29" fillId="0" borderId="0" xfId="0" applyNumberFormat="1" applyFont="1" applyFill="1" applyAlignment="1">
      <alignment horizont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horizontal="left" vertical="center"/>
    </xf>
    <xf numFmtId="0" fontId="29" fillId="0" borderId="0" xfId="0" applyFont="1" applyAlignment="1">
      <alignment horizontal="right" vertical="center"/>
    </xf>
    <xf numFmtId="170" fontId="29" fillId="0" borderId="0" xfId="0" applyNumberFormat="1" applyFont="1" applyAlignment="1">
      <alignment horizontal="right" vertical="center"/>
    </xf>
    <xf numFmtId="1" fontId="29" fillId="0" borderId="0" xfId="0" applyNumberFormat="1" applyFont="1" applyAlignment="1">
      <alignment horizontal="right" vertical="center"/>
    </xf>
    <xf numFmtId="0" fontId="29" fillId="0" borderId="0" xfId="0" applyFont="1" applyAlignment="1">
      <alignment horizontal="center" vertical="center"/>
    </xf>
    <xf numFmtId="2" fontId="29" fillId="0" borderId="0" xfId="0" applyNumberFormat="1" applyFont="1" applyAlignment="1">
      <alignment horizontal="center" vertical="center"/>
    </xf>
    <xf numFmtId="0" fontId="31" fillId="0" borderId="0" xfId="2" applyFont="1" applyAlignment="1">
      <alignment vertical="center"/>
    </xf>
    <xf numFmtId="164" fontId="29" fillId="0" borderId="0" xfId="0" applyNumberFormat="1" applyFont="1" applyAlignment="1">
      <alignment horizontal="center" vertical="center"/>
    </xf>
    <xf numFmtId="164" fontId="29" fillId="0" borderId="0" xfId="0" applyNumberFormat="1" applyFont="1" applyFill="1" applyAlignment="1">
      <alignment horizontal="center"/>
    </xf>
    <xf numFmtId="0" fontId="31" fillId="0" borderId="0" xfId="2" applyFont="1" applyFill="1"/>
    <xf numFmtId="0" fontId="29" fillId="0" borderId="0" xfId="0" applyFont="1" applyFill="1" applyBorder="1"/>
    <xf numFmtId="170" fontId="29" fillId="0" borderId="0" xfId="0" applyNumberFormat="1" applyFont="1" applyFill="1" applyBorder="1" applyAlignment="1">
      <alignment horizontal="right"/>
    </xf>
    <xf numFmtId="1" fontId="29" fillId="0" borderId="0" xfId="0" applyNumberFormat="1" applyFont="1" applyFill="1" applyBorder="1" applyAlignment="1">
      <alignment horizontal="right"/>
    </xf>
    <xf numFmtId="170" fontId="29" fillId="0" borderId="0" xfId="0" quotePrefix="1" applyNumberFormat="1" applyFont="1" applyFill="1" applyBorder="1" applyAlignment="1">
      <alignment horizontal="right"/>
    </xf>
    <xf numFmtId="170" fontId="29" fillId="0" borderId="0" xfId="0" applyNumberFormat="1" applyFont="1" applyFill="1" applyAlignment="1">
      <alignment horizontal="right"/>
    </xf>
    <xf numFmtId="170" fontId="29" fillId="0" borderId="14" xfId="0" quotePrefix="1" applyNumberFormat="1" applyFont="1" applyFill="1" applyBorder="1" applyAlignment="1">
      <alignment horizontal="right"/>
    </xf>
    <xf numFmtId="0" fontId="29" fillId="0" borderId="0" xfId="0" applyFont="1"/>
    <xf numFmtId="0" fontId="29" fillId="0" borderId="0" xfId="0" applyFont="1" applyAlignment="1">
      <alignment horizontal="right"/>
    </xf>
    <xf numFmtId="0" fontId="29" fillId="0" borderId="0" xfId="0" applyFont="1" applyAlignment="1">
      <alignment horizontal="center"/>
    </xf>
    <xf numFmtId="0" fontId="0" fillId="2" borderId="0" xfId="0" applyFont="1" applyFill="1"/>
    <xf numFmtId="0" fontId="0" fillId="2" borderId="0" xfId="0" applyFont="1" applyFill="1" applyAlignment="1">
      <alignment horizontal="right"/>
    </xf>
    <xf numFmtId="0" fontId="0" fillId="2" borderId="0" xfId="0" applyFont="1" applyFill="1" applyAlignment="1">
      <alignment horizontal="center"/>
    </xf>
    <xf numFmtId="49" fontId="0" fillId="0" borderId="0" xfId="0" applyNumberFormat="1" applyFont="1" applyBorder="1" applyAlignment="1">
      <alignment horizontal="center" vertical="center"/>
    </xf>
    <xf numFmtId="0" fontId="32" fillId="0" borderId="0" xfId="0" applyFont="1" applyAlignment="1">
      <alignment vertical="center"/>
    </xf>
    <xf numFmtId="3" fontId="8" fillId="0" borderId="0" xfId="0" applyNumberFormat="1" applyFont="1" applyAlignment="1">
      <alignment horizontal="right" wrapText="1"/>
    </xf>
    <xf numFmtId="3" fontId="10" fillId="0" borderId="0" xfId="0" applyNumberFormat="1" applyFont="1" applyFill="1" applyBorder="1" applyAlignment="1" applyProtection="1">
      <alignment horizontal="center"/>
    </xf>
    <xf numFmtId="0" fontId="2" fillId="6" borderId="0" xfId="0" applyFont="1" applyFill="1" applyAlignment="1">
      <alignment vertical="center"/>
    </xf>
    <xf numFmtId="3" fontId="12" fillId="6" borderId="0" xfId="0" applyNumberFormat="1" applyFont="1" applyFill="1" applyAlignment="1">
      <alignment vertical="center"/>
    </xf>
    <xf numFmtId="9" fontId="10" fillId="0" borderId="1" xfId="0" applyNumberFormat="1" applyFont="1" applyFill="1" applyBorder="1" applyAlignment="1" applyProtection="1"/>
    <xf numFmtId="9" fontId="10" fillId="0" borderId="1" xfId="0" applyNumberFormat="1" applyFont="1" applyBorder="1" applyAlignment="1">
      <alignment vertical="center"/>
    </xf>
    <xf numFmtId="9" fontId="10" fillId="0" borderId="1" xfId="1" applyNumberFormat="1" applyFont="1" applyBorder="1" applyAlignment="1">
      <alignment vertical="center"/>
    </xf>
    <xf numFmtId="9" fontId="10" fillId="0" borderId="1" xfId="1" applyFont="1" applyBorder="1" applyAlignment="1">
      <alignment vertical="center"/>
    </xf>
    <xf numFmtId="3" fontId="8" fillId="0" borderId="0" xfId="0" applyNumberFormat="1" applyFont="1" applyAlignment="1">
      <alignment horizontal="right" wrapText="1"/>
    </xf>
    <xf numFmtId="0" fontId="21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12" fillId="0" borderId="0" xfId="0" applyFont="1" applyFill="1" applyAlignment="1">
      <alignment vertical="center"/>
    </xf>
    <xf numFmtId="3" fontId="10" fillId="0" borderId="0" xfId="0" applyNumberFormat="1" applyFont="1" applyBorder="1"/>
    <xf numFmtId="3" fontId="14" fillId="0" borderId="0" xfId="0" applyNumberFormat="1" applyFont="1" applyBorder="1"/>
    <xf numFmtId="3" fontId="14" fillId="0" borderId="8" xfId="0" applyNumberFormat="1" applyFont="1" applyFill="1" applyBorder="1"/>
    <xf numFmtId="0" fontId="18" fillId="0" borderId="0" xfId="0" applyFont="1" applyFill="1"/>
    <xf numFmtId="9" fontId="14" fillId="0" borderId="8" xfId="1" applyFont="1" applyFill="1" applyBorder="1"/>
    <xf numFmtId="0" fontId="20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3" fontId="8" fillId="0" borderId="0" xfId="0" applyNumberFormat="1" applyFont="1" applyAlignment="1">
      <alignment horizontal="right" wrapText="1"/>
    </xf>
    <xf numFmtId="0" fontId="8" fillId="0" borderId="0" xfId="0" applyFont="1" applyAlignment="1">
      <alignment horizontal="right" wrapText="1"/>
    </xf>
    <xf numFmtId="3" fontId="8" fillId="0" borderId="0" xfId="0" applyNumberFormat="1" applyFont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3" fontId="13" fillId="0" borderId="0" xfId="0" applyNumberFormat="1" applyFont="1" applyAlignment="1">
      <alignment horizontal="right" wrapText="1"/>
    </xf>
    <xf numFmtId="166" fontId="8" fillId="0" borderId="0" xfId="0" applyNumberFormat="1" applyFont="1" applyAlignment="1">
      <alignment horizontal="right" wrapText="1"/>
    </xf>
    <xf numFmtId="167" fontId="8" fillId="0" borderId="0" xfId="0" applyNumberFormat="1" applyFont="1" applyAlignment="1">
      <alignment horizontal="right" wrapText="1"/>
    </xf>
    <xf numFmtId="3" fontId="2" fillId="0" borderId="4" xfId="0" applyNumberFormat="1" applyFont="1" applyBorder="1" applyAlignment="1">
      <alignment horizontal="center" vertical="center"/>
    </xf>
    <xf numFmtId="3" fontId="2" fillId="0" borderId="7" xfId="0" applyNumberFormat="1" applyFont="1" applyBorder="1" applyAlignment="1">
      <alignment horizontal="center" vertical="center"/>
    </xf>
    <xf numFmtId="3" fontId="2" fillId="0" borderId="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/>
    </xf>
    <xf numFmtId="3" fontId="2" fillId="0" borderId="5" xfId="0" applyNumberFormat="1" applyFont="1" applyBorder="1" applyAlignment="1">
      <alignment horizontal="center"/>
    </xf>
    <xf numFmtId="0" fontId="23" fillId="0" borderId="4" xfId="0" applyNumberFormat="1" applyFont="1" applyFill="1" applyBorder="1" applyAlignment="1">
      <alignment horizontal="center"/>
    </xf>
    <xf numFmtId="0" fontId="23" fillId="0" borderId="7" xfId="0" applyNumberFormat="1" applyFont="1" applyFill="1" applyBorder="1" applyAlignment="1">
      <alignment horizontal="center"/>
    </xf>
    <xf numFmtId="0" fontId="23" fillId="0" borderId="5" xfId="0" applyNumberFormat="1" applyFont="1" applyFill="1" applyBorder="1" applyAlignment="1">
      <alignment horizontal="center"/>
    </xf>
    <xf numFmtId="0" fontId="2" fillId="0" borderId="6" xfId="0" applyFont="1" applyBorder="1" applyAlignment="1">
      <alignment horizontal="center" wrapText="1"/>
    </xf>
    <xf numFmtId="0" fontId="2" fillId="0" borderId="0" xfId="0" applyFont="1" applyAlignment="1">
      <alignment horizontal="center" wrapText="1"/>
    </xf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0000FF"/>
      <color rgb="FFFDBFB5"/>
      <color rgb="FFF1D0C1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theme" Target="theme/theme1.xml"/><Relationship Id="rId13" Type="http://schemas.openxmlformats.org/officeDocument/2006/relationships/styles" Target="styles.xml"/><Relationship Id="rId14" Type="http://schemas.openxmlformats.org/officeDocument/2006/relationships/sharedStrings" Target="sharedStrings.xml"/><Relationship Id="rId1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4" Type="http://schemas.openxmlformats.org/officeDocument/2006/relationships/image" Target="../media/image6.png"/><Relationship Id="rId5" Type="http://schemas.openxmlformats.org/officeDocument/2006/relationships/image" Target="../media/image7.png"/><Relationship Id="rId1" Type="http://schemas.openxmlformats.org/officeDocument/2006/relationships/image" Target="../media/image3.png"/><Relationship Id="rId2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114299</xdr:colOff>
      <xdr:row>1</xdr:row>
      <xdr:rowOff>0</xdr:rowOff>
    </xdr:from>
    <xdr:to>
      <xdr:col>29</xdr:col>
      <xdr:colOff>215900</xdr:colOff>
      <xdr:row>47</xdr:row>
      <xdr:rowOff>20103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8499" y="190500"/>
          <a:ext cx="6197601" cy="878310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596900</xdr:colOff>
      <xdr:row>30</xdr:row>
      <xdr:rowOff>0</xdr:rowOff>
    </xdr:from>
    <xdr:to>
      <xdr:col>19</xdr:col>
      <xdr:colOff>5081</xdr:colOff>
      <xdr:row>47</xdr:row>
      <xdr:rowOff>75786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6900" y="5715000"/>
          <a:ext cx="10152381" cy="3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12701</xdr:colOff>
      <xdr:row>10</xdr:row>
      <xdr:rowOff>63500</xdr:rowOff>
    </xdr:from>
    <xdr:to>
      <xdr:col>41</xdr:col>
      <xdr:colOff>38101</xdr:colOff>
      <xdr:row>32</xdr:row>
      <xdr:rowOff>129181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635701" y="1968500"/>
          <a:ext cx="7353300" cy="4828181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29</xdr:col>
      <xdr:colOff>12700</xdr:colOff>
      <xdr:row>36</xdr:row>
      <xdr:rowOff>1</xdr:rowOff>
    </xdr:from>
    <xdr:to>
      <xdr:col>41</xdr:col>
      <xdr:colOff>15096</xdr:colOff>
      <xdr:row>61</xdr:row>
      <xdr:rowOff>38101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635700" y="7429501"/>
          <a:ext cx="7330296" cy="48006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29</xdr:col>
      <xdr:colOff>12700</xdr:colOff>
      <xdr:row>64</xdr:row>
      <xdr:rowOff>0</xdr:rowOff>
    </xdr:from>
    <xdr:to>
      <xdr:col>41</xdr:col>
      <xdr:colOff>21746</xdr:colOff>
      <xdr:row>81</xdr:row>
      <xdr:rowOff>76200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635700" y="12763500"/>
          <a:ext cx="7336946" cy="33147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29</xdr:col>
      <xdr:colOff>0</xdr:colOff>
      <xdr:row>84</xdr:row>
      <xdr:rowOff>0</xdr:rowOff>
    </xdr:from>
    <xdr:to>
      <xdr:col>56</xdr:col>
      <xdr:colOff>556671</xdr:colOff>
      <xdr:row>94</xdr:row>
      <xdr:rowOff>9286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623000" y="16573500"/>
          <a:ext cx="17028571" cy="1914286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29</xdr:col>
      <xdr:colOff>12701</xdr:colOff>
      <xdr:row>97</xdr:row>
      <xdr:rowOff>1</xdr:rowOff>
    </xdr:from>
    <xdr:to>
      <xdr:col>40</xdr:col>
      <xdr:colOff>609600</xdr:colOff>
      <xdr:row>106</xdr:row>
      <xdr:rowOff>8962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635701" y="19050001"/>
          <a:ext cx="7302499" cy="1723461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66"/>
  <sheetViews>
    <sheetView topLeftCell="A13" zoomScale="75" zoomScaleNormal="75" zoomScalePageLayoutView="75" workbookViewId="0">
      <selection activeCell="D55" sqref="D55"/>
    </sheetView>
  </sheetViews>
  <sheetFormatPr baseColWidth="10" defaultColWidth="8.83203125" defaultRowHeight="14" x14ac:dyDescent="0"/>
  <cols>
    <col min="2" max="2" width="140" customWidth="1"/>
    <col min="3" max="3" width="2.6640625" customWidth="1"/>
  </cols>
  <sheetData>
    <row r="2" spans="2:4">
      <c r="B2" s="41" t="s">
        <v>3357</v>
      </c>
    </row>
    <row r="4" spans="2:4">
      <c r="B4" t="s">
        <v>3755</v>
      </c>
      <c r="D4" s="41" t="s">
        <v>3306</v>
      </c>
    </row>
    <row r="5" spans="2:4">
      <c r="B5" t="s">
        <v>3757</v>
      </c>
      <c r="D5" t="s">
        <v>3304</v>
      </c>
    </row>
    <row r="6" spans="2:4">
      <c r="B6" t="s">
        <v>3756</v>
      </c>
      <c r="D6" t="s">
        <v>3358</v>
      </c>
    </row>
    <row r="7" spans="2:4">
      <c r="B7" t="s">
        <v>3758</v>
      </c>
      <c r="D7" t="s">
        <v>3311</v>
      </c>
    </row>
    <row r="8" spans="2:4">
      <c r="D8" t="s">
        <v>3305</v>
      </c>
    </row>
    <row r="9" spans="2:4">
      <c r="B9" s="41" t="s">
        <v>3327</v>
      </c>
    </row>
    <row r="10" spans="2:4">
      <c r="B10" s="5" t="s">
        <v>3329</v>
      </c>
      <c r="D10" s="304" t="s">
        <v>3575</v>
      </c>
    </row>
    <row r="11" spans="2:4">
      <c r="B11" s="5" t="s">
        <v>3346</v>
      </c>
      <c r="D11" s="333" t="s">
        <v>3319</v>
      </c>
    </row>
    <row r="12" spans="2:4">
      <c r="B12" s="5" t="s">
        <v>3347</v>
      </c>
      <c r="D12" s="333" t="s">
        <v>3576</v>
      </c>
    </row>
    <row r="13" spans="2:4">
      <c r="B13" s="5" t="s">
        <v>3369</v>
      </c>
      <c r="D13" s="333" t="s">
        <v>3323</v>
      </c>
    </row>
    <row r="14" spans="2:4">
      <c r="B14" s="5" t="s">
        <v>3330</v>
      </c>
      <c r="D14" s="333" t="s">
        <v>3324</v>
      </c>
    </row>
    <row r="15" spans="2:4">
      <c r="B15" s="5" t="s">
        <v>3342</v>
      </c>
      <c r="D15" s="333"/>
    </row>
    <row r="16" spans="2:4">
      <c r="B16" t="s">
        <v>3343</v>
      </c>
      <c r="D16" s="304" t="s">
        <v>3321</v>
      </c>
    </row>
    <row r="17" spans="2:4">
      <c r="B17" s="333" t="s">
        <v>3730</v>
      </c>
      <c r="D17" s="333" t="s">
        <v>3318</v>
      </c>
    </row>
    <row r="18" spans="2:4">
      <c r="B18" t="s">
        <v>3731</v>
      </c>
      <c r="D18" s="333" t="s">
        <v>3317</v>
      </c>
    </row>
    <row r="19" spans="2:4">
      <c r="B19" s="5" t="s">
        <v>3344</v>
      </c>
      <c r="D19" s="333" t="s">
        <v>3577</v>
      </c>
    </row>
    <row r="20" spans="2:4">
      <c r="B20" s="5" t="s">
        <v>3345</v>
      </c>
      <c r="D20" s="304"/>
    </row>
    <row r="21" spans="2:4">
      <c r="B21" s="5" t="s">
        <v>3370</v>
      </c>
      <c r="D21" s="304" t="s">
        <v>3320</v>
      </c>
    </row>
    <row r="22" spans="2:4">
      <c r="B22" s="5" t="s">
        <v>3331</v>
      </c>
      <c r="D22" s="5" t="s">
        <v>3578</v>
      </c>
    </row>
    <row r="23" spans="2:4">
      <c r="B23" t="s">
        <v>3332</v>
      </c>
      <c r="D23" s="5" t="s">
        <v>3579</v>
      </c>
    </row>
    <row r="24" spans="2:4">
      <c r="B24" t="s">
        <v>3348</v>
      </c>
      <c r="D24" s="5" t="s">
        <v>3322</v>
      </c>
    </row>
    <row r="25" spans="2:4">
      <c r="B25" t="s">
        <v>3333</v>
      </c>
    </row>
    <row r="26" spans="2:4">
      <c r="B26" s="5" t="s">
        <v>3334</v>
      </c>
      <c r="D26" s="41" t="s">
        <v>3312</v>
      </c>
    </row>
    <row r="27" spans="2:4">
      <c r="B27" t="s">
        <v>3335</v>
      </c>
      <c r="D27" s="41" t="s">
        <v>3313</v>
      </c>
    </row>
    <row r="28" spans="2:4">
      <c r="B28" t="s">
        <v>3339</v>
      </c>
      <c r="D28" s="41" t="s">
        <v>3314</v>
      </c>
    </row>
    <row r="29" spans="2:4">
      <c r="B29" s="5" t="s">
        <v>3336</v>
      </c>
      <c r="D29" s="41" t="s">
        <v>3315</v>
      </c>
    </row>
    <row r="30" spans="2:4">
      <c r="B30" s="5" t="s">
        <v>3349</v>
      </c>
      <c r="D30" s="41" t="s">
        <v>3316</v>
      </c>
    </row>
    <row r="31" spans="2:4">
      <c r="B31" t="s">
        <v>3580</v>
      </c>
      <c r="D31" s="5" t="s">
        <v>3307</v>
      </c>
    </row>
    <row r="32" spans="2:4">
      <c r="B32" t="s">
        <v>3351</v>
      </c>
      <c r="D32" s="5" t="s">
        <v>3308</v>
      </c>
    </row>
    <row r="33" spans="2:4">
      <c r="B33" t="s">
        <v>3581</v>
      </c>
      <c r="D33" s="5" t="s">
        <v>3309</v>
      </c>
    </row>
    <row r="34" spans="2:4">
      <c r="D34" s="5" t="s">
        <v>3325</v>
      </c>
    </row>
    <row r="35" spans="2:4">
      <c r="D35" s="5" t="s">
        <v>3326</v>
      </c>
    </row>
    <row r="36" spans="2:4">
      <c r="B36" s="3" t="s">
        <v>3352</v>
      </c>
      <c r="D36" s="5" t="s">
        <v>3367</v>
      </c>
    </row>
    <row r="37" spans="2:4">
      <c r="B37" t="s">
        <v>3356</v>
      </c>
      <c r="D37" t="s">
        <v>3368</v>
      </c>
    </row>
    <row r="38" spans="2:4">
      <c r="B38" t="s">
        <v>3353</v>
      </c>
      <c r="D38" s="5" t="s">
        <v>3310</v>
      </c>
    </row>
    <row r="39" spans="2:4">
      <c r="B39" t="s">
        <v>3355</v>
      </c>
      <c r="D39" s="5"/>
    </row>
    <row r="40" spans="2:4">
      <c r="B40" t="s">
        <v>3582</v>
      </c>
      <c r="D40" s="3" t="s">
        <v>3328</v>
      </c>
    </row>
    <row r="41" spans="2:4">
      <c r="B41" t="s">
        <v>3354</v>
      </c>
      <c r="D41" s="5" t="s">
        <v>3337</v>
      </c>
    </row>
    <row r="42" spans="2:4">
      <c r="D42" s="5" t="s">
        <v>3338</v>
      </c>
    </row>
    <row r="44" spans="2:4">
      <c r="B44" s="70"/>
      <c r="D44" s="359" t="s">
        <v>3340</v>
      </c>
    </row>
    <row r="45" spans="2:4">
      <c r="B45" s="453"/>
      <c r="D45" t="s">
        <v>3359</v>
      </c>
    </row>
    <row r="46" spans="2:4">
      <c r="B46" s="453"/>
      <c r="D46" t="s">
        <v>3583</v>
      </c>
    </row>
    <row r="47" spans="2:4">
      <c r="D47" t="s">
        <v>3360</v>
      </c>
    </row>
    <row r="48" spans="2:4">
      <c r="D48" t="s">
        <v>3736</v>
      </c>
    </row>
    <row r="49" spans="4:4">
      <c r="D49" t="s">
        <v>3737</v>
      </c>
    </row>
    <row r="50" spans="4:4">
      <c r="D50" t="s">
        <v>3350</v>
      </c>
    </row>
    <row r="52" spans="4:4">
      <c r="D52" t="s">
        <v>3361</v>
      </c>
    </row>
    <row r="54" spans="4:4">
      <c r="D54" s="3" t="s">
        <v>3362</v>
      </c>
    </row>
    <row r="55" spans="4:4">
      <c r="D55" t="s">
        <v>3759</v>
      </c>
    </row>
    <row r="56" spans="4:4">
      <c r="D56" t="s">
        <v>3371</v>
      </c>
    </row>
    <row r="57" spans="4:4">
      <c r="D57" t="s">
        <v>3584</v>
      </c>
    </row>
    <row r="58" spans="4:4">
      <c r="D58" t="s">
        <v>3363</v>
      </c>
    </row>
    <row r="59" spans="4:4">
      <c r="D59" t="s">
        <v>3585</v>
      </c>
    </row>
    <row r="60" spans="4:4">
      <c r="D60" t="s">
        <v>3365</v>
      </c>
    </row>
    <row r="61" spans="4:4">
      <c r="D61" t="s">
        <v>3364</v>
      </c>
    </row>
    <row r="63" spans="4:4">
      <c r="D63" s="41" t="s">
        <v>3341</v>
      </c>
    </row>
    <row r="64" spans="4:4">
      <c r="D64" t="s">
        <v>3722</v>
      </c>
    </row>
    <row r="65" spans="4:4">
      <c r="D65" t="s">
        <v>3366</v>
      </c>
    </row>
    <row r="66" spans="4:4">
      <c r="D66" t="s">
        <v>3748</v>
      </c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E224"/>
  <sheetViews>
    <sheetView topLeftCell="M180" zoomScale="75" zoomScaleNormal="75" zoomScalePageLayoutView="75" workbookViewId="0">
      <selection activeCell="AB219" sqref="AB219"/>
    </sheetView>
  </sheetViews>
  <sheetFormatPr baseColWidth="10" defaultColWidth="8.83203125" defaultRowHeight="14" x14ac:dyDescent="0"/>
  <cols>
    <col min="1" max="1" width="2.5" style="5" customWidth="1"/>
    <col min="2" max="2" width="4.6640625" style="5" bestFit="1" customWidth="1"/>
    <col min="3" max="3" width="11.1640625" style="5" customWidth="1"/>
    <col min="4" max="4" width="14.5" style="5" bestFit="1" customWidth="1"/>
    <col min="5" max="5" width="10" style="5" bestFit="1" customWidth="1"/>
    <col min="6" max="6" width="12.6640625" style="5" bestFit="1" customWidth="1"/>
    <col min="7" max="7" width="24.33203125" style="30" customWidth="1"/>
    <col min="8" max="9" width="11.6640625" style="5" customWidth="1"/>
    <col min="10" max="10" width="21.83203125" style="345" bestFit="1" customWidth="1"/>
    <col min="11" max="11" width="16.1640625" style="345" bestFit="1" customWidth="1"/>
    <col min="12" max="12" width="18.5" style="345" customWidth="1"/>
    <col min="13" max="13" width="13.33203125" style="345" customWidth="1"/>
    <col min="14" max="14" width="20.6640625" style="345" customWidth="1"/>
    <col min="15" max="15" width="14" style="345" customWidth="1"/>
    <col min="16" max="16" width="26.33203125" style="345" bestFit="1" customWidth="1"/>
    <col min="17" max="17" width="11.33203125" style="345" customWidth="1"/>
    <col min="18" max="18" width="11" style="345" customWidth="1"/>
    <col min="19" max="19" width="11.5" style="345" customWidth="1"/>
    <col min="20" max="20" width="21" style="345" customWidth="1"/>
    <col min="21" max="21" width="7.1640625" style="345" customWidth="1"/>
    <col min="22" max="22" width="14.5" style="345" customWidth="1"/>
    <col min="23" max="23" width="14" style="345" customWidth="1"/>
    <col min="24" max="24" width="15.1640625" style="345" customWidth="1"/>
    <col min="25" max="25" width="14.6640625" style="345" customWidth="1"/>
    <col min="26" max="26" width="19.33203125" style="345" customWidth="1"/>
    <col min="27" max="27" width="23.1640625" style="345" bestFit="1" customWidth="1"/>
    <col min="28" max="28" width="76" style="5" customWidth="1"/>
    <col min="29" max="29" width="0.83203125" style="5" customWidth="1"/>
    <col min="30" max="40" width="8.83203125" style="5"/>
    <col min="41" max="41" width="9.33203125" style="5" customWidth="1"/>
    <col min="42" max="16384" width="8.83203125" style="5"/>
  </cols>
  <sheetData>
    <row r="2" spans="2:41">
      <c r="C2" s="41" t="s">
        <v>3713</v>
      </c>
    </row>
    <row r="3" spans="2:41">
      <c r="C3" s="7" t="s">
        <v>3714</v>
      </c>
      <c r="D3" s="449"/>
      <c r="E3" s="449"/>
      <c r="F3" s="5" t="s">
        <v>3720</v>
      </c>
    </row>
    <row r="4" spans="2:41">
      <c r="C4" s="7" t="s">
        <v>3715</v>
      </c>
      <c r="D4" s="449"/>
      <c r="E4" s="449"/>
      <c r="F4" s="5" t="s">
        <v>3721</v>
      </c>
    </row>
    <row r="5" spans="2:41">
      <c r="C5" s="7" t="s">
        <v>3716</v>
      </c>
      <c r="D5" s="449"/>
      <c r="E5" s="449"/>
      <c r="F5" s="5" t="s">
        <v>3721</v>
      </c>
    </row>
    <row r="6" spans="2:41">
      <c r="C6" s="7" t="s">
        <v>3717</v>
      </c>
      <c r="D6" s="449"/>
      <c r="E6" s="449"/>
      <c r="F6" s="5" t="s">
        <v>3721</v>
      </c>
    </row>
    <row r="7" spans="2:41">
      <c r="C7" s="7" t="s">
        <v>3718</v>
      </c>
      <c r="D7" s="449"/>
      <c r="E7" s="449"/>
      <c r="F7" s="5" t="s">
        <v>3721</v>
      </c>
    </row>
    <row r="8" spans="2:41">
      <c r="C8" s="7" t="s">
        <v>3719</v>
      </c>
      <c r="D8" s="449"/>
      <c r="E8" s="449"/>
      <c r="F8" s="5" t="s">
        <v>3721</v>
      </c>
    </row>
    <row r="10" spans="2:41">
      <c r="C10" s="7" t="s">
        <v>3714</v>
      </c>
      <c r="D10" s="449"/>
      <c r="E10" s="449"/>
      <c r="F10" s="449"/>
      <c r="G10" s="450"/>
      <c r="H10" s="449"/>
      <c r="I10" s="449"/>
      <c r="J10" s="451"/>
      <c r="K10" s="451"/>
      <c r="L10" s="451"/>
      <c r="M10" s="451"/>
      <c r="N10" s="451"/>
      <c r="O10" s="451"/>
      <c r="P10" s="451"/>
      <c r="Q10" s="451"/>
      <c r="R10" s="451"/>
      <c r="S10" s="451"/>
      <c r="T10" s="451"/>
      <c r="U10" s="451"/>
      <c r="V10" s="451"/>
      <c r="W10" s="451"/>
      <c r="X10" s="451"/>
      <c r="Y10" s="451"/>
      <c r="Z10" s="451"/>
      <c r="AA10" s="451"/>
      <c r="AB10" s="449"/>
      <c r="AD10" s="7" t="s">
        <v>3715</v>
      </c>
      <c r="AE10" s="449"/>
      <c r="AF10" s="449"/>
      <c r="AG10" s="449"/>
      <c r="AH10" s="449"/>
      <c r="AI10" s="449"/>
      <c r="AJ10" s="449"/>
      <c r="AK10" s="449"/>
      <c r="AL10" s="449"/>
      <c r="AM10" s="449"/>
      <c r="AN10" s="449"/>
      <c r="AO10" s="449"/>
    </row>
    <row r="11" spans="2:41" s="415" customFormat="1" ht="60" customHeight="1">
      <c r="C11" s="416" t="s">
        <v>3586</v>
      </c>
      <c r="D11" s="417" t="s">
        <v>3587</v>
      </c>
      <c r="E11" s="418" t="s">
        <v>3588</v>
      </c>
      <c r="F11" s="418" t="s">
        <v>3589</v>
      </c>
      <c r="G11" s="419" t="s">
        <v>3590</v>
      </c>
      <c r="H11" s="420" t="s">
        <v>3591</v>
      </c>
      <c r="I11" s="420" t="s">
        <v>3592</v>
      </c>
      <c r="J11" s="421" t="s">
        <v>3593</v>
      </c>
      <c r="K11" s="421" t="s">
        <v>3594</v>
      </c>
      <c r="L11" s="421" t="s">
        <v>3595</v>
      </c>
      <c r="M11" s="421" t="s">
        <v>3596</v>
      </c>
      <c r="N11" s="421" t="s">
        <v>3597</v>
      </c>
      <c r="O11" s="421" t="s">
        <v>3598</v>
      </c>
      <c r="P11" s="421" t="s">
        <v>3599</v>
      </c>
      <c r="Q11" s="421" t="s">
        <v>3600</v>
      </c>
      <c r="R11" s="421" t="s">
        <v>3601</v>
      </c>
      <c r="S11" s="421" t="s">
        <v>3602</v>
      </c>
      <c r="T11" s="421" t="s">
        <v>3603</v>
      </c>
      <c r="U11" s="421" t="s">
        <v>3604</v>
      </c>
      <c r="V11" s="421" t="s">
        <v>3605</v>
      </c>
      <c r="W11" s="421" t="s">
        <v>3606</v>
      </c>
      <c r="X11" s="421" t="s">
        <v>3607</v>
      </c>
      <c r="Y11" s="421" t="s">
        <v>3608</v>
      </c>
      <c r="Z11" s="421" t="s">
        <v>3609</v>
      </c>
      <c r="AA11" s="421" t="s">
        <v>3610</v>
      </c>
      <c r="AB11" s="416" t="s">
        <v>3611</v>
      </c>
    </row>
    <row r="12" spans="2:41" s="415" customFormat="1" ht="15" customHeight="1">
      <c r="C12" s="416"/>
      <c r="D12" s="417"/>
      <c r="E12" s="418"/>
      <c r="F12" s="418"/>
      <c r="G12" s="419"/>
      <c r="H12" s="420"/>
      <c r="I12" s="420"/>
      <c r="J12" s="421"/>
      <c r="K12" s="421"/>
      <c r="L12" s="421"/>
      <c r="M12" s="421"/>
      <c r="N12" s="421"/>
      <c r="O12" s="421"/>
      <c r="P12" s="421"/>
      <c r="Q12" s="421"/>
      <c r="R12" s="421"/>
      <c r="S12" s="421"/>
      <c r="T12" s="421"/>
      <c r="U12" s="421"/>
      <c r="V12" s="421"/>
      <c r="W12" s="421"/>
      <c r="X12" s="421"/>
      <c r="Y12" s="421"/>
      <c r="Z12" s="421"/>
      <c r="AA12" s="421"/>
      <c r="AB12" s="416"/>
      <c r="AC12" s="415" t="s">
        <v>1</v>
      </c>
    </row>
    <row r="13" spans="2:41" ht="15">
      <c r="B13" s="5">
        <v>1</v>
      </c>
      <c r="C13" s="422" t="s">
        <v>3612</v>
      </c>
      <c r="D13" s="422" t="s">
        <v>3613</v>
      </c>
      <c r="E13" s="423">
        <v>0.56666700000000003</v>
      </c>
      <c r="F13" s="423">
        <v>34.083333000000003</v>
      </c>
      <c r="G13" s="424" t="s">
        <v>3614</v>
      </c>
      <c r="H13" s="425">
        <v>2001</v>
      </c>
      <c r="I13" s="425">
        <v>2001</v>
      </c>
      <c r="J13" s="426" t="s">
        <v>3615</v>
      </c>
      <c r="K13" s="427" t="s">
        <v>3616</v>
      </c>
      <c r="L13" s="427" t="s">
        <v>3617</v>
      </c>
      <c r="M13" s="427" t="s">
        <v>3618</v>
      </c>
      <c r="N13" s="427" t="s">
        <v>3619</v>
      </c>
      <c r="O13" s="428">
        <v>0.05</v>
      </c>
      <c r="P13" s="427" t="s">
        <v>3620</v>
      </c>
      <c r="Q13" s="427" t="s">
        <v>3621</v>
      </c>
      <c r="R13" s="427">
        <v>25</v>
      </c>
      <c r="S13" s="427">
        <v>100</v>
      </c>
      <c r="T13" s="427" t="s">
        <v>3622</v>
      </c>
      <c r="U13" s="427" t="s">
        <v>3623</v>
      </c>
      <c r="V13" s="427" t="s">
        <v>3616</v>
      </c>
      <c r="W13" s="427" t="s">
        <v>3616</v>
      </c>
      <c r="X13" s="427" t="s">
        <v>3616</v>
      </c>
      <c r="Y13" s="427" t="s">
        <v>3616</v>
      </c>
      <c r="Z13" s="427" t="s">
        <v>3624</v>
      </c>
      <c r="AA13" s="427" t="s">
        <v>3625</v>
      </c>
      <c r="AB13" s="422" t="s">
        <v>3626</v>
      </c>
      <c r="AC13" s="415" t="s">
        <v>1</v>
      </c>
    </row>
    <row r="14" spans="2:41" ht="15">
      <c r="B14" s="5">
        <v>2</v>
      </c>
      <c r="C14" s="422" t="s">
        <v>3612</v>
      </c>
      <c r="D14" s="422" t="s">
        <v>3613</v>
      </c>
      <c r="E14" s="423">
        <v>0.56666700000000003</v>
      </c>
      <c r="F14" s="423">
        <v>34.083333000000003</v>
      </c>
      <c r="G14" s="424" t="s">
        <v>3614</v>
      </c>
      <c r="H14" s="425">
        <v>2001</v>
      </c>
      <c r="I14" s="425">
        <v>2001</v>
      </c>
      <c r="J14" s="427" t="s">
        <v>3627</v>
      </c>
      <c r="K14" s="427" t="s">
        <v>3616</v>
      </c>
      <c r="L14" s="427" t="s">
        <v>3617</v>
      </c>
      <c r="M14" s="427" t="s">
        <v>3618</v>
      </c>
      <c r="N14" s="427" t="s">
        <v>3619</v>
      </c>
      <c r="O14" s="428">
        <v>0.05</v>
      </c>
      <c r="P14" s="427" t="s">
        <v>3620</v>
      </c>
      <c r="Q14" s="427" t="s">
        <v>3621</v>
      </c>
      <c r="R14" s="427">
        <v>152</v>
      </c>
      <c r="S14" s="427">
        <v>100</v>
      </c>
      <c r="T14" s="427" t="s">
        <v>3622</v>
      </c>
      <c r="U14" s="427" t="s">
        <v>3623</v>
      </c>
      <c r="V14" s="427" t="s">
        <v>3616</v>
      </c>
      <c r="W14" s="427" t="s">
        <v>3616</v>
      </c>
      <c r="X14" s="427" t="s">
        <v>3616</v>
      </c>
      <c r="Y14" s="427" t="s">
        <v>3616</v>
      </c>
      <c r="Z14" s="427" t="s">
        <v>3624</v>
      </c>
      <c r="AA14" s="427" t="s">
        <v>3625</v>
      </c>
      <c r="AB14" s="422" t="s">
        <v>3626</v>
      </c>
      <c r="AC14" s="415" t="s">
        <v>1</v>
      </c>
    </row>
    <row r="15" spans="2:41" ht="15">
      <c r="B15" s="5">
        <v>3</v>
      </c>
      <c r="C15" s="422" t="s">
        <v>3612</v>
      </c>
      <c r="D15" s="422" t="s">
        <v>3613</v>
      </c>
      <c r="E15" s="423">
        <v>0.56666700000000003</v>
      </c>
      <c r="F15" s="423">
        <v>34.083333000000003</v>
      </c>
      <c r="G15" s="424" t="s">
        <v>3614</v>
      </c>
      <c r="H15" s="425">
        <v>2001</v>
      </c>
      <c r="I15" s="425">
        <v>2001</v>
      </c>
      <c r="J15" s="427" t="s">
        <v>3627</v>
      </c>
      <c r="K15" s="427" t="s">
        <v>3616</v>
      </c>
      <c r="L15" s="427" t="s">
        <v>3617</v>
      </c>
      <c r="M15" s="427" t="s">
        <v>3618</v>
      </c>
      <c r="N15" s="427" t="s">
        <v>3628</v>
      </c>
      <c r="O15" s="428">
        <v>0.05</v>
      </c>
      <c r="P15" s="427" t="s">
        <v>3620</v>
      </c>
      <c r="Q15" s="427" t="s">
        <v>3621</v>
      </c>
      <c r="R15" s="427">
        <v>32</v>
      </c>
      <c r="S15" s="427">
        <v>100</v>
      </c>
      <c r="T15" s="427" t="s">
        <v>3622</v>
      </c>
      <c r="U15" s="427" t="s">
        <v>3623</v>
      </c>
      <c r="V15" s="427" t="s">
        <v>3616</v>
      </c>
      <c r="W15" s="427" t="s">
        <v>3616</v>
      </c>
      <c r="X15" s="427" t="s">
        <v>3616</v>
      </c>
      <c r="Y15" s="427" t="s">
        <v>3616</v>
      </c>
      <c r="Z15" s="427" t="s">
        <v>3624</v>
      </c>
      <c r="AA15" s="427" t="s">
        <v>3625</v>
      </c>
      <c r="AB15" s="422" t="s">
        <v>3626</v>
      </c>
      <c r="AC15" s="415" t="s">
        <v>1</v>
      </c>
    </row>
    <row r="16" spans="2:41" ht="15">
      <c r="B16" s="5">
        <v>4</v>
      </c>
      <c r="C16" s="429" t="s">
        <v>3612</v>
      </c>
      <c r="D16" s="430" t="s">
        <v>3258</v>
      </c>
      <c r="E16" s="431">
        <v>1.9802169999999999</v>
      </c>
      <c r="F16" s="431">
        <v>32.531824</v>
      </c>
      <c r="G16" s="432" t="s">
        <v>3629</v>
      </c>
      <c r="H16" s="433">
        <v>2009</v>
      </c>
      <c r="I16" s="433">
        <v>2009</v>
      </c>
      <c r="J16" s="426" t="s">
        <v>3615</v>
      </c>
      <c r="K16" s="434" t="s">
        <v>3616</v>
      </c>
      <c r="L16" s="427" t="s">
        <v>3617</v>
      </c>
      <c r="M16" s="427" t="s">
        <v>3618</v>
      </c>
      <c r="N16" s="427" t="s">
        <v>3628</v>
      </c>
      <c r="O16" s="435">
        <v>0.05</v>
      </c>
      <c r="P16" s="427" t="s">
        <v>3620</v>
      </c>
      <c r="Q16" s="427" t="s">
        <v>3621</v>
      </c>
      <c r="R16" s="434">
        <v>100</v>
      </c>
      <c r="S16" s="434">
        <v>68</v>
      </c>
      <c r="T16" s="427" t="s">
        <v>3630</v>
      </c>
      <c r="U16" s="427" t="s">
        <v>3631</v>
      </c>
      <c r="V16" s="434" t="s">
        <v>3616</v>
      </c>
      <c r="W16" s="434" t="s">
        <v>3616</v>
      </c>
      <c r="X16" s="434" t="s">
        <v>3616</v>
      </c>
      <c r="Y16" s="434" t="s">
        <v>3616</v>
      </c>
      <c r="Z16" s="434" t="s">
        <v>3632</v>
      </c>
      <c r="AA16" s="434" t="s">
        <v>3633</v>
      </c>
      <c r="AB16" s="436" t="s">
        <v>3634</v>
      </c>
      <c r="AC16" s="415" t="s">
        <v>1</v>
      </c>
    </row>
    <row r="17" spans="2:29" ht="15">
      <c r="B17" s="5">
        <v>5</v>
      </c>
      <c r="C17" s="429" t="s">
        <v>3612</v>
      </c>
      <c r="D17" s="430" t="s">
        <v>3258</v>
      </c>
      <c r="E17" s="431">
        <v>1.9802169999999999</v>
      </c>
      <c r="F17" s="431">
        <v>32.531824</v>
      </c>
      <c r="G17" s="432" t="s">
        <v>3635</v>
      </c>
      <c r="H17" s="433">
        <v>2011</v>
      </c>
      <c r="I17" s="433">
        <v>2011</v>
      </c>
      <c r="J17" s="426" t="s">
        <v>3615</v>
      </c>
      <c r="K17" s="434" t="s">
        <v>3616</v>
      </c>
      <c r="L17" s="427" t="s">
        <v>3617</v>
      </c>
      <c r="M17" s="427" t="s">
        <v>3618</v>
      </c>
      <c r="N17" s="427" t="s">
        <v>3628</v>
      </c>
      <c r="O17" s="435">
        <v>0.05</v>
      </c>
      <c r="P17" s="427" t="s">
        <v>3620</v>
      </c>
      <c r="Q17" s="427" t="s">
        <v>3621</v>
      </c>
      <c r="R17" s="434">
        <v>100</v>
      </c>
      <c r="S17" s="434">
        <v>36</v>
      </c>
      <c r="T17" s="427" t="s">
        <v>3630</v>
      </c>
      <c r="U17" s="427" t="s">
        <v>3631</v>
      </c>
      <c r="V17" s="434" t="s">
        <v>3616</v>
      </c>
      <c r="W17" s="434" t="s">
        <v>3616</v>
      </c>
      <c r="X17" s="434" t="s">
        <v>3616</v>
      </c>
      <c r="Y17" s="434" t="s">
        <v>3616</v>
      </c>
      <c r="Z17" s="434" t="s">
        <v>3632</v>
      </c>
      <c r="AA17" s="434" t="s">
        <v>3633</v>
      </c>
      <c r="AB17" s="436" t="s">
        <v>3634</v>
      </c>
      <c r="AC17" s="415" t="s">
        <v>1</v>
      </c>
    </row>
    <row r="18" spans="2:29" ht="15">
      <c r="B18" s="5">
        <v>6</v>
      </c>
      <c r="C18" s="429" t="s">
        <v>3612</v>
      </c>
      <c r="D18" s="430" t="s">
        <v>3258</v>
      </c>
      <c r="E18" s="431">
        <v>1.9802169999999999</v>
      </c>
      <c r="F18" s="431">
        <v>32.531824</v>
      </c>
      <c r="G18" s="432" t="s">
        <v>3635</v>
      </c>
      <c r="H18" s="433">
        <v>2011</v>
      </c>
      <c r="I18" s="433">
        <v>2011</v>
      </c>
      <c r="J18" s="426" t="s">
        <v>3615</v>
      </c>
      <c r="K18" s="434" t="s">
        <v>3616</v>
      </c>
      <c r="L18" s="427" t="s">
        <v>3617</v>
      </c>
      <c r="M18" s="427" t="s">
        <v>3618</v>
      </c>
      <c r="N18" s="427" t="s">
        <v>3619</v>
      </c>
      <c r="O18" s="435">
        <v>0.05</v>
      </c>
      <c r="P18" s="427" t="s">
        <v>3620</v>
      </c>
      <c r="Q18" s="427" t="s">
        <v>3621</v>
      </c>
      <c r="R18" s="434">
        <v>100</v>
      </c>
      <c r="S18" s="434">
        <v>23</v>
      </c>
      <c r="T18" s="427" t="s">
        <v>3630</v>
      </c>
      <c r="U18" s="427" t="s">
        <v>3631</v>
      </c>
      <c r="V18" s="434" t="s">
        <v>3616</v>
      </c>
      <c r="W18" s="434" t="s">
        <v>3616</v>
      </c>
      <c r="X18" s="434" t="s">
        <v>3616</v>
      </c>
      <c r="Y18" s="434" t="s">
        <v>3616</v>
      </c>
      <c r="Z18" s="434" t="s">
        <v>3632</v>
      </c>
      <c r="AA18" s="434" t="s">
        <v>3633</v>
      </c>
      <c r="AB18" s="436" t="s">
        <v>3634</v>
      </c>
      <c r="AC18" s="415" t="s">
        <v>1</v>
      </c>
    </row>
    <row r="19" spans="2:29" ht="15">
      <c r="B19" s="5">
        <v>7</v>
      </c>
      <c r="C19" s="422" t="s">
        <v>3612</v>
      </c>
      <c r="D19" s="422" t="s">
        <v>3258</v>
      </c>
      <c r="E19" s="423">
        <v>1.9802169999999999</v>
      </c>
      <c r="F19" s="423">
        <v>32.531824</v>
      </c>
      <c r="G19" s="424" t="s">
        <v>3636</v>
      </c>
      <c r="H19" s="425">
        <v>2011</v>
      </c>
      <c r="I19" s="425">
        <v>2011</v>
      </c>
      <c r="J19" s="426" t="s">
        <v>3615</v>
      </c>
      <c r="K19" s="427" t="s">
        <v>3616</v>
      </c>
      <c r="L19" s="427" t="s">
        <v>3617</v>
      </c>
      <c r="M19" s="427" t="s">
        <v>3618</v>
      </c>
      <c r="N19" s="427" t="s">
        <v>3628</v>
      </c>
      <c r="O19" s="428">
        <v>0.05</v>
      </c>
      <c r="P19" s="427" t="s">
        <v>3620</v>
      </c>
      <c r="Q19" s="427" t="s">
        <v>3621</v>
      </c>
      <c r="R19" s="427">
        <v>100</v>
      </c>
      <c r="S19" s="427">
        <v>30</v>
      </c>
      <c r="T19" s="427" t="s">
        <v>3630</v>
      </c>
      <c r="U19" s="427" t="s">
        <v>3631</v>
      </c>
      <c r="V19" s="434" t="s">
        <v>3616</v>
      </c>
      <c r="W19" s="434" t="s">
        <v>3616</v>
      </c>
      <c r="X19" s="434" t="s">
        <v>3616</v>
      </c>
      <c r="Y19" s="434" t="s">
        <v>3616</v>
      </c>
      <c r="Z19" s="427" t="s">
        <v>3624</v>
      </c>
      <c r="AA19" s="427" t="s">
        <v>3637</v>
      </c>
      <c r="AB19" s="422" t="s">
        <v>3616</v>
      </c>
      <c r="AC19" s="415" t="s">
        <v>1</v>
      </c>
    </row>
    <row r="20" spans="2:29" ht="15">
      <c r="B20" s="5">
        <v>8</v>
      </c>
      <c r="C20" s="422" t="s">
        <v>3612</v>
      </c>
      <c r="D20" s="422" t="s">
        <v>3258</v>
      </c>
      <c r="E20" s="423">
        <v>1.9802169999999999</v>
      </c>
      <c r="F20" s="423">
        <v>32.531824</v>
      </c>
      <c r="G20" s="424" t="s">
        <v>3638</v>
      </c>
      <c r="H20" s="425">
        <v>2008</v>
      </c>
      <c r="I20" s="425">
        <v>2008</v>
      </c>
      <c r="J20" s="426" t="s">
        <v>3615</v>
      </c>
      <c r="K20" s="427" t="s">
        <v>3616</v>
      </c>
      <c r="L20" s="427" t="s">
        <v>3617</v>
      </c>
      <c r="M20" s="427" t="s">
        <v>3618</v>
      </c>
      <c r="N20" s="427" t="s">
        <v>3628</v>
      </c>
      <c r="O20" s="428">
        <v>0.05</v>
      </c>
      <c r="P20" s="427" t="s">
        <v>3620</v>
      </c>
      <c r="Q20" s="427" t="s">
        <v>3621</v>
      </c>
      <c r="R20" s="427">
        <v>179</v>
      </c>
      <c r="S20" s="427">
        <v>66</v>
      </c>
      <c r="T20" s="427" t="s">
        <v>3630</v>
      </c>
      <c r="U20" s="427" t="s">
        <v>3631</v>
      </c>
      <c r="V20" s="427" t="s">
        <v>3616</v>
      </c>
      <c r="W20" s="427" t="s">
        <v>3616</v>
      </c>
      <c r="X20" s="427" t="s">
        <v>3616</v>
      </c>
      <c r="Y20" s="427" t="s">
        <v>3616</v>
      </c>
      <c r="Z20" s="427" t="s">
        <v>3624</v>
      </c>
      <c r="AA20" s="427" t="s">
        <v>3637</v>
      </c>
      <c r="AB20" s="422" t="s">
        <v>3616</v>
      </c>
      <c r="AC20" s="415" t="s">
        <v>1</v>
      </c>
    </row>
    <row r="21" spans="2:29" ht="15">
      <c r="B21" s="5">
        <v>9</v>
      </c>
      <c r="C21" s="422" t="s">
        <v>3612</v>
      </c>
      <c r="D21" s="422" t="s">
        <v>3258</v>
      </c>
      <c r="E21" s="423">
        <v>1.9802169999999999</v>
      </c>
      <c r="F21" s="423">
        <v>32.531824</v>
      </c>
      <c r="G21" s="424" t="s">
        <v>3636</v>
      </c>
      <c r="H21" s="425">
        <v>2011</v>
      </c>
      <c r="I21" s="425">
        <v>2011</v>
      </c>
      <c r="J21" s="426" t="s">
        <v>3615</v>
      </c>
      <c r="K21" s="427" t="s">
        <v>3616</v>
      </c>
      <c r="L21" s="427" t="s">
        <v>3617</v>
      </c>
      <c r="M21" s="427" t="s">
        <v>3618</v>
      </c>
      <c r="N21" s="427" t="s">
        <v>3619</v>
      </c>
      <c r="O21" s="428">
        <v>0.05</v>
      </c>
      <c r="P21" s="427" t="s">
        <v>3620</v>
      </c>
      <c r="Q21" s="427" t="s">
        <v>3621</v>
      </c>
      <c r="R21" s="427">
        <v>100</v>
      </c>
      <c r="S21" s="427">
        <v>23</v>
      </c>
      <c r="T21" s="427" t="s">
        <v>3630</v>
      </c>
      <c r="U21" s="427" t="s">
        <v>3631</v>
      </c>
      <c r="V21" s="427" t="s">
        <v>3616</v>
      </c>
      <c r="W21" s="427" t="s">
        <v>3616</v>
      </c>
      <c r="X21" s="427" t="s">
        <v>3616</v>
      </c>
      <c r="Y21" s="427" t="s">
        <v>3616</v>
      </c>
      <c r="Z21" s="427" t="s">
        <v>3624</v>
      </c>
      <c r="AA21" s="427" t="s">
        <v>3637</v>
      </c>
      <c r="AB21" s="422" t="s">
        <v>3616</v>
      </c>
      <c r="AC21" s="415" t="s">
        <v>1</v>
      </c>
    </row>
    <row r="22" spans="2:29" ht="15">
      <c r="B22" s="5">
        <v>10</v>
      </c>
      <c r="C22" s="429" t="s">
        <v>3612</v>
      </c>
      <c r="D22" s="430" t="s">
        <v>3258</v>
      </c>
      <c r="E22" s="431">
        <v>1.9802169999999999</v>
      </c>
      <c r="F22" s="431">
        <v>32.531824</v>
      </c>
      <c r="G22" s="432" t="s">
        <v>3629</v>
      </c>
      <c r="H22" s="433">
        <v>2009</v>
      </c>
      <c r="I22" s="433">
        <v>2009</v>
      </c>
      <c r="J22" s="426" t="s">
        <v>3615</v>
      </c>
      <c r="K22" s="434" t="s">
        <v>3616</v>
      </c>
      <c r="L22" s="427" t="s">
        <v>3617</v>
      </c>
      <c r="M22" s="427" t="s">
        <v>3618</v>
      </c>
      <c r="N22" s="427" t="s">
        <v>3639</v>
      </c>
      <c r="O22" s="435">
        <v>0.75</v>
      </c>
      <c r="P22" s="427" t="s">
        <v>3620</v>
      </c>
      <c r="Q22" s="427" t="s">
        <v>3621</v>
      </c>
      <c r="R22" s="434">
        <v>100</v>
      </c>
      <c r="S22" s="434">
        <v>71</v>
      </c>
      <c r="T22" s="427" t="s">
        <v>3630</v>
      </c>
      <c r="U22" s="427" t="s">
        <v>3631</v>
      </c>
      <c r="V22" s="434" t="s">
        <v>3616</v>
      </c>
      <c r="W22" s="434" t="s">
        <v>3616</v>
      </c>
      <c r="X22" s="434" t="s">
        <v>3616</v>
      </c>
      <c r="Y22" s="434" t="s">
        <v>3616</v>
      </c>
      <c r="Z22" s="434" t="s">
        <v>3632</v>
      </c>
      <c r="AA22" s="434" t="s">
        <v>3633</v>
      </c>
      <c r="AB22" s="436" t="s">
        <v>3634</v>
      </c>
      <c r="AC22" s="415" t="s">
        <v>1</v>
      </c>
    </row>
    <row r="23" spans="2:29" ht="15">
      <c r="B23" s="5">
        <v>11</v>
      </c>
      <c r="C23" s="429" t="s">
        <v>3612</v>
      </c>
      <c r="D23" s="430" t="s">
        <v>3258</v>
      </c>
      <c r="E23" s="431">
        <v>1.9802169999999999</v>
      </c>
      <c r="F23" s="431">
        <v>32.531824</v>
      </c>
      <c r="G23" s="432" t="s">
        <v>3635</v>
      </c>
      <c r="H23" s="433">
        <v>2011</v>
      </c>
      <c r="I23" s="433">
        <v>2011</v>
      </c>
      <c r="J23" s="426" t="s">
        <v>3615</v>
      </c>
      <c r="K23" s="434" t="s">
        <v>3616</v>
      </c>
      <c r="L23" s="427" t="s">
        <v>3617</v>
      </c>
      <c r="M23" s="427" t="s">
        <v>3618</v>
      </c>
      <c r="N23" s="427" t="s">
        <v>3639</v>
      </c>
      <c r="O23" s="435">
        <v>0.75</v>
      </c>
      <c r="P23" s="427" t="s">
        <v>3620</v>
      </c>
      <c r="Q23" s="427" t="s">
        <v>3621</v>
      </c>
      <c r="R23" s="434">
        <v>100</v>
      </c>
      <c r="S23" s="434">
        <v>31</v>
      </c>
      <c r="T23" s="427" t="s">
        <v>3630</v>
      </c>
      <c r="U23" s="427" t="s">
        <v>3631</v>
      </c>
      <c r="V23" s="434" t="s">
        <v>3616</v>
      </c>
      <c r="W23" s="434" t="s">
        <v>3616</v>
      </c>
      <c r="X23" s="434" t="s">
        <v>3616</v>
      </c>
      <c r="Y23" s="434" t="s">
        <v>3616</v>
      </c>
      <c r="Z23" s="434" t="s">
        <v>3632</v>
      </c>
      <c r="AA23" s="434" t="s">
        <v>3633</v>
      </c>
      <c r="AB23" s="436" t="s">
        <v>3634</v>
      </c>
      <c r="AC23" s="415" t="s">
        <v>1</v>
      </c>
    </row>
    <row r="24" spans="2:29" ht="15">
      <c r="B24" s="5">
        <v>12</v>
      </c>
      <c r="C24" s="429" t="s">
        <v>3612</v>
      </c>
      <c r="D24" s="430" t="s">
        <v>3258</v>
      </c>
      <c r="E24" s="431">
        <v>1.9802169999999999</v>
      </c>
      <c r="F24" s="431">
        <v>32.531824</v>
      </c>
      <c r="G24" s="432" t="s">
        <v>3629</v>
      </c>
      <c r="H24" s="433">
        <v>2009</v>
      </c>
      <c r="I24" s="433">
        <v>2009</v>
      </c>
      <c r="J24" s="426" t="s">
        <v>3615</v>
      </c>
      <c r="K24" s="434" t="s">
        <v>3616</v>
      </c>
      <c r="L24" s="427" t="s">
        <v>3617</v>
      </c>
      <c r="M24" s="427" t="s">
        <v>3618</v>
      </c>
      <c r="N24" s="427" t="s">
        <v>3640</v>
      </c>
      <c r="O24" s="437">
        <v>0.5</v>
      </c>
      <c r="P24" s="427" t="s">
        <v>3620</v>
      </c>
      <c r="Q24" s="427" t="s">
        <v>3621</v>
      </c>
      <c r="R24" s="434">
        <v>100</v>
      </c>
      <c r="S24" s="434">
        <v>72</v>
      </c>
      <c r="T24" s="427" t="s">
        <v>3630</v>
      </c>
      <c r="U24" s="427" t="s">
        <v>3631</v>
      </c>
      <c r="V24" s="434" t="s">
        <v>3616</v>
      </c>
      <c r="W24" s="434" t="s">
        <v>3616</v>
      </c>
      <c r="X24" s="434" t="s">
        <v>3616</v>
      </c>
      <c r="Y24" s="434" t="s">
        <v>3616</v>
      </c>
      <c r="Z24" s="434" t="s">
        <v>3632</v>
      </c>
      <c r="AA24" s="434" t="s">
        <v>3633</v>
      </c>
      <c r="AB24" s="436" t="s">
        <v>3634</v>
      </c>
      <c r="AC24" s="415" t="s">
        <v>1</v>
      </c>
    </row>
    <row r="25" spans="2:29" ht="15">
      <c r="B25" s="5">
        <v>13</v>
      </c>
      <c r="C25" s="422" t="s">
        <v>3612</v>
      </c>
      <c r="D25" s="422" t="s">
        <v>3258</v>
      </c>
      <c r="E25" s="423">
        <v>1.9802169999999999</v>
      </c>
      <c r="F25" s="423">
        <v>32.531824</v>
      </c>
      <c r="G25" s="424" t="s">
        <v>3636</v>
      </c>
      <c r="H25" s="425">
        <v>2011</v>
      </c>
      <c r="I25" s="425">
        <v>2011</v>
      </c>
      <c r="J25" s="426" t="s">
        <v>3615</v>
      </c>
      <c r="K25" s="427" t="s">
        <v>3616</v>
      </c>
      <c r="L25" s="427" t="s">
        <v>3617</v>
      </c>
      <c r="M25" s="427" t="s">
        <v>3618</v>
      </c>
      <c r="N25" s="427" t="s">
        <v>3639</v>
      </c>
      <c r="O25" s="428">
        <v>0.75</v>
      </c>
      <c r="P25" s="427" t="s">
        <v>3620</v>
      </c>
      <c r="Q25" s="427" t="s">
        <v>3621</v>
      </c>
      <c r="R25" s="427">
        <v>100</v>
      </c>
      <c r="S25" s="427">
        <v>31</v>
      </c>
      <c r="T25" s="427" t="s">
        <v>3630</v>
      </c>
      <c r="U25" s="427" t="s">
        <v>3631</v>
      </c>
      <c r="V25" s="427" t="s">
        <v>3616</v>
      </c>
      <c r="W25" s="427" t="s">
        <v>3616</v>
      </c>
      <c r="X25" s="427" t="s">
        <v>3616</v>
      </c>
      <c r="Y25" s="427" t="s">
        <v>3616</v>
      </c>
      <c r="Z25" s="427" t="s">
        <v>3624</v>
      </c>
      <c r="AA25" s="427" t="s">
        <v>3637</v>
      </c>
      <c r="AB25" s="422" t="s">
        <v>3616</v>
      </c>
      <c r="AC25" s="415" t="s">
        <v>1</v>
      </c>
    </row>
    <row r="26" spans="2:29" ht="15">
      <c r="B26" s="5">
        <v>14</v>
      </c>
      <c r="C26" s="429" t="s">
        <v>3612</v>
      </c>
      <c r="D26" s="430" t="s">
        <v>3258</v>
      </c>
      <c r="E26" s="431">
        <v>1.9802169999999999</v>
      </c>
      <c r="F26" s="431">
        <v>32.531824</v>
      </c>
      <c r="G26" s="432" t="s">
        <v>3629</v>
      </c>
      <c r="H26" s="433">
        <v>2009</v>
      </c>
      <c r="I26" s="433">
        <v>2009</v>
      </c>
      <c r="J26" s="426" t="s">
        <v>3615</v>
      </c>
      <c r="K26" s="434" t="s">
        <v>3616</v>
      </c>
      <c r="L26" s="427" t="s">
        <v>3617</v>
      </c>
      <c r="M26" s="427" t="s">
        <v>3618</v>
      </c>
      <c r="N26" s="426" t="s">
        <v>3641</v>
      </c>
      <c r="O26" s="435">
        <v>0.15</v>
      </c>
      <c r="P26" s="427" t="s">
        <v>3620</v>
      </c>
      <c r="Q26" s="427" t="s">
        <v>3621</v>
      </c>
      <c r="R26" s="434">
        <v>100</v>
      </c>
      <c r="S26" s="434">
        <v>100</v>
      </c>
      <c r="T26" s="427" t="s">
        <v>3622</v>
      </c>
      <c r="U26" s="427" t="s">
        <v>3623</v>
      </c>
      <c r="V26" s="434" t="s">
        <v>3616</v>
      </c>
      <c r="W26" s="434" t="s">
        <v>3616</v>
      </c>
      <c r="X26" s="434" t="s">
        <v>3616</v>
      </c>
      <c r="Y26" s="434" t="s">
        <v>3616</v>
      </c>
      <c r="Z26" s="434" t="s">
        <v>3632</v>
      </c>
      <c r="AA26" s="434" t="s">
        <v>3633</v>
      </c>
      <c r="AB26" s="436" t="s">
        <v>3634</v>
      </c>
      <c r="AC26" s="415" t="s">
        <v>1</v>
      </c>
    </row>
    <row r="27" spans="2:29" ht="15">
      <c r="B27" s="5">
        <v>15</v>
      </c>
      <c r="C27" s="429" t="s">
        <v>3612</v>
      </c>
      <c r="D27" s="430" t="s">
        <v>3258</v>
      </c>
      <c r="E27" s="431">
        <v>1.9802169999999999</v>
      </c>
      <c r="F27" s="431">
        <v>32.531824</v>
      </c>
      <c r="G27" s="432" t="s">
        <v>3635</v>
      </c>
      <c r="H27" s="433">
        <v>2011</v>
      </c>
      <c r="I27" s="433">
        <v>2011</v>
      </c>
      <c r="J27" s="426" t="s">
        <v>3615</v>
      </c>
      <c r="K27" s="434" t="s">
        <v>3616</v>
      </c>
      <c r="L27" s="427" t="s">
        <v>3617</v>
      </c>
      <c r="M27" s="427" t="s">
        <v>3618</v>
      </c>
      <c r="N27" s="426" t="s">
        <v>3641</v>
      </c>
      <c r="O27" s="435">
        <v>0.15</v>
      </c>
      <c r="P27" s="427" t="s">
        <v>3620</v>
      </c>
      <c r="Q27" s="427" t="s">
        <v>3621</v>
      </c>
      <c r="R27" s="434">
        <v>100</v>
      </c>
      <c r="S27" s="434">
        <v>40</v>
      </c>
      <c r="T27" s="427" t="s">
        <v>3630</v>
      </c>
      <c r="U27" s="427" t="s">
        <v>3631</v>
      </c>
      <c r="V27" s="434" t="s">
        <v>3616</v>
      </c>
      <c r="W27" s="434" t="s">
        <v>3616</v>
      </c>
      <c r="X27" s="434" t="s">
        <v>3616</v>
      </c>
      <c r="Y27" s="434" t="s">
        <v>3616</v>
      </c>
      <c r="Z27" s="434" t="s">
        <v>3632</v>
      </c>
      <c r="AA27" s="434" t="s">
        <v>3633</v>
      </c>
      <c r="AB27" s="436" t="s">
        <v>3634</v>
      </c>
      <c r="AC27" s="415" t="s">
        <v>1</v>
      </c>
    </row>
    <row r="28" spans="2:29" ht="15">
      <c r="B28" s="5">
        <v>16</v>
      </c>
      <c r="C28" s="429" t="s">
        <v>3612</v>
      </c>
      <c r="D28" s="430" t="s">
        <v>3258</v>
      </c>
      <c r="E28" s="431">
        <v>1.9802169999999999</v>
      </c>
      <c r="F28" s="431">
        <v>32.531824</v>
      </c>
      <c r="G28" s="432" t="s">
        <v>3635</v>
      </c>
      <c r="H28" s="433">
        <v>2011</v>
      </c>
      <c r="I28" s="433">
        <v>2011</v>
      </c>
      <c r="J28" s="426" t="s">
        <v>3615</v>
      </c>
      <c r="K28" s="434" t="s">
        <v>3616</v>
      </c>
      <c r="L28" s="427" t="s">
        <v>3617</v>
      </c>
      <c r="M28" s="427" t="s">
        <v>3618</v>
      </c>
      <c r="N28" s="427" t="s">
        <v>3642</v>
      </c>
      <c r="O28" s="435">
        <v>0.05</v>
      </c>
      <c r="P28" s="427" t="s">
        <v>3620</v>
      </c>
      <c r="Q28" s="427" t="s">
        <v>3621</v>
      </c>
      <c r="R28" s="434">
        <v>100</v>
      </c>
      <c r="S28" s="434">
        <v>69</v>
      </c>
      <c r="T28" s="427" t="s">
        <v>3630</v>
      </c>
      <c r="U28" s="427" t="s">
        <v>3631</v>
      </c>
      <c r="V28" s="434" t="s">
        <v>3616</v>
      </c>
      <c r="W28" s="434" t="s">
        <v>3616</v>
      </c>
      <c r="X28" s="434" t="s">
        <v>3616</v>
      </c>
      <c r="Y28" s="434" t="s">
        <v>3616</v>
      </c>
      <c r="Z28" s="434" t="s">
        <v>3632</v>
      </c>
      <c r="AA28" s="434" t="s">
        <v>3633</v>
      </c>
      <c r="AB28" s="436" t="s">
        <v>3634</v>
      </c>
      <c r="AC28" s="415" t="s">
        <v>1</v>
      </c>
    </row>
    <row r="29" spans="2:29" ht="15">
      <c r="B29" s="5">
        <v>17</v>
      </c>
      <c r="C29" s="422" t="s">
        <v>3612</v>
      </c>
      <c r="D29" s="422" t="s">
        <v>3258</v>
      </c>
      <c r="E29" s="423">
        <v>1.9802169999999999</v>
      </c>
      <c r="F29" s="423">
        <v>32.531824</v>
      </c>
      <c r="G29" s="424" t="s">
        <v>3636</v>
      </c>
      <c r="H29" s="425">
        <v>2011</v>
      </c>
      <c r="I29" s="425">
        <v>2011</v>
      </c>
      <c r="J29" s="426" t="s">
        <v>3615</v>
      </c>
      <c r="K29" s="427" t="s">
        <v>3616</v>
      </c>
      <c r="L29" s="427" t="s">
        <v>3617</v>
      </c>
      <c r="M29" s="427" t="s">
        <v>3618</v>
      </c>
      <c r="N29" s="427" t="s">
        <v>3642</v>
      </c>
      <c r="O29" s="428">
        <v>0.05</v>
      </c>
      <c r="P29" s="427" t="s">
        <v>3620</v>
      </c>
      <c r="Q29" s="427" t="s">
        <v>3621</v>
      </c>
      <c r="R29" s="427">
        <v>100</v>
      </c>
      <c r="S29" s="427">
        <v>69</v>
      </c>
      <c r="T29" s="427" t="s">
        <v>3630</v>
      </c>
      <c r="U29" s="427" t="s">
        <v>3631</v>
      </c>
      <c r="V29" s="427" t="s">
        <v>3616</v>
      </c>
      <c r="W29" s="427" t="s">
        <v>3616</v>
      </c>
      <c r="X29" s="427" t="s">
        <v>3616</v>
      </c>
      <c r="Y29" s="427" t="s">
        <v>3616</v>
      </c>
      <c r="Z29" s="427" t="s">
        <v>3624</v>
      </c>
      <c r="AA29" s="427" t="s">
        <v>3637</v>
      </c>
      <c r="AB29" s="422" t="s">
        <v>3616</v>
      </c>
      <c r="AC29" s="415" t="s">
        <v>1</v>
      </c>
    </row>
    <row r="30" spans="2:29" ht="15">
      <c r="B30" s="5">
        <v>18</v>
      </c>
      <c r="C30" s="422" t="s">
        <v>3612</v>
      </c>
      <c r="D30" s="422" t="s">
        <v>3258</v>
      </c>
      <c r="E30" s="423">
        <v>1.9802169999999999</v>
      </c>
      <c r="F30" s="423">
        <v>32.531824</v>
      </c>
      <c r="G30" s="424" t="s">
        <v>3636</v>
      </c>
      <c r="H30" s="425">
        <v>2011</v>
      </c>
      <c r="I30" s="425">
        <v>2011</v>
      </c>
      <c r="J30" s="426" t="s">
        <v>3615</v>
      </c>
      <c r="K30" s="427" t="s">
        <v>3616</v>
      </c>
      <c r="L30" s="427" t="s">
        <v>3617</v>
      </c>
      <c r="M30" s="427" t="s">
        <v>3618</v>
      </c>
      <c r="N30" s="426" t="s">
        <v>3641</v>
      </c>
      <c r="O30" s="428">
        <v>0.15</v>
      </c>
      <c r="P30" s="427" t="s">
        <v>3620</v>
      </c>
      <c r="Q30" s="427" t="s">
        <v>3621</v>
      </c>
      <c r="R30" s="427">
        <v>100</v>
      </c>
      <c r="S30" s="427">
        <v>40</v>
      </c>
      <c r="T30" s="427" t="s">
        <v>3630</v>
      </c>
      <c r="U30" s="427" t="s">
        <v>3631</v>
      </c>
      <c r="V30" s="427" t="s">
        <v>3616</v>
      </c>
      <c r="W30" s="427" t="s">
        <v>3616</v>
      </c>
      <c r="X30" s="427" t="s">
        <v>3616</v>
      </c>
      <c r="Y30" s="427" t="s">
        <v>3616</v>
      </c>
      <c r="Z30" s="427" t="s">
        <v>3624</v>
      </c>
      <c r="AA30" s="427" t="s">
        <v>3637</v>
      </c>
      <c r="AB30" s="422" t="s">
        <v>3616</v>
      </c>
      <c r="AC30" s="415" t="s">
        <v>1</v>
      </c>
    </row>
    <row r="31" spans="2:29" ht="15">
      <c r="B31" s="5">
        <v>19</v>
      </c>
      <c r="C31" s="422" t="s">
        <v>3612</v>
      </c>
      <c r="D31" s="422" t="s">
        <v>3258</v>
      </c>
      <c r="E31" s="423">
        <v>1.9802169999999999</v>
      </c>
      <c r="F31" s="423">
        <v>32.531824</v>
      </c>
      <c r="G31" s="424" t="s">
        <v>3636</v>
      </c>
      <c r="H31" s="425">
        <v>2011</v>
      </c>
      <c r="I31" s="425">
        <v>2011</v>
      </c>
      <c r="J31" s="426" t="s">
        <v>3615</v>
      </c>
      <c r="K31" s="427" t="s">
        <v>3616</v>
      </c>
      <c r="L31" s="427" t="s">
        <v>3617</v>
      </c>
      <c r="M31" s="427" t="s">
        <v>3618</v>
      </c>
      <c r="N31" s="427" t="s">
        <v>3640</v>
      </c>
      <c r="O31" s="438">
        <v>0.5</v>
      </c>
      <c r="P31" s="427" t="s">
        <v>3620</v>
      </c>
      <c r="Q31" s="427" t="s">
        <v>3621</v>
      </c>
      <c r="R31" s="427">
        <v>100</v>
      </c>
      <c r="S31" s="427">
        <v>56</v>
      </c>
      <c r="T31" s="427" t="s">
        <v>3630</v>
      </c>
      <c r="U31" s="427" t="s">
        <v>3631</v>
      </c>
      <c r="V31" s="427" t="s">
        <v>3616</v>
      </c>
      <c r="W31" s="427" t="s">
        <v>3616</v>
      </c>
      <c r="X31" s="427" t="s">
        <v>3616</v>
      </c>
      <c r="Y31" s="427" t="s">
        <v>3616</v>
      </c>
      <c r="Z31" s="427" t="s">
        <v>3624</v>
      </c>
      <c r="AA31" s="427" t="s">
        <v>3637</v>
      </c>
      <c r="AB31" s="422" t="s">
        <v>3616</v>
      </c>
      <c r="AC31" s="415" t="s">
        <v>1</v>
      </c>
    </row>
    <row r="32" spans="2:29" ht="15">
      <c r="B32" s="5">
        <v>20</v>
      </c>
      <c r="C32" s="429" t="s">
        <v>3612</v>
      </c>
      <c r="D32" s="430" t="s">
        <v>3258</v>
      </c>
      <c r="E32" s="431">
        <v>1.9802169999999999</v>
      </c>
      <c r="F32" s="431">
        <v>32.531824</v>
      </c>
      <c r="G32" s="432" t="s">
        <v>3629</v>
      </c>
      <c r="H32" s="433">
        <v>2009</v>
      </c>
      <c r="I32" s="433">
        <v>2009</v>
      </c>
      <c r="J32" s="426" t="s">
        <v>3615</v>
      </c>
      <c r="K32" s="434" t="s">
        <v>3616</v>
      </c>
      <c r="L32" s="427" t="s">
        <v>3617</v>
      </c>
      <c r="M32" s="427" t="s">
        <v>3618</v>
      </c>
      <c r="N32" s="427" t="s">
        <v>3619</v>
      </c>
      <c r="O32" s="435">
        <v>0.05</v>
      </c>
      <c r="P32" s="427" t="s">
        <v>3620</v>
      </c>
      <c r="Q32" s="427" t="s">
        <v>3621</v>
      </c>
      <c r="R32" s="434">
        <v>100</v>
      </c>
      <c r="S32" s="434">
        <v>100</v>
      </c>
      <c r="T32" s="427" t="s">
        <v>3622</v>
      </c>
      <c r="U32" s="427" t="s">
        <v>3623</v>
      </c>
      <c r="V32" s="434" t="s">
        <v>3616</v>
      </c>
      <c r="W32" s="434" t="s">
        <v>3616</v>
      </c>
      <c r="X32" s="434" t="s">
        <v>3616</v>
      </c>
      <c r="Y32" s="434" t="s">
        <v>3616</v>
      </c>
      <c r="Z32" s="434" t="s">
        <v>3632</v>
      </c>
      <c r="AA32" s="434" t="s">
        <v>3633</v>
      </c>
      <c r="AB32" s="436" t="s">
        <v>3634</v>
      </c>
      <c r="AC32" s="415" t="s">
        <v>1</v>
      </c>
    </row>
    <row r="33" spans="2:41" ht="15">
      <c r="B33" s="5">
        <v>21</v>
      </c>
      <c r="C33" s="422" t="s">
        <v>3612</v>
      </c>
      <c r="D33" s="422" t="s">
        <v>3258</v>
      </c>
      <c r="E33" s="423">
        <v>1.9802169999999999</v>
      </c>
      <c r="F33" s="423">
        <v>32.531824</v>
      </c>
      <c r="G33" s="424" t="s">
        <v>3643</v>
      </c>
      <c r="H33" s="425">
        <v>2009</v>
      </c>
      <c r="I33" s="425">
        <v>2009</v>
      </c>
      <c r="J33" s="426" t="s">
        <v>3615</v>
      </c>
      <c r="K33" s="427" t="s">
        <v>3616</v>
      </c>
      <c r="L33" s="427" t="s">
        <v>3617</v>
      </c>
      <c r="M33" s="427" t="s">
        <v>3618</v>
      </c>
      <c r="N33" s="427" t="s">
        <v>3619</v>
      </c>
      <c r="O33" s="428">
        <v>0.05</v>
      </c>
      <c r="P33" s="427" t="s">
        <v>3620</v>
      </c>
      <c r="Q33" s="427" t="s">
        <v>3621</v>
      </c>
      <c r="R33" s="427">
        <v>100</v>
      </c>
      <c r="S33" s="427">
        <v>100</v>
      </c>
      <c r="T33" s="427" t="s">
        <v>3622</v>
      </c>
      <c r="U33" s="427" t="s">
        <v>3623</v>
      </c>
      <c r="V33" s="427" t="s">
        <v>3616</v>
      </c>
      <c r="W33" s="427" t="s">
        <v>3616</v>
      </c>
      <c r="X33" s="427" t="s">
        <v>3616</v>
      </c>
      <c r="Y33" s="427" t="s">
        <v>3616</v>
      </c>
      <c r="Z33" s="427" t="s">
        <v>3624</v>
      </c>
      <c r="AA33" s="427" t="s">
        <v>3637</v>
      </c>
      <c r="AB33" s="422" t="s">
        <v>3616</v>
      </c>
      <c r="AC33" s="415" t="s">
        <v>1</v>
      </c>
    </row>
    <row r="34" spans="2:41" ht="15">
      <c r="B34" s="5">
        <v>22</v>
      </c>
      <c r="C34" s="422" t="s">
        <v>3612</v>
      </c>
      <c r="D34" s="422" t="s">
        <v>3644</v>
      </c>
      <c r="E34" s="423">
        <v>1.9833320000000001</v>
      </c>
      <c r="F34" s="423">
        <v>32.533334000000004</v>
      </c>
      <c r="G34" s="424" t="s">
        <v>3645</v>
      </c>
      <c r="H34" s="425">
        <v>2005</v>
      </c>
      <c r="I34" s="425">
        <v>2005</v>
      </c>
      <c r="J34" s="427" t="s">
        <v>3646</v>
      </c>
      <c r="K34" s="427" t="s">
        <v>3616</v>
      </c>
      <c r="L34" s="427" t="s">
        <v>3617</v>
      </c>
      <c r="M34" s="427" t="s">
        <v>3618</v>
      </c>
      <c r="N34" s="427" t="s">
        <v>3639</v>
      </c>
      <c r="O34" s="428">
        <v>0.75</v>
      </c>
      <c r="P34" s="427" t="s">
        <v>3620</v>
      </c>
      <c r="Q34" s="427" t="s">
        <v>3621</v>
      </c>
      <c r="R34" s="427">
        <v>97</v>
      </c>
      <c r="S34" s="427">
        <v>99</v>
      </c>
      <c r="T34" s="427" t="s">
        <v>3622</v>
      </c>
      <c r="U34" s="427" t="s">
        <v>3623</v>
      </c>
      <c r="V34" s="427" t="s">
        <v>3616</v>
      </c>
      <c r="W34" s="427" t="s">
        <v>3616</v>
      </c>
      <c r="X34" s="427" t="s">
        <v>3616</v>
      </c>
      <c r="Y34" s="427" t="s">
        <v>3616</v>
      </c>
      <c r="Z34" s="427" t="s">
        <v>3632</v>
      </c>
      <c r="AA34" s="427" t="s">
        <v>3647</v>
      </c>
      <c r="AB34" s="439" t="s">
        <v>3648</v>
      </c>
      <c r="AC34" s="415" t="s">
        <v>1</v>
      </c>
    </row>
    <row r="35" spans="2:41" ht="15">
      <c r="B35" s="5">
        <v>23</v>
      </c>
      <c r="C35" s="422" t="s">
        <v>3612</v>
      </c>
      <c r="D35" s="422" t="s">
        <v>3644</v>
      </c>
      <c r="E35" s="423">
        <v>1.9833320000000001</v>
      </c>
      <c r="F35" s="423">
        <v>32.533334000000004</v>
      </c>
      <c r="G35" s="424" t="s">
        <v>3649</v>
      </c>
      <c r="H35" s="425">
        <v>2006</v>
      </c>
      <c r="I35" s="425">
        <v>2006</v>
      </c>
      <c r="J35" s="427" t="s">
        <v>3646</v>
      </c>
      <c r="K35" s="427" t="s">
        <v>3616</v>
      </c>
      <c r="L35" s="427" t="s">
        <v>3617</v>
      </c>
      <c r="M35" s="427" t="s">
        <v>3618</v>
      </c>
      <c r="N35" s="427" t="s">
        <v>3639</v>
      </c>
      <c r="O35" s="428">
        <v>0.75</v>
      </c>
      <c r="P35" s="427" t="s">
        <v>3620</v>
      </c>
      <c r="Q35" s="427" t="s">
        <v>3621</v>
      </c>
      <c r="R35" s="427">
        <v>80</v>
      </c>
      <c r="S35" s="427">
        <v>93</v>
      </c>
      <c r="T35" s="427" t="s">
        <v>3650</v>
      </c>
      <c r="U35" s="427" t="s">
        <v>3651</v>
      </c>
      <c r="V35" s="427" t="s">
        <v>3616</v>
      </c>
      <c r="W35" s="427" t="s">
        <v>3616</v>
      </c>
      <c r="X35" s="427" t="s">
        <v>3616</v>
      </c>
      <c r="Y35" s="427" t="s">
        <v>3616</v>
      </c>
      <c r="Z35" s="427" t="s">
        <v>3632</v>
      </c>
      <c r="AA35" s="427" t="s">
        <v>3647</v>
      </c>
      <c r="AB35" s="439" t="s">
        <v>3648</v>
      </c>
      <c r="AC35" s="415" t="s">
        <v>1</v>
      </c>
      <c r="AD35" s="7" t="s">
        <v>3716</v>
      </c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</row>
    <row r="36" spans="2:41" ht="15">
      <c r="B36" s="5">
        <v>24</v>
      </c>
      <c r="C36" s="422" t="s">
        <v>3612</v>
      </c>
      <c r="D36" s="422" t="s">
        <v>3644</v>
      </c>
      <c r="E36" s="423">
        <v>1.9833320000000001</v>
      </c>
      <c r="F36" s="423">
        <v>32.533334000000004</v>
      </c>
      <c r="G36" s="424" t="s">
        <v>3649</v>
      </c>
      <c r="H36" s="425">
        <v>2006</v>
      </c>
      <c r="I36" s="425">
        <v>2006</v>
      </c>
      <c r="J36" s="426" t="s">
        <v>3615</v>
      </c>
      <c r="K36" s="427" t="s">
        <v>3616</v>
      </c>
      <c r="L36" s="427" t="s">
        <v>3617</v>
      </c>
      <c r="M36" s="427" t="s">
        <v>3618</v>
      </c>
      <c r="N36" s="427" t="s">
        <v>3639</v>
      </c>
      <c r="O36" s="428">
        <v>0.75</v>
      </c>
      <c r="P36" s="427" t="s">
        <v>3620</v>
      </c>
      <c r="Q36" s="427" t="s">
        <v>3621</v>
      </c>
      <c r="R36" s="427">
        <v>80</v>
      </c>
      <c r="S36" s="427">
        <v>81</v>
      </c>
      <c r="T36" s="427" t="s">
        <v>3630</v>
      </c>
      <c r="U36" s="427" t="s">
        <v>3631</v>
      </c>
      <c r="V36" s="427" t="s">
        <v>3616</v>
      </c>
      <c r="W36" s="427" t="s">
        <v>3616</v>
      </c>
      <c r="X36" s="427" t="s">
        <v>3616</v>
      </c>
      <c r="Y36" s="427" t="s">
        <v>3616</v>
      </c>
      <c r="Z36" s="427" t="s">
        <v>3632</v>
      </c>
      <c r="AA36" s="427" t="s">
        <v>3647</v>
      </c>
      <c r="AB36" s="439" t="s">
        <v>3648</v>
      </c>
      <c r="AC36" s="415" t="s">
        <v>1</v>
      </c>
    </row>
    <row r="37" spans="2:41" ht="15">
      <c r="B37" s="5">
        <v>25</v>
      </c>
      <c r="C37" s="422" t="s">
        <v>3612</v>
      </c>
      <c r="D37" s="422" t="s">
        <v>3652</v>
      </c>
      <c r="E37" s="423">
        <v>1.9546159999999999</v>
      </c>
      <c r="F37" s="423">
        <v>32.531787000000001</v>
      </c>
      <c r="G37" s="424" t="s">
        <v>3649</v>
      </c>
      <c r="H37" s="425">
        <v>2006</v>
      </c>
      <c r="I37" s="425">
        <v>2006</v>
      </c>
      <c r="J37" s="426" t="s">
        <v>3615</v>
      </c>
      <c r="K37" s="427" t="s">
        <v>3616</v>
      </c>
      <c r="L37" s="427" t="s">
        <v>3617</v>
      </c>
      <c r="M37" s="427" t="s">
        <v>3618</v>
      </c>
      <c r="N37" s="427" t="s">
        <v>3639</v>
      </c>
      <c r="O37" s="428">
        <v>0.75</v>
      </c>
      <c r="P37" s="427" t="s">
        <v>3620</v>
      </c>
      <c r="Q37" s="427" t="s">
        <v>3621</v>
      </c>
      <c r="R37" s="427">
        <v>80</v>
      </c>
      <c r="S37" s="427">
        <v>80</v>
      </c>
      <c r="T37" s="427" t="s">
        <v>3630</v>
      </c>
      <c r="U37" s="427" t="s">
        <v>3631</v>
      </c>
      <c r="V37" s="427" t="s">
        <v>3616</v>
      </c>
      <c r="W37" s="427" t="s">
        <v>3616</v>
      </c>
      <c r="X37" s="427" t="s">
        <v>3616</v>
      </c>
      <c r="Y37" s="427" t="s">
        <v>3616</v>
      </c>
      <c r="Z37" s="427" t="s">
        <v>3632</v>
      </c>
      <c r="AA37" s="427" t="s">
        <v>3647</v>
      </c>
      <c r="AB37" s="439" t="s">
        <v>3648</v>
      </c>
      <c r="AC37" s="415" t="s">
        <v>1</v>
      </c>
    </row>
    <row r="38" spans="2:41" ht="15">
      <c r="B38" s="5">
        <v>26</v>
      </c>
      <c r="C38" s="422" t="s">
        <v>3612</v>
      </c>
      <c r="D38" s="422" t="s">
        <v>3652</v>
      </c>
      <c r="E38" s="423">
        <v>1.9546159999999999</v>
      </c>
      <c r="F38" s="423">
        <v>32.531787000000001</v>
      </c>
      <c r="G38" s="424" t="s">
        <v>3653</v>
      </c>
      <c r="H38" s="425">
        <v>2004</v>
      </c>
      <c r="I38" s="425">
        <v>2004</v>
      </c>
      <c r="J38" s="427" t="s">
        <v>3646</v>
      </c>
      <c r="K38" s="427" t="s">
        <v>3616</v>
      </c>
      <c r="L38" s="427" t="s">
        <v>3617</v>
      </c>
      <c r="M38" s="427" t="s">
        <v>3618</v>
      </c>
      <c r="N38" s="427" t="s">
        <v>3639</v>
      </c>
      <c r="O38" s="428">
        <v>0.75</v>
      </c>
      <c r="P38" s="427" t="s">
        <v>3620</v>
      </c>
      <c r="Q38" s="427" t="s">
        <v>3621</v>
      </c>
      <c r="R38" s="427">
        <v>175</v>
      </c>
      <c r="S38" s="427">
        <v>98</v>
      </c>
      <c r="T38" s="427" t="s">
        <v>3622</v>
      </c>
      <c r="U38" s="427" t="s">
        <v>3623</v>
      </c>
      <c r="V38" s="427" t="s">
        <v>3616</v>
      </c>
      <c r="W38" s="427" t="s">
        <v>3616</v>
      </c>
      <c r="X38" s="427" t="s">
        <v>3616</v>
      </c>
      <c r="Y38" s="427" t="s">
        <v>3616</v>
      </c>
      <c r="Z38" s="427" t="s">
        <v>3632</v>
      </c>
      <c r="AA38" s="427" t="s">
        <v>3647</v>
      </c>
      <c r="AB38" s="439" t="s">
        <v>3648</v>
      </c>
      <c r="AC38" s="415" t="s">
        <v>1</v>
      </c>
    </row>
    <row r="39" spans="2:41" ht="15">
      <c r="B39" s="5">
        <v>27</v>
      </c>
      <c r="C39" s="422" t="s">
        <v>3612</v>
      </c>
      <c r="D39" s="422" t="s">
        <v>3652</v>
      </c>
      <c r="E39" s="423">
        <v>1.9546159999999999</v>
      </c>
      <c r="F39" s="423">
        <v>32.531787000000001</v>
      </c>
      <c r="G39" s="424" t="s">
        <v>3645</v>
      </c>
      <c r="H39" s="425">
        <v>2005</v>
      </c>
      <c r="I39" s="425">
        <v>2005</v>
      </c>
      <c r="J39" s="427" t="s">
        <v>3646</v>
      </c>
      <c r="K39" s="427" t="s">
        <v>3616</v>
      </c>
      <c r="L39" s="427" t="s">
        <v>3617</v>
      </c>
      <c r="M39" s="427" t="s">
        <v>3618</v>
      </c>
      <c r="N39" s="427" t="s">
        <v>3639</v>
      </c>
      <c r="O39" s="428">
        <v>0.75</v>
      </c>
      <c r="P39" s="427" t="s">
        <v>3620</v>
      </c>
      <c r="Q39" s="427" t="s">
        <v>3621</v>
      </c>
      <c r="R39" s="427">
        <v>138</v>
      </c>
      <c r="S39" s="427">
        <v>98</v>
      </c>
      <c r="T39" s="427" t="s">
        <v>3622</v>
      </c>
      <c r="U39" s="427" t="s">
        <v>3623</v>
      </c>
      <c r="V39" s="427" t="s">
        <v>3616</v>
      </c>
      <c r="W39" s="427" t="s">
        <v>3616</v>
      </c>
      <c r="X39" s="427" t="s">
        <v>3616</v>
      </c>
      <c r="Y39" s="427" t="s">
        <v>3616</v>
      </c>
      <c r="Z39" s="427" t="s">
        <v>3632</v>
      </c>
      <c r="AA39" s="427" t="s">
        <v>3647</v>
      </c>
      <c r="AB39" s="439" t="s">
        <v>3648</v>
      </c>
      <c r="AC39" s="415" t="s">
        <v>1</v>
      </c>
    </row>
    <row r="40" spans="2:41" ht="15">
      <c r="B40" s="5">
        <v>28</v>
      </c>
      <c r="C40" s="422" t="s">
        <v>3612</v>
      </c>
      <c r="D40" s="422" t="s">
        <v>3654</v>
      </c>
      <c r="E40" s="423">
        <v>3.0298099999999999</v>
      </c>
      <c r="F40" s="423">
        <v>30.909983</v>
      </c>
      <c r="G40" s="424" t="s">
        <v>3655</v>
      </c>
      <c r="H40" s="425">
        <v>2005</v>
      </c>
      <c r="I40" s="425">
        <v>2005</v>
      </c>
      <c r="J40" s="426" t="s">
        <v>3615</v>
      </c>
      <c r="K40" s="427" t="s">
        <v>3616</v>
      </c>
      <c r="L40" s="427" t="s">
        <v>3617</v>
      </c>
      <c r="M40" s="427" t="s">
        <v>3618</v>
      </c>
      <c r="N40" s="427" t="s">
        <v>3639</v>
      </c>
      <c r="O40" s="428">
        <v>0.75</v>
      </c>
      <c r="P40" s="427" t="s">
        <v>3620</v>
      </c>
      <c r="Q40" s="427" t="s">
        <v>3621</v>
      </c>
      <c r="R40" s="427">
        <v>193</v>
      </c>
      <c r="S40" s="427">
        <v>100</v>
      </c>
      <c r="T40" s="427" t="s">
        <v>3622</v>
      </c>
      <c r="U40" s="427" t="s">
        <v>3623</v>
      </c>
      <c r="V40" s="427" t="s">
        <v>3616</v>
      </c>
      <c r="W40" s="427" t="s">
        <v>3616</v>
      </c>
      <c r="X40" s="427" t="s">
        <v>3616</v>
      </c>
      <c r="Y40" s="427" t="s">
        <v>3616</v>
      </c>
      <c r="Z40" s="427" t="s">
        <v>3632</v>
      </c>
      <c r="AA40" s="427" t="s">
        <v>3647</v>
      </c>
      <c r="AB40" s="439" t="s">
        <v>3648</v>
      </c>
      <c r="AC40" s="415" t="s">
        <v>1</v>
      </c>
    </row>
    <row r="41" spans="2:41" ht="15">
      <c r="B41" s="5">
        <v>29</v>
      </c>
      <c r="C41" s="422" t="s">
        <v>3612</v>
      </c>
      <c r="D41" s="422" t="s">
        <v>3656</v>
      </c>
      <c r="E41" s="423">
        <v>3.0450699999999999</v>
      </c>
      <c r="F41" s="423">
        <v>30.860391</v>
      </c>
      <c r="G41" s="424" t="s">
        <v>3655</v>
      </c>
      <c r="H41" s="425">
        <v>2005</v>
      </c>
      <c r="I41" s="425">
        <v>2005</v>
      </c>
      <c r="J41" s="426" t="s">
        <v>3615</v>
      </c>
      <c r="K41" s="427" t="s">
        <v>3616</v>
      </c>
      <c r="L41" s="427" t="s">
        <v>3617</v>
      </c>
      <c r="M41" s="427" t="s">
        <v>3618</v>
      </c>
      <c r="N41" s="427" t="s">
        <v>3639</v>
      </c>
      <c r="O41" s="428">
        <v>0.75</v>
      </c>
      <c r="P41" s="427" t="s">
        <v>3620</v>
      </c>
      <c r="Q41" s="427" t="s">
        <v>3621</v>
      </c>
      <c r="R41" s="427">
        <v>199</v>
      </c>
      <c r="S41" s="427">
        <v>100</v>
      </c>
      <c r="T41" s="427" t="s">
        <v>3622</v>
      </c>
      <c r="U41" s="427" t="s">
        <v>3623</v>
      </c>
      <c r="V41" s="427" t="s">
        <v>3616</v>
      </c>
      <c r="W41" s="427" t="s">
        <v>3616</v>
      </c>
      <c r="X41" s="427" t="s">
        <v>3616</v>
      </c>
      <c r="Y41" s="427" t="s">
        <v>3616</v>
      </c>
      <c r="Z41" s="427" t="s">
        <v>3632</v>
      </c>
      <c r="AA41" s="427" t="s">
        <v>3647</v>
      </c>
      <c r="AB41" s="439" t="s">
        <v>3648</v>
      </c>
      <c r="AC41" s="415" t="s">
        <v>1</v>
      </c>
    </row>
    <row r="42" spans="2:41" ht="15">
      <c r="B42" s="5">
        <v>30</v>
      </c>
      <c r="C42" s="422" t="s">
        <v>3612</v>
      </c>
      <c r="D42" s="440" t="s">
        <v>3657</v>
      </c>
      <c r="E42" s="423">
        <v>1.0550082999999999</v>
      </c>
      <c r="F42" s="423">
        <v>33.713825</v>
      </c>
      <c r="G42" s="441" t="s">
        <v>3658</v>
      </c>
      <c r="H42" s="442">
        <v>2008</v>
      </c>
      <c r="I42" s="442">
        <v>2008</v>
      </c>
      <c r="J42" s="427" t="s">
        <v>3659</v>
      </c>
      <c r="K42" s="427" t="s">
        <v>3660</v>
      </c>
      <c r="L42" s="427" t="s">
        <v>3617</v>
      </c>
      <c r="M42" s="427" t="s">
        <v>3618</v>
      </c>
      <c r="N42" s="427" t="s">
        <v>3619</v>
      </c>
      <c r="O42" s="428">
        <v>0.05</v>
      </c>
      <c r="P42" s="427" t="s">
        <v>3620</v>
      </c>
      <c r="Q42" s="427" t="s">
        <v>3621</v>
      </c>
      <c r="R42" s="426">
        <v>79</v>
      </c>
      <c r="S42" s="426">
        <v>74.7</v>
      </c>
      <c r="T42" s="427" t="s">
        <v>3630</v>
      </c>
      <c r="U42" s="427" t="s">
        <v>3631</v>
      </c>
      <c r="V42" s="427" t="s">
        <v>3616</v>
      </c>
      <c r="W42" s="427" t="s">
        <v>3616</v>
      </c>
      <c r="X42" s="427" t="s">
        <v>3616</v>
      </c>
      <c r="Y42" s="427" t="s">
        <v>3616</v>
      </c>
      <c r="Z42" s="427" t="s">
        <v>3632</v>
      </c>
      <c r="AA42" s="427" t="s">
        <v>3661</v>
      </c>
      <c r="AB42" s="422" t="s">
        <v>3662</v>
      </c>
      <c r="AC42" s="415" t="s">
        <v>1</v>
      </c>
    </row>
    <row r="43" spans="2:41" ht="15">
      <c r="B43" s="5">
        <v>31</v>
      </c>
      <c r="C43" s="422" t="s">
        <v>3612</v>
      </c>
      <c r="D43" s="440" t="s">
        <v>3657</v>
      </c>
      <c r="E43" s="423">
        <v>1.0550082999999999</v>
      </c>
      <c r="F43" s="423">
        <v>33.713825</v>
      </c>
      <c r="G43" s="441" t="s">
        <v>3658</v>
      </c>
      <c r="H43" s="442">
        <v>2008</v>
      </c>
      <c r="I43" s="442">
        <v>2008</v>
      </c>
      <c r="J43" s="427" t="s">
        <v>3659</v>
      </c>
      <c r="K43" s="427" t="s">
        <v>3660</v>
      </c>
      <c r="L43" s="427" t="s">
        <v>3617</v>
      </c>
      <c r="M43" s="427" t="s">
        <v>3618</v>
      </c>
      <c r="N43" s="427" t="s">
        <v>3639</v>
      </c>
      <c r="O43" s="428">
        <v>0.75</v>
      </c>
      <c r="P43" s="427" t="s">
        <v>3620</v>
      </c>
      <c r="Q43" s="427" t="s">
        <v>3621</v>
      </c>
      <c r="R43" s="426">
        <v>115</v>
      </c>
      <c r="S43" s="426">
        <v>89.6</v>
      </c>
      <c r="T43" s="427" t="s">
        <v>3630</v>
      </c>
      <c r="U43" s="427" t="s">
        <v>3631</v>
      </c>
      <c r="V43" s="427" t="s">
        <v>3616</v>
      </c>
      <c r="W43" s="427" t="s">
        <v>3616</v>
      </c>
      <c r="X43" s="427" t="s">
        <v>3616</v>
      </c>
      <c r="Y43" s="427" t="s">
        <v>3616</v>
      </c>
      <c r="Z43" s="427" t="s">
        <v>3632</v>
      </c>
      <c r="AA43" s="427" t="s">
        <v>3661</v>
      </c>
      <c r="AB43" s="422" t="s">
        <v>3662</v>
      </c>
      <c r="AC43" s="415" t="s">
        <v>1</v>
      </c>
    </row>
    <row r="44" spans="2:41" ht="15">
      <c r="B44" s="5">
        <v>32</v>
      </c>
      <c r="C44" s="422" t="s">
        <v>3612</v>
      </c>
      <c r="D44" s="440" t="s">
        <v>3657</v>
      </c>
      <c r="E44" s="423">
        <v>1.0550082999999999</v>
      </c>
      <c r="F44" s="423">
        <v>33.713825</v>
      </c>
      <c r="G44" s="441" t="s">
        <v>3658</v>
      </c>
      <c r="H44" s="442">
        <v>2008</v>
      </c>
      <c r="I44" s="442">
        <v>2008</v>
      </c>
      <c r="J44" s="426" t="s">
        <v>3663</v>
      </c>
      <c r="K44" s="427" t="s">
        <v>3616</v>
      </c>
      <c r="L44" s="427" t="s">
        <v>3617</v>
      </c>
      <c r="M44" s="427" t="s">
        <v>3618</v>
      </c>
      <c r="N44" s="427" t="s">
        <v>3639</v>
      </c>
      <c r="O44" s="428">
        <v>0.75</v>
      </c>
      <c r="P44" s="427" t="s">
        <v>3620</v>
      </c>
      <c r="Q44" s="427" t="s">
        <v>3621</v>
      </c>
      <c r="R44" s="426">
        <v>84</v>
      </c>
      <c r="S44" s="426">
        <v>100</v>
      </c>
      <c r="T44" s="427" t="s">
        <v>3622</v>
      </c>
      <c r="U44" s="427" t="s">
        <v>3623</v>
      </c>
      <c r="V44" s="427" t="s">
        <v>3616</v>
      </c>
      <c r="W44" s="427" t="s">
        <v>3616</v>
      </c>
      <c r="X44" s="427" t="s">
        <v>3616</v>
      </c>
      <c r="Y44" s="427" t="s">
        <v>3616</v>
      </c>
      <c r="Z44" s="427" t="s">
        <v>3632</v>
      </c>
      <c r="AA44" s="427" t="s">
        <v>3661</v>
      </c>
      <c r="AB44" s="422" t="s">
        <v>3662</v>
      </c>
      <c r="AC44" s="415" t="s">
        <v>1</v>
      </c>
    </row>
    <row r="45" spans="2:41" ht="15">
      <c r="B45" s="5">
        <v>33</v>
      </c>
      <c r="C45" s="422" t="s">
        <v>3612</v>
      </c>
      <c r="D45" s="440" t="s">
        <v>3657</v>
      </c>
      <c r="E45" s="423">
        <v>1.0550082999999999</v>
      </c>
      <c r="F45" s="423">
        <v>33.713825</v>
      </c>
      <c r="G45" s="441" t="s">
        <v>3658</v>
      </c>
      <c r="H45" s="442">
        <v>2008</v>
      </c>
      <c r="I45" s="442">
        <v>2008</v>
      </c>
      <c r="J45" s="426" t="s">
        <v>3663</v>
      </c>
      <c r="K45" s="427" t="s">
        <v>3616</v>
      </c>
      <c r="L45" s="427" t="s">
        <v>3617</v>
      </c>
      <c r="M45" s="427" t="s">
        <v>3618</v>
      </c>
      <c r="N45" s="427" t="s">
        <v>3619</v>
      </c>
      <c r="O45" s="428">
        <v>0.05</v>
      </c>
      <c r="P45" s="427" t="s">
        <v>3620</v>
      </c>
      <c r="Q45" s="427" t="s">
        <v>3621</v>
      </c>
      <c r="R45" s="426">
        <v>65</v>
      </c>
      <c r="S45" s="426">
        <v>100</v>
      </c>
      <c r="T45" s="427" t="s">
        <v>3622</v>
      </c>
      <c r="U45" s="427" t="s">
        <v>3623</v>
      </c>
      <c r="V45" s="427" t="s">
        <v>3616</v>
      </c>
      <c r="W45" s="427" t="s">
        <v>3616</v>
      </c>
      <c r="X45" s="427" t="s">
        <v>3616</v>
      </c>
      <c r="Y45" s="427" t="s">
        <v>3616</v>
      </c>
      <c r="Z45" s="427" t="s">
        <v>3632</v>
      </c>
      <c r="AA45" s="427" t="s">
        <v>3661</v>
      </c>
      <c r="AB45" s="422" t="s">
        <v>3662</v>
      </c>
      <c r="AC45" s="415" t="s">
        <v>1</v>
      </c>
    </row>
    <row r="46" spans="2:41" ht="15">
      <c r="B46" s="5">
        <v>34</v>
      </c>
      <c r="C46" s="422" t="s">
        <v>3612</v>
      </c>
      <c r="D46" s="440" t="s">
        <v>3664</v>
      </c>
      <c r="E46" s="423">
        <v>0.65</v>
      </c>
      <c r="F46" s="423">
        <v>33.170830000000002</v>
      </c>
      <c r="G46" s="443" t="s">
        <v>3614</v>
      </c>
      <c r="H46" s="442">
        <v>2001</v>
      </c>
      <c r="I46" s="442">
        <v>2001</v>
      </c>
      <c r="J46" s="426" t="s">
        <v>3615</v>
      </c>
      <c r="K46" s="427" t="s">
        <v>3616</v>
      </c>
      <c r="L46" s="427" t="s">
        <v>3617</v>
      </c>
      <c r="M46" s="427" t="s">
        <v>3618</v>
      </c>
      <c r="N46" s="427" t="s">
        <v>3628</v>
      </c>
      <c r="O46" s="428">
        <v>0.05</v>
      </c>
      <c r="P46" s="427" t="s">
        <v>3620</v>
      </c>
      <c r="Q46" s="427" t="s">
        <v>3621</v>
      </c>
      <c r="R46" s="426">
        <v>18</v>
      </c>
      <c r="S46" s="426">
        <v>100</v>
      </c>
      <c r="T46" s="427" t="s">
        <v>3622</v>
      </c>
      <c r="U46" s="427" t="s">
        <v>3623</v>
      </c>
      <c r="V46" s="427" t="s">
        <v>3616</v>
      </c>
      <c r="W46" s="427" t="s">
        <v>3616</v>
      </c>
      <c r="X46" s="427" t="s">
        <v>3616</v>
      </c>
      <c r="Y46" s="427" t="s">
        <v>3616</v>
      </c>
      <c r="Z46" s="427" t="s">
        <v>3624</v>
      </c>
      <c r="AA46" s="427" t="s">
        <v>3625</v>
      </c>
      <c r="AB46" s="422" t="s">
        <v>3626</v>
      </c>
      <c r="AC46" s="415" t="s">
        <v>1</v>
      </c>
    </row>
    <row r="47" spans="2:41" ht="15">
      <c r="B47" s="5">
        <v>35</v>
      </c>
      <c r="C47" s="429" t="s">
        <v>3612</v>
      </c>
      <c r="D47" s="430" t="s">
        <v>3665</v>
      </c>
      <c r="E47" s="431">
        <v>1.4319440000000001</v>
      </c>
      <c r="F47" s="431">
        <v>31.352499999999999</v>
      </c>
      <c r="G47" s="432" t="s">
        <v>3629</v>
      </c>
      <c r="H47" s="433">
        <v>2009</v>
      </c>
      <c r="I47" s="433">
        <v>2009</v>
      </c>
      <c r="J47" s="426" t="s">
        <v>3615</v>
      </c>
      <c r="K47" s="434" t="s">
        <v>3616</v>
      </c>
      <c r="L47" s="427" t="s">
        <v>3617</v>
      </c>
      <c r="M47" s="427" t="s">
        <v>3618</v>
      </c>
      <c r="N47" s="427" t="s">
        <v>3628</v>
      </c>
      <c r="O47" s="435">
        <v>0.05</v>
      </c>
      <c r="P47" s="427" t="s">
        <v>3620</v>
      </c>
      <c r="Q47" s="427" t="s">
        <v>3621</v>
      </c>
      <c r="R47" s="434">
        <v>100</v>
      </c>
      <c r="S47" s="434">
        <v>89</v>
      </c>
      <c r="T47" s="427" t="s">
        <v>3630</v>
      </c>
      <c r="U47" s="427" t="s">
        <v>3631</v>
      </c>
      <c r="V47" s="434" t="s">
        <v>3616</v>
      </c>
      <c r="W47" s="434" t="s">
        <v>3616</v>
      </c>
      <c r="X47" s="434" t="s">
        <v>3616</v>
      </c>
      <c r="Y47" s="434" t="s">
        <v>3616</v>
      </c>
      <c r="Z47" s="434" t="s">
        <v>3632</v>
      </c>
      <c r="AA47" s="434" t="s">
        <v>3633</v>
      </c>
      <c r="AB47" s="436" t="s">
        <v>3634</v>
      </c>
      <c r="AC47" s="415" t="s">
        <v>1</v>
      </c>
    </row>
    <row r="48" spans="2:41" ht="15">
      <c r="B48" s="5">
        <v>36</v>
      </c>
      <c r="C48" s="429" t="s">
        <v>3612</v>
      </c>
      <c r="D48" s="430" t="s">
        <v>3665</v>
      </c>
      <c r="E48" s="431">
        <v>1.4319440000000001</v>
      </c>
      <c r="F48" s="431">
        <v>31.352499999999999</v>
      </c>
      <c r="G48" s="432" t="s">
        <v>3629</v>
      </c>
      <c r="H48" s="433">
        <v>2009</v>
      </c>
      <c r="I48" s="433">
        <v>2009</v>
      </c>
      <c r="J48" s="426" t="s">
        <v>3615</v>
      </c>
      <c r="K48" s="434" t="s">
        <v>3616</v>
      </c>
      <c r="L48" s="427" t="s">
        <v>3617</v>
      </c>
      <c r="M48" s="427" t="s">
        <v>3618</v>
      </c>
      <c r="N48" s="427" t="s">
        <v>3640</v>
      </c>
      <c r="O48" s="437">
        <v>0.5</v>
      </c>
      <c r="P48" s="427" t="s">
        <v>3620</v>
      </c>
      <c r="Q48" s="427" t="s">
        <v>3621</v>
      </c>
      <c r="R48" s="434">
        <v>100</v>
      </c>
      <c r="S48" s="434">
        <v>91</v>
      </c>
      <c r="T48" s="427" t="s">
        <v>3650</v>
      </c>
      <c r="U48" s="427" t="s">
        <v>3651</v>
      </c>
      <c r="V48" s="434" t="s">
        <v>3616</v>
      </c>
      <c r="W48" s="434" t="s">
        <v>3616</v>
      </c>
      <c r="X48" s="434" t="s">
        <v>3616</v>
      </c>
      <c r="Y48" s="434" t="s">
        <v>3616</v>
      </c>
      <c r="Z48" s="434" t="s">
        <v>3632</v>
      </c>
      <c r="AA48" s="434" t="s">
        <v>3633</v>
      </c>
      <c r="AB48" s="436" t="s">
        <v>3634</v>
      </c>
      <c r="AC48" s="415" t="s">
        <v>1</v>
      </c>
    </row>
    <row r="49" spans="2:41" ht="15">
      <c r="B49" s="5">
        <v>37</v>
      </c>
      <c r="C49" s="429" t="s">
        <v>3612</v>
      </c>
      <c r="D49" s="430" t="s">
        <v>3665</v>
      </c>
      <c r="E49" s="431">
        <v>1.4319440000000001</v>
      </c>
      <c r="F49" s="431">
        <v>31.352499999999999</v>
      </c>
      <c r="G49" s="432" t="s">
        <v>3629</v>
      </c>
      <c r="H49" s="433">
        <v>2009</v>
      </c>
      <c r="I49" s="433">
        <v>2009</v>
      </c>
      <c r="J49" s="426" t="s">
        <v>3615</v>
      </c>
      <c r="K49" s="434" t="s">
        <v>3616</v>
      </c>
      <c r="L49" s="427" t="s">
        <v>3617</v>
      </c>
      <c r="M49" s="427" t="s">
        <v>3618</v>
      </c>
      <c r="N49" s="427" t="s">
        <v>3639</v>
      </c>
      <c r="O49" s="435">
        <v>0.75</v>
      </c>
      <c r="P49" s="427" t="s">
        <v>3620</v>
      </c>
      <c r="Q49" s="427" t="s">
        <v>3621</v>
      </c>
      <c r="R49" s="434">
        <v>100</v>
      </c>
      <c r="S49" s="434">
        <v>69</v>
      </c>
      <c r="T49" s="427" t="s">
        <v>3630</v>
      </c>
      <c r="U49" s="427" t="s">
        <v>3631</v>
      </c>
      <c r="V49" s="434" t="s">
        <v>3616</v>
      </c>
      <c r="W49" s="434" t="s">
        <v>3616</v>
      </c>
      <c r="X49" s="434" t="s">
        <v>3616</v>
      </c>
      <c r="Y49" s="434" t="s">
        <v>3616</v>
      </c>
      <c r="Z49" s="434" t="s">
        <v>3632</v>
      </c>
      <c r="AA49" s="434" t="s">
        <v>3633</v>
      </c>
      <c r="AB49" s="436" t="s">
        <v>3634</v>
      </c>
      <c r="AC49" s="415" t="s">
        <v>1</v>
      </c>
    </row>
    <row r="50" spans="2:41" ht="15">
      <c r="B50" s="5">
        <v>38</v>
      </c>
      <c r="C50" s="429" t="s">
        <v>3612</v>
      </c>
      <c r="D50" s="430" t="s">
        <v>3665</v>
      </c>
      <c r="E50" s="431">
        <v>1.4319440000000001</v>
      </c>
      <c r="F50" s="431">
        <v>31.352499999999999</v>
      </c>
      <c r="G50" s="432" t="s">
        <v>3629</v>
      </c>
      <c r="H50" s="433">
        <v>2009</v>
      </c>
      <c r="I50" s="433">
        <v>2009</v>
      </c>
      <c r="J50" s="426" t="s">
        <v>3615</v>
      </c>
      <c r="K50" s="434" t="s">
        <v>3616</v>
      </c>
      <c r="L50" s="427" t="s">
        <v>3617</v>
      </c>
      <c r="M50" s="427" t="s">
        <v>3618</v>
      </c>
      <c r="N50" s="427" t="s">
        <v>3619</v>
      </c>
      <c r="O50" s="435">
        <v>0.05</v>
      </c>
      <c r="P50" s="427" t="s">
        <v>3620</v>
      </c>
      <c r="Q50" s="427" t="s">
        <v>3621</v>
      </c>
      <c r="R50" s="434">
        <v>100</v>
      </c>
      <c r="S50" s="434">
        <v>93</v>
      </c>
      <c r="T50" s="427" t="s">
        <v>3650</v>
      </c>
      <c r="U50" s="427" t="s">
        <v>3651</v>
      </c>
      <c r="V50" s="434" t="s">
        <v>3616</v>
      </c>
      <c r="W50" s="434" t="s">
        <v>3616</v>
      </c>
      <c r="X50" s="434" t="s">
        <v>3616</v>
      </c>
      <c r="Y50" s="434" t="s">
        <v>3616</v>
      </c>
      <c r="Z50" s="434" t="s">
        <v>3632</v>
      </c>
      <c r="AA50" s="434" t="s">
        <v>3633</v>
      </c>
      <c r="AB50" s="436" t="s">
        <v>3634</v>
      </c>
      <c r="AC50" s="415" t="s">
        <v>1</v>
      </c>
    </row>
    <row r="51" spans="2:41" ht="15">
      <c r="B51" s="5">
        <v>39</v>
      </c>
      <c r="C51" s="429" t="s">
        <v>3612</v>
      </c>
      <c r="D51" s="430" t="s">
        <v>3665</v>
      </c>
      <c r="E51" s="431">
        <v>1.4319440000000001</v>
      </c>
      <c r="F51" s="431">
        <v>31.352499999999999</v>
      </c>
      <c r="G51" s="432" t="s">
        <v>3629</v>
      </c>
      <c r="H51" s="433">
        <v>2009</v>
      </c>
      <c r="I51" s="433">
        <v>2009</v>
      </c>
      <c r="J51" s="427" t="s">
        <v>3659</v>
      </c>
      <c r="K51" s="434" t="s">
        <v>3660</v>
      </c>
      <c r="L51" s="427" t="s">
        <v>3617</v>
      </c>
      <c r="M51" s="427" t="s">
        <v>3618</v>
      </c>
      <c r="N51" s="427" t="s">
        <v>3639</v>
      </c>
      <c r="O51" s="435">
        <v>0.75</v>
      </c>
      <c r="P51" s="427" t="s">
        <v>3620</v>
      </c>
      <c r="Q51" s="427" t="s">
        <v>3621</v>
      </c>
      <c r="R51" s="434">
        <v>100</v>
      </c>
      <c r="S51" s="434">
        <v>88</v>
      </c>
      <c r="T51" s="427" t="s">
        <v>3630</v>
      </c>
      <c r="U51" s="427" t="s">
        <v>3631</v>
      </c>
      <c r="V51" s="434" t="s">
        <v>3616</v>
      </c>
      <c r="W51" s="434" t="s">
        <v>3616</v>
      </c>
      <c r="X51" s="434" t="s">
        <v>3616</v>
      </c>
      <c r="Y51" s="434" t="s">
        <v>3616</v>
      </c>
      <c r="Z51" s="434" t="s">
        <v>3632</v>
      </c>
      <c r="AA51" s="434" t="s">
        <v>3633</v>
      </c>
      <c r="AB51" s="436" t="s">
        <v>3634</v>
      </c>
      <c r="AC51" s="415" t="s">
        <v>1</v>
      </c>
    </row>
    <row r="52" spans="2:41" ht="15">
      <c r="B52" s="5">
        <v>40</v>
      </c>
      <c r="C52" s="422" t="s">
        <v>3612</v>
      </c>
      <c r="D52" s="422" t="s">
        <v>3277</v>
      </c>
      <c r="E52" s="423">
        <v>0.43095</v>
      </c>
      <c r="F52" s="423">
        <v>33.228983300000003</v>
      </c>
      <c r="G52" s="444" t="s">
        <v>3666</v>
      </c>
      <c r="H52" s="425">
        <v>2011</v>
      </c>
      <c r="I52" s="425">
        <v>2011</v>
      </c>
      <c r="J52" s="427" t="s">
        <v>3659</v>
      </c>
      <c r="K52" s="427" t="s">
        <v>3660</v>
      </c>
      <c r="L52" s="427" t="s">
        <v>3617</v>
      </c>
      <c r="M52" s="427" t="s">
        <v>3618</v>
      </c>
      <c r="N52" s="427" t="s">
        <v>3619</v>
      </c>
      <c r="O52" s="428">
        <v>0.05</v>
      </c>
      <c r="P52" s="427" t="s">
        <v>3620</v>
      </c>
      <c r="Q52" s="427" t="s">
        <v>3621</v>
      </c>
      <c r="R52" s="427">
        <v>93</v>
      </c>
      <c r="S52" s="427">
        <v>33</v>
      </c>
      <c r="T52" s="427" t="s">
        <v>3630</v>
      </c>
      <c r="U52" s="427" t="s">
        <v>3631</v>
      </c>
      <c r="V52" s="427" t="s">
        <v>3616</v>
      </c>
      <c r="W52" s="427" t="s">
        <v>3616</v>
      </c>
      <c r="X52" s="427" t="s">
        <v>3616</v>
      </c>
      <c r="Y52" s="427" t="s">
        <v>3616</v>
      </c>
      <c r="Z52" s="427" t="s">
        <v>3632</v>
      </c>
      <c r="AA52" s="427" t="s">
        <v>3667</v>
      </c>
      <c r="AB52" s="439" t="s">
        <v>3668</v>
      </c>
      <c r="AC52" s="415" t="s">
        <v>1</v>
      </c>
    </row>
    <row r="53" spans="2:41" ht="15">
      <c r="B53" s="5">
        <v>41</v>
      </c>
      <c r="C53" s="422" t="s">
        <v>3612</v>
      </c>
      <c r="D53" s="422" t="s">
        <v>3277</v>
      </c>
      <c r="E53" s="423">
        <v>0.43095</v>
      </c>
      <c r="F53" s="423">
        <v>33.228983300000003</v>
      </c>
      <c r="G53" s="444" t="s">
        <v>3666</v>
      </c>
      <c r="H53" s="425">
        <v>2011</v>
      </c>
      <c r="I53" s="425">
        <v>2011</v>
      </c>
      <c r="J53" s="426" t="s">
        <v>3663</v>
      </c>
      <c r="K53" s="427" t="s">
        <v>3616</v>
      </c>
      <c r="L53" s="427" t="s">
        <v>3617</v>
      </c>
      <c r="M53" s="427" t="s">
        <v>3618</v>
      </c>
      <c r="N53" s="427" t="s">
        <v>3619</v>
      </c>
      <c r="O53" s="428">
        <v>0.05</v>
      </c>
      <c r="P53" s="427" t="s">
        <v>3620</v>
      </c>
      <c r="Q53" s="427" t="s">
        <v>3621</v>
      </c>
      <c r="R53" s="427">
        <v>208</v>
      </c>
      <c r="S53" s="427">
        <v>84.6</v>
      </c>
      <c r="T53" s="427" t="s">
        <v>3630</v>
      </c>
      <c r="U53" s="427" t="s">
        <v>3631</v>
      </c>
      <c r="V53" s="427" t="s">
        <v>3616</v>
      </c>
      <c r="W53" s="427" t="s">
        <v>3616</v>
      </c>
      <c r="X53" s="427" t="s">
        <v>3616</v>
      </c>
      <c r="Y53" s="427" t="s">
        <v>3616</v>
      </c>
      <c r="Z53" s="427" t="s">
        <v>3632</v>
      </c>
      <c r="AA53" s="427" t="s">
        <v>3667</v>
      </c>
      <c r="AB53" s="439" t="s">
        <v>3668</v>
      </c>
      <c r="AC53" s="415" t="s">
        <v>1</v>
      </c>
    </row>
    <row r="54" spans="2:41" ht="15">
      <c r="B54" s="5">
        <v>42</v>
      </c>
      <c r="C54" s="422" t="s">
        <v>3612</v>
      </c>
      <c r="D54" s="422" t="s">
        <v>3277</v>
      </c>
      <c r="E54" s="423">
        <v>0.43095</v>
      </c>
      <c r="F54" s="423">
        <v>33.228983300000003</v>
      </c>
      <c r="G54" s="444" t="s">
        <v>3666</v>
      </c>
      <c r="H54" s="425">
        <v>2011</v>
      </c>
      <c r="I54" s="425">
        <v>2011</v>
      </c>
      <c r="J54" s="427" t="s">
        <v>3659</v>
      </c>
      <c r="K54" s="427" t="s">
        <v>3660</v>
      </c>
      <c r="L54" s="427" t="s">
        <v>3617</v>
      </c>
      <c r="M54" s="427" t="s">
        <v>3618</v>
      </c>
      <c r="N54" s="427" t="s">
        <v>3639</v>
      </c>
      <c r="O54" s="428">
        <v>0.75</v>
      </c>
      <c r="P54" s="427" t="s">
        <v>3620</v>
      </c>
      <c r="Q54" s="427" t="s">
        <v>3621</v>
      </c>
      <c r="R54" s="427">
        <v>166</v>
      </c>
      <c r="S54" s="427">
        <v>24.7</v>
      </c>
      <c r="T54" s="427" t="s">
        <v>3630</v>
      </c>
      <c r="U54" s="427" t="s">
        <v>3631</v>
      </c>
      <c r="V54" s="427" t="s">
        <v>3616</v>
      </c>
      <c r="W54" s="427" t="s">
        <v>3616</v>
      </c>
      <c r="X54" s="427" t="s">
        <v>3616</v>
      </c>
      <c r="Y54" s="427" t="s">
        <v>3616</v>
      </c>
      <c r="Z54" s="427" t="s">
        <v>3632</v>
      </c>
      <c r="AA54" s="427" t="s">
        <v>3667</v>
      </c>
      <c r="AB54" s="439" t="s">
        <v>3668</v>
      </c>
      <c r="AC54" s="415" t="s">
        <v>1</v>
      </c>
    </row>
    <row r="55" spans="2:41" ht="15">
      <c r="B55" s="5">
        <v>43</v>
      </c>
      <c r="C55" s="422" t="s">
        <v>3612</v>
      </c>
      <c r="D55" s="422" t="s">
        <v>3277</v>
      </c>
      <c r="E55" s="423">
        <v>0.43095</v>
      </c>
      <c r="F55" s="423">
        <v>33.228983300000003</v>
      </c>
      <c r="G55" s="444" t="s">
        <v>3666</v>
      </c>
      <c r="H55" s="425">
        <v>2011</v>
      </c>
      <c r="I55" s="425">
        <v>2011</v>
      </c>
      <c r="J55" s="426" t="s">
        <v>3663</v>
      </c>
      <c r="K55" s="427" t="s">
        <v>3616</v>
      </c>
      <c r="L55" s="427" t="s">
        <v>3617</v>
      </c>
      <c r="M55" s="427" t="s">
        <v>3618</v>
      </c>
      <c r="N55" s="427" t="s">
        <v>3639</v>
      </c>
      <c r="O55" s="428">
        <v>0.75</v>
      </c>
      <c r="P55" s="427" t="s">
        <v>3620</v>
      </c>
      <c r="Q55" s="427" t="s">
        <v>3621</v>
      </c>
      <c r="R55" s="427">
        <v>325</v>
      </c>
      <c r="S55" s="427">
        <v>56.9</v>
      </c>
      <c r="T55" s="427" t="s">
        <v>3630</v>
      </c>
      <c r="U55" s="427" t="s">
        <v>3631</v>
      </c>
      <c r="V55" s="427" t="s">
        <v>3616</v>
      </c>
      <c r="W55" s="427" t="s">
        <v>3616</v>
      </c>
      <c r="X55" s="427" t="s">
        <v>3616</v>
      </c>
      <c r="Y55" s="427" t="s">
        <v>3616</v>
      </c>
      <c r="Z55" s="427" t="s">
        <v>3632</v>
      </c>
      <c r="AA55" s="427" t="s">
        <v>3667</v>
      </c>
      <c r="AB55" s="439" t="s">
        <v>3668</v>
      </c>
      <c r="AC55" s="415" t="s">
        <v>1</v>
      </c>
    </row>
    <row r="56" spans="2:41" ht="15">
      <c r="B56" s="5">
        <v>44</v>
      </c>
      <c r="C56" s="422" t="s">
        <v>3612</v>
      </c>
      <c r="D56" s="422" t="s">
        <v>3669</v>
      </c>
      <c r="E56" s="423">
        <v>0.43030400000000002</v>
      </c>
      <c r="F56" s="423">
        <v>33.203870999999999</v>
      </c>
      <c r="G56" s="424" t="s">
        <v>3670</v>
      </c>
      <c r="H56" s="425">
        <v>2006</v>
      </c>
      <c r="I56" s="425">
        <v>2006</v>
      </c>
      <c r="J56" s="426" t="s">
        <v>3615</v>
      </c>
      <c r="K56" s="427" t="s">
        <v>3616</v>
      </c>
      <c r="L56" s="427" t="s">
        <v>3617</v>
      </c>
      <c r="M56" s="427" t="s">
        <v>3618</v>
      </c>
      <c r="N56" s="427" t="s">
        <v>3639</v>
      </c>
      <c r="O56" s="428">
        <v>0.75</v>
      </c>
      <c r="P56" s="427" t="s">
        <v>3620</v>
      </c>
      <c r="Q56" s="427" t="s">
        <v>3621</v>
      </c>
      <c r="R56" s="427">
        <v>85</v>
      </c>
      <c r="S56" s="427">
        <v>74</v>
      </c>
      <c r="T56" s="427" t="s">
        <v>3630</v>
      </c>
      <c r="U56" s="427" t="s">
        <v>3631</v>
      </c>
      <c r="V56" s="427" t="s">
        <v>3616</v>
      </c>
      <c r="W56" s="427" t="s">
        <v>3616</v>
      </c>
      <c r="X56" s="427" t="s">
        <v>3616</v>
      </c>
      <c r="Y56" s="427" t="s">
        <v>3616</v>
      </c>
      <c r="Z56" s="427" t="s">
        <v>3632</v>
      </c>
      <c r="AA56" s="427" t="s">
        <v>3647</v>
      </c>
      <c r="AB56" s="439" t="s">
        <v>3648</v>
      </c>
      <c r="AC56" s="415" t="s">
        <v>1</v>
      </c>
    </row>
    <row r="57" spans="2:41" ht="15">
      <c r="B57" s="5">
        <v>45</v>
      </c>
      <c r="C57" s="422" t="s">
        <v>3612</v>
      </c>
      <c r="D57" s="422" t="s">
        <v>3669</v>
      </c>
      <c r="E57" s="423">
        <v>0.43030400000000002</v>
      </c>
      <c r="F57" s="423">
        <v>33.203870999999999</v>
      </c>
      <c r="G57" s="424" t="s">
        <v>3670</v>
      </c>
      <c r="H57" s="425">
        <v>2006</v>
      </c>
      <c r="I57" s="425">
        <v>2006</v>
      </c>
      <c r="J57" s="426" t="s">
        <v>3615</v>
      </c>
      <c r="K57" s="427" t="s">
        <v>3616</v>
      </c>
      <c r="L57" s="427" t="s">
        <v>3617</v>
      </c>
      <c r="M57" s="427" t="s">
        <v>3618</v>
      </c>
      <c r="N57" s="427" t="s">
        <v>3619</v>
      </c>
      <c r="O57" s="428">
        <v>0.05</v>
      </c>
      <c r="P57" s="427" t="s">
        <v>3620</v>
      </c>
      <c r="Q57" s="427" t="s">
        <v>3621</v>
      </c>
      <c r="R57" s="427">
        <v>93</v>
      </c>
      <c r="S57" s="427">
        <v>98</v>
      </c>
      <c r="T57" s="427" t="s">
        <v>3622</v>
      </c>
      <c r="U57" s="427" t="s">
        <v>3623</v>
      </c>
      <c r="V57" s="427" t="s">
        <v>3616</v>
      </c>
      <c r="W57" s="427" t="s">
        <v>3616</v>
      </c>
      <c r="X57" s="427" t="s">
        <v>3616</v>
      </c>
      <c r="Y57" s="427" t="s">
        <v>3616</v>
      </c>
      <c r="Z57" s="427" t="s">
        <v>3632</v>
      </c>
      <c r="AA57" s="427" t="s">
        <v>3647</v>
      </c>
      <c r="AB57" s="439" t="s">
        <v>3648</v>
      </c>
      <c r="AC57" s="415" t="s">
        <v>1</v>
      </c>
    </row>
    <row r="58" spans="2:41" ht="15">
      <c r="B58" s="5">
        <v>46</v>
      </c>
      <c r="C58" s="422" t="s">
        <v>3612</v>
      </c>
      <c r="D58" s="422" t="s">
        <v>3669</v>
      </c>
      <c r="E58" s="423">
        <v>0.43030400000000002</v>
      </c>
      <c r="F58" s="423">
        <v>33.203870999999999</v>
      </c>
      <c r="G58" s="424" t="s">
        <v>3645</v>
      </c>
      <c r="H58" s="425">
        <v>2005</v>
      </c>
      <c r="I58" s="425">
        <v>2005</v>
      </c>
      <c r="J58" s="426" t="s">
        <v>3615</v>
      </c>
      <c r="K58" s="427" t="s">
        <v>3616</v>
      </c>
      <c r="L58" s="427" t="s">
        <v>3617</v>
      </c>
      <c r="M58" s="427" t="s">
        <v>3618</v>
      </c>
      <c r="N58" s="427" t="s">
        <v>3639</v>
      </c>
      <c r="O58" s="428">
        <v>0.75</v>
      </c>
      <c r="P58" s="427" t="s">
        <v>3620</v>
      </c>
      <c r="Q58" s="427" t="s">
        <v>3621</v>
      </c>
      <c r="R58" s="427">
        <v>79</v>
      </c>
      <c r="S58" s="427">
        <v>96</v>
      </c>
      <c r="T58" s="427" t="s">
        <v>3650</v>
      </c>
      <c r="U58" s="427" t="s">
        <v>3651</v>
      </c>
      <c r="V58" s="427" t="s">
        <v>3616</v>
      </c>
      <c r="W58" s="427" t="s">
        <v>3616</v>
      </c>
      <c r="X58" s="427" t="s">
        <v>3616</v>
      </c>
      <c r="Y58" s="427" t="s">
        <v>3616</v>
      </c>
      <c r="Z58" s="427" t="s">
        <v>3632</v>
      </c>
      <c r="AA58" s="427" t="s">
        <v>3647</v>
      </c>
      <c r="AB58" s="439" t="s">
        <v>3648</v>
      </c>
      <c r="AC58" s="415" t="s">
        <v>1</v>
      </c>
    </row>
    <row r="59" spans="2:41" ht="15">
      <c r="B59" s="5">
        <v>47</v>
      </c>
      <c r="C59" s="422" t="s">
        <v>3612</v>
      </c>
      <c r="D59" s="422" t="s">
        <v>3671</v>
      </c>
      <c r="E59" s="423">
        <v>0.54966899999999996</v>
      </c>
      <c r="F59" s="423">
        <v>33.191513999999998</v>
      </c>
      <c r="G59" s="424" t="s">
        <v>3672</v>
      </c>
      <c r="H59" s="425">
        <v>2004</v>
      </c>
      <c r="I59" s="425">
        <v>2004</v>
      </c>
      <c r="J59" s="426" t="s">
        <v>3615</v>
      </c>
      <c r="K59" s="427" t="s">
        <v>3616</v>
      </c>
      <c r="L59" s="427" t="s">
        <v>3617</v>
      </c>
      <c r="M59" s="427" t="s">
        <v>3618</v>
      </c>
      <c r="N59" s="427" t="s">
        <v>3639</v>
      </c>
      <c r="O59" s="428">
        <v>0.75</v>
      </c>
      <c r="P59" s="427" t="s">
        <v>3620</v>
      </c>
      <c r="Q59" s="427" t="s">
        <v>3621</v>
      </c>
      <c r="R59" s="427">
        <v>195</v>
      </c>
      <c r="S59" s="427">
        <v>99</v>
      </c>
      <c r="T59" s="427" t="s">
        <v>3622</v>
      </c>
      <c r="U59" s="427" t="s">
        <v>3623</v>
      </c>
      <c r="V59" s="427" t="s">
        <v>3616</v>
      </c>
      <c r="W59" s="427" t="s">
        <v>3616</v>
      </c>
      <c r="X59" s="427" t="s">
        <v>3616</v>
      </c>
      <c r="Y59" s="427" t="s">
        <v>3616</v>
      </c>
      <c r="Z59" s="427" t="s">
        <v>3632</v>
      </c>
      <c r="AA59" s="427" t="s">
        <v>3647</v>
      </c>
      <c r="AB59" s="439" t="s">
        <v>3648</v>
      </c>
      <c r="AC59" s="415" t="s">
        <v>1</v>
      </c>
    </row>
    <row r="60" spans="2:41" ht="15">
      <c r="B60" s="5">
        <v>48</v>
      </c>
      <c r="C60" s="422" t="s">
        <v>3612</v>
      </c>
      <c r="D60" s="422" t="s">
        <v>3671</v>
      </c>
      <c r="E60" s="423">
        <v>0.54966899999999996</v>
      </c>
      <c r="F60" s="423">
        <v>33.191513999999998</v>
      </c>
      <c r="G60" s="424" t="s">
        <v>3672</v>
      </c>
      <c r="H60" s="425">
        <v>2004</v>
      </c>
      <c r="I60" s="425">
        <v>2004</v>
      </c>
      <c r="J60" s="426" t="s">
        <v>3615</v>
      </c>
      <c r="K60" s="427" t="s">
        <v>3616</v>
      </c>
      <c r="L60" s="427" t="s">
        <v>3617</v>
      </c>
      <c r="M60" s="427" t="s">
        <v>3618</v>
      </c>
      <c r="N60" s="427" t="s">
        <v>3619</v>
      </c>
      <c r="O60" s="428">
        <v>0.05</v>
      </c>
      <c r="P60" s="427" t="s">
        <v>3620</v>
      </c>
      <c r="Q60" s="427" t="s">
        <v>3621</v>
      </c>
      <c r="R60" s="427">
        <v>77</v>
      </c>
      <c r="S60" s="427">
        <v>100</v>
      </c>
      <c r="T60" s="427" t="s">
        <v>3622</v>
      </c>
      <c r="U60" s="427" t="s">
        <v>3623</v>
      </c>
      <c r="V60" s="427" t="s">
        <v>3616</v>
      </c>
      <c r="W60" s="427" t="s">
        <v>3616</v>
      </c>
      <c r="X60" s="427" t="s">
        <v>3616</v>
      </c>
      <c r="Y60" s="427" t="s">
        <v>3616</v>
      </c>
      <c r="Z60" s="427" t="s">
        <v>3632</v>
      </c>
      <c r="AA60" s="427" t="s">
        <v>3647</v>
      </c>
      <c r="AB60" s="439" t="s">
        <v>3648</v>
      </c>
      <c r="AC60" s="415" t="s">
        <v>1</v>
      </c>
    </row>
    <row r="61" spans="2:41" ht="15">
      <c r="B61" s="5">
        <v>49</v>
      </c>
      <c r="C61" s="422" t="s">
        <v>3612</v>
      </c>
      <c r="D61" s="422" t="s">
        <v>3673</v>
      </c>
      <c r="E61" s="423">
        <v>0.59904500000000005</v>
      </c>
      <c r="F61" s="423">
        <v>33.123905000000001</v>
      </c>
      <c r="G61" s="424" t="s">
        <v>3614</v>
      </c>
      <c r="H61" s="425">
        <v>2001</v>
      </c>
      <c r="I61" s="425">
        <v>2001</v>
      </c>
      <c r="J61" s="426" t="s">
        <v>3615</v>
      </c>
      <c r="K61" s="427" t="s">
        <v>3616</v>
      </c>
      <c r="L61" s="427" t="s">
        <v>3617</v>
      </c>
      <c r="M61" s="427" t="s">
        <v>3618</v>
      </c>
      <c r="N61" s="427" t="s">
        <v>3628</v>
      </c>
      <c r="O61" s="428">
        <v>0.05</v>
      </c>
      <c r="P61" s="427" t="s">
        <v>3620</v>
      </c>
      <c r="Q61" s="427" t="s">
        <v>3621</v>
      </c>
      <c r="R61" s="427">
        <v>173</v>
      </c>
      <c r="S61" s="427">
        <v>98.27</v>
      </c>
      <c r="T61" s="427" t="s">
        <v>3622</v>
      </c>
      <c r="U61" s="427" t="s">
        <v>3623</v>
      </c>
      <c r="V61" s="427" t="s">
        <v>3616</v>
      </c>
      <c r="W61" s="427" t="s">
        <v>3616</v>
      </c>
      <c r="X61" s="427" t="s">
        <v>3616</v>
      </c>
      <c r="Y61" s="427" t="s">
        <v>3616</v>
      </c>
      <c r="Z61" s="427" t="s">
        <v>3624</v>
      </c>
      <c r="AA61" s="427" t="s">
        <v>3625</v>
      </c>
      <c r="AB61" s="422" t="s">
        <v>3626</v>
      </c>
      <c r="AC61" s="415" t="s">
        <v>1</v>
      </c>
    </row>
    <row r="62" spans="2:41" ht="15">
      <c r="B62" s="5">
        <v>50</v>
      </c>
      <c r="C62" s="422" t="s">
        <v>3612</v>
      </c>
      <c r="D62" s="422" t="s">
        <v>3674</v>
      </c>
      <c r="E62" s="423">
        <v>0.51126199999999999</v>
      </c>
      <c r="F62" s="423">
        <v>33.280270000000002</v>
      </c>
      <c r="G62" s="424" t="s">
        <v>3614</v>
      </c>
      <c r="H62" s="425">
        <v>2001</v>
      </c>
      <c r="I62" s="425">
        <v>2001</v>
      </c>
      <c r="J62" s="426" t="s">
        <v>3615</v>
      </c>
      <c r="K62" s="427" t="s">
        <v>3616</v>
      </c>
      <c r="L62" s="427" t="s">
        <v>3617</v>
      </c>
      <c r="M62" s="427" t="s">
        <v>3618</v>
      </c>
      <c r="N62" s="427" t="s">
        <v>3619</v>
      </c>
      <c r="O62" s="428">
        <v>0.05</v>
      </c>
      <c r="P62" s="427" t="s">
        <v>3620</v>
      </c>
      <c r="Q62" s="427" t="s">
        <v>3621</v>
      </c>
      <c r="R62" s="427">
        <v>33</v>
      </c>
      <c r="S62" s="427">
        <v>100</v>
      </c>
      <c r="T62" s="427" t="s">
        <v>3622</v>
      </c>
      <c r="U62" s="427" t="s">
        <v>3623</v>
      </c>
      <c r="V62" s="427" t="s">
        <v>3616</v>
      </c>
      <c r="W62" s="427" t="s">
        <v>3616</v>
      </c>
      <c r="X62" s="427" t="s">
        <v>3616</v>
      </c>
      <c r="Y62" s="427" t="s">
        <v>3616</v>
      </c>
      <c r="Z62" s="427" t="s">
        <v>3624</v>
      </c>
      <c r="AA62" s="427" t="s">
        <v>3625</v>
      </c>
      <c r="AB62" s="422" t="s">
        <v>3626</v>
      </c>
      <c r="AC62" s="415" t="s">
        <v>1</v>
      </c>
    </row>
    <row r="63" spans="2:41" ht="15">
      <c r="B63" s="5">
        <v>51</v>
      </c>
      <c r="C63" s="422" t="s">
        <v>3612</v>
      </c>
      <c r="D63" s="422" t="s">
        <v>3674</v>
      </c>
      <c r="E63" s="423">
        <v>0.51126199999999999</v>
      </c>
      <c r="F63" s="423">
        <v>33.280270000000002</v>
      </c>
      <c r="G63" s="424" t="s">
        <v>3614</v>
      </c>
      <c r="H63" s="425">
        <v>2001</v>
      </c>
      <c r="I63" s="425">
        <v>2001</v>
      </c>
      <c r="J63" s="427" t="s">
        <v>3627</v>
      </c>
      <c r="K63" s="427" t="s">
        <v>3616</v>
      </c>
      <c r="L63" s="427" t="s">
        <v>3617</v>
      </c>
      <c r="M63" s="427" t="s">
        <v>3618</v>
      </c>
      <c r="N63" s="427" t="s">
        <v>3628</v>
      </c>
      <c r="O63" s="428">
        <v>0.05</v>
      </c>
      <c r="P63" s="427" t="s">
        <v>3620</v>
      </c>
      <c r="Q63" s="427" t="s">
        <v>3621</v>
      </c>
      <c r="R63" s="427">
        <v>52</v>
      </c>
      <c r="S63" s="427">
        <v>100</v>
      </c>
      <c r="T63" s="427" t="s">
        <v>3622</v>
      </c>
      <c r="U63" s="427" t="s">
        <v>3623</v>
      </c>
      <c r="V63" s="427" t="s">
        <v>3616</v>
      </c>
      <c r="W63" s="427" t="s">
        <v>3616</v>
      </c>
      <c r="X63" s="427" t="s">
        <v>3616</v>
      </c>
      <c r="Y63" s="427" t="s">
        <v>3616</v>
      </c>
      <c r="Z63" s="427" t="s">
        <v>3624</v>
      </c>
      <c r="AA63" s="427" t="s">
        <v>3625</v>
      </c>
      <c r="AB63" s="422" t="s">
        <v>3626</v>
      </c>
      <c r="AC63" s="415" t="s">
        <v>1</v>
      </c>
      <c r="AD63" s="7" t="s">
        <v>3717</v>
      </c>
      <c r="AE63" s="449"/>
      <c r="AF63" s="449"/>
      <c r="AG63" s="449"/>
      <c r="AH63" s="449"/>
      <c r="AI63" s="449"/>
      <c r="AJ63" s="449"/>
      <c r="AK63" s="449"/>
      <c r="AL63" s="449"/>
      <c r="AM63" s="449"/>
      <c r="AN63" s="449"/>
      <c r="AO63" s="449"/>
    </row>
    <row r="64" spans="2:41" ht="15">
      <c r="B64" s="5">
        <v>52</v>
      </c>
      <c r="C64" s="422" t="s">
        <v>3612</v>
      </c>
      <c r="D64" s="422" t="s">
        <v>3674</v>
      </c>
      <c r="E64" s="423">
        <v>0.51126199999999999</v>
      </c>
      <c r="F64" s="423">
        <v>33.280270000000002</v>
      </c>
      <c r="G64" s="424" t="s">
        <v>3614</v>
      </c>
      <c r="H64" s="425">
        <v>2001</v>
      </c>
      <c r="I64" s="425">
        <v>2001</v>
      </c>
      <c r="J64" s="427" t="s">
        <v>3627</v>
      </c>
      <c r="K64" s="427" t="s">
        <v>3616</v>
      </c>
      <c r="L64" s="427" t="s">
        <v>3617</v>
      </c>
      <c r="M64" s="427" t="s">
        <v>3618</v>
      </c>
      <c r="N64" s="427" t="s">
        <v>3628</v>
      </c>
      <c r="O64" s="428">
        <v>0.05</v>
      </c>
      <c r="P64" s="427" t="s">
        <v>3620</v>
      </c>
      <c r="Q64" s="427" t="s">
        <v>3621</v>
      </c>
      <c r="R64" s="427">
        <v>70</v>
      </c>
      <c r="S64" s="427">
        <v>98.57</v>
      </c>
      <c r="T64" s="427" t="s">
        <v>3622</v>
      </c>
      <c r="U64" s="427" t="s">
        <v>3623</v>
      </c>
      <c r="V64" s="427" t="s">
        <v>3616</v>
      </c>
      <c r="W64" s="427" t="s">
        <v>3616</v>
      </c>
      <c r="X64" s="427" t="s">
        <v>3616</v>
      </c>
      <c r="Y64" s="427" t="s">
        <v>3616</v>
      </c>
      <c r="Z64" s="427" t="s">
        <v>3624</v>
      </c>
      <c r="AA64" s="427" t="s">
        <v>3625</v>
      </c>
      <c r="AB64" s="422" t="s">
        <v>3626</v>
      </c>
      <c r="AC64" s="415" t="s">
        <v>1</v>
      </c>
    </row>
    <row r="65" spans="2:29" ht="15">
      <c r="B65" s="5">
        <v>53</v>
      </c>
      <c r="C65" s="422" t="s">
        <v>3612</v>
      </c>
      <c r="D65" s="422" t="s">
        <v>3674</v>
      </c>
      <c r="E65" s="423">
        <v>0.51126199999999999</v>
      </c>
      <c r="F65" s="423">
        <v>33.280270000000002</v>
      </c>
      <c r="G65" s="424" t="s">
        <v>3614</v>
      </c>
      <c r="H65" s="425">
        <v>2001</v>
      </c>
      <c r="I65" s="425">
        <v>2001</v>
      </c>
      <c r="J65" s="426" t="s">
        <v>3615</v>
      </c>
      <c r="K65" s="427" t="s">
        <v>3616</v>
      </c>
      <c r="L65" s="427" t="s">
        <v>3617</v>
      </c>
      <c r="M65" s="427" t="s">
        <v>3618</v>
      </c>
      <c r="N65" s="427" t="s">
        <v>3628</v>
      </c>
      <c r="O65" s="428">
        <v>0.05</v>
      </c>
      <c r="P65" s="427" t="s">
        <v>3620</v>
      </c>
      <c r="Q65" s="427" t="s">
        <v>3621</v>
      </c>
      <c r="R65" s="427">
        <v>60</v>
      </c>
      <c r="S65" s="427">
        <v>98.33</v>
      </c>
      <c r="T65" s="427" t="s">
        <v>3622</v>
      </c>
      <c r="U65" s="427" t="s">
        <v>3623</v>
      </c>
      <c r="V65" s="427" t="s">
        <v>3616</v>
      </c>
      <c r="W65" s="427" t="s">
        <v>3616</v>
      </c>
      <c r="X65" s="427" t="s">
        <v>3616</v>
      </c>
      <c r="Y65" s="427" t="s">
        <v>3616</v>
      </c>
      <c r="Z65" s="427" t="s">
        <v>3624</v>
      </c>
      <c r="AA65" s="427" t="s">
        <v>3625</v>
      </c>
      <c r="AB65" s="422" t="s">
        <v>3626</v>
      </c>
      <c r="AC65" s="415" t="s">
        <v>1</v>
      </c>
    </row>
    <row r="66" spans="2:29" ht="15">
      <c r="B66" s="5">
        <v>54</v>
      </c>
      <c r="C66" s="429" t="s">
        <v>3612</v>
      </c>
      <c r="D66" s="430" t="s">
        <v>3234</v>
      </c>
      <c r="E66" s="431">
        <v>-0.86407699999999998</v>
      </c>
      <c r="F66" s="431">
        <v>29.706</v>
      </c>
      <c r="G66" s="432" t="s">
        <v>3635</v>
      </c>
      <c r="H66" s="433">
        <v>2011</v>
      </c>
      <c r="I66" s="433">
        <v>2011</v>
      </c>
      <c r="J66" s="426" t="s">
        <v>3615</v>
      </c>
      <c r="K66" s="434" t="s">
        <v>3616</v>
      </c>
      <c r="L66" s="427" t="s">
        <v>3617</v>
      </c>
      <c r="M66" s="427" t="s">
        <v>3618</v>
      </c>
      <c r="N66" s="427" t="s">
        <v>3628</v>
      </c>
      <c r="O66" s="435">
        <v>0.05</v>
      </c>
      <c r="P66" s="427" t="s">
        <v>3620</v>
      </c>
      <c r="Q66" s="427" t="s">
        <v>3621</v>
      </c>
      <c r="R66" s="434">
        <v>100</v>
      </c>
      <c r="S66" s="434">
        <v>53</v>
      </c>
      <c r="T66" s="427" t="s">
        <v>3630</v>
      </c>
      <c r="U66" s="427" t="s">
        <v>3631</v>
      </c>
      <c r="V66" s="434" t="s">
        <v>3616</v>
      </c>
      <c r="W66" s="434" t="s">
        <v>3616</v>
      </c>
      <c r="X66" s="434" t="s">
        <v>3616</v>
      </c>
      <c r="Y66" s="434" t="s">
        <v>3616</v>
      </c>
      <c r="Z66" s="434" t="s">
        <v>3632</v>
      </c>
      <c r="AA66" s="434" t="s">
        <v>3633</v>
      </c>
      <c r="AB66" s="436" t="s">
        <v>3634</v>
      </c>
      <c r="AC66" s="415" t="s">
        <v>1</v>
      </c>
    </row>
    <row r="67" spans="2:29" ht="15">
      <c r="B67" s="5">
        <v>55</v>
      </c>
      <c r="C67" s="429" t="s">
        <v>3612</v>
      </c>
      <c r="D67" s="430" t="s">
        <v>3234</v>
      </c>
      <c r="E67" s="431">
        <v>-0.86407699999999998</v>
      </c>
      <c r="F67" s="431">
        <v>29.706</v>
      </c>
      <c r="G67" s="432" t="s">
        <v>3629</v>
      </c>
      <c r="H67" s="433">
        <v>2009</v>
      </c>
      <c r="I67" s="433">
        <v>2009</v>
      </c>
      <c r="J67" s="426" t="s">
        <v>3615</v>
      </c>
      <c r="K67" s="434" t="s">
        <v>3616</v>
      </c>
      <c r="L67" s="427" t="s">
        <v>3617</v>
      </c>
      <c r="M67" s="427" t="s">
        <v>3618</v>
      </c>
      <c r="N67" s="427" t="s">
        <v>3628</v>
      </c>
      <c r="O67" s="435">
        <v>0.05</v>
      </c>
      <c r="P67" s="427" t="s">
        <v>3620</v>
      </c>
      <c r="Q67" s="427" t="s">
        <v>3621</v>
      </c>
      <c r="R67" s="434">
        <v>100</v>
      </c>
      <c r="S67" s="434">
        <v>27</v>
      </c>
      <c r="T67" s="427" t="s">
        <v>3630</v>
      </c>
      <c r="U67" s="427" t="s">
        <v>3631</v>
      </c>
      <c r="V67" s="434" t="s">
        <v>3616</v>
      </c>
      <c r="W67" s="434" t="s">
        <v>3616</v>
      </c>
      <c r="X67" s="434" t="s">
        <v>3616</v>
      </c>
      <c r="Y67" s="434" t="s">
        <v>3616</v>
      </c>
      <c r="Z67" s="434" t="s">
        <v>3632</v>
      </c>
      <c r="AA67" s="434" t="s">
        <v>3633</v>
      </c>
      <c r="AB67" s="436" t="s">
        <v>3634</v>
      </c>
      <c r="AC67" s="415" t="s">
        <v>1</v>
      </c>
    </row>
    <row r="68" spans="2:29" ht="15">
      <c r="B68" s="5">
        <v>56</v>
      </c>
      <c r="C68" s="429" t="s">
        <v>3612</v>
      </c>
      <c r="D68" s="430" t="s">
        <v>3234</v>
      </c>
      <c r="E68" s="431">
        <v>-0.86407699999999998</v>
      </c>
      <c r="F68" s="431">
        <v>29.706</v>
      </c>
      <c r="G68" s="432" t="s">
        <v>3635</v>
      </c>
      <c r="H68" s="433">
        <v>2011</v>
      </c>
      <c r="I68" s="433">
        <v>2011</v>
      </c>
      <c r="J68" s="426" t="s">
        <v>3615</v>
      </c>
      <c r="K68" s="434" t="s">
        <v>3616</v>
      </c>
      <c r="L68" s="427" t="s">
        <v>3617</v>
      </c>
      <c r="M68" s="427" t="s">
        <v>3618</v>
      </c>
      <c r="N68" s="427" t="s">
        <v>3619</v>
      </c>
      <c r="O68" s="435">
        <v>0.05</v>
      </c>
      <c r="P68" s="427" t="s">
        <v>3620</v>
      </c>
      <c r="Q68" s="427" t="s">
        <v>3621</v>
      </c>
      <c r="R68" s="434">
        <v>100</v>
      </c>
      <c r="S68" s="434">
        <v>86</v>
      </c>
      <c r="T68" s="427" t="s">
        <v>3630</v>
      </c>
      <c r="U68" s="427" t="s">
        <v>3631</v>
      </c>
      <c r="V68" s="434" t="s">
        <v>3616</v>
      </c>
      <c r="W68" s="434" t="s">
        <v>3616</v>
      </c>
      <c r="X68" s="434" t="s">
        <v>3616</v>
      </c>
      <c r="Y68" s="434" t="s">
        <v>3616</v>
      </c>
      <c r="Z68" s="434" t="s">
        <v>3632</v>
      </c>
      <c r="AA68" s="434" t="s">
        <v>3633</v>
      </c>
      <c r="AB68" s="436" t="s">
        <v>3634</v>
      </c>
      <c r="AC68" s="415" t="s">
        <v>1</v>
      </c>
    </row>
    <row r="69" spans="2:29" ht="15">
      <c r="B69" s="5">
        <v>57</v>
      </c>
      <c r="C69" s="429" t="s">
        <v>3612</v>
      </c>
      <c r="D69" s="430" t="s">
        <v>3234</v>
      </c>
      <c r="E69" s="431">
        <v>-0.86407699999999998</v>
      </c>
      <c r="F69" s="431">
        <v>29.706</v>
      </c>
      <c r="G69" s="432" t="s">
        <v>3629</v>
      </c>
      <c r="H69" s="433">
        <v>2009</v>
      </c>
      <c r="I69" s="433">
        <v>2009</v>
      </c>
      <c r="J69" s="426" t="s">
        <v>3615</v>
      </c>
      <c r="K69" s="434" t="s">
        <v>3616</v>
      </c>
      <c r="L69" s="427" t="s">
        <v>3617</v>
      </c>
      <c r="M69" s="427" t="s">
        <v>3618</v>
      </c>
      <c r="N69" s="427" t="s">
        <v>3640</v>
      </c>
      <c r="O69" s="437">
        <v>0.5</v>
      </c>
      <c r="P69" s="427" t="s">
        <v>3620</v>
      </c>
      <c r="Q69" s="427" t="s">
        <v>3621</v>
      </c>
      <c r="R69" s="434">
        <v>100</v>
      </c>
      <c r="S69" s="434">
        <v>51</v>
      </c>
      <c r="T69" s="427" t="s">
        <v>3630</v>
      </c>
      <c r="U69" s="427" t="s">
        <v>3631</v>
      </c>
      <c r="V69" s="434" t="s">
        <v>3616</v>
      </c>
      <c r="W69" s="434" t="s">
        <v>3616</v>
      </c>
      <c r="X69" s="434" t="s">
        <v>3616</v>
      </c>
      <c r="Y69" s="434" t="s">
        <v>3616</v>
      </c>
      <c r="Z69" s="434" t="s">
        <v>3632</v>
      </c>
      <c r="AA69" s="434" t="s">
        <v>3633</v>
      </c>
      <c r="AB69" s="436" t="s">
        <v>3634</v>
      </c>
      <c r="AC69" s="415" t="s">
        <v>1</v>
      </c>
    </row>
    <row r="70" spans="2:29" ht="15">
      <c r="B70" s="5">
        <v>58</v>
      </c>
      <c r="C70" s="429" t="s">
        <v>3612</v>
      </c>
      <c r="D70" s="430" t="s">
        <v>3234</v>
      </c>
      <c r="E70" s="431">
        <v>-0.86407699999999998</v>
      </c>
      <c r="F70" s="431">
        <v>29.706</v>
      </c>
      <c r="G70" s="432" t="s">
        <v>3629</v>
      </c>
      <c r="H70" s="433">
        <v>2009</v>
      </c>
      <c r="I70" s="433">
        <v>2009</v>
      </c>
      <c r="J70" s="426" t="s">
        <v>3615</v>
      </c>
      <c r="K70" s="434" t="s">
        <v>3616</v>
      </c>
      <c r="L70" s="427" t="s">
        <v>3617</v>
      </c>
      <c r="M70" s="427" t="s">
        <v>3618</v>
      </c>
      <c r="N70" s="427" t="s">
        <v>3639</v>
      </c>
      <c r="O70" s="435">
        <v>0.75</v>
      </c>
      <c r="P70" s="427" t="s">
        <v>3620</v>
      </c>
      <c r="Q70" s="427" t="s">
        <v>3621</v>
      </c>
      <c r="R70" s="434">
        <v>100</v>
      </c>
      <c r="S70" s="434">
        <v>27</v>
      </c>
      <c r="T70" s="427" t="s">
        <v>3630</v>
      </c>
      <c r="U70" s="427" t="s">
        <v>3631</v>
      </c>
      <c r="V70" s="434" t="s">
        <v>3616</v>
      </c>
      <c r="W70" s="434" t="s">
        <v>3616</v>
      </c>
      <c r="X70" s="434" t="s">
        <v>3616</v>
      </c>
      <c r="Y70" s="434" t="s">
        <v>3616</v>
      </c>
      <c r="Z70" s="434" t="s">
        <v>3632</v>
      </c>
      <c r="AA70" s="434" t="s">
        <v>3633</v>
      </c>
      <c r="AB70" s="436" t="s">
        <v>3634</v>
      </c>
      <c r="AC70" s="415" t="s">
        <v>1</v>
      </c>
    </row>
    <row r="71" spans="2:29" ht="15">
      <c r="B71" s="5">
        <v>59</v>
      </c>
      <c r="C71" s="429" t="s">
        <v>3612</v>
      </c>
      <c r="D71" s="430" t="s">
        <v>3234</v>
      </c>
      <c r="E71" s="431">
        <v>-0.86407699999999998</v>
      </c>
      <c r="F71" s="431">
        <v>29.706</v>
      </c>
      <c r="G71" s="432" t="s">
        <v>3675</v>
      </c>
      <c r="H71" s="433">
        <v>2011</v>
      </c>
      <c r="I71" s="433">
        <v>2011</v>
      </c>
      <c r="J71" s="426" t="s">
        <v>3615</v>
      </c>
      <c r="K71" s="434" t="s">
        <v>3616</v>
      </c>
      <c r="L71" s="427" t="s">
        <v>3617</v>
      </c>
      <c r="M71" s="427" t="s">
        <v>3618</v>
      </c>
      <c r="N71" s="427" t="s">
        <v>3639</v>
      </c>
      <c r="O71" s="435">
        <v>0.75</v>
      </c>
      <c r="P71" s="427" t="s">
        <v>3620</v>
      </c>
      <c r="Q71" s="427" t="s">
        <v>3621</v>
      </c>
      <c r="R71" s="434">
        <v>100</v>
      </c>
      <c r="S71" s="434">
        <v>68</v>
      </c>
      <c r="T71" s="427" t="s">
        <v>3630</v>
      </c>
      <c r="U71" s="427" t="s">
        <v>3631</v>
      </c>
      <c r="V71" s="434" t="s">
        <v>3616</v>
      </c>
      <c r="W71" s="434" t="s">
        <v>3616</v>
      </c>
      <c r="X71" s="434" t="s">
        <v>3616</v>
      </c>
      <c r="Y71" s="434" t="s">
        <v>3616</v>
      </c>
      <c r="Z71" s="434" t="s">
        <v>3632</v>
      </c>
      <c r="AA71" s="434" t="s">
        <v>3633</v>
      </c>
      <c r="AB71" s="436" t="s">
        <v>3634</v>
      </c>
      <c r="AC71" s="415" t="s">
        <v>1</v>
      </c>
    </row>
    <row r="72" spans="2:29" ht="15">
      <c r="B72" s="5">
        <v>60</v>
      </c>
      <c r="C72" s="429" t="s">
        <v>3612</v>
      </c>
      <c r="D72" s="430" t="s">
        <v>3234</v>
      </c>
      <c r="E72" s="431">
        <v>-0.86407699999999998</v>
      </c>
      <c r="F72" s="431">
        <v>29.706</v>
      </c>
      <c r="G72" s="432" t="s">
        <v>3635</v>
      </c>
      <c r="H72" s="433">
        <v>2011</v>
      </c>
      <c r="I72" s="433">
        <v>2011</v>
      </c>
      <c r="J72" s="426" t="s">
        <v>3615</v>
      </c>
      <c r="K72" s="434" t="s">
        <v>3616</v>
      </c>
      <c r="L72" s="427" t="s">
        <v>3617</v>
      </c>
      <c r="M72" s="427" t="s">
        <v>3618</v>
      </c>
      <c r="N72" s="427" t="s">
        <v>3642</v>
      </c>
      <c r="O72" s="435">
        <v>0.05</v>
      </c>
      <c r="P72" s="427" t="s">
        <v>3620</v>
      </c>
      <c r="Q72" s="427" t="s">
        <v>3621</v>
      </c>
      <c r="R72" s="434">
        <v>100</v>
      </c>
      <c r="S72" s="434">
        <v>100</v>
      </c>
      <c r="T72" s="427" t="s">
        <v>3622</v>
      </c>
      <c r="U72" s="427" t="s">
        <v>3623</v>
      </c>
      <c r="V72" s="434" t="s">
        <v>3616</v>
      </c>
      <c r="W72" s="434" t="s">
        <v>3616</v>
      </c>
      <c r="X72" s="434" t="s">
        <v>3616</v>
      </c>
      <c r="Y72" s="434" t="s">
        <v>3616</v>
      </c>
      <c r="Z72" s="434" t="s">
        <v>3632</v>
      </c>
      <c r="AA72" s="434" t="s">
        <v>3633</v>
      </c>
      <c r="AB72" s="436" t="s">
        <v>3634</v>
      </c>
      <c r="AC72" s="415" t="s">
        <v>1</v>
      </c>
    </row>
    <row r="73" spans="2:29" ht="15">
      <c r="B73" s="5">
        <v>61</v>
      </c>
      <c r="C73" s="429" t="s">
        <v>3612</v>
      </c>
      <c r="D73" s="430" t="s">
        <v>3234</v>
      </c>
      <c r="E73" s="431">
        <v>-0.86407699999999998</v>
      </c>
      <c r="F73" s="431">
        <v>29.706</v>
      </c>
      <c r="G73" s="432" t="s">
        <v>3629</v>
      </c>
      <c r="H73" s="433">
        <v>2009</v>
      </c>
      <c r="I73" s="433">
        <v>2009</v>
      </c>
      <c r="J73" s="426" t="s">
        <v>3615</v>
      </c>
      <c r="K73" s="434" t="s">
        <v>3616</v>
      </c>
      <c r="L73" s="427" t="s">
        <v>3617</v>
      </c>
      <c r="M73" s="427" t="s">
        <v>3618</v>
      </c>
      <c r="N73" s="426" t="s">
        <v>3641</v>
      </c>
      <c r="O73" s="435">
        <v>0.15</v>
      </c>
      <c r="P73" s="427" t="s">
        <v>3620</v>
      </c>
      <c r="Q73" s="427" t="s">
        <v>3621</v>
      </c>
      <c r="R73" s="434">
        <v>100</v>
      </c>
      <c r="S73" s="434">
        <v>88</v>
      </c>
      <c r="T73" s="427" t="s">
        <v>3630</v>
      </c>
      <c r="U73" s="427" t="s">
        <v>3631</v>
      </c>
      <c r="V73" s="434" t="s">
        <v>3616</v>
      </c>
      <c r="W73" s="434" t="s">
        <v>3616</v>
      </c>
      <c r="X73" s="434" t="s">
        <v>3616</v>
      </c>
      <c r="Y73" s="434" t="s">
        <v>3616</v>
      </c>
      <c r="Z73" s="434" t="s">
        <v>3632</v>
      </c>
      <c r="AA73" s="434" t="s">
        <v>3633</v>
      </c>
      <c r="AB73" s="436" t="s">
        <v>3634</v>
      </c>
      <c r="AC73" s="415" t="s">
        <v>1</v>
      </c>
    </row>
    <row r="74" spans="2:29" ht="15">
      <c r="B74" s="5">
        <v>62</v>
      </c>
      <c r="C74" s="429" t="s">
        <v>3612</v>
      </c>
      <c r="D74" s="430" t="s">
        <v>3234</v>
      </c>
      <c r="E74" s="431">
        <v>-0.86407699999999998</v>
      </c>
      <c r="F74" s="431">
        <v>29.706</v>
      </c>
      <c r="G74" s="432" t="s">
        <v>3675</v>
      </c>
      <c r="H74" s="433">
        <v>2011</v>
      </c>
      <c r="I74" s="433">
        <v>2011</v>
      </c>
      <c r="J74" s="426" t="s">
        <v>3615</v>
      </c>
      <c r="K74" s="434" t="s">
        <v>3616</v>
      </c>
      <c r="L74" s="427" t="s">
        <v>3617</v>
      </c>
      <c r="M74" s="427" t="s">
        <v>3618</v>
      </c>
      <c r="N74" s="427" t="s">
        <v>3619</v>
      </c>
      <c r="O74" s="435">
        <v>0.05</v>
      </c>
      <c r="P74" s="427" t="s">
        <v>3620</v>
      </c>
      <c r="Q74" s="427" t="s">
        <v>3621</v>
      </c>
      <c r="R74" s="434">
        <v>100</v>
      </c>
      <c r="S74" s="434">
        <v>97</v>
      </c>
      <c r="T74" s="427" t="s">
        <v>3650</v>
      </c>
      <c r="U74" s="427" t="s">
        <v>3651</v>
      </c>
      <c r="V74" s="434" t="s">
        <v>3616</v>
      </c>
      <c r="W74" s="434" t="s">
        <v>3616</v>
      </c>
      <c r="X74" s="434" t="s">
        <v>3616</v>
      </c>
      <c r="Y74" s="434" t="s">
        <v>3616</v>
      </c>
      <c r="Z74" s="434" t="s">
        <v>3632</v>
      </c>
      <c r="AA74" s="434" t="s">
        <v>3633</v>
      </c>
      <c r="AB74" s="436" t="s">
        <v>3634</v>
      </c>
      <c r="AC74" s="415" t="s">
        <v>1</v>
      </c>
    </row>
    <row r="75" spans="2:29" ht="15">
      <c r="B75" s="5">
        <v>63</v>
      </c>
      <c r="C75" s="422" t="s">
        <v>3612</v>
      </c>
      <c r="D75" s="422" t="s">
        <v>3676</v>
      </c>
      <c r="E75" s="423">
        <v>-0.81952499999999995</v>
      </c>
      <c r="F75" s="423">
        <v>29.742604</v>
      </c>
      <c r="G75" s="424" t="s">
        <v>3653</v>
      </c>
      <c r="H75" s="425">
        <v>2004</v>
      </c>
      <c r="I75" s="425">
        <v>2004</v>
      </c>
      <c r="J75" s="426" t="s">
        <v>3615</v>
      </c>
      <c r="K75" s="427" t="s">
        <v>3616</v>
      </c>
      <c r="L75" s="427" t="s">
        <v>3617</v>
      </c>
      <c r="M75" s="427" t="s">
        <v>3618</v>
      </c>
      <c r="N75" s="427" t="s">
        <v>3619</v>
      </c>
      <c r="O75" s="428">
        <v>0.05</v>
      </c>
      <c r="P75" s="427" t="s">
        <v>3620</v>
      </c>
      <c r="Q75" s="427" t="s">
        <v>3621</v>
      </c>
      <c r="R75" s="427">
        <v>98</v>
      </c>
      <c r="S75" s="427">
        <v>100</v>
      </c>
      <c r="T75" s="427" t="s">
        <v>3622</v>
      </c>
      <c r="U75" s="427" t="s">
        <v>3623</v>
      </c>
      <c r="V75" s="427" t="s">
        <v>3616</v>
      </c>
      <c r="W75" s="427" t="s">
        <v>3616</v>
      </c>
      <c r="X75" s="427" t="s">
        <v>3616</v>
      </c>
      <c r="Y75" s="427" t="s">
        <v>3616</v>
      </c>
      <c r="Z75" s="427" t="s">
        <v>3632</v>
      </c>
      <c r="AA75" s="427" t="s">
        <v>3647</v>
      </c>
      <c r="AB75" s="439" t="s">
        <v>3648</v>
      </c>
      <c r="AC75" s="415" t="s">
        <v>1</v>
      </c>
    </row>
    <row r="76" spans="2:29" ht="15">
      <c r="B76" s="5">
        <v>64</v>
      </c>
      <c r="C76" s="422" t="s">
        <v>3612</v>
      </c>
      <c r="D76" s="422" t="s">
        <v>3676</v>
      </c>
      <c r="E76" s="423">
        <v>-0.81952499999999995</v>
      </c>
      <c r="F76" s="423">
        <v>29.742604</v>
      </c>
      <c r="G76" s="443" t="s">
        <v>3677</v>
      </c>
      <c r="H76" s="425">
        <v>2005</v>
      </c>
      <c r="I76" s="425">
        <v>2005</v>
      </c>
      <c r="J76" s="426" t="s">
        <v>3615</v>
      </c>
      <c r="K76" s="427" t="s">
        <v>3616</v>
      </c>
      <c r="L76" s="427" t="s">
        <v>3617</v>
      </c>
      <c r="M76" s="427" t="s">
        <v>3618</v>
      </c>
      <c r="N76" s="427" t="s">
        <v>3639</v>
      </c>
      <c r="O76" s="428">
        <v>0.75</v>
      </c>
      <c r="P76" s="427" t="s">
        <v>3620</v>
      </c>
      <c r="Q76" s="427" t="s">
        <v>3621</v>
      </c>
      <c r="R76" s="427">
        <v>198</v>
      </c>
      <c r="S76" s="427">
        <v>100</v>
      </c>
      <c r="T76" s="427" t="s">
        <v>3622</v>
      </c>
      <c r="U76" s="427" t="s">
        <v>3623</v>
      </c>
      <c r="V76" s="427" t="s">
        <v>3616</v>
      </c>
      <c r="W76" s="427" t="s">
        <v>3616</v>
      </c>
      <c r="X76" s="427" t="s">
        <v>3616</v>
      </c>
      <c r="Y76" s="427" t="s">
        <v>3616</v>
      </c>
      <c r="Z76" s="427" t="s">
        <v>3632</v>
      </c>
      <c r="AA76" s="427" t="s">
        <v>3647</v>
      </c>
      <c r="AB76" s="439" t="s">
        <v>3648</v>
      </c>
      <c r="AC76" s="415" t="s">
        <v>1</v>
      </c>
    </row>
    <row r="77" spans="2:29" ht="15">
      <c r="B77" s="5">
        <v>65</v>
      </c>
      <c r="C77" s="422" t="s">
        <v>3612</v>
      </c>
      <c r="D77" s="422" t="s">
        <v>3678</v>
      </c>
      <c r="E77" s="423">
        <v>-0.84328800000000004</v>
      </c>
      <c r="F77" s="423">
        <v>29.763636000000002</v>
      </c>
      <c r="G77" s="443" t="s">
        <v>3677</v>
      </c>
      <c r="H77" s="425">
        <v>2005</v>
      </c>
      <c r="I77" s="425">
        <v>2005</v>
      </c>
      <c r="J77" s="426" t="s">
        <v>3615</v>
      </c>
      <c r="K77" s="427" t="s">
        <v>3616</v>
      </c>
      <c r="L77" s="427" t="s">
        <v>3617</v>
      </c>
      <c r="M77" s="427" t="s">
        <v>3618</v>
      </c>
      <c r="N77" s="427" t="s">
        <v>3639</v>
      </c>
      <c r="O77" s="428">
        <v>0.75</v>
      </c>
      <c r="P77" s="427" t="s">
        <v>3620</v>
      </c>
      <c r="Q77" s="427" t="s">
        <v>3621</v>
      </c>
      <c r="R77" s="427">
        <v>191</v>
      </c>
      <c r="S77" s="427">
        <v>88</v>
      </c>
      <c r="T77" s="427" t="s">
        <v>3630</v>
      </c>
      <c r="U77" s="427" t="s">
        <v>3631</v>
      </c>
      <c r="V77" s="427" t="s">
        <v>3616</v>
      </c>
      <c r="W77" s="427" t="s">
        <v>3616</v>
      </c>
      <c r="X77" s="427" t="s">
        <v>3616</v>
      </c>
      <c r="Y77" s="427" t="s">
        <v>3616</v>
      </c>
      <c r="Z77" s="427" t="s">
        <v>3632</v>
      </c>
      <c r="AA77" s="427" t="s">
        <v>3647</v>
      </c>
      <c r="AB77" s="439" t="s">
        <v>3648</v>
      </c>
      <c r="AC77" s="415" t="s">
        <v>1</v>
      </c>
    </row>
    <row r="78" spans="2:29" ht="15">
      <c r="B78" s="5">
        <v>66</v>
      </c>
      <c r="C78" s="422" t="s">
        <v>3612</v>
      </c>
      <c r="D78" s="422" t="s">
        <v>3678</v>
      </c>
      <c r="E78" s="423">
        <v>-0.84328800000000004</v>
      </c>
      <c r="F78" s="423">
        <v>29.763636000000002</v>
      </c>
      <c r="G78" s="424" t="s">
        <v>3679</v>
      </c>
      <c r="H78" s="425">
        <v>2006</v>
      </c>
      <c r="I78" s="425">
        <v>2006</v>
      </c>
      <c r="J78" s="426" t="s">
        <v>3615</v>
      </c>
      <c r="K78" s="427" t="s">
        <v>3616</v>
      </c>
      <c r="L78" s="427" t="s">
        <v>3617</v>
      </c>
      <c r="M78" s="427" t="s">
        <v>3618</v>
      </c>
      <c r="N78" s="427" t="s">
        <v>3639</v>
      </c>
      <c r="O78" s="428">
        <v>0.75</v>
      </c>
      <c r="P78" s="427" t="s">
        <v>3620</v>
      </c>
      <c r="Q78" s="427" t="s">
        <v>3621</v>
      </c>
      <c r="R78" s="427">
        <v>80</v>
      </c>
      <c r="S78" s="427">
        <v>95</v>
      </c>
      <c r="T78" s="427" t="s">
        <v>3650</v>
      </c>
      <c r="U78" s="427" t="s">
        <v>3651</v>
      </c>
      <c r="V78" s="427" t="s">
        <v>3616</v>
      </c>
      <c r="W78" s="427" t="s">
        <v>3616</v>
      </c>
      <c r="X78" s="427" t="s">
        <v>3616</v>
      </c>
      <c r="Y78" s="427" t="s">
        <v>3616</v>
      </c>
      <c r="Z78" s="427" t="s">
        <v>3632</v>
      </c>
      <c r="AA78" s="427" t="s">
        <v>3647</v>
      </c>
      <c r="AB78" s="439" t="s">
        <v>3648</v>
      </c>
      <c r="AC78" s="415" t="s">
        <v>1</v>
      </c>
    </row>
    <row r="79" spans="2:29" ht="15">
      <c r="B79" s="5">
        <v>67</v>
      </c>
      <c r="C79" s="422" t="s">
        <v>3612</v>
      </c>
      <c r="D79" s="422" t="s">
        <v>3680</v>
      </c>
      <c r="E79" s="423">
        <v>-0.84991499999999998</v>
      </c>
      <c r="F79" s="423">
        <v>29.717179999999999</v>
      </c>
      <c r="G79" s="424" t="s">
        <v>3681</v>
      </c>
      <c r="H79" s="425">
        <v>2006</v>
      </c>
      <c r="I79" s="425">
        <v>2006</v>
      </c>
      <c r="J79" s="426" t="s">
        <v>3615</v>
      </c>
      <c r="K79" s="427" t="s">
        <v>3616</v>
      </c>
      <c r="L79" s="427" t="s">
        <v>3617</v>
      </c>
      <c r="M79" s="427" t="s">
        <v>3618</v>
      </c>
      <c r="N79" s="427" t="s">
        <v>3619</v>
      </c>
      <c r="O79" s="428">
        <v>0.05</v>
      </c>
      <c r="P79" s="427" t="s">
        <v>3620</v>
      </c>
      <c r="Q79" s="427" t="s">
        <v>3621</v>
      </c>
      <c r="R79" s="427">
        <v>97</v>
      </c>
      <c r="S79" s="427">
        <v>100</v>
      </c>
      <c r="T79" s="427" t="s">
        <v>3622</v>
      </c>
      <c r="U79" s="427" t="s">
        <v>3623</v>
      </c>
      <c r="V79" s="427" t="s">
        <v>3616</v>
      </c>
      <c r="W79" s="427" t="s">
        <v>3616</v>
      </c>
      <c r="X79" s="427" t="s">
        <v>3616</v>
      </c>
      <c r="Y79" s="427" t="s">
        <v>3616</v>
      </c>
      <c r="Z79" s="427" t="s">
        <v>3632</v>
      </c>
      <c r="AA79" s="427" t="s">
        <v>3647</v>
      </c>
      <c r="AB79" s="439" t="s">
        <v>3648</v>
      </c>
      <c r="AC79" s="415" t="s">
        <v>1</v>
      </c>
    </row>
    <row r="80" spans="2:29" ht="15">
      <c r="B80" s="5">
        <v>68</v>
      </c>
      <c r="C80" s="422" t="s">
        <v>3612</v>
      </c>
      <c r="D80" s="422" t="s">
        <v>3680</v>
      </c>
      <c r="E80" s="423">
        <v>-0.84991499999999998</v>
      </c>
      <c r="F80" s="423">
        <v>29.717179999999999</v>
      </c>
      <c r="G80" s="424" t="s">
        <v>3681</v>
      </c>
      <c r="H80" s="425">
        <v>2006</v>
      </c>
      <c r="I80" s="425">
        <v>2006</v>
      </c>
      <c r="J80" s="426" t="s">
        <v>3615</v>
      </c>
      <c r="K80" s="427" t="s">
        <v>3616</v>
      </c>
      <c r="L80" s="427" t="s">
        <v>3617</v>
      </c>
      <c r="M80" s="427" t="s">
        <v>3618</v>
      </c>
      <c r="N80" s="427" t="s">
        <v>3639</v>
      </c>
      <c r="O80" s="428">
        <v>0.75</v>
      </c>
      <c r="P80" s="427" t="s">
        <v>3620</v>
      </c>
      <c r="Q80" s="427" t="s">
        <v>3621</v>
      </c>
      <c r="R80" s="427">
        <v>83</v>
      </c>
      <c r="S80" s="427">
        <v>99</v>
      </c>
      <c r="T80" s="427" t="s">
        <v>3622</v>
      </c>
      <c r="U80" s="427" t="s">
        <v>3623</v>
      </c>
      <c r="V80" s="427" t="s">
        <v>3616</v>
      </c>
      <c r="W80" s="427" t="s">
        <v>3616</v>
      </c>
      <c r="X80" s="427" t="s">
        <v>3616</v>
      </c>
      <c r="Y80" s="427" t="s">
        <v>3616</v>
      </c>
      <c r="Z80" s="427" t="s">
        <v>3632</v>
      </c>
      <c r="AA80" s="427" t="s">
        <v>3647</v>
      </c>
      <c r="AB80" s="439" t="s">
        <v>3648</v>
      </c>
      <c r="AC80" s="415" t="s">
        <v>1</v>
      </c>
    </row>
    <row r="81" spans="2:57" ht="15">
      <c r="B81" s="5">
        <v>69</v>
      </c>
      <c r="C81" s="422" t="s">
        <v>3612</v>
      </c>
      <c r="D81" s="422" t="s">
        <v>3682</v>
      </c>
      <c r="E81" s="423">
        <v>0.33333000000000002</v>
      </c>
      <c r="F81" s="423">
        <v>32.666670000000003</v>
      </c>
      <c r="G81" s="424" t="s">
        <v>3614</v>
      </c>
      <c r="H81" s="425">
        <v>2001</v>
      </c>
      <c r="I81" s="425">
        <v>2001</v>
      </c>
      <c r="J81" s="426" t="s">
        <v>3615</v>
      </c>
      <c r="K81" s="427" t="s">
        <v>3616</v>
      </c>
      <c r="L81" s="427" t="s">
        <v>3617</v>
      </c>
      <c r="M81" s="427" t="s">
        <v>3618</v>
      </c>
      <c r="N81" s="427" t="s">
        <v>3628</v>
      </c>
      <c r="O81" s="428">
        <v>0.05</v>
      </c>
      <c r="P81" s="427" t="s">
        <v>3620</v>
      </c>
      <c r="Q81" s="427" t="s">
        <v>3621</v>
      </c>
      <c r="R81" s="427">
        <v>85</v>
      </c>
      <c r="S81" s="427">
        <v>98.82</v>
      </c>
      <c r="T81" s="427" t="s">
        <v>3622</v>
      </c>
      <c r="U81" s="427" t="s">
        <v>3623</v>
      </c>
      <c r="V81" s="427" t="s">
        <v>3616</v>
      </c>
      <c r="W81" s="427" t="s">
        <v>3616</v>
      </c>
      <c r="X81" s="427" t="s">
        <v>3616</v>
      </c>
      <c r="Y81" s="427" t="s">
        <v>3616</v>
      </c>
      <c r="Z81" s="427" t="s">
        <v>3624</v>
      </c>
      <c r="AA81" s="427" t="s">
        <v>3625</v>
      </c>
      <c r="AB81" s="422" t="s">
        <v>3626</v>
      </c>
      <c r="AC81" s="415" t="s">
        <v>1</v>
      </c>
    </row>
    <row r="82" spans="2:57" ht="15">
      <c r="B82" s="5">
        <v>70</v>
      </c>
      <c r="C82" s="429" t="s">
        <v>3612</v>
      </c>
      <c r="D82" s="430" t="s">
        <v>3251</v>
      </c>
      <c r="E82" s="431">
        <v>3.2662917</v>
      </c>
      <c r="F82" s="431">
        <v>32.796361099999999</v>
      </c>
      <c r="G82" s="432" t="s">
        <v>3635</v>
      </c>
      <c r="H82" s="433">
        <v>2011</v>
      </c>
      <c r="I82" s="433">
        <v>2011</v>
      </c>
      <c r="J82" s="426" t="s">
        <v>3615</v>
      </c>
      <c r="K82" s="434" t="s">
        <v>3616</v>
      </c>
      <c r="L82" s="427" t="s">
        <v>3617</v>
      </c>
      <c r="M82" s="427" t="s">
        <v>3618</v>
      </c>
      <c r="N82" s="427" t="s">
        <v>3628</v>
      </c>
      <c r="O82" s="435">
        <v>0.05</v>
      </c>
      <c r="P82" s="427" t="s">
        <v>3620</v>
      </c>
      <c r="Q82" s="427" t="s">
        <v>3621</v>
      </c>
      <c r="R82" s="434">
        <v>100</v>
      </c>
      <c r="S82" s="434">
        <v>65</v>
      </c>
      <c r="T82" s="427" t="s">
        <v>3630</v>
      </c>
      <c r="U82" s="427" t="s">
        <v>3631</v>
      </c>
      <c r="V82" s="434" t="s">
        <v>3616</v>
      </c>
      <c r="W82" s="434" t="s">
        <v>3616</v>
      </c>
      <c r="X82" s="434" t="s">
        <v>3616</v>
      </c>
      <c r="Y82" s="434" t="s">
        <v>3616</v>
      </c>
      <c r="Z82" s="434" t="s">
        <v>3632</v>
      </c>
      <c r="AA82" s="434" t="s">
        <v>3633</v>
      </c>
      <c r="AB82" s="436" t="s">
        <v>3634</v>
      </c>
      <c r="AC82" s="415" t="s">
        <v>1</v>
      </c>
    </row>
    <row r="83" spans="2:57" ht="15">
      <c r="B83" s="5">
        <v>71</v>
      </c>
      <c r="C83" s="429" t="s">
        <v>3612</v>
      </c>
      <c r="D83" s="430" t="s">
        <v>3251</v>
      </c>
      <c r="E83" s="431">
        <v>3.2662917</v>
      </c>
      <c r="F83" s="431">
        <v>32.796361099999999</v>
      </c>
      <c r="G83" s="432" t="s">
        <v>3629</v>
      </c>
      <c r="H83" s="433">
        <v>2009</v>
      </c>
      <c r="I83" s="433">
        <v>2009</v>
      </c>
      <c r="J83" s="426" t="s">
        <v>3615</v>
      </c>
      <c r="K83" s="434" t="s">
        <v>3616</v>
      </c>
      <c r="L83" s="427" t="s">
        <v>3617</v>
      </c>
      <c r="M83" s="427" t="s">
        <v>3618</v>
      </c>
      <c r="N83" s="427" t="s">
        <v>3628</v>
      </c>
      <c r="O83" s="435">
        <v>0.05</v>
      </c>
      <c r="P83" s="427" t="s">
        <v>3620</v>
      </c>
      <c r="Q83" s="427" t="s">
        <v>3621</v>
      </c>
      <c r="R83" s="434">
        <v>100</v>
      </c>
      <c r="S83" s="434">
        <v>27</v>
      </c>
      <c r="T83" s="427" t="s">
        <v>3630</v>
      </c>
      <c r="U83" s="427" t="s">
        <v>3631</v>
      </c>
      <c r="V83" s="434" t="s">
        <v>3616</v>
      </c>
      <c r="W83" s="434" t="s">
        <v>3616</v>
      </c>
      <c r="X83" s="434" t="s">
        <v>3616</v>
      </c>
      <c r="Y83" s="434" t="s">
        <v>3616</v>
      </c>
      <c r="Z83" s="434" t="s">
        <v>3632</v>
      </c>
      <c r="AA83" s="434" t="s">
        <v>3633</v>
      </c>
      <c r="AB83" s="436" t="s">
        <v>3634</v>
      </c>
      <c r="AC83" s="415" t="s">
        <v>1</v>
      </c>
      <c r="AD83" s="7" t="s">
        <v>3718</v>
      </c>
      <c r="AE83" s="449"/>
      <c r="AF83" s="449"/>
      <c r="AG83" s="449"/>
      <c r="AH83" s="449"/>
      <c r="AI83" s="449"/>
      <c r="AJ83" s="449"/>
      <c r="AK83" s="449"/>
      <c r="AL83" s="449"/>
      <c r="AM83" s="449"/>
      <c r="AN83" s="449"/>
      <c r="AO83" s="449"/>
      <c r="AP83" s="449"/>
      <c r="AQ83" s="449"/>
      <c r="AR83" s="449"/>
      <c r="AS83" s="449"/>
      <c r="AT83" s="449"/>
      <c r="AU83" s="449"/>
      <c r="AV83" s="449"/>
      <c r="AW83" s="449"/>
      <c r="AX83" s="449"/>
      <c r="AY83" s="449"/>
      <c r="AZ83" s="449"/>
      <c r="BA83" s="449"/>
      <c r="BB83" s="449"/>
      <c r="BC83" s="449"/>
      <c r="BD83" s="449"/>
      <c r="BE83" s="449"/>
    </row>
    <row r="84" spans="2:57" ht="15">
      <c r="B84" s="5">
        <v>72</v>
      </c>
      <c r="C84" s="422" t="s">
        <v>3612</v>
      </c>
      <c r="D84" s="422" t="s">
        <v>3251</v>
      </c>
      <c r="E84" s="423">
        <v>3.2662917</v>
      </c>
      <c r="F84" s="423">
        <v>32.796361099999999</v>
      </c>
      <c r="G84" s="424" t="s">
        <v>3638</v>
      </c>
      <c r="H84" s="425">
        <v>2008</v>
      </c>
      <c r="I84" s="425">
        <v>2008</v>
      </c>
      <c r="J84" s="426" t="s">
        <v>3615</v>
      </c>
      <c r="K84" s="427" t="s">
        <v>3616</v>
      </c>
      <c r="L84" s="427" t="s">
        <v>3617</v>
      </c>
      <c r="M84" s="427" t="s">
        <v>3618</v>
      </c>
      <c r="N84" s="427" t="s">
        <v>3628</v>
      </c>
      <c r="O84" s="428">
        <v>0.05</v>
      </c>
      <c r="P84" s="427" t="s">
        <v>3620</v>
      </c>
      <c r="Q84" s="427" t="s">
        <v>3621</v>
      </c>
      <c r="R84" s="427">
        <v>80</v>
      </c>
      <c r="S84" s="427">
        <v>45</v>
      </c>
      <c r="T84" s="427" t="s">
        <v>3630</v>
      </c>
      <c r="U84" s="427" t="s">
        <v>3631</v>
      </c>
      <c r="V84" s="427" t="s">
        <v>3616</v>
      </c>
      <c r="W84" s="427" t="s">
        <v>3616</v>
      </c>
      <c r="X84" s="427" t="s">
        <v>3616</v>
      </c>
      <c r="Y84" s="427" t="s">
        <v>3616</v>
      </c>
      <c r="Z84" s="427" t="s">
        <v>3624</v>
      </c>
      <c r="AA84" s="427" t="s">
        <v>3637</v>
      </c>
      <c r="AB84" s="422" t="s">
        <v>3616</v>
      </c>
      <c r="AC84" s="415" t="s">
        <v>1</v>
      </c>
    </row>
    <row r="85" spans="2:57" ht="15">
      <c r="B85" s="5">
        <v>73</v>
      </c>
      <c r="C85" s="422" t="s">
        <v>3612</v>
      </c>
      <c r="D85" s="422" t="s">
        <v>3251</v>
      </c>
      <c r="E85" s="423">
        <v>3.2662917</v>
      </c>
      <c r="F85" s="423">
        <v>32.796361099999999</v>
      </c>
      <c r="G85" s="424" t="s">
        <v>3643</v>
      </c>
      <c r="H85" s="425">
        <v>2009</v>
      </c>
      <c r="I85" s="425">
        <v>2009</v>
      </c>
      <c r="J85" s="426" t="s">
        <v>3615</v>
      </c>
      <c r="K85" s="427" t="s">
        <v>3616</v>
      </c>
      <c r="L85" s="427" t="s">
        <v>3617</v>
      </c>
      <c r="M85" s="427" t="s">
        <v>3618</v>
      </c>
      <c r="N85" s="427" t="s">
        <v>3628</v>
      </c>
      <c r="O85" s="428">
        <v>0.05</v>
      </c>
      <c r="P85" s="427" t="s">
        <v>3620</v>
      </c>
      <c r="Q85" s="427" t="s">
        <v>3621</v>
      </c>
      <c r="R85" s="427">
        <v>100</v>
      </c>
      <c r="S85" s="427">
        <v>31</v>
      </c>
      <c r="T85" s="427" t="s">
        <v>3630</v>
      </c>
      <c r="U85" s="427" t="s">
        <v>3631</v>
      </c>
      <c r="V85" s="427" t="s">
        <v>3616</v>
      </c>
      <c r="W85" s="427" t="s">
        <v>3616</v>
      </c>
      <c r="X85" s="427" t="s">
        <v>3616</v>
      </c>
      <c r="Y85" s="427" t="s">
        <v>3616</v>
      </c>
      <c r="Z85" s="427" t="s">
        <v>3624</v>
      </c>
      <c r="AA85" s="427" t="s">
        <v>3637</v>
      </c>
      <c r="AB85" s="422" t="s">
        <v>3616</v>
      </c>
      <c r="AC85" s="415" t="s">
        <v>1</v>
      </c>
    </row>
    <row r="86" spans="2:57" ht="15">
      <c r="B86" s="5">
        <v>74</v>
      </c>
      <c r="C86" s="422" t="s">
        <v>3612</v>
      </c>
      <c r="D86" s="422" t="s">
        <v>3251</v>
      </c>
      <c r="E86" s="423">
        <v>3.2662917</v>
      </c>
      <c r="F86" s="423">
        <v>32.796361099999999</v>
      </c>
      <c r="G86" s="424" t="s">
        <v>3636</v>
      </c>
      <c r="H86" s="425">
        <v>2011</v>
      </c>
      <c r="I86" s="425">
        <v>2011</v>
      </c>
      <c r="J86" s="426" t="s">
        <v>3615</v>
      </c>
      <c r="K86" s="427" t="s">
        <v>3616</v>
      </c>
      <c r="L86" s="427" t="s">
        <v>3617</v>
      </c>
      <c r="M86" s="427" t="s">
        <v>3618</v>
      </c>
      <c r="N86" s="427" t="s">
        <v>3628</v>
      </c>
      <c r="O86" s="428">
        <v>0.05</v>
      </c>
      <c r="P86" s="427" t="s">
        <v>3620</v>
      </c>
      <c r="Q86" s="427" t="s">
        <v>3621</v>
      </c>
      <c r="R86" s="427">
        <v>100</v>
      </c>
      <c r="S86" s="427">
        <v>65</v>
      </c>
      <c r="T86" s="427" t="s">
        <v>3630</v>
      </c>
      <c r="U86" s="427" t="s">
        <v>3631</v>
      </c>
      <c r="V86" s="427" t="s">
        <v>3616</v>
      </c>
      <c r="W86" s="427" t="s">
        <v>3616</v>
      </c>
      <c r="X86" s="427" t="s">
        <v>3616</v>
      </c>
      <c r="Y86" s="427" t="s">
        <v>3616</v>
      </c>
      <c r="Z86" s="427" t="s">
        <v>3624</v>
      </c>
      <c r="AA86" s="427" t="s">
        <v>3637</v>
      </c>
      <c r="AB86" s="422" t="s">
        <v>3616</v>
      </c>
      <c r="AC86" s="415" t="s">
        <v>1</v>
      </c>
    </row>
    <row r="87" spans="2:57" ht="15">
      <c r="B87" s="5">
        <v>75</v>
      </c>
      <c r="C87" s="429" t="s">
        <v>3612</v>
      </c>
      <c r="D87" s="430" t="s">
        <v>3251</v>
      </c>
      <c r="E87" s="431">
        <v>3.2662917</v>
      </c>
      <c r="F87" s="431">
        <v>32.796361099999999</v>
      </c>
      <c r="G87" s="432" t="s">
        <v>3629</v>
      </c>
      <c r="H87" s="433">
        <v>2009</v>
      </c>
      <c r="I87" s="433">
        <v>2009</v>
      </c>
      <c r="J87" s="426" t="s">
        <v>3615</v>
      </c>
      <c r="K87" s="434" t="s">
        <v>3616</v>
      </c>
      <c r="L87" s="427" t="s">
        <v>3617</v>
      </c>
      <c r="M87" s="427" t="s">
        <v>3618</v>
      </c>
      <c r="N87" s="427" t="s">
        <v>3619</v>
      </c>
      <c r="O87" s="435">
        <v>0.05</v>
      </c>
      <c r="P87" s="427" t="s">
        <v>3620</v>
      </c>
      <c r="Q87" s="427" t="s">
        <v>3621</v>
      </c>
      <c r="R87" s="434">
        <v>100</v>
      </c>
      <c r="S87" s="434">
        <v>16</v>
      </c>
      <c r="T87" s="427" t="s">
        <v>3630</v>
      </c>
      <c r="U87" s="427" t="s">
        <v>3631</v>
      </c>
      <c r="V87" s="434" t="s">
        <v>3616</v>
      </c>
      <c r="W87" s="434" t="s">
        <v>3616</v>
      </c>
      <c r="X87" s="434" t="s">
        <v>3616</v>
      </c>
      <c r="Y87" s="434" t="s">
        <v>3616</v>
      </c>
      <c r="Z87" s="434" t="s">
        <v>3632</v>
      </c>
      <c r="AA87" s="434" t="s">
        <v>3633</v>
      </c>
      <c r="AB87" s="436" t="s">
        <v>3634</v>
      </c>
      <c r="AC87" s="415" t="s">
        <v>1</v>
      </c>
    </row>
    <row r="88" spans="2:57" ht="15">
      <c r="B88" s="5">
        <v>76</v>
      </c>
      <c r="C88" s="422" t="s">
        <v>3612</v>
      </c>
      <c r="D88" s="422" t="s">
        <v>3251</v>
      </c>
      <c r="E88" s="423">
        <v>3.2662917</v>
      </c>
      <c r="F88" s="423">
        <v>32.796361099999999</v>
      </c>
      <c r="G88" s="424" t="s">
        <v>3643</v>
      </c>
      <c r="H88" s="425">
        <v>2009</v>
      </c>
      <c r="I88" s="425">
        <v>2009</v>
      </c>
      <c r="J88" s="426" t="s">
        <v>3615</v>
      </c>
      <c r="K88" s="427" t="s">
        <v>3616</v>
      </c>
      <c r="L88" s="427" t="s">
        <v>3617</v>
      </c>
      <c r="M88" s="427" t="s">
        <v>3618</v>
      </c>
      <c r="N88" s="427" t="s">
        <v>3619</v>
      </c>
      <c r="O88" s="428">
        <v>0.05</v>
      </c>
      <c r="P88" s="427" t="s">
        <v>3620</v>
      </c>
      <c r="Q88" s="427" t="s">
        <v>3621</v>
      </c>
      <c r="R88" s="427">
        <v>100</v>
      </c>
      <c r="S88" s="427">
        <v>55</v>
      </c>
      <c r="T88" s="427" t="s">
        <v>3630</v>
      </c>
      <c r="U88" s="427" t="s">
        <v>3631</v>
      </c>
      <c r="V88" s="427" t="s">
        <v>3616</v>
      </c>
      <c r="W88" s="427" t="s">
        <v>3616</v>
      </c>
      <c r="X88" s="427" t="s">
        <v>3616</v>
      </c>
      <c r="Y88" s="427" t="s">
        <v>3616</v>
      </c>
      <c r="Z88" s="427" t="s">
        <v>3624</v>
      </c>
      <c r="AA88" s="427" t="s">
        <v>3637</v>
      </c>
      <c r="AB88" s="422" t="s">
        <v>3616</v>
      </c>
      <c r="AC88" s="415" t="s">
        <v>1</v>
      </c>
    </row>
    <row r="89" spans="2:57" ht="15">
      <c r="B89" s="5">
        <v>77</v>
      </c>
      <c r="C89" s="422" t="s">
        <v>3612</v>
      </c>
      <c r="D89" s="422" t="s">
        <v>3683</v>
      </c>
      <c r="E89" s="423">
        <v>0.60860099999999995</v>
      </c>
      <c r="F89" s="423">
        <v>30.643927000000001</v>
      </c>
      <c r="G89" s="424" t="s">
        <v>3684</v>
      </c>
      <c r="H89" s="425">
        <v>2006</v>
      </c>
      <c r="I89" s="425">
        <v>2006</v>
      </c>
      <c r="J89" s="426" t="s">
        <v>3615</v>
      </c>
      <c r="K89" s="427" t="s">
        <v>3616</v>
      </c>
      <c r="L89" s="427" t="s">
        <v>3617</v>
      </c>
      <c r="M89" s="427" t="s">
        <v>3618</v>
      </c>
      <c r="N89" s="427" t="s">
        <v>3639</v>
      </c>
      <c r="O89" s="428">
        <v>0.75</v>
      </c>
      <c r="P89" s="427" t="s">
        <v>3620</v>
      </c>
      <c r="Q89" s="427" t="s">
        <v>3621</v>
      </c>
      <c r="R89" s="427">
        <v>85</v>
      </c>
      <c r="S89" s="427">
        <v>61</v>
      </c>
      <c r="T89" s="427" t="s">
        <v>3630</v>
      </c>
      <c r="U89" s="427" t="s">
        <v>3631</v>
      </c>
      <c r="V89" s="427" t="s">
        <v>3616</v>
      </c>
      <c r="W89" s="427" t="s">
        <v>3616</v>
      </c>
      <c r="X89" s="427" t="s">
        <v>3616</v>
      </c>
      <c r="Y89" s="427" t="s">
        <v>3616</v>
      </c>
      <c r="Z89" s="427" t="s">
        <v>3632</v>
      </c>
      <c r="AA89" s="427" t="s">
        <v>3647</v>
      </c>
      <c r="AB89" s="439" t="s">
        <v>3648</v>
      </c>
      <c r="AC89" s="415" t="s">
        <v>1</v>
      </c>
    </row>
    <row r="90" spans="2:57" ht="15">
      <c r="B90" s="5">
        <v>78</v>
      </c>
      <c r="C90" s="422" t="s">
        <v>3612</v>
      </c>
      <c r="D90" s="422" t="s">
        <v>3683</v>
      </c>
      <c r="E90" s="423">
        <v>0.60860099999999995</v>
      </c>
      <c r="F90" s="423">
        <v>30.643927000000001</v>
      </c>
      <c r="G90" s="443" t="s">
        <v>3677</v>
      </c>
      <c r="H90" s="425">
        <v>2005</v>
      </c>
      <c r="I90" s="425">
        <v>2005</v>
      </c>
      <c r="J90" s="426" t="s">
        <v>3615</v>
      </c>
      <c r="K90" s="427" t="s">
        <v>3616</v>
      </c>
      <c r="L90" s="427" t="s">
        <v>3617</v>
      </c>
      <c r="M90" s="427" t="s">
        <v>3618</v>
      </c>
      <c r="N90" s="427" t="s">
        <v>3639</v>
      </c>
      <c r="O90" s="428">
        <v>0.75</v>
      </c>
      <c r="P90" s="427" t="s">
        <v>3620</v>
      </c>
      <c r="Q90" s="427" t="s">
        <v>3621</v>
      </c>
      <c r="R90" s="427">
        <v>80</v>
      </c>
      <c r="S90" s="427">
        <v>95</v>
      </c>
      <c r="T90" s="427" t="s">
        <v>3650</v>
      </c>
      <c r="U90" s="427" t="s">
        <v>3651</v>
      </c>
      <c r="V90" s="427" t="s">
        <v>3616</v>
      </c>
      <c r="W90" s="427" t="s">
        <v>3616</v>
      </c>
      <c r="X90" s="427" t="s">
        <v>3616</v>
      </c>
      <c r="Y90" s="427" t="s">
        <v>3616</v>
      </c>
      <c r="Z90" s="427" t="s">
        <v>3632</v>
      </c>
      <c r="AA90" s="427" t="s">
        <v>3647</v>
      </c>
      <c r="AB90" s="439" t="s">
        <v>3648</v>
      </c>
      <c r="AC90" s="415" t="s">
        <v>1</v>
      </c>
    </row>
    <row r="91" spans="2:57" ht="15">
      <c r="B91" s="5">
        <v>79</v>
      </c>
      <c r="C91" s="422" t="s">
        <v>3612</v>
      </c>
      <c r="D91" s="422" t="s">
        <v>3683</v>
      </c>
      <c r="E91" s="423">
        <v>0.60860099999999995</v>
      </c>
      <c r="F91" s="423">
        <v>30.643927000000001</v>
      </c>
      <c r="G91" s="424" t="s">
        <v>3684</v>
      </c>
      <c r="H91" s="425">
        <v>2006</v>
      </c>
      <c r="I91" s="425">
        <v>2006</v>
      </c>
      <c r="J91" s="426" t="s">
        <v>3615</v>
      </c>
      <c r="K91" s="427" t="s">
        <v>3616</v>
      </c>
      <c r="L91" s="427" t="s">
        <v>3617</v>
      </c>
      <c r="M91" s="427" t="s">
        <v>3618</v>
      </c>
      <c r="N91" s="427" t="s">
        <v>3619</v>
      </c>
      <c r="O91" s="428">
        <v>0.05</v>
      </c>
      <c r="P91" s="427" t="s">
        <v>3620</v>
      </c>
      <c r="Q91" s="427" t="s">
        <v>3621</v>
      </c>
      <c r="R91" s="427">
        <v>85</v>
      </c>
      <c r="S91" s="427">
        <v>100</v>
      </c>
      <c r="T91" s="427" t="s">
        <v>3622</v>
      </c>
      <c r="U91" s="427" t="s">
        <v>3623</v>
      </c>
      <c r="V91" s="427" t="s">
        <v>3616</v>
      </c>
      <c r="W91" s="427" t="s">
        <v>3616</v>
      </c>
      <c r="X91" s="427" t="s">
        <v>3616</v>
      </c>
      <c r="Y91" s="427" t="s">
        <v>3616</v>
      </c>
      <c r="Z91" s="427" t="s">
        <v>3632</v>
      </c>
      <c r="AA91" s="427" t="s">
        <v>3647</v>
      </c>
      <c r="AB91" s="439" t="s">
        <v>3648</v>
      </c>
      <c r="AC91" s="415" t="s">
        <v>1</v>
      </c>
    </row>
    <row r="92" spans="2:57" ht="15">
      <c r="B92" s="5">
        <v>80</v>
      </c>
      <c r="C92" s="422" t="s">
        <v>3612</v>
      </c>
      <c r="D92" s="422" t="s">
        <v>3685</v>
      </c>
      <c r="E92" s="423">
        <v>0.52749199999999996</v>
      </c>
      <c r="F92" s="423">
        <v>30.537680000000002</v>
      </c>
      <c r="G92" s="443" t="s">
        <v>3677</v>
      </c>
      <c r="H92" s="425">
        <v>2005</v>
      </c>
      <c r="I92" s="425">
        <v>2005</v>
      </c>
      <c r="J92" s="426" t="s">
        <v>3615</v>
      </c>
      <c r="K92" s="427" t="s">
        <v>3616</v>
      </c>
      <c r="L92" s="427" t="s">
        <v>3617</v>
      </c>
      <c r="M92" s="427" t="s">
        <v>3618</v>
      </c>
      <c r="N92" s="427" t="s">
        <v>3639</v>
      </c>
      <c r="O92" s="428">
        <v>0.75</v>
      </c>
      <c r="P92" s="427" t="s">
        <v>3620</v>
      </c>
      <c r="Q92" s="427" t="s">
        <v>3621</v>
      </c>
      <c r="R92" s="427">
        <v>75</v>
      </c>
      <c r="S92" s="427">
        <v>100</v>
      </c>
      <c r="T92" s="427" t="s">
        <v>3622</v>
      </c>
      <c r="U92" s="427" t="s">
        <v>3623</v>
      </c>
      <c r="V92" s="427" t="s">
        <v>3616</v>
      </c>
      <c r="W92" s="427" t="s">
        <v>3616</v>
      </c>
      <c r="X92" s="427" t="s">
        <v>3616</v>
      </c>
      <c r="Y92" s="427" t="s">
        <v>3616</v>
      </c>
      <c r="Z92" s="427" t="s">
        <v>3632</v>
      </c>
      <c r="AA92" s="427" t="s">
        <v>3647</v>
      </c>
      <c r="AB92" s="439" t="s">
        <v>3648</v>
      </c>
      <c r="AC92" s="415" t="s">
        <v>1</v>
      </c>
    </row>
    <row r="93" spans="2:57" ht="15">
      <c r="B93" s="5">
        <v>81</v>
      </c>
      <c r="C93" s="429" t="s">
        <v>3612</v>
      </c>
      <c r="D93" s="430" t="s">
        <v>3263</v>
      </c>
      <c r="E93" s="431">
        <v>2.2488899999999998</v>
      </c>
      <c r="F93" s="431">
        <v>32.900002000000001</v>
      </c>
      <c r="G93" s="432" t="s">
        <v>3675</v>
      </c>
      <c r="H93" s="433">
        <v>2011</v>
      </c>
      <c r="I93" s="433">
        <v>2011</v>
      </c>
      <c r="J93" s="426" t="s">
        <v>3615</v>
      </c>
      <c r="K93" s="434" t="s">
        <v>3616</v>
      </c>
      <c r="L93" s="427" t="s">
        <v>3617</v>
      </c>
      <c r="M93" s="427" t="s">
        <v>3618</v>
      </c>
      <c r="N93" s="427" t="s">
        <v>3619</v>
      </c>
      <c r="O93" s="435">
        <v>0.05</v>
      </c>
      <c r="P93" s="427" t="s">
        <v>3620</v>
      </c>
      <c r="Q93" s="427" t="s">
        <v>3621</v>
      </c>
      <c r="R93" s="434">
        <v>100</v>
      </c>
      <c r="S93" s="434">
        <v>71</v>
      </c>
      <c r="T93" s="427" t="s">
        <v>3630</v>
      </c>
      <c r="U93" s="427" t="s">
        <v>3631</v>
      </c>
      <c r="V93" s="434" t="s">
        <v>3616</v>
      </c>
      <c r="W93" s="434" t="s">
        <v>3616</v>
      </c>
      <c r="X93" s="434" t="s">
        <v>3616</v>
      </c>
      <c r="Y93" s="434" t="s">
        <v>3616</v>
      </c>
      <c r="Z93" s="434" t="s">
        <v>3632</v>
      </c>
      <c r="AA93" s="434" t="s">
        <v>3633</v>
      </c>
      <c r="AB93" s="436" t="s">
        <v>3634</v>
      </c>
      <c r="AC93" s="415" t="s">
        <v>1</v>
      </c>
    </row>
    <row r="94" spans="2:57" ht="15">
      <c r="B94" s="5">
        <v>82</v>
      </c>
      <c r="C94" s="429" t="s">
        <v>3612</v>
      </c>
      <c r="D94" s="430" t="s">
        <v>3263</v>
      </c>
      <c r="E94" s="431">
        <v>2.2488899999999998</v>
      </c>
      <c r="F94" s="431">
        <v>32.900002000000001</v>
      </c>
      <c r="G94" s="432" t="s">
        <v>3675</v>
      </c>
      <c r="H94" s="433">
        <v>2011</v>
      </c>
      <c r="I94" s="433">
        <v>2011</v>
      </c>
      <c r="J94" s="426" t="s">
        <v>3615</v>
      </c>
      <c r="K94" s="434" t="s">
        <v>3616</v>
      </c>
      <c r="L94" s="427" t="s">
        <v>3617</v>
      </c>
      <c r="M94" s="427" t="s">
        <v>3618</v>
      </c>
      <c r="N94" s="427" t="s">
        <v>3639</v>
      </c>
      <c r="O94" s="435">
        <v>0.75</v>
      </c>
      <c r="P94" s="427" t="s">
        <v>3620</v>
      </c>
      <c r="Q94" s="427" t="s">
        <v>3621</v>
      </c>
      <c r="R94" s="434">
        <v>100</v>
      </c>
      <c r="S94" s="434">
        <v>60</v>
      </c>
      <c r="T94" s="427" t="s">
        <v>3630</v>
      </c>
      <c r="U94" s="427" t="s">
        <v>3631</v>
      </c>
      <c r="V94" s="434" t="s">
        <v>3616</v>
      </c>
      <c r="W94" s="434" t="s">
        <v>3616</v>
      </c>
      <c r="X94" s="434" t="s">
        <v>3616</v>
      </c>
      <c r="Y94" s="434" t="s">
        <v>3616</v>
      </c>
      <c r="Z94" s="434" t="s">
        <v>3632</v>
      </c>
      <c r="AA94" s="434" t="s">
        <v>3633</v>
      </c>
      <c r="AB94" s="436" t="s">
        <v>3634</v>
      </c>
      <c r="AC94" s="415" t="s">
        <v>1</v>
      </c>
    </row>
    <row r="95" spans="2:57" ht="15">
      <c r="B95" s="5">
        <v>83</v>
      </c>
      <c r="C95" s="422" t="s">
        <v>3612</v>
      </c>
      <c r="D95" s="422" t="s">
        <v>3686</v>
      </c>
      <c r="E95" s="423">
        <v>0.69499999999999995</v>
      </c>
      <c r="F95" s="423">
        <v>34.185833000000002</v>
      </c>
      <c r="G95" s="424" t="s">
        <v>3614</v>
      </c>
      <c r="H95" s="425">
        <v>2001</v>
      </c>
      <c r="I95" s="425">
        <v>2001</v>
      </c>
      <c r="J95" s="426" t="s">
        <v>3615</v>
      </c>
      <c r="K95" s="427" t="s">
        <v>3616</v>
      </c>
      <c r="L95" s="427" t="s">
        <v>3617</v>
      </c>
      <c r="M95" s="427" t="s">
        <v>3618</v>
      </c>
      <c r="N95" s="427" t="s">
        <v>3619</v>
      </c>
      <c r="O95" s="428">
        <v>0.05</v>
      </c>
      <c r="P95" s="427" t="s">
        <v>3620</v>
      </c>
      <c r="Q95" s="427" t="s">
        <v>3621</v>
      </c>
      <c r="R95" s="427">
        <v>36</v>
      </c>
      <c r="S95" s="427">
        <v>86.11</v>
      </c>
      <c r="T95" s="427" t="s">
        <v>3630</v>
      </c>
      <c r="U95" s="427" t="s">
        <v>3631</v>
      </c>
      <c r="V95" s="427" t="s">
        <v>3616</v>
      </c>
      <c r="W95" s="427" t="s">
        <v>3616</v>
      </c>
      <c r="X95" s="427" t="s">
        <v>3616</v>
      </c>
      <c r="Y95" s="427" t="s">
        <v>3616</v>
      </c>
      <c r="Z95" s="427" t="s">
        <v>3624</v>
      </c>
      <c r="AA95" s="427" t="s">
        <v>3625</v>
      </c>
      <c r="AB95" s="422" t="s">
        <v>3626</v>
      </c>
      <c r="AC95" s="415" t="s">
        <v>1</v>
      </c>
    </row>
    <row r="96" spans="2:57" ht="15">
      <c r="B96" s="5">
        <v>84</v>
      </c>
      <c r="C96" s="422" t="s">
        <v>3612</v>
      </c>
      <c r="D96" s="422" t="s">
        <v>3686</v>
      </c>
      <c r="E96" s="423">
        <v>0.69499999999999995</v>
      </c>
      <c r="F96" s="423">
        <v>34.185833000000002</v>
      </c>
      <c r="G96" s="424" t="s">
        <v>3614</v>
      </c>
      <c r="H96" s="425">
        <v>2001</v>
      </c>
      <c r="I96" s="425">
        <v>2001</v>
      </c>
      <c r="J96" s="427" t="s">
        <v>3627</v>
      </c>
      <c r="K96" s="427" t="s">
        <v>3616</v>
      </c>
      <c r="L96" s="427" t="s">
        <v>3617</v>
      </c>
      <c r="M96" s="427" t="s">
        <v>3618</v>
      </c>
      <c r="N96" s="427" t="s">
        <v>3628</v>
      </c>
      <c r="O96" s="428">
        <v>0.05</v>
      </c>
      <c r="P96" s="427" t="s">
        <v>3620</v>
      </c>
      <c r="Q96" s="427" t="s">
        <v>3621</v>
      </c>
      <c r="R96" s="427">
        <v>25</v>
      </c>
      <c r="S96" s="427">
        <v>100</v>
      </c>
      <c r="T96" s="427" t="s">
        <v>3622</v>
      </c>
      <c r="U96" s="427" t="s">
        <v>3623</v>
      </c>
      <c r="V96" s="427" t="s">
        <v>3616</v>
      </c>
      <c r="W96" s="427" t="s">
        <v>3616</v>
      </c>
      <c r="X96" s="427" t="s">
        <v>3616</v>
      </c>
      <c r="Y96" s="427" t="s">
        <v>3616</v>
      </c>
      <c r="Z96" s="427" t="s">
        <v>3624</v>
      </c>
      <c r="AA96" s="427" t="s">
        <v>3625</v>
      </c>
      <c r="AB96" s="422" t="s">
        <v>3626</v>
      </c>
      <c r="AC96" s="415" t="s">
        <v>1</v>
      </c>
      <c r="AD96" s="7" t="s">
        <v>3719</v>
      </c>
      <c r="AE96" s="449"/>
      <c r="AF96" s="449"/>
      <c r="AG96" s="449"/>
      <c r="AH96" s="449"/>
      <c r="AI96" s="449"/>
      <c r="AJ96" s="449"/>
      <c r="AK96" s="449"/>
      <c r="AL96" s="449"/>
      <c r="AM96" s="449"/>
      <c r="AN96" s="449"/>
      <c r="AO96" s="449"/>
    </row>
    <row r="97" spans="2:29" ht="15">
      <c r="B97" s="5">
        <v>85</v>
      </c>
      <c r="C97" s="422" t="s">
        <v>3612</v>
      </c>
      <c r="D97" s="422" t="s">
        <v>3687</v>
      </c>
      <c r="E97" s="423">
        <v>0.45</v>
      </c>
      <c r="F97" s="423">
        <v>33.233333000000002</v>
      </c>
      <c r="G97" s="424" t="s">
        <v>3614</v>
      </c>
      <c r="H97" s="425">
        <v>2001</v>
      </c>
      <c r="I97" s="425">
        <v>2001</v>
      </c>
      <c r="J97" s="426" t="s">
        <v>3615</v>
      </c>
      <c r="K97" s="427" t="s">
        <v>3616</v>
      </c>
      <c r="L97" s="427" t="s">
        <v>3617</v>
      </c>
      <c r="M97" s="427" t="s">
        <v>3618</v>
      </c>
      <c r="N97" s="427" t="s">
        <v>3619</v>
      </c>
      <c r="O97" s="428">
        <v>0.05</v>
      </c>
      <c r="P97" s="427" t="s">
        <v>3620</v>
      </c>
      <c r="Q97" s="427" t="s">
        <v>3621</v>
      </c>
      <c r="R97" s="427">
        <v>41</v>
      </c>
      <c r="S97" s="427">
        <v>100</v>
      </c>
      <c r="T97" s="427" t="s">
        <v>3622</v>
      </c>
      <c r="U97" s="427" t="s">
        <v>3623</v>
      </c>
      <c r="V97" s="427" t="s">
        <v>3616</v>
      </c>
      <c r="W97" s="427" t="s">
        <v>3616</v>
      </c>
      <c r="X97" s="427" t="s">
        <v>3616</v>
      </c>
      <c r="Y97" s="427" t="s">
        <v>3616</v>
      </c>
      <c r="Z97" s="427" t="s">
        <v>3624</v>
      </c>
      <c r="AA97" s="427" t="s">
        <v>3625</v>
      </c>
      <c r="AB97" s="422" t="s">
        <v>3626</v>
      </c>
      <c r="AC97" s="415" t="s">
        <v>1</v>
      </c>
    </row>
    <row r="98" spans="2:29" ht="15">
      <c r="B98" s="5">
        <v>86</v>
      </c>
      <c r="C98" s="422" t="s">
        <v>3612</v>
      </c>
      <c r="D98" s="422" t="s">
        <v>3687</v>
      </c>
      <c r="E98" s="423">
        <v>0.45</v>
      </c>
      <c r="F98" s="423">
        <v>33.233333000000002</v>
      </c>
      <c r="G98" s="424" t="s">
        <v>3614</v>
      </c>
      <c r="H98" s="425">
        <v>2001</v>
      </c>
      <c r="I98" s="425">
        <v>2001</v>
      </c>
      <c r="J98" s="427" t="s">
        <v>3627</v>
      </c>
      <c r="K98" s="427" t="s">
        <v>3616</v>
      </c>
      <c r="L98" s="427" t="s">
        <v>3617</v>
      </c>
      <c r="M98" s="427" t="s">
        <v>3618</v>
      </c>
      <c r="N98" s="427" t="s">
        <v>3628</v>
      </c>
      <c r="O98" s="428">
        <v>0.05</v>
      </c>
      <c r="P98" s="427" t="s">
        <v>3620</v>
      </c>
      <c r="Q98" s="427" t="s">
        <v>3621</v>
      </c>
      <c r="R98" s="427">
        <v>79</v>
      </c>
      <c r="S98" s="427">
        <v>100</v>
      </c>
      <c r="T98" s="427" t="s">
        <v>3622</v>
      </c>
      <c r="U98" s="427" t="s">
        <v>3623</v>
      </c>
      <c r="V98" s="427" t="s">
        <v>3616</v>
      </c>
      <c r="W98" s="427" t="s">
        <v>3616</v>
      </c>
      <c r="X98" s="427" t="s">
        <v>3616</v>
      </c>
      <c r="Y98" s="427" t="s">
        <v>3616</v>
      </c>
      <c r="Z98" s="427" t="s">
        <v>3624</v>
      </c>
      <c r="AA98" s="427" t="s">
        <v>3625</v>
      </c>
      <c r="AB98" s="422" t="s">
        <v>3626</v>
      </c>
      <c r="AC98" s="415" t="s">
        <v>1</v>
      </c>
    </row>
    <row r="99" spans="2:29" ht="15">
      <c r="B99" s="5">
        <v>87</v>
      </c>
      <c r="C99" s="422" t="s">
        <v>3612</v>
      </c>
      <c r="D99" s="422" t="s">
        <v>3687</v>
      </c>
      <c r="E99" s="423">
        <v>0.45</v>
      </c>
      <c r="F99" s="423">
        <v>33.233333000000002</v>
      </c>
      <c r="G99" s="424" t="s">
        <v>3614</v>
      </c>
      <c r="H99" s="425">
        <v>2001</v>
      </c>
      <c r="I99" s="425">
        <v>2001</v>
      </c>
      <c r="J99" s="427" t="s">
        <v>3627</v>
      </c>
      <c r="K99" s="427" t="s">
        <v>3616</v>
      </c>
      <c r="L99" s="427" t="s">
        <v>3617</v>
      </c>
      <c r="M99" s="427" t="s">
        <v>3618</v>
      </c>
      <c r="N99" s="427" t="s">
        <v>3628</v>
      </c>
      <c r="O99" s="428">
        <v>0.05</v>
      </c>
      <c r="P99" s="427" t="s">
        <v>3620</v>
      </c>
      <c r="Q99" s="427" t="s">
        <v>3621</v>
      </c>
      <c r="R99" s="427">
        <v>39</v>
      </c>
      <c r="S99" s="427">
        <v>94.87</v>
      </c>
      <c r="T99" s="427" t="s">
        <v>3650</v>
      </c>
      <c r="U99" s="427" t="s">
        <v>3651</v>
      </c>
      <c r="V99" s="427" t="s">
        <v>3616</v>
      </c>
      <c r="W99" s="427" t="s">
        <v>3616</v>
      </c>
      <c r="X99" s="427" t="s">
        <v>3616</v>
      </c>
      <c r="Y99" s="427" t="s">
        <v>3616</v>
      </c>
      <c r="Z99" s="427" t="s">
        <v>3624</v>
      </c>
      <c r="AA99" s="427" t="s">
        <v>3625</v>
      </c>
      <c r="AB99" s="422" t="s">
        <v>3626</v>
      </c>
      <c r="AC99" s="415" t="s">
        <v>1</v>
      </c>
    </row>
    <row r="100" spans="2:29" ht="15">
      <c r="B100" s="5">
        <v>88</v>
      </c>
      <c r="C100" s="422" t="s">
        <v>3612</v>
      </c>
      <c r="D100" s="422" t="s">
        <v>3687</v>
      </c>
      <c r="E100" s="423">
        <v>0.45</v>
      </c>
      <c r="F100" s="423">
        <v>33.233333000000002</v>
      </c>
      <c r="G100" s="424" t="s">
        <v>3614</v>
      </c>
      <c r="H100" s="425">
        <v>2001</v>
      </c>
      <c r="I100" s="425">
        <v>2001</v>
      </c>
      <c r="J100" s="426" t="s">
        <v>3615</v>
      </c>
      <c r="K100" s="427" t="s">
        <v>3616</v>
      </c>
      <c r="L100" s="427" t="s">
        <v>3617</v>
      </c>
      <c r="M100" s="427" t="s">
        <v>3618</v>
      </c>
      <c r="N100" s="427" t="s">
        <v>3628</v>
      </c>
      <c r="O100" s="428">
        <v>0.05</v>
      </c>
      <c r="P100" s="427" t="s">
        <v>3620</v>
      </c>
      <c r="Q100" s="427" t="s">
        <v>3621</v>
      </c>
      <c r="R100" s="427">
        <v>48</v>
      </c>
      <c r="S100" s="427">
        <v>95.83</v>
      </c>
      <c r="T100" s="427" t="s">
        <v>3650</v>
      </c>
      <c r="U100" s="427" t="s">
        <v>3651</v>
      </c>
      <c r="V100" s="427" t="s">
        <v>3616</v>
      </c>
      <c r="W100" s="427" t="s">
        <v>3616</v>
      </c>
      <c r="X100" s="427" t="s">
        <v>3616</v>
      </c>
      <c r="Y100" s="427" t="s">
        <v>3616</v>
      </c>
      <c r="Z100" s="427" t="s">
        <v>3624</v>
      </c>
      <c r="AA100" s="427" t="s">
        <v>3625</v>
      </c>
      <c r="AB100" s="422" t="s">
        <v>3626</v>
      </c>
      <c r="AC100" s="415" t="s">
        <v>1</v>
      </c>
    </row>
    <row r="101" spans="2:29" ht="15">
      <c r="B101" s="5">
        <v>89</v>
      </c>
      <c r="C101" s="422" t="s">
        <v>3612</v>
      </c>
      <c r="D101" s="422" t="s">
        <v>3688</v>
      </c>
      <c r="E101" s="423">
        <v>1.68</v>
      </c>
      <c r="F101" s="423">
        <v>31.7</v>
      </c>
      <c r="G101" s="424" t="s">
        <v>3689</v>
      </c>
      <c r="H101" s="425">
        <v>2012</v>
      </c>
      <c r="I101" s="425">
        <v>2012</v>
      </c>
      <c r="J101" s="426" t="s">
        <v>3627</v>
      </c>
      <c r="K101" s="427" t="s">
        <v>3616</v>
      </c>
      <c r="L101" s="427" t="s">
        <v>3617</v>
      </c>
      <c r="M101" s="427" t="s">
        <v>3618</v>
      </c>
      <c r="N101" s="427" t="s">
        <v>3639</v>
      </c>
      <c r="O101" s="428">
        <v>0.75</v>
      </c>
      <c r="P101" s="427" t="s">
        <v>3620</v>
      </c>
      <c r="Q101" s="427" t="s">
        <v>3621</v>
      </c>
      <c r="R101" s="427">
        <v>93</v>
      </c>
      <c r="S101" s="427">
        <v>73</v>
      </c>
      <c r="T101" s="427" t="s">
        <v>3630</v>
      </c>
      <c r="U101" s="427" t="s">
        <v>3631</v>
      </c>
      <c r="V101" s="434" t="s">
        <v>3616</v>
      </c>
      <c r="W101" s="434" t="s">
        <v>3616</v>
      </c>
      <c r="X101" s="434" t="s">
        <v>3616</v>
      </c>
      <c r="Y101" s="434" t="s">
        <v>3616</v>
      </c>
      <c r="Z101" s="427" t="s">
        <v>3632</v>
      </c>
      <c r="AA101" s="427" t="s">
        <v>3690</v>
      </c>
      <c r="AB101" s="422" t="s">
        <v>3691</v>
      </c>
      <c r="AC101" s="415" t="s">
        <v>1</v>
      </c>
    </row>
    <row r="102" spans="2:29" ht="15">
      <c r="B102" s="5">
        <v>90</v>
      </c>
      <c r="C102" s="422" t="s">
        <v>3612</v>
      </c>
      <c r="D102" s="422" t="s">
        <v>3688</v>
      </c>
      <c r="E102" s="423">
        <v>1.68</v>
      </c>
      <c r="F102" s="423">
        <v>31.7</v>
      </c>
      <c r="G102" s="424" t="s">
        <v>3689</v>
      </c>
      <c r="H102" s="425">
        <v>2012</v>
      </c>
      <c r="I102" s="425">
        <v>2012</v>
      </c>
      <c r="J102" s="426" t="s">
        <v>3627</v>
      </c>
      <c r="K102" s="427" t="s">
        <v>3616</v>
      </c>
      <c r="L102" s="427" t="s">
        <v>3617</v>
      </c>
      <c r="M102" s="427" t="s">
        <v>3618</v>
      </c>
      <c r="N102" s="427" t="s">
        <v>3619</v>
      </c>
      <c r="O102" s="428">
        <v>0.05</v>
      </c>
      <c r="P102" s="427" t="s">
        <v>3620</v>
      </c>
      <c r="Q102" s="427" t="s">
        <v>3621</v>
      </c>
      <c r="R102" s="427">
        <v>75</v>
      </c>
      <c r="S102" s="427">
        <v>53</v>
      </c>
      <c r="T102" s="427" t="s">
        <v>3630</v>
      </c>
      <c r="U102" s="427" t="s">
        <v>3631</v>
      </c>
      <c r="V102" s="434" t="s">
        <v>3616</v>
      </c>
      <c r="W102" s="434" t="s">
        <v>3616</v>
      </c>
      <c r="X102" s="434" t="s">
        <v>3616</v>
      </c>
      <c r="Y102" s="434" t="s">
        <v>3616</v>
      </c>
      <c r="Z102" s="427" t="s">
        <v>3632</v>
      </c>
      <c r="AA102" s="427" t="s">
        <v>3690</v>
      </c>
      <c r="AB102" s="422" t="s">
        <v>3691</v>
      </c>
      <c r="AC102" s="415" t="s">
        <v>1</v>
      </c>
    </row>
    <row r="103" spans="2:29" ht="15">
      <c r="B103" s="5">
        <v>91</v>
      </c>
      <c r="C103" s="422" t="s">
        <v>3612</v>
      </c>
      <c r="D103" s="422" t="s">
        <v>3692</v>
      </c>
      <c r="E103" s="423">
        <v>0.95360999999999996</v>
      </c>
      <c r="F103" s="423">
        <v>34.054720000000003</v>
      </c>
      <c r="G103" s="424" t="s">
        <v>3614</v>
      </c>
      <c r="H103" s="425">
        <v>2001</v>
      </c>
      <c r="I103" s="425">
        <v>2001</v>
      </c>
      <c r="J103" s="426" t="s">
        <v>3615</v>
      </c>
      <c r="K103" s="427" t="s">
        <v>3616</v>
      </c>
      <c r="L103" s="427" t="s">
        <v>3617</v>
      </c>
      <c r="M103" s="427" t="s">
        <v>3618</v>
      </c>
      <c r="N103" s="427" t="s">
        <v>3619</v>
      </c>
      <c r="O103" s="428">
        <v>0.05</v>
      </c>
      <c r="P103" s="427" t="s">
        <v>3620</v>
      </c>
      <c r="Q103" s="427" t="s">
        <v>3621</v>
      </c>
      <c r="R103" s="427">
        <v>30</v>
      </c>
      <c r="S103" s="427">
        <v>100</v>
      </c>
      <c r="T103" s="427" t="s">
        <v>3622</v>
      </c>
      <c r="U103" s="427" t="s">
        <v>3623</v>
      </c>
      <c r="V103" s="427" t="s">
        <v>3616</v>
      </c>
      <c r="W103" s="427" t="s">
        <v>3616</v>
      </c>
      <c r="X103" s="427" t="s">
        <v>3616</v>
      </c>
      <c r="Y103" s="427" t="s">
        <v>3616</v>
      </c>
      <c r="Z103" s="427" t="s">
        <v>3624</v>
      </c>
      <c r="AA103" s="427" t="s">
        <v>3625</v>
      </c>
      <c r="AB103" s="422" t="s">
        <v>3626</v>
      </c>
      <c r="AC103" s="415" t="s">
        <v>1</v>
      </c>
    </row>
    <row r="104" spans="2:29" ht="15">
      <c r="B104" s="5">
        <v>92</v>
      </c>
      <c r="C104" s="422" t="s">
        <v>3612</v>
      </c>
      <c r="D104" s="422" t="s">
        <v>3693</v>
      </c>
      <c r="E104" s="423">
        <v>0.4</v>
      </c>
      <c r="F104" s="423">
        <v>32.03</v>
      </c>
      <c r="G104" s="424" t="s">
        <v>3689</v>
      </c>
      <c r="H104" s="425">
        <v>2012</v>
      </c>
      <c r="I104" s="425">
        <v>2012</v>
      </c>
      <c r="J104" s="426" t="s">
        <v>3694</v>
      </c>
      <c r="K104" s="427" t="s">
        <v>3616</v>
      </c>
      <c r="L104" s="427" t="s">
        <v>3617</v>
      </c>
      <c r="M104" s="427" t="s">
        <v>3618</v>
      </c>
      <c r="N104" s="427" t="s">
        <v>3639</v>
      </c>
      <c r="O104" s="428">
        <v>0.75</v>
      </c>
      <c r="P104" s="427" t="s">
        <v>3620</v>
      </c>
      <c r="Q104" s="427" t="s">
        <v>3621</v>
      </c>
      <c r="R104" s="427">
        <v>75</v>
      </c>
      <c r="S104" s="427">
        <v>100</v>
      </c>
      <c r="T104" s="427" t="s">
        <v>3622</v>
      </c>
      <c r="U104" s="427" t="s">
        <v>3623</v>
      </c>
      <c r="V104" s="434" t="s">
        <v>3616</v>
      </c>
      <c r="W104" s="434" t="s">
        <v>3616</v>
      </c>
      <c r="X104" s="434" t="s">
        <v>3616</v>
      </c>
      <c r="Y104" s="434" t="s">
        <v>3616</v>
      </c>
      <c r="Z104" s="427" t="s">
        <v>3632</v>
      </c>
      <c r="AA104" s="427" t="s">
        <v>3690</v>
      </c>
      <c r="AB104" s="422" t="s">
        <v>3691</v>
      </c>
      <c r="AC104" s="415" t="s">
        <v>1</v>
      </c>
    </row>
    <row r="105" spans="2:29" ht="15">
      <c r="B105" s="5">
        <v>93</v>
      </c>
      <c r="C105" s="422" t="s">
        <v>3612</v>
      </c>
      <c r="D105" s="422" t="s">
        <v>3693</v>
      </c>
      <c r="E105" s="423">
        <v>0.4</v>
      </c>
      <c r="F105" s="423">
        <v>32.03</v>
      </c>
      <c r="G105" s="424" t="s">
        <v>3689</v>
      </c>
      <c r="H105" s="425">
        <v>2012</v>
      </c>
      <c r="I105" s="425">
        <v>2012</v>
      </c>
      <c r="J105" s="426" t="s">
        <v>3694</v>
      </c>
      <c r="K105" s="427" t="s">
        <v>3616</v>
      </c>
      <c r="L105" s="427" t="s">
        <v>3617</v>
      </c>
      <c r="M105" s="427" t="s">
        <v>3618</v>
      </c>
      <c r="N105" s="427" t="s">
        <v>3619</v>
      </c>
      <c r="O105" s="428">
        <v>0.05</v>
      </c>
      <c r="P105" s="427" t="s">
        <v>3620</v>
      </c>
      <c r="Q105" s="427" t="s">
        <v>3621</v>
      </c>
      <c r="R105" s="427">
        <v>75</v>
      </c>
      <c r="S105" s="427">
        <v>95</v>
      </c>
      <c r="T105" s="427" t="s">
        <v>3650</v>
      </c>
      <c r="U105" s="427" t="s">
        <v>3651</v>
      </c>
      <c r="V105" s="434" t="s">
        <v>3616</v>
      </c>
      <c r="W105" s="434" t="s">
        <v>3616</v>
      </c>
      <c r="X105" s="434" t="s">
        <v>3616</v>
      </c>
      <c r="Y105" s="434" t="s">
        <v>3616</v>
      </c>
      <c r="Z105" s="427" t="s">
        <v>3632</v>
      </c>
      <c r="AA105" s="427" t="s">
        <v>3690</v>
      </c>
      <c r="AB105" s="422" t="s">
        <v>3691</v>
      </c>
      <c r="AC105" s="415" t="s">
        <v>1</v>
      </c>
    </row>
    <row r="106" spans="2:29" ht="15">
      <c r="B106" s="5">
        <v>94</v>
      </c>
      <c r="C106" s="422" t="s">
        <v>3612</v>
      </c>
      <c r="D106" s="422" t="s">
        <v>3693</v>
      </c>
      <c r="E106" s="423">
        <v>0.4</v>
      </c>
      <c r="F106" s="423">
        <v>32.03</v>
      </c>
      <c r="G106" s="424" t="s">
        <v>3689</v>
      </c>
      <c r="H106" s="425">
        <v>2012</v>
      </c>
      <c r="I106" s="425">
        <v>2012</v>
      </c>
      <c r="J106" s="426" t="s">
        <v>3694</v>
      </c>
      <c r="K106" s="427" t="s">
        <v>3616</v>
      </c>
      <c r="L106" s="427" t="s">
        <v>3617</v>
      </c>
      <c r="M106" s="427" t="s">
        <v>3618</v>
      </c>
      <c r="N106" s="427" t="s">
        <v>3628</v>
      </c>
      <c r="O106" s="428">
        <v>0.05</v>
      </c>
      <c r="P106" s="427" t="s">
        <v>3620</v>
      </c>
      <c r="Q106" s="427" t="s">
        <v>3621</v>
      </c>
      <c r="R106" s="427">
        <v>75</v>
      </c>
      <c r="S106" s="427">
        <v>100</v>
      </c>
      <c r="T106" s="427" t="s">
        <v>3622</v>
      </c>
      <c r="U106" s="427" t="s">
        <v>3623</v>
      </c>
      <c r="V106" s="434" t="s">
        <v>3616</v>
      </c>
      <c r="W106" s="434" t="s">
        <v>3616</v>
      </c>
      <c r="X106" s="434" t="s">
        <v>3616</v>
      </c>
      <c r="Y106" s="434" t="s">
        <v>3616</v>
      </c>
      <c r="Z106" s="427" t="s">
        <v>3632</v>
      </c>
      <c r="AA106" s="427" t="s">
        <v>3690</v>
      </c>
      <c r="AB106" s="422" t="s">
        <v>3691</v>
      </c>
      <c r="AC106" s="415" t="s">
        <v>1</v>
      </c>
    </row>
    <row r="107" spans="2:29" ht="15">
      <c r="B107" s="5">
        <v>95</v>
      </c>
      <c r="C107" s="422" t="s">
        <v>3612</v>
      </c>
      <c r="D107" s="422" t="s">
        <v>3695</v>
      </c>
      <c r="E107" s="423">
        <v>0.51717199999999997</v>
      </c>
      <c r="F107" s="423">
        <v>31.396153999999999</v>
      </c>
      <c r="G107" s="424" t="s">
        <v>3684</v>
      </c>
      <c r="H107" s="425">
        <v>2006</v>
      </c>
      <c r="I107" s="425">
        <v>2006</v>
      </c>
      <c r="J107" s="426" t="s">
        <v>3615</v>
      </c>
      <c r="K107" s="427" t="s">
        <v>3616</v>
      </c>
      <c r="L107" s="427" t="s">
        <v>3617</v>
      </c>
      <c r="M107" s="427" t="s">
        <v>3618</v>
      </c>
      <c r="N107" s="427" t="s">
        <v>3619</v>
      </c>
      <c r="O107" s="428">
        <v>0.05</v>
      </c>
      <c r="P107" s="427" t="s">
        <v>3620</v>
      </c>
      <c r="Q107" s="427" t="s">
        <v>3621</v>
      </c>
      <c r="R107" s="427">
        <v>85</v>
      </c>
      <c r="S107" s="427">
        <v>87</v>
      </c>
      <c r="T107" s="427" t="s">
        <v>3630</v>
      </c>
      <c r="U107" s="427" t="s">
        <v>3631</v>
      </c>
      <c r="V107" s="427" t="s">
        <v>3616</v>
      </c>
      <c r="W107" s="427" t="s">
        <v>3616</v>
      </c>
      <c r="X107" s="427" t="s">
        <v>3616</v>
      </c>
      <c r="Y107" s="427" t="s">
        <v>3616</v>
      </c>
      <c r="Z107" s="427" t="s">
        <v>3632</v>
      </c>
      <c r="AA107" s="427" t="s">
        <v>3647</v>
      </c>
      <c r="AB107" s="439" t="s">
        <v>3648</v>
      </c>
      <c r="AC107" s="415" t="s">
        <v>1</v>
      </c>
    </row>
    <row r="108" spans="2:29" ht="15">
      <c r="B108" s="5">
        <v>96</v>
      </c>
      <c r="C108" s="422" t="s">
        <v>3612</v>
      </c>
      <c r="D108" s="422" t="s">
        <v>3695</v>
      </c>
      <c r="E108" s="423">
        <v>0.51717199999999997</v>
      </c>
      <c r="F108" s="423">
        <v>31.396153999999999</v>
      </c>
      <c r="G108" s="445" t="s">
        <v>3684</v>
      </c>
      <c r="H108" s="425">
        <v>2006</v>
      </c>
      <c r="I108" s="425">
        <v>2006</v>
      </c>
      <c r="J108" s="426" t="s">
        <v>3615</v>
      </c>
      <c r="K108" s="427" t="s">
        <v>3616</v>
      </c>
      <c r="L108" s="427" t="s">
        <v>3617</v>
      </c>
      <c r="M108" s="427" t="s">
        <v>3618</v>
      </c>
      <c r="N108" s="427" t="s">
        <v>3639</v>
      </c>
      <c r="O108" s="428">
        <v>0.75</v>
      </c>
      <c r="P108" s="427" t="s">
        <v>3620</v>
      </c>
      <c r="Q108" s="427" t="s">
        <v>3621</v>
      </c>
      <c r="R108" s="427">
        <v>85</v>
      </c>
      <c r="S108" s="427">
        <v>54</v>
      </c>
      <c r="T108" s="427" t="s">
        <v>3630</v>
      </c>
      <c r="U108" s="427" t="s">
        <v>3631</v>
      </c>
      <c r="V108" s="427" t="s">
        <v>3616</v>
      </c>
      <c r="W108" s="427" t="s">
        <v>3616</v>
      </c>
      <c r="X108" s="427" t="s">
        <v>3616</v>
      </c>
      <c r="Y108" s="427" t="s">
        <v>3616</v>
      </c>
      <c r="Z108" s="427" t="s">
        <v>3632</v>
      </c>
      <c r="AA108" s="427" t="s">
        <v>3647</v>
      </c>
      <c r="AB108" s="439" t="s">
        <v>3648</v>
      </c>
      <c r="AC108" s="415" t="s">
        <v>1</v>
      </c>
    </row>
    <row r="109" spans="2:29" ht="15">
      <c r="B109" s="5">
        <v>97</v>
      </c>
      <c r="C109" s="422" t="s">
        <v>3612</v>
      </c>
      <c r="D109" s="422" t="s">
        <v>3695</v>
      </c>
      <c r="E109" s="423">
        <v>0.51717199999999997</v>
      </c>
      <c r="F109" s="423">
        <v>31.396153999999999</v>
      </c>
      <c r="G109" s="424" t="s">
        <v>3655</v>
      </c>
      <c r="H109" s="425">
        <v>2005</v>
      </c>
      <c r="I109" s="425">
        <v>2005</v>
      </c>
      <c r="J109" s="426" t="s">
        <v>3615</v>
      </c>
      <c r="K109" s="427" t="s">
        <v>3616</v>
      </c>
      <c r="L109" s="427" t="s">
        <v>3617</v>
      </c>
      <c r="M109" s="427" t="s">
        <v>3618</v>
      </c>
      <c r="N109" s="427" t="s">
        <v>3639</v>
      </c>
      <c r="O109" s="428">
        <v>0.75</v>
      </c>
      <c r="P109" s="427" t="s">
        <v>3620</v>
      </c>
      <c r="Q109" s="427" t="s">
        <v>3621</v>
      </c>
      <c r="R109" s="427">
        <v>81</v>
      </c>
      <c r="S109" s="427">
        <v>99</v>
      </c>
      <c r="T109" s="427" t="s">
        <v>3622</v>
      </c>
      <c r="U109" s="427" t="s">
        <v>3623</v>
      </c>
      <c r="V109" s="427" t="s">
        <v>3616</v>
      </c>
      <c r="W109" s="427" t="s">
        <v>3616</v>
      </c>
      <c r="X109" s="427" t="s">
        <v>3616</v>
      </c>
      <c r="Y109" s="427" t="s">
        <v>3616</v>
      </c>
      <c r="Z109" s="427" t="s">
        <v>3632</v>
      </c>
      <c r="AA109" s="427" t="s">
        <v>3647</v>
      </c>
      <c r="AB109" s="439" t="s">
        <v>3648</v>
      </c>
      <c r="AC109" s="415" t="s">
        <v>1</v>
      </c>
    </row>
    <row r="110" spans="2:29" ht="15">
      <c r="B110" s="5">
        <v>98</v>
      </c>
      <c r="C110" s="422" t="s">
        <v>3612</v>
      </c>
      <c r="D110" s="422" t="s">
        <v>3696</v>
      </c>
      <c r="E110" s="423">
        <v>0.52782899999999999</v>
      </c>
      <c r="F110" s="423">
        <v>31.207857000000001</v>
      </c>
      <c r="G110" s="424" t="s">
        <v>3655</v>
      </c>
      <c r="H110" s="425">
        <v>2005</v>
      </c>
      <c r="I110" s="425">
        <v>2005</v>
      </c>
      <c r="J110" s="426" t="s">
        <v>3615</v>
      </c>
      <c r="K110" s="427" t="s">
        <v>3616</v>
      </c>
      <c r="L110" s="427" t="s">
        <v>3617</v>
      </c>
      <c r="M110" s="427" t="s">
        <v>3618</v>
      </c>
      <c r="N110" s="427" t="s">
        <v>3639</v>
      </c>
      <c r="O110" s="428">
        <v>0.75</v>
      </c>
      <c r="P110" s="427" t="s">
        <v>3620</v>
      </c>
      <c r="Q110" s="427" t="s">
        <v>3621</v>
      </c>
      <c r="R110" s="427">
        <v>99</v>
      </c>
      <c r="S110" s="427">
        <v>100</v>
      </c>
      <c r="T110" s="427" t="s">
        <v>3622</v>
      </c>
      <c r="U110" s="427" t="s">
        <v>3623</v>
      </c>
      <c r="V110" s="427" t="s">
        <v>3616</v>
      </c>
      <c r="W110" s="427" t="s">
        <v>3616</v>
      </c>
      <c r="X110" s="427" t="s">
        <v>3616</v>
      </c>
      <c r="Y110" s="427" t="s">
        <v>3616</v>
      </c>
      <c r="Z110" s="427" t="s">
        <v>3632</v>
      </c>
      <c r="AA110" s="427" t="s">
        <v>3647</v>
      </c>
      <c r="AB110" s="439" t="s">
        <v>3648</v>
      </c>
      <c r="AC110" s="415" t="s">
        <v>1</v>
      </c>
    </row>
    <row r="111" spans="2:29" ht="15">
      <c r="B111" s="5">
        <v>99</v>
      </c>
      <c r="C111" s="422" t="s">
        <v>3612</v>
      </c>
      <c r="D111" s="422" t="s">
        <v>3697</v>
      </c>
      <c r="E111" s="423">
        <v>0.58250000000000002</v>
      </c>
      <c r="F111" s="423">
        <v>33.206940000000003</v>
      </c>
      <c r="G111" s="424" t="s">
        <v>3614</v>
      </c>
      <c r="H111" s="425">
        <v>2001</v>
      </c>
      <c r="I111" s="425">
        <v>2001</v>
      </c>
      <c r="J111" s="426" t="s">
        <v>3615</v>
      </c>
      <c r="K111" s="427" t="s">
        <v>3616</v>
      </c>
      <c r="L111" s="427" t="s">
        <v>3617</v>
      </c>
      <c r="M111" s="427" t="s">
        <v>3618</v>
      </c>
      <c r="N111" s="427" t="s">
        <v>3619</v>
      </c>
      <c r="O111" s="428">
        <v>0.05</v>
      </c>
      <c r="P111" s="427" t="s">
        <v>3620</v>
      </c>
      <c r="Q111" s="427" t="s">
        <v>3621</v>
      </c>
      <c r="R111" s="427">
        <v>43</v>
      </c>
      <c r="S111" s="427">
        <v>100</v>
      </c>
      <c r="T111" s="427" t="s">
        <v>3622</v>
      </c>
      <c r="U111" s="427" t="s">
        <v>3623</v>
      </c>
      <c r="V111" s="427" t="s">
        <v>3616</v>
      </c>
      <c r="W111" s="427" t="s">
        <v>3616</v>
      </c>
      <c r="X111" s="427" t="s">
        <v>3616</v>
      </c>
      <c r="Y111" s="427" t="s">
        <v>3616</v>
      </c>
      <c r="Z111" s="427" t="s">
        <v>3624</v>
      </c>
      <c r="AA111" s="427" t="s">
        <v>3625</v>
      </c>
      <c r="AB111" s="422" t="s">
        <v>3626</v>
      </c>
      <c r="AC111" s="415" t="s">
        <v>1</v>
      </c>
    </row>
    <row r="112" spans="2:29" ht="15">
      <c r="B112" s="5">
        <v>100</v>
      </c>
      <c r="C112" s="422" t="s">
        <v>3612</v>
      </c>
      <c r="D112" s="422" t="s">
        <v>3698</v>
      </c>
      <c r="E112" s="423">
        <v>0.88</v>
      </c>
      <c r="F112" s="423">
        <v>30.26</v>
      </c>
      <c r="G112" s="424" t="s">
        <v>3689</v>
      </c>
      <c r="H112" s="425">
        <v>2012</v>
      </c>
      <c r="I112" s="425">
        <v>2012</v>
      </c>
      <c r="J112" s="426" t="s">
        <v>3694</v>
      </c>
      <c r="K112" s="427" t="s">
        <v>3616</v>
      </c>
      <c r="L112" s="427" t="s">
        <v>3617</v>
      </c>
      <c r="M112" s="427" t="s">
        <v>3618</v>
      </c>
      <c r="N112" s="427" t="s">
        <v>3639</v>
      </c>
      <c r="O112" s="428">
        <v>0.75</v>
      </c>
      <c r="P112" s="427" t="s">
        <v>3620</v>
      </c>
      <c r="Q112" s="427" t="s">
        <v>3621</v>
      </c>
      <c r="R112" s="427">
        <v>20</v>
      </c>
      <c r="S112" s="427">
        <v>100</v>
      </c>
      <c r="T112" s="427" t="s">
        <v>3622</v>
      </c>
      <c r="U112" s="427" t="s">
        <v>3623</v>
      </c>
      <c r="V112" s="434" t="s">
        <v>3616</v>
      </c>
      <c r="W112" s="434" t="s">
        <v>3616</v>
      </c>
      <c r="X112" s="434" t="s">
        <v>3616</v>
      </c>
      <c r="Y112" s="434" t="s">
        <v>3616</v>
      </c>
      <c r="Z112" s="427" t="s">
        <v>3632</v>
      </c>
      <c r="AA112" s="427" t="s">
        <v>3690</v>
      </c>
      <c r="AB112" s="422" t="s">
        <v>3691</v>
      </c>
      <c r="AC112" s="415" t="s">
        <v>1</v>
      </c>
    </row>
    <row r="113" spans="2:29" ht="15">
      <c r="B113" s="5">
        <v>101</v>
      </c>
      <c r="C113" s="422" t="s">
        <v>3612</v>
      </c>
      <c r="D113" s="422" t="s">
        <v>3698</v>
      </c>
      <c r="E113" s="423">
        <v>0.88</v>
      </c>
      <c r="F113" s="423">
        <v>30.26</v>
      </c>
      <c r="G113" s="424" t="s">
        <v>3689</v>
      </c>
      <c r="H113" s="425">
        <v>2012</v>
      </c>
      <c r="I113" s="425">
        <v>2012</v>
      </c>
      <c r="J113" s="426" t="s">
        <v>3694</v>
      </c>
      <c r="K113" s="427" t="s">
        <v>3616</v>
      </c>
      <c r="L113" s="427" t="s">
        <v>3617</v>
      </c>
      <c r="M113" s="427" t="s">
        <v>3618</v>
      </c>
      <c r="N113" s="427" t="s">
        <v>3619</v>
      </c>
      <c r="O113" s="428">
        <v>0.05</v>
      </c>
      <c r="P113" s="427" t="s">
        <v>3620</v>
      </c>
      <c r="Q113" s="427" t="s">
        <v>3621</v>
      </c>
      <c r="R113" s="427">
        <v>21</v>
      </c>
      <c r="S113" s="427">
        <v>100</v>
      </c>
      <c r="T113" s="427" t="s">
        <v>3622</v>
      </c>
      <c r="U113" s="427" t="s">
        <v>3623</v>
      </c>
      <c r="V113" s="434" t="s">
        <v>3616</v>
      </c>
      <c r="W113" s="434" t="s">
        <v>3616</v>
      </c>
      <c r="X113" s="434" t="s">
        <v>3616</v>
      </c>
      <c r="Y113" s="434" t="s">
        <v>3616</v>
      </c>
      <c r="Z113" s="427" t="s">
        <v>3632</v>
      </c>
      <c r="AA113" s="427" t="s">
        <v>3690</v>
      </c>
      <c r="AB113" s="422" t="s">
        <v>3691</v>
      </c>
      <c r="AC113" s="415" t="s">
        <v>1</v>
      </c>
    </row>
    <row r="114" spans="2:29" ht="15">
      <c r="B114" s="5">
        <v>102</v>
      </c>
      <c r="C114" s="422" t="s">
        <v>3612</v>
      </c>
      <c r="D114" s="422" t="s">
        <v>3699</v>
      </c>
      <c r="E114" s="423">
        <v>0.65</v>
      </c>
      <c r="F114" s="423">
        <v>34.2166</v>
      </c>
      <c r="G114" s="424" t="s">
        <v>3614</v>
      </c>
      <c r="H114" s="425">
        <v>2001</v>
      </c>
      <c r="I114" s="425">
        <v>2001</v>
      </c>
      <c r="J114" s="426" t="s">
        <v>3615</v>
      </c>
      <c r="K114" s="427" t="s">
        <v>3616</v>
      </c>
      <c r="L114" s="427" t="s">
        <v>3617</v>
      </c>
      <c r="M114" s="427" t="s">
        <v>3618</v>
      </c>
      <c r="N114" s="427" t="s">
        <v>3619</v>
      </c>
      <c r="O114" s="428">
        <v>0.05</v>
      </c>
      <c r="P114" s="427" t="s">
        <v>3620</v>
      </c>
      <c r="Q114" s="427" t="s">
        <v>3621</v>
      </c>
      <c r="R114" s="427">
        <v>29</v>
      </c>
      <c r="S114" s="427">
        <v>100</v>
      </c>
      <c r="T114" s="427" t="s">
        <v>3622</v>
      </c>
      <c r="U114" s="427" t="s">
        <v>3623</v>
      </c>
      <c r="V114" s="427" t="s">
        <v>3616</v>
      </c>
      <c r="W114" s="427" t="s">
        <v>3616</v>
      </c>
      <c r="X114" s="427" t="s">
        <v>3616</v>
      </c>
      <c r="Y114" s="427" t="s">
        <v>3616</v>
      </c>
      <c r="Z114" s="427" t="s">
        <v>3624</v>
      </c>
      <c r="AA114" s="427" t="s">
        <v>3625</v>
      </c>
      <c r="AB114" s="422" t="s">
        <v>3626</v>
      </c>
      <c r="AC114" s="415" t="s">
        <v>1</v>
      </c>
    </row>
    <row r="115" spans="2:29" ht="15">
      <c r="B115" s="5">
        <v>103</v>
      </c>
      <c r="C115" s="422" t="s">
        <v>3612</v>
      </c>
      <c r="D115" s="422" t="s">
        <v>3259</v>
      </c>
      <c r="E115" s="423">
        <v>2.2774839999999998</v>
      </c>
      <c r="F115" s="423">
        <v>32.446725999999998</v>
      </c>
      <c r="G115" s="424" t="s">
        <v>3638</v>
      </c>
      <c r="H115" s="425">
        <v>2008</v>
      </c>
      <c r="I115" s="425">
        <v>2008</v>
      </c>
      <c r="J115" s="426" t="s">
        <v>3615</v>
      </c>
      <c r="K115" s="427" t="s">
        <v>3616</v>
      </c>
      <c r="L115" s="427" t="s">
        <v>3617</v>
      </c>
      <c r="M115" s="427" t="s">
        <v>3618</v>
      </c>
      <c r="N115" s="427" t="s">
        <v>3628</v>
      </c>
      <c r="O115" s="428">
        <v>0.05</v>
      </c>
      <c r="P115" s="427" t="s">
        <v>3620</v>
      </c>
      <c r="Q115" s="427" t="s">
        <v>3621</v>
      </c>
      <c r="R115" s="427">
        <v>103</v>
      </c>
      <c r="S115" s="427">
        <v>40</v>
      </c>
      <c r="T115" s="427" t="s">
        <v>3630</v>
      </c>
      <c r="U115" s="427" t="s">
        <v>3631</v>
      </c>
      <c r="V115" s="427" t="s">
        <v>3616</v>
      </c>
      <c r="W115" s="427" t="s">
        <v>3616</v>
      </c>
      <c r="X115" s="427" t="s">
        <v>3616</v>
      </c>
      <c r="Y115" s="427" t="s">
        <v>3616</v>
      </c>
      <c r="Z115" s="427" t="s">
        <v>3624</v>
      </c>
      <c r="AA115" s="427" t="s">
        <v>3637</v>
      </c>
      <c r="AB115" s="422" t="s">
        <v>3616</v>
      </c>
      <c r="AC115" s="415" t="s">
        <v>1</v>
      </c>
    </row>
    <row r="116" spans="2:29" ht="15">
      <c r="B116" s="5">
        <v>104</v>
      </c>
      <c r="C116" s="429" t="s">
        <v>3612</v>
      </c>
      <c r="D116" s="430" t="s">
        <v>3274</v>
      </c>
      <c r="E116" s="431">
        <v>0.75</v>
      </c>
      <c r="F116" s="431">
        <v>34.0833333</v>
      </c>
      <c r="G116" s="432" t="s">
        <v>3635</v>
      </c>
      <c r="H116" s="433">
        <v>2011</v>
      </c>
      <c r="I116" s="433">
        <v>2011</v>
      </c>
      <c r="J116" s="426" t="s">
        <v>3615</v>
      </c>
      <c r="K116" s="434" t="s">
        <v>3616</v>
      </c>
      <c r="L116" s="427" t="s">
        <v>3617</v>
      </c>
      <c r="M116" s="427" t="s">
        <v>3618</v>
      </c>
      <c r="N116" s="426" t="s">
        <v>3641</v>
      </c>
      <c r="O116" s="435">
        <v>0.15</v>
      </c>
      <c r="P116" s="427" t="s">
        <v>3620</v>
      </c>
      <c r="Q116" s="427" t="s">
        <v>3621</v>
      </c>
      <c r="R116" s="434">
        <v>100</v>
      </c>
      <c r="S116" s="434">
        <v>27</v>
      </c>
      <c r="T116" s="427" t="s">
        <v>3630</v>
      </c>
      <c r="U116" s="427" t="s">
        <v>3631</v>
      </c>
      <c r="V116" s="434" t="s">
        <v>3616</v>
      </c>
      <c r="W116" s="434" t="s">
        <v>3616</v>
      </c>
      <c r="X116" s="434" t="s">
        <v>3616</v>
      </c>
      <c r="Y116" s="434" t="s">
        <v>3616</v>
      </c>
      <c r="Z116" s="434" t="s">
        <v>3632</v>
      </c>
      <c r="AA116" s="434" t="s">
        <v>3633</v>
      </c>
      <c r="AB116" s="436" t="s">
        <v>3634</v>
      </c>
      <c r="AC116" s="415" t="s">
        <v>1</v>
      </c>
    </row>
    <row r="117" spans="2:29" ht="15">
      <c r="B117" s="5">
        <v>105</v>
      </c>
      <c r="C117" s="429" t="s">
        <v>3612</v>
      </c>
      <c r="D117" s="430" t="s">
        <v>3274</v>
      </c>
      <c r="E117" s="431">
        <v>0.75</v>
      </c>
      <c r="F117" s="431">
        <v>34.0833333</v>
      </c>
      <c r="G117" s="432" t="s">
        <v>3635</v>
      </c>
      <c r="H117" s="433">
        <v>2011</v>
      </c>
      <c r="I117" s="433">
        <v>2011</v>
      </c>
      <c r="J117" s="426" t="s">
        <v>3615</v>
      </c>
      <c r="K117" s="434" t="s">
        <v>3616</v>
      </c>
      <c r="L117" s="427" t="s">
        <v>3617</v>
      </c>
      <c r="M117" s="427" t="s">
        <v>3618</v>
      </c>
      <c r="N117" s="427" t="s">
        <v>3642</v>
      </c>
      <c r="O117" s="435">
        <v>0.05</v>
      </c>
      <c r="P117" s="427" t="s">
        <v>3620</v>
      </c>
      <c r="Q117" s="427" t="s">
        <v>3621</v>
      </c>
      <c r="R117" s="434">
        <v>100</v>
      </c>
      <c r="S117" s="434">
        <v>89</v>
      </c>
      <c r="T117" s="427" t="s">
        <v>3630</v>
      </c>
      <c r="U117" s="427" t="s">
        <v>3631</v>
      </c>
      <c r="V117" s="434" t="s">
        <v>3616</v>
      </c>
      <c r="W117" s="434" t="s">
        <v>3616</v>
      </c>
      <c r="X117" s="434" t="s">
        <v>3616</v>
      </c>
      <c r="Y117" s="434" t="s">
        <v>3616</v>
      </c>
      <c r="Z117" s="434" t="s">
        <v>3632</v>
      </c>
      <c r="AA117" s="434" t="s">
        <v>3633</v>
      </c>
      <c r="AB117" s="436" t="s">
        <v>3634</v>
      </c>
      <c r="AC117" s="415" t="s">
        <v>1</v>
      </c>
    </row>
    <row r="118" spans="2:29" ht="15">
      <c r="B118" s="5">
        <v>106</v>
      </c>
      <c r="C118" s="429" t="s">
        <v>3612</v>
      </c>
      <c r="D118" s="430" t="s">
        <v>3274</v>
      </c>
      <c r="E118" s="431">
        <v>0.75</v>
      </c>
      <c r="F118" s="431">
        <v>34.0833333</v>
      </c>
      <c r="G118" s="432" t="s">
        <v>3629</v>
      </c>
      <c r="H118" s="433">
        <v>2009</v>
      </c>
      <c r="I118" s="433">
        <v>2009</v>
      </c>
      <c r="J118" s="426" t="s">
        <v>3615</v>
      </c>
      <c r="K118" s="434" t="s">
        <v>3616</v>
      </c>
      <c r="L118" s="427" t="s">
        <v>3617</v>
      </c>
      <c r="M118" s="427" t="s">
        <v>3618</v>
      </c>
      <c r="N118" s="426" t="s">
        <v>3641</v>
      </c>
      <c r="O118" s="435">
        <v>0.15</v>
      </c>
      <c r="P118" s="427" t="s">
        <v>3620</v>
      </c>
      <c r="Q118" s="427" t="s">
        <v>3621</v>
      </c>
      <c r="R118" s="434">
        <v>100</v>
      </c>
      <c r="S118" s="434">
        <v>93</v>
      </c>
      <c r="T118" s="427" t="s">
        <v>3650</v>
      </c>
      <c r="U118" s="427" t="s">
        <v>3651</v>
      </c>
      <c r="V118" s="434" t="s">
        <v>3616</v>
      </c>
      <c r="W118" s="434" t="s">
        <v>3616</v>
      </c>
      <c r="X118" s="434" t="s">
        <v>3616</v>
      </c>
      <c r="Y118" s="434" t="s">
        <v>3616</v>
      </c>
      <c r="Z118" s="434" t="s">
        <v>3632</v>
      </c>
      <c r="AA118" s="434" t="s">
        <v>3633</v>
      </c>
      <c r="AB118" s="436" t="s">
        <v>3634</v>
      </c>
      <c r="AC118" s="415" t="s">
        <v>1</v>
      </c>
    </row>
    <row r="119" spans="2:29" ht="15">
      <c r="B119" s="5">
        <v>107</v>
      </c>
      <c r="C119" s="422" t="s">
        <v>3612</v>
      </c>
      <c r="D119" s="422" t="s">
        <v>3274</v>
      </c>
      <c r="E119" s="423">
        <v>0.75</v>
      </c>
      <c r="F119" s="423">
        <v>34.0833333</v>
      </c>
      <c r="G119" s="444" t="s">
        <v>3700</v>
      </c>
      <c r="H119" s="425">
        <v>2009</v>
      </c>
      <c r="I119" s="425">
        <v>2009</v>
      </c>
      <c r="J119" s="427" t="s">
        <v>3646</v>
      </c>
      <c r="K119" s="427" t="s">
        <v>3616</v>
      </c>
      <c r="L119" s="427" t="s">
        <v>3617</v>
      </c>
      <c r="M119" s="427" t="s">
        <v>3618</v>
      </c>
      <c r="N119" s="427" t="s">
        <v>3639</v>
      </c>
      <c r="O119" s="428">
        <v>0.75</v>
      </c>
      <c r="P119" s="427" t="s">
        <v>3620</v>
      </c>
      <c r="Q119" s="427" t="s">
        <v>3621</v>
      </c>
      <c r="R119" s="427">
        <v>577</v>
      </c>
      <c r="S119" s="427">
        <v>62</v>
      </c>
      <c r="T119" s="427" t="s">
        <v>3630</v>
      </c>
      <c r="U119" s="427" t="s">
        <v>3631</v>
      </c>
      <c r="V119" s="427" t="s">
        <v>3616</v>
      </c>
      <c r="W119" s="427" t="s">
        <v>3616</v>
      </c>
      <c r="X119" s="427" t="s">
        <v>3616</v>
      </c>
      <c r="Y119" s="427" t="s">
        <v>3616</v>
      </c>
      <c r="Z119" s="427" t="s">
        <v>3632</v>
      </c>
      <c r="AA119" s="427" t="s">
        <v>3701</v>
      </c>
      <c r="AB119" s="422" t="s">
        <v>3702</v>
      </c>
      <c r="AC119" s="415" t="s">
        <v>1</v>
      </c>
    </row>
    <row r="120" spans="2:29" ht="15">
      <c r="B120" s="5">
        <v>108</v>
      </c>
      <c r="C120" s="422" t="s">
        <v>3612</v>
      </c>
      <c r="D120" s="422" t="s">
        <v>3274</v>
      </c>
      <c r="E120" s="423">
        <v>0.75</v>
      </c>
      <c r="F120" s="423">
        <v>34.0833333</v>
      </c>
      <c r="G120" s="444" t="s">
        <v>3700</v>
      </c>
      <c r="H120" s="425">
        <v>2009</v>
      </c>
      <c r="I120" s="425">
        <v>2009</v>
      </c>
      <c r="J120" s="427" t="s">
        <v>3646</v>
      </c>
      <c r="K120" s="427" t="s">
        <v>3616</v>
      </c>
      <c r="L120" s="427" t="s">
        <v>3617</v>
      </c>
      <c r="M120" s="427" t="s">
        <v>3618</v>
      </c>
      <c r="N120" s="427" t="s">
        <v>3619</v>
      </c>
      <c r="O120" s="428">
        <v>0.05</v>
      </c>
      <c r="P120" s="427" t="s">
        <v>3620</v>
      </c>
      <c r="Q120" s="427" t="s">
        <v>3621</v>
      </c>
      <c r="R120" s="427">
        <v>137</v>
      </c>
      <c r="S120" s="427">
        <v>28</v>
      </c>
      <c r="T120" s="427" t="s">
        <v>3630</v>
      </c>
      <c r="U120" s="427" t="s">
        <v>3631</v>
      </c>
      <c r="V120" s="427" t="s">
        <v>3616</v>
      </c>
      <c r="W120" s="427" t="s">
        <v>3616</v>
      </c>
      <c r="X120" s="427" t="s">
        <v>3616</v>
      </c>
      <c r="Y120" s="427" t="s">
        <v>3616</v>
      </c>
      <c r="Z120" s="427" t="s">
        <v>3632</v>
      </c>
      <c r="AA120" s="427" t="s">
        <v>3701</v>
      </c>
      <c r="AB120" s="422" t="s">
        <v>3702</v>
      </c>
      <c r="AC120" s="415" t="s">
        <v>1</v>
      </c>
    </row>
    <row r="121" spans="2:29" ht="15">
      <c r="B121" s="5">
        <v>109</v>
      </c>
      <c r="C121" s="429" t="s">
        <v>3612</v>
      </c>
      <c r="D121" s="430" t="s">
        <v>3274</v>
      </c>
      <c r="E121" s="431">
        <v>0.75</v>
      </c>
      <c r="F121" s="431">
        <v>34.0833333</v>
      </c>
      <c r="G121" s="432" t="s">
        <v>3635</v>
      </c>
      <c r="H121" s="433">
        <v>2011</v>
      </c>
      <c r="I121" s="433">
        <v>2011</v>
      </c>
      <c r="J121" s="426" t="s">
        <v>3615</v>
      </c>
      <c r="K121" s="434" t="s">
        <v>3616</v>
      </c>
      <c r="L121" s="427" t="s">
        <v>3617</v>
      </c>
      <c r="M121" s="427" t="s">
        <v>3618</v>
      </c>
      <c r="N121" s="427" t="s">
        <v>3639</v>
      </c>
      <c r="O121" s="435">
        <v>0.75</v>
      </c>
      <c r="P121" s="427" t="s">
        <v>3620</v>
      </c>
      <c r="Q121" s="427" t="s">
        <v>3621</v>
      </c>
      <c r="R121" s="434">
        <v>100</v>
      </c>
      <c r="S121" s="434">
        <v>40</v>
      </c>
      <c r="T121" s="427" t="s">
        <v>3630</v>
      </c>
      <c r="U121" s="427" t="s">
        <v>3631</v>
      </c>
      <c r="V121" s="434" t="s">
        <v>3616</v>
      </c>
      <c r="W121" s="434" t="s">
        <v>3616</v>
      </c>
      <c r="X121" s="434" t="s">
        <v>3616</v>
      </c>
      <c r="Y121" s="434" t="s">
        <v>3616</v>
      </c>
      <c r="Z121" s="434" t="s">
        <v>3632</v>
      </c>
      <c r="AA121" s="434" t="s">
        <v>3633</v>
      </c>
      <c r="AB121" s="436" t="s">
        <v>3634</v>
      </c>
      <c r="AC121" s="415" t="s">
        <v>1</v>
      </c>
    </row>
    <row r="122" spans="2:29" ht="15">
      <c r="B122" s="5">
        <v>110</v>
      </c>
      <c r="C122" s="429" t="s">
        <v>3612</v>
      </c>
      <c r="D122" s="430" t="s">
        <v>3274</v>
      </c>
      <c r="E122" s="431">
        <v>0.75</v>
      </c>
      <c r="F122" s="431">
        <v>34.0833333</v>
      </c>
      <c r="G122" s="432" t="s">
        <v>3629</v>
      </c>
      <c r="H122" s="433">
        <v>2009</v>
      </c>
      <c r="I122" s="433">
        <v>2009</v>
      </c>
      <c r="J122" s="426" t="s">
        <v>3615</v>
      </c>
      <c r="K122" s="434" t="s">
        <v>3616</v>
      </c>
      <c r="L122" s="427" t="s">
        <v>3617</v>
      </c>
      <c r="M122" s="427" t="s">
        <v>3618</v>
      </c>
      <c r="N122" s="427" t="s">
        <v>3639</v>
      </c>
      <c r="O122" s="435">
        <v>0.75</v>
      </c>
      <c r="P122" s="427" t="s">
        <v>3620</v>
      </c>
      <c r="Q122" s="427" t="s">
        <v>3621</v>
      </c>
      <c r="R122" s="434">
        <v>100</v>
      </c>
      <c r="S122" s="434">
        <v>47</v>
      </c>
      <c r="T122" s="427" t="s">
        <v>3630</v>
      </c>
      <c r="U122" s="427" t="s">
        <v>3631</v>
      </c>
      <c r="V122" s="434" t="s">
        <v>3616</v>
      </c>
      <c r="W122" s="434" t="s">
        <v>3616</v>
      </c>
      <c r="X122" s="434" t="s">
        <v>3616</v>
      </c>
      <c r="Y122" s="434" t="s">
        <v>3616</v>
      </c>
      <c r="Z122" s="434" t="s">
        <v>3632</v>
      </c>
      <c r="AA122" s="434" t="s">
        <v>3633</v>
      </c>
      <c r="AB122" s="436" t="s">
        <v>3634</v>
      </c>
      <c r="AC122" s="415" t="s">
        <v>1</v>
      </c>
    </row>
    <row r="123" spans="2:29" ht="15">
      <c r="B123" s="5">
        <v>111</v>
      </c>
      <c r="C123" s="429" t="s">
        <v>3612</v>
      </c>
      <c r="D123" s="430" t="s">
        <v>3274</v>
      </c>
      <c r="E123" s="431">
        <v>0.75</v>
      </c>
      <c r="F123" s="431">
        <v>34.0833333</v>
      </c>
      <c r="G123" s="432" t="s">
        <v>3675</v>
      </c>
      <c r="H123" s="433">
        <v>2011</v>
      </c>
      <c r="I123" s="433">
        <v>2011</v>
      </c>
      <c r="J123" s="426" t="s">
        <v>3615</v>
      </c>
      <c r="K123" s="434" t="s">
        <v>3616</v>
      </c>
      <c r="L123" s="427" t="s">
        <v>3617</v>
      </c>
      <c r="M123" s="427" t="s">
        <v>3618</v>
      </c>
      <c r="N123" s="427" t="s">
        <v>3639</v>
      </c>
      <c r="O123" s="435">
        <v>0.75</v>
      </c>
      <c r="P123" s="427" t="s">
        <v>3620</v>
      </c>
      <c r="Q123" s="427" t="s">
        <v>3621</v>
      </c>
      <c r="R123" s="434">
        <v>100</v>
      </c>
      <c r="S123" s="434">
        <v>53</v>
      </c>
      <c r="T123" s="427" t="s">
        <v>3630</v>
      </c>
      <c r="U123" s="427" t="s">
        <v>3631</v>
      </c>
      <c r="V123" s="434" t="s">
        <v>3616</v>
      </c>
      <c r="W123" s="434" t="s">
        <v>3616</v>
      </c>
      <c r="X123" s="434" t="s">
        <v>3616</v>
      </c>
      <c r="Y123" s="434" t="s">
        <v>3616</v>
      </c>
      <c r="Z123" s="434" t="s">
        <v>3632</v>
      </c>
      <c r="AA123" s="434" t="s">
        <v>3633</v>
      </c>
      <c r="AB123" s="436" t="s">
        <v>3634</v>
      </c>
      <c r="AC123" s="415" t="s">
        <v>1</v>
      </c>
    </row>
    <row r="124" spans="2:29" ht="15">
      <c r="B124" s="5">
        <v>112</v>
      </c>
      <c r="C124" s="429" t="s">
        <v>3612</v>
      </c>
      <c r="D124" s="430" t="s">
        <v>3274</v>
      </c>
      <c r="E124" s="431">
        <v>0.75</v>
      </c>
      <c r="F124" s="431">
        <v>34.0833333</v>
      </c>
      <c r="G124" s="432" t="s">
        <v>3635</v>
      </c>
      <c r="H124" s="433">
        <v>2011</v>
      </c>
      <c r="I124" s="433">
        <v>2011</v>
      </c>
      <c r="J124" s="426" t="s">
        <v>3615</v>
      </c>
      <c r="K124" s="434" t="s">
        <v>3616</v>
      </c>
      <c r="L124" s="427" t="s">
        <v>3617</v>
      </c>
      <c r="M124" s="427" t="s">
        <v>3618</v>
      </c>
      <c r="N124" s="427" t="s">
        <v>3619</v>
      </c>
      <c r="O124" s="435">
        <v>0.05</v>
      </c>
      <c r="P124" s="427" t="s">
        <v>3620</v>
      </c>
      <c r="Q124" s="427" t="s">
        <v>3621</v>
      </c>
      <c r="R124" s="434">
        <v>100</v>
      </c>
      <c r="S124" s="434">
        <v>63</v>
      </c>
      <c r="T124" s="427" t="s">
        <v>3630</v>
      </c>
      <c r="U124" s="427" t="s">
        <v>3631</v>
      </c>
      <c r="V124" s="434" t="s">
        <v>3616</v>
      </c>
      <c r="W124" s="434" t="s">
        <v>3616</v>
      </c>
      <c r="X124" s="434" t="s">
        <v>3616</v>
      </c>
      <c r="Y124" s="434" t="s">
        <v>3616</v>
      </c>
      <c r="Z124" s="434" t="s">
        <v>3632</v>
      </c>
      <c r="AA124" s="434" t="s">
        <v>3633</v>
      </c>
      <c r="AB124" s="436" t="s">
        <v>3634</v>
      </c>
      <c r="AC124" s="415" t="s">
        <v>1</v>
      </c>
    </row>
    <row r="125" spans="2:29" ht="15">
      <c r="B125" s="5">
        <v>113</v>
      </c>
      <c r="C125" s="422" t="s">
        <v>3612</v>
      </c>
      <c r="D125" s="422" t="s">
        <v>3274</v>
      </c>
      <c r="E125" s="423">
        <v>0.75</v>
      </c>
      <c r="F125" s="423">
        <v>34.0833333</v>
      </c>
      <c r="G125" s="444" t="s">
        <v>3658</v>
      </c>
      <c r="H125" s="425">
        <v>2008</v>
      </c>
      <c r="I125" s="425">
        <v>2008</v>
      </c>
      <c r="J125" s="426" t="s">
        <v>3663</v>
      </c>
      <c r="K125" s="427" t="s">
        <v>3616</v>
      </c>
      <c r="L125" s="427" t="s">
        <v>3617</v>
      </c>
      <c r="M125" s="427" t="s">
        <v>3618</v>
      </c>
      <c r="N125" s="427" t="s">
        <v>3619</v>
      </c>
      <c r="O125" s="428">
        <v>0.05</v>
      </c>
      <c r="P125" s="427" t="s">
        <v>3620</v>
      </c>
      <c r="Q125" s="427" t="s">
        <v>3621</v>
      </c>
      <c r="R125" s="427">
        <v>3</v>
      </c>
      <c r="S125" s="427">
        <v>100</v>
      </c>
      <c r="T125" s="427" t="s">
        <v>3622</v>
      </c>
      <c r="U125" s="427" t="s">
        <v>3623</v>
      </c>
      <c r="V125" s="427" t="s">
        <v>3616</v>
      </c>
      <c r="W125" s="427" t="s">
        <v>3616</v>
      </c>
      <c r="X125" s="427" t="s">
        <v>3616</v>
      </c>
      <c r="Y125" s="427" t="s">
        <v>3616</v>
      </c>
      <c r="Z125" s="427" t="s">
        <v>3632</v>
      </c>
      <c r="AA125" s="427" t="s">
        <v>3661</v>
      </c>
      <c r="AB125" s="422" t="s">
        <v>3662</v>
      </c>
      <c r="AC125" s="415" t="s">
        <v>1</v>
      </c>
    </row>
    <row r="126" spans="2:29" ht="15">
      <c r="B126" s="5">
        <v>114</v>
      </c>
      <c r="C126" s="429" t="s">
        <v>3612</v>
      </c>
      <c r="D126" s="430" t="s">
        <v>3274</v>
      </c>
      <c r="E126" s="431">
        <v>0.75</v>
      </c>
      <c r="F126" s="431">
        <v>34.0833333</v>
      </c>
      <c r="G126" s="432" t="s">
        <v>3629</v>
      </c>
      <c r="H126" s="433">
        <v>2009</v>
      </c>
      <c r="I126" s="433">
        <v>2009</v>
      </c>
      <c r="J126" s="426" t="s">
        <v>3615</v>
      </c>
      <c r="K126" s="434" t="s">
        <v>3616</v>
      </c>
      <c r="L126" s="427" t="s">
        <v>3617</v>
      </c>
      <c r="M126" s="427" t="s">
        <v>3618</v>
      </c>
      <c r="N126" s="427" t="s">
        <v>3619</v>
      </c>
      <c r="O126" s="435">
        <v>0.05</v>
      </c>
      <c r="P126" s="427" t="s">
        <v>3620</v>
      </c>
      <c r="Q126" s="427" t="s">
        <v>3621</v>
      </c>
      <c r="R126" s="434">
        <v>100</v>
      </c>
      <c r="S126" s="434">
        <v>87</v>
      </c>
      <c r="T126" s="427" t="s">
        <v>3630</v>
      </c>
      <c r="U126" s="427" t="s">
        <v>3631</v>
      </c>
      <c r="V126" s="434" t="s">
        <v>3616</v>
      </c>
      <c r="W126" s="434" t="s">
        <v>3616</v>
      </c>
      <c r="X126" s="434" t="s">
        <v>3616</v>
      </c>
      <c r="Y126" s="434" t="s">
        <v>3616</v>
      </c>
      <c r="Z126" s="434" t="s">
        <v>3632</v>
      </c>
      <c r="AA126" s="434" t="s">
        <v>3633</v>
      </c>
      <c r="AB126" s="436" t="s">
        <v>3634</v>
      </c>
      <c r="AC126" s="415" t="s">
        <v>1</v>
      </c>
    </row>
    <row r="127" spans="2:29" ht="15">
      <c r="B127" s="5">
        <v>115</v>
      </c>
      <c r="C127" s="422" t="s">
        <v>3612</v>
      </c>
      <c r="D127" s="422" t="s">
        <v>3274</v>
      </c>
      <c r="E127" s="423">
        <v>0.75</v>
      </c>
      <c r="F127" s="423">
        <v>34.0833333</v>
      </c>
      <c r="G127" s="444" t="s">
        <v>3658</v>
      </c>
      <c r="H127" s="425">
        <v>2008</v>
      </c>
      <c r="I127" s="425">
        <v>2008</v>
      </c>
      <c r="J127" s="427" t="s">
        <v>3659</v>
      </c>
      <c r="K127" s="427" t="s">
        <v>3660</v>
      </c>
      <c r="L127" s="427" t="s">
        <v>3617</v>
      </c>
      <c r="M127" s="427" t="s">
        <v>3618</v>
      </c>
      <c r="N127" s="427" t="s">
        <v>3639</v>
      </c>
      <c r="O127" s="428">
        <v>0.75</v>
      </c>
      <c r="P127" s="427" t="s">
        <v>3620</v>
      </c>
      <c r="Q127" s="427" t="s">
        <v>3621</v>
      </c>
      <c r="R127" s="427">
        <v>179</v>
      </c>
      <c r="S127" s="427">
        <v>59.8</v>
      </c>
      <c r="T127" s="427" t="s">
        <v>3630</v>
      </c>
      <c r="U127" s="427" t="s">
        <v>3631</v>
      </c>
      <c r="V127" s="427" t="s">
        <v>3616</v>
      </c>
      <c r="W127" s="427" t="s">
        <v>3616</v>
      </c>
      <c r="X127" s="427" t="s">
        <v>3616</v>
      </c>
      <c r="Y127" s="427" t="s">
        <v>3616</v>
      </c>
      <c r="Z127" s="427" t="s">
        <v>3632</v>
      </c>
      <c r="AA127" s="427" t="s">
        <v>3661</v>
      </c>
      <c r="AB127" s="422" t="s">
        <v>3662</v>
      </c>
      <c r="AC127" s="415" t="s">
        <v>1</v>
      </c>
    </row>
    <row r="128" spans="2:29" ht="15">
      <c r="B128" s="5">
        <v>116</v>
      </c>
      <c r="C128" s="429" t="s">
        <v>3612</v>
      </c>
      <c r="D128" s="430" t="s">
        <v>3274</v>
      </c>
      <c r="E128" s="431">
        <v>0.75</v>
      </c>
      <c r="F128" s="431">
        <v>34.0833333</v>
      </c>
      <c r="G128" s="432" t="s">
        <v>3675</v>
      </c>
      <c r="H128" s="433">
        <v>2011</v>
      </c>
      <c r="I128" s="433">
        <v>2011</v>
      </c>
      <c r="J128" s="426" t="s">
        <v>3615</v>
      </c>
      <c r="K128" s="434" t="s">
        <v>3616</v>
      </c>
      <c r="L128" s="427" t="s">
        <v>3617</v>
      </c>
      <c r="M128" s="427" t="s">
        <v>3618</v>
      </c>
      <c r="N128" s="427" t="s">
        <v>3619</v>
      </c>
      <c r="O128" s="435">
        <v>0.05</v>
      </c>
      <c r="P128" s="427" t="s">
        <v>3620</v>
      </c>
      <c r="Q128" s="427" t="s">
        <v>3621</v>
      </c>
      <c r="R128" s="434">
        <v>100</v>
      </c>
      <c r="S128" s="434">
        <v>66</v>
      </c>
      <c r="T128" s="427" t="s">
        <v>3630</v>
      </c>
      <c r="U128" s="427" t="s">
        <v>3631</v>
      </c>
      <c r="V128" s="434" t="s">
        <v>3616</v>
      </c>
      <c r="W128" s="434" t="s">
        <v>3616</v>
      </c>
      <c r="X128" s="434" t="s">
        <v>3616</v>
      </c>
      <c r="Y128" s="434" t="s">
        <v>3616</v>
      </c>
      <c r="Z128" s="434" t="s">
        <v>3632</v>
      </c>
      <c r="AA128" s="434" t="s">
        <v>3633</v>
      </c>
      <c r="AB128" s="436" t="s">
        <v>3634</v>
      </c>
      <c r="AC128" s="415" t="s">
        <v>1</v>
      </c>
    </row>
    <row r="129" spans="2:29" ht="15">
      <c r="B129" s="5">
        <v>117</v>
      </c>
      <c r="C129" s="429" t="s">
        <v>3612</v>
      </c>
      <c r="D129" s="430" t="s">
        <v>3274</v>
      </c>
      <c r="E129" s="431">
        <v>0.75</v>
      </c>
      <c r="F129" s="431">
        <v>34.0833333</v>
      </c>
      <c r="G129" s="432" t="s">
        <v>3635</v>
      </c>
      <c r="H129" s="433">
        <v>2011</v>
      </c>
      <c r="I129" s="433">
        <v>2011</v>
      </c>
      <c r="J129" s="426" t="s">
        <v>3615</v>
      </c>
      <c r="K129" s="434" t="s">
        <v>3616</v>
      </c>
      <c r="L129" s="427" t="s">
        <v>3617</v>
      </c>
      <c r="M129" s="427" t="s">
        <v>3618</v>
      </c>
      <c r="N129" s="427" t="s">
        <v>3628</v>
      </c>
      <c r="O129" s="435">
        <v>0.05</v>
      </c>
      <c r="P129" s="427" t="s">
        <v>3620</v>
      </c>
      <c r="Q129" s="427" t="s">
        <v>3621</v>
      </c>
      <c r="R129" s="434">
        <v>100</v>
      </c>
      <c r="S129" s="434">
        <v>34</v>
      </c>
      <c r="T129" s="427" t="s">
        <v>3630</v>
      </c>
      <c r="U129" s="427" t="s">
        <v>3631</v>
      </c>
      <c r="V129" s="434" t="s">
        <v>3616</v>
      </c>
      <c r="W129" s="434" t="s">
        <v>3616</v>
      </c>
      <c r="X129" s="434" t="s">
        <v>3616</v>
      </c>
      <c r="Y129" s="434" t="s">
        <v>3616</v>
      </c>
      <c r="Z129" s="434" t="s">
        <v>3632</v>
      </c>
      <c r="AA129" s="434" t="s">
        <v>3633</v>
      </c>
      <c r="AB129" s="436" t="s">
        <v>3634</v>
      </c>
      <c r="AC129" s="415" t="s">
        <v>1</v>
      </c>
    </row>
    <row r="130" spans="2:29" ht="15">
      <c r="B130" s="5">
        <v>118</v>
      </c>
      <c r="C130" s="422" t="s">
        <v>3612</v>
      </c>
      <c r="D130" s="422" t="s">
        <v>3274</v>
      </c>
      <c r="E130" s="423">
        <v>0.75</v>
      </c>
      <c r="F130" s="423">
        <v>34.0833333</v>
      </c>
      <c r="G130" s="444" t="s">
        <v>3658</v>
      </c>
      <c r="H130" s="425">
        <v>2008</v>
      </c>
      <c r="I130" s="425">
        <v>2008</v>
      </c>
      <c r="J130" s="427" t="s">
        <v>3659</v>
      </c>
      <c r="K130" s="427" t="s">
        <v>3660</v>
      </c>
      <c r="L130" s="427" t="s">
        <v>3617</v>
      </c>
      <c r="M130" s="427" t="s">
        <v>3618</v>
      </c>
      <c r="N130" s="427" t="s">
        <v>3619</v>
      </c>
      <c r="O130" s="428">
        <v>0.05</v>
      </c>
      <c r="P130" s="427" t="s">
        <v>3620</v>
      </c>
      <c r="Q130" s="427" t="s">
        <v>3621</v>
      </c>
      <c r="R130" s="427">
        <v>204</v>
      </c>
      <c r="S130" s="427">
        <v>89.7</v>
      </c>
      <c r="T130" s="427" t="s">
        <v>3630</v>
      </c>
      <c r="U130" s="427" t="s">
        <v>3631</v>
      </c>
      <c r="V130" s="427" t="s">
        <v>3616</v>
      </c>
      <c r="W130" s="427" t="s">
        <v>3616</v>
      </c>
      <c r="X130" s="427" t="s">
        <v>3616</v>
      </c>
      <c r="Y130" s="427" t="s">
        <v>3616</v>
      </c>
      <c r="Z130" s="427" t="s">
        <v>3632</v>
      </c>
      <c r="AA130" s="427" t="s">
        <v>3661</v>
      </c>
      <c r="AB130" s="422" t="s">
        <v>3662</v>
      </c>
      <c r="AC130" s="415" t="s">
        <v>1</v>
      </c>
    </row>
    <row r="131" spans="2:29" ht="15">
      <c r="B131" s="5">
        <v>119</v>
      </c>
      <c r="C131" s="429" t="s">
        <v>3612</v>
      </c>
      <c r="D131" s="430" t="s">
        <v>3274</v>
      </c>
      <c r="E131" s="431">
        <v>0.75</v>
      </c>
      <c r="F131" s="431">
        <v>34.0833333</v>
      </c>
      <c r="G131" s="432" t="s">
        <v>3629</v>
      </c>
      <c r="H131" s="433">
        <v>2009</v>
      </c>
      <c r="I131" s="433">
        <v>2009</v>
      </c>
      <c r="J131" s="426" t="s">
        <v>3615</v>
      </c>
      <c r="K131" s="434" t="s">
        <v>3616</v>
      </c>
      <c r="L131" s="427" t="s">
        <v>3617</v>
      </c>
      <c r="M131" s="427" t="s">
        <v>3618</v>
      </c>
      <c r="N131" s="427" t="s">
        <v>3628</v>
      </c>
      <c r="O131" s="435">
        <v>0.05</v>
      </c>
      <c r="P131" s="427" t="s">
        <v>3620</v>
      </c>
      <c r="Q131" s="427" t="s">
        <v>3621</v>
      </c>
      <c r="R131" s="434">
        <v>100</v>
      </c>
      <c r="S131" s="434">
        <v>75</v>
      </c>
      <c r="T131" s="427" t="s">
        <v>3630</v>
      </c>
      <c r="U131" s="427" t="s">
        <v>3631</v>
      </c>
      <c r="V131" s="434" t="s">
        <v>3616</v>
      </c>
      <c r="W131" s="434" t="s">
        <v>3616</v>
      </c>
      <c r="X131" s="434" t="s">
        <v>3616</v>
      </c>
      <c r="Y131" s="434" t="s">
        <v>3616</v>
      </c>
      <c r="Z131" s="434" t="s">
        <v>3632</v>
      </c>
      <c r="AA131" s="434" t="s">
        <v>3633</v>
      </c>
      <c r="AB131" s="436" t="s">
        <v>3634</v>
      </c>
      <c r="AC131" s="415" t="s">
        <v>1</v>
      </c>
    </row>
    <row r="132" spans="2:29" ht="15">
      <c r="B132" s="5">
        <v>120</v>
      </c>
      <c r="C132" s="429" t="s">
        <v>3612</v>
      </c>
      <c r="D132" s="430" t="s">
        <v>3274</v>
      </c>
      <c r="E132" s="431">
        <v>0.75</v>
      </c>
      <c r="F132" s="431">
        <v>34.0833333</v>
      </c>
      <c r="G132" s="432" t="s">
        <v>3629</v>
      </c>
      <c r="H132" s="433">
        <v>2009</v>
      </c>
      <c r="I132" s="433">
        <v>2009</v>
      </c>
      <c r="J132" s="426" t="s">
        <v>3615</v>
      </c>
      <c r="K132" s="434" t="s">
        <v>3616</v>
      </c>
      <c r="L132" s="427" t="s">
        <v>3617</v>
      </c>
      <c r="M132" s="427" t="s">
        <v>3618</v>
      </c>
      <c r="N132" s="427" t="s">
        <v>3640</v>
      </c>
      <c r="O132" s="437">
        <v>0.5</v>
      </c>
      <c r="P132" s="427" t="s">
        <v>3620</v>
      </c>
      <c r="Q132" s="427" t="s">
        <v>3621</v>
      </c>
      <c r="R132" s="434">
        <v>100</v>
      </c>
      <c r="S132" s="434">
        <v>59</v>
      </c>
      <c r="T132" s="427" t="s">
        <v>3630</v>
      </c>
      <c r="U132" s="427" t="s">
        <v>3631</v>
      </c>
      <c r="V132" s="434" t="s">
        <v>3616</v>
      </c>
      <c r="W132" s="434" t="s">
        <v>3616</v>
      </c>
      <c r="X132" s="434" t="s">
        <v>3616</v>
      </c>
      <c r="Y132" s="434" t="s">
        <v>3616</v>
      </c>
      <c r="Z132" s="434" t="s">
        <v>3632</v>
      </c>
      <c r="AA132" s="434" t="s">
        <v>3633</v>
      </c>
      <c r="AB132" s="436" t="s">
        <v>3634</v>
      </c>
      <c r="AC132" s="415" t="s">
        <v>1</v>
      </c>
    </row>
    <row r="133" spans="2:29" ht="15">
      <c r="B133" s="5">
        <v>121</v>
      </c>
      <c r="C133" s="422" t="s">
        <v>3612</v>
      </c>
      <c r="D133" s="422" t="s">
        <v>3274</v>
      </c>
      <c r="E133" s="423">
        <v>0.75</v>
      </c>
      <c r="F133" s="423">
        <v>34.0833333</v>
      </c>
      <c r="G133" s="444" t="s">
        <v>3658</v>
      </c>
      <c r="H133" s="425">
        <v>2008</v>
      </c>
      <c r="I133" s="425">
        <v>2008</v>
      </c>
      <c r="J133" s="426" t="s">
        <v>3663</v>
      </c>
      <c r="K133" s="427" t="s">
        <v>3616</v>
      </c>
      <c r="L133" s="427" t="s">
        <v>3617</v>
      </c>
      <c r="M133" s="427" t="s">
        <v>3618</v>
      </c>
      <c r="N133" s="427" t="s">
        <v>3639</v>
      </c>
      <c r="O133" s="428">
        <v>0.75</v>
      </c>
      <c r="P133" s="427" t="s">
        <v>3620</v>
      </c>
      <c r="Q133" s="427" t="s">
        <v>3621</v>
      </c>
      <c r="R133" s="427">
        <v>5</v>
      </c>
      <c r="S133" s="427">
        <v>100</v>
      </c>
      <c r="T133" s="427" t="s">
        <v>3622</v>
      </c>
      <c r="U133" s="427" t="s">
        <v>3623</v>
      </c>
      <c r="V133" s="427" t="s">
        <v>3616</v>
      </c>
      <c r="W133" s="427" t="s">
        <v>3616</v>
      </c>
      <c r="X133" s="427" t="s">
        <v>3616</v>
      </c>
      <c r="Y133" s="427" t="s">
        <v>3616</v>
      </c>
      <c r="Z133" s="427" t="s">
        <v>3632</v>
      </c>
      <c r="AA133" s="427" t="s">
        <v>3661</v>
      </c>
      <c r="AB133" s="422" t="s">
        <v>3662</v>
      </c>
      <c r="AC133" s="415" t="s">
        <v>1</v>
      </c>
    </row>
    <row r="134" spans="2:29" ht="15">
      <c r="B134" s="5">
        <v>122</v>
      </c>
      <c r="C134" s="422" t="s">
        <v>3612</v>
      </c>
      <c r="D134" s="422" t="s">
        <v>3703</v>
      </c>
      <c r="E134" s="423">
        <v>0.52372779999999997</v>
      </c>
      <c r="F134" s="423">
        <v>33.647444399999998</v>
      </c>
      <c r="G134" s="424" t="s">
        <v>3679</v>
      </c>
      <c r="H134" s="425">
        <v>2006</v>
      </c>
      <c r="I134" s="425">
        <v>2006</v>
      </c>
      <c r="J134" s="426" t="s">
        <v>3615</v>
      </c>
      <c r="K134" s="427" t="s">
        <v>3616</v>
      </c>
      <c r="L134" s="427" t="s">
        <v>3617</v>
      </c>
      <c r="M134" s="427" t="s">
        <v>3618</v>
      </c>
      <c r="N134" s="427" t="s">
        <v>3639</v>
      </c>
      <c r="O134" s="428">
        <v>0.75</v>
      </c>
      <c r="P134" s="427" t="s">
        <v>3620</v>
      </c>
      <c r="Q134" s="427" t="s">
        <v>3621</v>
      </c>
      <c r="R134" s="427">
        <v>92</v>
      </c>
      <c r="S134" s="427">
        <v>96</v>
      </c>
      <c r="T134" s="427" t="s">
        <v>3650</v>
      </c>
      <c r="U134" s="427" t="s">
        <v>3651</v>
      </c>
      <c r="V134" s="427" t="s">
        <v>3616</v>
      </c>
      <c r="W134" s="427" t="s">
        <v>3616</v>
      </c>
      <c r="X134" s="427" t="s">
        <v>3616</v>
      </c>
      <c r="Y134" s="427" t="s">
        <v>3616</v>
      </c>
      <c r="Z134" s="427" t="s">
        <v>3632</v>
      </c>
      <c r="AA134" s="427" t="s">
        <v>3647</v>
      </c>
      <c r="AB134" s="439" t="s">
        <v>3648</v>
      </c>
      <c r="AC134" s="415" t="s">
        <v>1</v>
      </c>
    </row>
    <row r="135" spans="2:29" ht="15">
      <c r="B135" s="5">
        <v>123</v>
      </c>
      <c r="C135" s="422" t="s">
        <v>3612</v>
      </c>
      <c r="D135" s="422" t="s">
        <v>3703</v>
      </c>
      <c r="E135" s="423">
        <v>0.52372779999999997</v>
      </c>
      <c r="F135" s="423">
        <v>33.647444399999998</v>
      </c>
      <c r="G135" s="424" t="s">
        <v>3679</v>
      </c>
      <c r="H135" s="425">
        <v>2006</v>
      </c>
      <c r="I135" s="425">
        <v>2006</v>
      </c>
      <c r="J135" s="426" t="s">
        <v>3615</v>
      </c>
      <c r="K135" s="427" t="s">
        <v>3616</v>
      </c>
      <c r="L135" s="427" t="s">
        <v>3617</v>
      </c>
      <c r="M135" s="427" t="s">
        <v>3618</v>
      </c>
      <c r="N135" s="427" t="s">
        <v>3619</v>
      </c>
      <c r="O135" s="428">
        <v>0.05</v>
      </c>
      <c r="P135" s="427" t="s">
        <v>3620</v>
      </c>
      <c r="Q135" s="427" t="s">
        <v>3621</v>
      </c>
      <c r="R135" s="427">
        <v>100</v>
      </c>
      <c r="S135" s="427">
        <v>100</v>
      </c>
      <c r="T135" s="427" t="s">
        <v>3622</v>
      </c>
      <c r="U135" s="427" t="s">
        <v>3623</v>
      </c>
      <c r="V135" s="427" t="s">
        <v>3616</v>
      </c>
      <c r="W135" s="427" t="s">
        <v>3616</v>
      </c>
      <c r="X135" s="427" t="s">
        <v>3616</v>
      </c>
      <c r="Y135" s="427" t="s">
        <v>3616</v>
      </c>
      <c r="Z135" s="427" t="s">
        <v>3632</v>
      </c>
      <c r="AA135" s="427" t="s">
        <v>3647</v>
      </c>
      <c r="AB135" s="439" t="s">
        <v>3648</v>
      </c>
      <c r="AC135" s="415" t="s">
        <v>1</v>
      </c>
    </row>
    <row r="136" spans="2:29" ht="15">
      <c r="B136" s="5">
        <v>124</v>
      </c>
      <c r="C136" s="422" t="s">
        <v>3612</v>
      </c>
      <c r="D136" s="422" t="s">
        <v>3704</v>
      </c>
      <c r="E136" s="423">
        <v>0.692778</v>
      </c>
      <c r="F136" s="423">
        <v>34.181111000000001</v>
      </c>
      <c r="G136" s="424" t="s">
        <v>3705</v>
      </c>
      <c r="H136" s="425">
        <v>2006</v>
      </c>
      <c r="I136" s="425">
        <v>2006</v>
      </c>
      <c r="J136" s="426" t="s">
        <v>3615</v>
      </c>
      <c r="K136" s="427" t="s">
        <v>3616</v>
      </c>
      <c r="L136" s="427" t="s">
        <v>3617</v>
      </c>
      <c r="M136" s="427" t="s">
        <v>3618</v>
      </c>
      <c r="N136" s="427" t="s">
        <v>3639</v>
      </c>
      <c r="O136" s="428">
        <v>0.75</v>
      </c>
      <c r="P136" s="427" t="s">
        <v>3620</v>
      </c>
      <c r="Q136" s="427" t="s">
        <v>3621</v>
      </c>
      <c r="R136" s="427">
        <v>91</v>
      </c>
      <c r="S136" s="427">
        <v>91</v>
      </c>
      <c r="T136" s="427" t="s">
        <v>3650</v>
      </c>
      <c r="U136" s="427" t="s">
        <v>3651</v>
      </c>
      <c r="V136" s="427" t="s">
        <v>3616</v>
      </c>
      <c r="W136" s="427" t="s">
        <v>3616</v>
      </c>
      <c r="X136" s="427" t="s">
        <v>3616</v>
      </c>
      <c r="Y136" s="427" t="s">
        <v>3616</v>
      </c>
      <c r="Z136" s="427" t="s">
        <v>3632</v>
      </c>
      <c r="AA136" s="427" t="s">
        <v>3647</v>
      </c>
      <c r="AB136" s="439" t="s">
        <v>3648</v>
      </c>
      <c r="AC136" s="415" t="s">
        <v>1</v>
      </c>
    </row>
    <row r="137" spans="2:29" ht="15">
      <c r="B137" s="5">
        <v>125</v>
      </c>
      <c r="C137" s="422" t="s">
        <v>3612</v>
      </c>
      <c r="D137" s="422" t="s">
        <v>3704</v>
      </c>
      <c r="E137" s="423">
        <v>0.692778</v>
      </c>
      <c r="F137" s="423">
        <v>34.181111000000001</v>
      </c>
      <c r="G137" s="424" t="s">
        <v>3670</v>
      </c>
      <c r="H137" s="425">
        <v>2006</v>
      </c>
      <c r="I137" s="425">
        <v>2006</v>
      </c>
      <c r="J137" s="426" t="s">
        <v>3615</v>
      </c>
      <c r="K137" s="427" t="s">
        <v>3616</v>
      </c>
      <c r="L137" s="427" t="s">
        <v>3617</v>
      </c>
      <c r="M137" s="427" t="s">
        <v>3618</v>
      </c>
      <c r="N137" s="427" t="s">
        <v>3619</v>
      </c>
      <c r="O137" s="428">
        <v>0.05</v>
      </c>
      <c r="P137" s="427" t="s">
        <v>3620</v>
      </c>
      <c r="Q137" s="427" t="s">
        <v>3621</v>
      </c>
      <c r="R137" s="427">
        <v>97</v>
      </c>
      <c r="S137" s="427">
        <v>97</v>
      </c>
      <c r="T137" s="427" t="s">
        <v>3650</v>
      </c>
      <c r="U137" s="427" t="s">
        <v>3651</v>
      </c>
      <c r="V137" s="427" t="s">
        <v>3616</v>
      </c>
      <c r="W137" s="427" t="s">
        <v>3616</v>
      </c>
      <c r="X137" s="427" t="s">
        <v>3616</v>
      </c>
      <c r="Y137" s="427" t="s">
        <v>3616</v>
      </c>
      <c r="Z137" s="427" t="s">
        <v>3632</v>
      </c>
      <c r="AA137" s="427" t="s">
        <v>3647</v>
      </c>
      <c r="AB137" s="439" t="s">
        <v>3648</v>
      </c>
      <c r="AC137" s="415" t="s">
        <v>1</v>
      </c>
    </row>
    <row r="138" spans="2:29" ht="15">
      <c r="B138" s="5">
        <v>126</v>
      </c>
      <c r="C138" s="422" t="s">
        <v>3612</v>
      </c>
      <c r="D138" s="422" t="s">
        <v>3704</v>
      </c>
      <c r="E138" s="423">
        <v>0.692778</v>
      </c>
      <c r="F138" s="423">
        <v>34.181111000000001</v>
      </c>
      <c r="G138" s="424" t="s">
        <v>3706</v>
      </c>
      <c r="H138" s="425">
        <v>2004</v>
      </c>
      <c r="I138" s="425">
        <v>2004</v>
      </c>
      <c r="J138" s="426" t="s">
        <v>3615</v>
      </c>
      <c r="K138" s="427" t="s">
        <v>3616</v>
      </c>
      <c r="L138" s="427" t="s">
        <v>3617</v>
      </c>
      <c r="M138" s="427" t="s">
        <v>3618</v>
      </c>
      <c r="N138" s="427" t="s">
        <v>3639</v>
      </c>
      <c r="O138" s="428">
        <v>0.75</v>
      </c>
      <c r="P138" s="427" t="s">
        <v>3620</v>
      </c>
      <c r="Q138" s="427" t="s">
        <v>3621</v>
      </c>
      <c r="R138" s="427">
        <v>200</v>
      </c>
      <c r="S138" s="427">
        <v>76</v>
      </c>
      <c r="T138" s="427" t="s">
        <v>3630</v>
      </c>
      <c r="U138" s="427" t="s">
        <v>3631</v>
      </c>
      <c r="V138" s="427" t="s">
        <v>3616</v>
      </c>
      <c r="W138" s="427" t="s">
        <v>3616</v>
      </c>
      <c r="X138" s="427" t="s">
        <v>3616</v>
      </c>
      <c r="Y138" s="427" t="s">
        <v>3616</v>
      </c>
      <c r="Z138" s="427" t="s">
        <v>3632</v>
      </c>
      <c r="AA138" s="427" t="s">
        <v>3647</v>
      </c>
      <c r="AB138" s="439" t="s">
        <v>3648</v>
      </c>
      <c r="AC138" s="415" t="s">
        <v>1</v>
      </c>
    </row>
    <row r="139" spans="2:29" ht="15">
      <c r="B139" s="5">
        <v>127</v>
      </c>
      <c r="C139" s="422" t="s">
        <v>3612</v>
      </c>
      <c r="D139" s="422" t="s">
        <v>3704</v>
      </c>
      <c r="E139" s="423">
        <v>0.692778</v>
      </c>
      <c r="F139" s="423">
        <v>34.181111000000001</v>
      </c>
      <c r="G139" s="424" t="s">
        <v>3670</v>
      </c>
      <c r="H139" s="425">
        <v>2006</v>
      </c>
      <c r="I139" s="425">
        <v>2006</v>
      </c>
      <c r="J139" s="426" t="s">
        <v>3615</v>
      </c>
      <c r="K139" s="427" t="s">
        <v>3616</v>
      </c>
      <c r="L139" s="427" t="s">
        <v>3617</v>
      </c>
      <c r="M139" s="427" t="s">
        <v>3618</v>
      </c>
      <c r="N139" s="427" t="s">
        <v>3639</v>
      </c>
      <c r="O139" s="428">
        <v>0.75</v>
      </c>
      <c r="P139" s="427" t="s">
        <v>3620</v>
      </c>
      <c r="Q139" s="427" t="s">
        <v>3621</v>
      </c>
      <c r="R139" s="427">
        <v>199</v>
      </c>
      <c r="S139" s="427">
        <v>85</v>
      </c>
      <c r="T139" s="427" t="s">
        <v>3630</v>
      </c>
      <c r="U139" s="427" t="s">
        <v>3631</v>
      </c>
      <c r="V139" s="427" t="s">
        <v>3616</v>
      </c>
      <c r="W139" s="427" t="s">
        <v>3616</v>
      </c>
      <c r="X139" s="427" t="s">
        <v>3616</v>
      </c>
      <c r="Y139" s="427" t="s">
        <v>3616</v>
      </c>
      <c r="Z139" s="427" t="s">
        <v>3632</v>
      </c>
      <c r="AA139" s="427" t="s">
        <v>3647</v>
      </c>
      <c r="AB139" s="439" t="s">
        <v>3648</v>
      </c>
      <c r="AC139" s="415" t="s">
        <v>1</v>
      </c>
    </row>
    <row r="140" spans="2:29" ht="15">
      <c r="B140" s="5">
        <v>128</v>
      </c>
      <c r="C140" s="422" t="s">
        <v>3612</v>
      </c>
      <c r="D140" s="422" t="s">
        <v>3704</v>
      </c>
      <c r="E140" s="423">
        <v>0.692778</v>
      </c>
      <c r="F140" s="423">
        <v>34.181111000000001</v>
      </c>
      <c r="G140" s="424" t="s">
        <v>3706</v>
      </c>
      <c r="H140" s="425">
        <v>2004</v>
      </c>
      <c r="I140" s="425">
        <v>2004</v>
      </c>
      <c r="J140" s="426" t="s">
        <v>3615</v>
      </c>
      <c r="K140" s="427" t="s">
        <v>3616</v>
      </c>
      <c r="L140" s="427" t="s">
        <v>3617</v>
      </c>
      <c r="M140" s="427" t="s">
        <v>3618</v>
      </c>
      <c r="N140" s="427" t="s">
        <v>3619</v>
      </c>
      <c r="O140" s="428">
        <v>0.05</v>
      </c>
      <c r="P140" s="427" t="s">
        <v>3620</v>
      </c>
      <c r="Q140" s="427" t="s">
        <v>3621</v>
      </c>
      <c r="R140" s="427">
        <v>97</v>
      </c>
      <c r="S140" s="427">
        <v>98</v>
      </c>
      <c r="T140" s="427" t="s">
        <v>3622</v>
      </c>
      <c r="U140" s="427" t="s">
        <v>3623</v>
      </c>
      <c r="V140" s="427" t="s">
        <v>3616</v>
      </c>
      <c r="W140" s="427" t="s">
        <v>3616</v>
      </c>
      <c r="X140" s="427" t="s">
        <v>3616</v>
      </c>
      <c r="Y140" s="427" t="s">
        <v>3616</v>
      </c>
      <c r="Z140" s="427" t="s">
        <v>3632</v>
      </c>
      <c r="AA140" s="427" t="s">
        <v>3647</v>
      </c>
      <c r="AB140" s="439" t="s">
        <v>3648</v>
      </c>
      <c r="AC140" s="415" t="s">
        <v>1</v>
      </c>
    </row>
    <row r="141" spans="2:29" ht="15">
      <c r="B141" s="5">
        <v>129</v>
      </c>
      <c r="C141" s="422" t="s">
        <v>3612</v>
      </c>
      <c r="D141" s="422" t="s">
        <v>3704</v>
      </c>
      <c r="E141" s="423">
        <v>0.692778</v>
      </c>
      <c r="F141" s="423">
        <v>34.181111000000001</v>
      </c>
      <c r="G141" s="424" t="s">
        <v>3705</v>
      </c>
      <c r="H141" s="425">
        <v>2006</v>
      </c>
      <c r="I141" s="425">
        <v>2006</v>
      </c>
      <c r="J141" s="426" t="s">
        <v>3615</v>
      </c>
      <c r="K141" s="427" t="s">
        <v>3616</v>
      </c>
      <c r="L141" s="427" t="s">
        <v>3617</v>
      </c>
      <c r="M141" s="427" t="s">
        <v>3618</v>
      </c>
      <c r="N141" s="427" t="s">
        <v>3619</v>
      </c>
      <c r="O141" s="428">
        <v>0.05</v>
      </c>
      <c r="P141" s="427" t="s">
        <v>3620</v>
      </c>
      <c r="Q141" s="427" t="s">
        <v>3621</v>
      </c>
      <c r="R141" s="427">
        <v>80</v>
      </c>
      <c r="S141" s="427">
        <v>100</v>
      </c>
      <c r="T141" s="427" t="s">
        <v>3622</v>
      </c>
      <c r="U141" s="427" t="s">
        <v>3623</v>
      </c>
      <c r="V141" s="427" t="s">
        <v>3616</v>
      </c>
      <c r="W141" s="427" t="s">
        <v>3616</v>
      </c>
      <c r="X141" s="427" t="s">
        <v>3616</v>
      </c>
      <c r="Y141" s="427" t="s">
        <v>3616</v>
      </c>
      <c r="Z141" s="427" t="s">
        <v>3632</v>
      </c>
      <c r="AA141" s="427" t="s">
        <v>3647</v>
      </c>
      <c r="AB141" s="439" t="s">
        <v>3648</v>
      </c>
      <c r="AC141" s="415" t="s">
        <v>1</v>
      </c>
    </row>
    <row r="142" spans="2:29" ht="15">
      <c r="B142" s="5">
        <v>130</v>
      </c>
      <c r="C142" s="422" t="s">
        <v>3612</v>
      </c>
      <c r="D142" s="422" t="s">
        <v>3707</v>
      </c>
      <c r="E142" s="423">
        <v>0.70541200000000004</v>
      </c>
      <c r="F142" s="423">
        <v>34.147171999999998</v>
      </c>
      <c r="G142" s="424" t="s">
        <v>3706</v>
      </c>
      <c r="H142" s="425">
        <v>2004</v>
      </c>
      <c r="I142" s="425">
        <v>2004</v>
      </c>
      <c r="J142" s="426" t="s">
        <v>3615</v>
      </c>
      <c r="K142" s="427" t="s">
        <v>3616</v>
      </c>
      <c r="L142" s="427" t="s">
        <v>3617</v>
      </c>
      <c r="M142" s="427" t="s">
        <v>3618</v>
      </c>
      <c r="N142" s="427" t="s">
        <v>3619</v>
      </c>
      <c r="O142" s="428">
        <v>0.05</v>
      </c>
      <c r="P142" s="427" t="s">
        <v>3620</v>
      </c>
      <c r="Q142" s="427" t="s">
        <v>3621</v>
      </c>
      <c r="R142" s="427">
        <v>81</v>
      </c>
      <c r="S142" s="427">
        <v>95</v>
      </c>
      <c r="T142" s="427" t="s">
        <v>3650</v>
      </c>
      <c r="U142" s="427" t="s">
        <v>3651</v>
      </c>
      <c r="V142" s="427" t="s">
        <v>3616</v>
      </c>
      <c r="W142" s="427" t="s">
        <v>3616</v>
      </c>
      <c r="X142" s="427" t="s">
        <v>3616</v>
      </c>
      <c r="Y142" s="427" t="s">
        <v>3616</v>
      </c>
      <c r="Z142" s="427" t="s">
        <v>3632</v>
      </c>
      <c r="AA142" s="427" t="s">
        <v>3647</v>
      </c>
      <c r="AB142" s="439" t="s">
        <v>3648</v>
      </c>
      <c r="AC142" s="415" t="s">
        <v>1</v>
      </c>
    </row>
    <row r="143" spans="2:29" ht="15">
      <c r="B143" s="5">
        <v>131</v>
      </c>
      <c r="C143" s="422" t="s">
        <v>3612</v>
      </c>
      <c r="D143" s="422" t="s">
        <v>3707</v>
      </c>
      <c r="E143" s="423">
        <v>0.70541200000000004</v>
      </c>
      <c r="F143" s="423">
        <v>34.147171999999998</v>
      </c>
      <c r="G143" s="424" t="s">
        <v>3706</v>
      </c>
      <c r="H143" s="425">
        <v>2004</v>
      </c>
      <c r="I143" s="425">
        <v>2004</v>
      </c>
      <c r="J143" s="426" t="s">
        <v>3615</v>
      </c>
      <c r="K143" s="427" t="s">
        <v>3616</v>
      </c>
      <c r="L143" s="427" t="s">
        <v>3617</v>
      </c>
      <c r="M143" s="427" t="s">
        <v>3618</v>
      </c>
      <c r="N143" s="427" t="s">
        <v>3639</v>
      </c>
      <c r="O143" s="428">
        <v>0.75</v>
      </c>
      <c r="P143" s="427" t="s">
        <v>3620</v>
      </c>
      <c r="Q143" s="427" t="s">
        <v>3621</v>
      </c>
      <c r="R143" s="427">
        <v>215</v>
      </c>
      <c r="S143" s="427">
        <v>84</v>
      </c>
      <c r="T143" s="427" t="s">
        <v>3630</v>
      </c>
      <c r="U143" s="427" t="s">
        <v>3631</v>
      </c>
      <c r="V143" s="427" t="s">
        <v>3616</v>
      </c>
      <c r="W143" s="427" t="s">
        <v>3616</v>
      </c>
      <c r="X143" s="427" t="s">
        <v>3616</v>
      </c>
      <c r="Y143" s="427" t="s">
        <v>3616</v>
      </c>
      <c r="Z143" s="427" t="s">
        <v>3632</v>
      </c>
      <c r="AA143" s="427" t="s">
        <v>3647</v>
      </c>
      <c r="AB143" s="439" t="s">
        <v>3648</v>
      </c>
      <c r="AC143" s="415" t="s">
        <v>1</v>
      </c>
    </row>
    <row r="144" spans="2:29" ht="15">
      <c r="B144" s="5">
        <v>132</v>
      </c>
      <c r="C144" s="422" t="s">
        <v>3612</v>
      </c>
      <c r="D144" s="422" t="s">
        <v>3708</v>
      </c>
      <c r="E144" s="423">
        <v>0.72643400000000002</v>
      </c>
      <c r="F144" s="423">
        <v>34.207408999999998</v>
      </c>
      <c r="G144" s="443" t="s">
        <v>3709</v>
      </c>
      <c r="H144" s="425">
        <v>2006</v>
      </c>
      <c r="I144" s="425">
        <v>2006</v>
      </c>
      <c r="J144" s="426" t="s">
        <v>3615</v>
      </c>
      <c r="K144" s="427" t="s">
        <v>3616</v>
      </c>
      <c r="L144" s="427" t="s">
        <v>3617</v>
      </c>
      <c r="M144" s="427" t="s">
        <v>3618</v>
      </c>
      <c r="N144" s="427" t="s">
        <v>3619</v>
      </c>
      <c r="O144" s="428">
        <v>0.05</v>
      </c>
      <c r="P144" s="427" t="s">
        <v>3620</v>
      </c>
      <c r="Q144" s="427" t="s">
        <v>3621</v>
      </c>
      <c r="R144" s="427">
        <v>178</v>
      </c>
      <c r="S144" s="427">
        <v>98</v>
      </c>
      <c r="T144" s="427" t="s">
        <v>3622</v>
      </c>
      <c r="U144" s="427" t="s">
        <v>3623</v>
      </c>
      <c r="V144" s="427" t="s">
        <v>3616</v>
      </c>
      <c r="W144" s="427" t="s">
        <v>3616</v>
      </c>
      <c r="X144" s="427" t="s">
        <v>3616</v>
      </c>
      <c r="Y144" s="427" t="s">
        <v>3616</v>
      </c>
      <c r="Z144" s="427" t="s">
        <v>3632</v>
      </c>
      <c r="AA144" s="427" t="s">
        <v>3647</v>
      </c>
      <c r="AB144" s="439" t="s">
        <v>3648</v>
      </c>
      <c r="AC144" s="415" t="s">
        <v>1</v>
      </c>
    </row>
    <row r="145" spans="2:29" ht="15">
      <c r="B145" s="5">
        <v>133</v>
      </c>
      <c r="C145" s="422" t="s">
        <v>3612</v>
      </c>
      <c r="D145" s="422" t="s">
        <v>3708</v>
      </c>
      <c r="E145" s="423">
        <v>0.72643400000000002</v>
      </c>
      <c r="F145" s="423">
        <v>34.207408999999998</v>
      </c>
      <c r="G145" s="443" t="s">
        <v>3709</v>
      </c>
      <c r="H145" s="425">
        <v>2006</v>
      </c>
      <c r="I145" s="425">
        <v>2006</v>
      </c>
      <c r="J145" s="426" t="s">
        <v>3615</v>
      </c>
      <c r="K145" s="427" t="s">
        <v>3616</v>
      </c>
      <c r="L145" s="427" t="s">
        <v>3617</v>
      </c>
      <c r="M145" s="427" t="s">
        <v>3618</v>
      </c>
      <c r="N145" s="427" t="s">
        <v>3639</v>
      </c>
      <c r="O145" s="428">
        <v>0.75</v>
      </c>
      <c r="P145" s="427" t="s">
        <v>3620</v>
      </c>
      <c r="Q145" s="427" t="s">
        <v>3621</v>
      </c>
      <c r="R145" s="427">
        <v>166</v>
      </c>
      <c r="S145" s="427">
        <v>78</v>
      </c>
      <c r="T145" s="427" t="s">
        <v>3630</v>
      </c>
      <c r="U145" s="427" t="s">
        <v>3631</v>
      </c>
      <c r="V145" s="427" t="s">
        <v>3616</v>
      </c>
      <c r="W145" s="427" t="s">
        <v>3616</v>
      </c>
      <c r="X145" s="427" t="s">
        <v>3616</v>
      </c>
      <c r="Y145" s="427" t="s">
        <v>3616</v>
      </c>
      <c r="Z145" s="427" t="s">
        <v>3632</v>
      </c>
      <c r="AA145" s="427" t="s">
        <v>3647</v>
      </c>
      <c r="AB145" s="439" t="s">
        <v>3648</v>
      </c>
      <c r="AC145" s="415" t="s">
        <v>1</v>
      </c>
    </row>
    <row r="146" spans="2:29" ht="15">
      <c r="B146" s="5">
        <v>134</v>
      </c>
      <c r="C146" s="422" t="s">
        <v>3612</v>
      </c>
      <c r="D146" s="422" t="s">
        <v>3710</v>
      </c>
      <c r="E146" s="423">
        <v>0.63263999999999998</v>
      </c>
      <c r="F146" s="423">
        <v>34.235509</v>
      </c>
      <c r="G146" s="443" t="s">
        <v>3709</v>
      </c>
      <c r="H146" s="425">
        <v>2006</v>
      </c>
      <c r="I146" s="425">
        <v>2006</v>
      </c>
      <c r="J146" s="426" t="s">
        <v>3615</v>
      </c>
      <c r="K146" s="427" t="s">
        <v>3616</v>
      </c>
      <c r="L146" s="427" t="s">
        <v>3617</v>
      </c>
      <c r="M146" s="427" t="s">
        <v>3618</v>
      </c>
      <c r="N146" s="427" t="s">
        <v>3619</v>
      </c>
      <c r="O146" s="428">
        <v>0.05</v>
      </c>
      <c r="P146" s="427" t="s">
        <v>3620</v>
      </c>
      <c r="Q146" s="427" t="s">
        <v>3621</v>
      </c>
      <c r="R146" s="427">
        <v>178</v>
      </c>
      <c r="S146" s="427">
        <v>97</v>
      </c>
      <c r="T146" s="427" t="s">
        <v>3650</v>
      </c>
      <c r="U146" s="427" t="s">
        <v>3651</v>
      </c>
      <c r="V146" s="427" t="s">
        <v>3616</v>
      </c>
      <c r="W146" s="427" t="s">
        <v>3616</v>
      </c>
      <c r="X146" s="427" t="s">
        <v>3616</v>
      </c>
      <c r="Y146" s="427" t="s">
        <v>3616</v>
      </c>
      <c r="Z146" s="427" t="s">
        <v>3632</v>
      </c>
      <c r="AA146" s="427" t="s">
        <v>3647</v>
      </c>
      <c r="AB146" s="439" t="s">
        <v>3648</v>
      </c>
      <c r="AC146" s="415" t="s">
        <v>1</v>
      </c>
    </row>
    <row r="147" spans="2:29" ht="15">
      <c r="B147" s="5">
        <v>135</v>
      </c>
      <c r="C147" s="422" t="s">
        <v>3612</v>
      </c>
      <c r="D147" s="422" t="s">
        <v>3710</v>
      </c>
      <c r="E147" s="423">
        <v>0.63263999999999998</v>
      </c>
      <c r="F147" s="423">
        <v>34.235509</v>
      </c>
      <c r="G147" s="443" t="s">
        <v>3709</v>
      </c>
      <c r="H147" s="425">
        <v>2006</v>
      </c>
      <c r="I147" s="425">
        <v>2006</v>
      </c>
      <c r="J147" s="426" t="s">
        <v>3615</v>
      </c>
      <c r="K147" s="427" t="s">
        <v>3616</v>
      </c>
      <c r="L147" s="427" t="s">
        <v>3617</v>
      </c>
      <c r="M147" s="427" t="s">
        <v>3618</v>
      </c>
      <c r="N147" s="427" t="s">
        <v>3639</v>
      </c>
      <c r="O147" s="428">
        <v>0.75</v>
      </c>
      <c r="P147" s="427" t="s">
        <v>3620</v>
      </c>
      <c r="Q147" s="427" t="s">
        <v>3621</v>
      </c>
      <c r="R147" s="427">
        <v>151</v>
      </c>
      <c r="S147" s="427">
        <v>81</v>
      </c>
      <c r="T147" s="427" t="s">
        <v>3630</v>
      </c>
      <c r="U147" s="427" t="s">
        <v>3631</v>
      </c>
      <c r="V147" s="427" t="s">
        <v>3616</v>
      </c>
      <c r="W147" s="427" t="s">
        <v>3616</v>
      </c>
      <c r="X147" s="427" t="s">
        <v>3616</v>
      </c>
      <c r="Y147" s="427" t="s">
        <v>3616</v>
      </c>
      <c r="Z147" s="427" t="s">
        <v>3632</v>
      </c>
      <c r="AA147" s="427" t="s">
        <v>3647</v>
      </c>
      <c r="AB147" s="439" t="s">
        <v>3648</v>
      </c>
      <c r="AC147" s="415" t="s">
        <v>1</v>
      </c>
    </row>
    <row r="148" spans="2:29" ht="15">
      <c r="B148" s="5">
        <v>136</v>
      </c>
      <c r="C148" s="429" t="s">
        <v>3612</v>
      </c>
      <c r="D148" s="430" t="s">
        <v>3711</v>
      </c>
      <c r="E148" s="431">
        <v>9.7727800000000004E-2</v>
      </c>
      <c r="F148" s="431">
        <v>32.555619399999998</v>
      </c>
      <c r="G148" s="432" t="s">
        <v>3635</v>
      </c>
      <c r="H148" s="433">
        <v>2011</v>
      </c>
      <c r="I148" s="433">
        <v>2011</v>
      </c>
      <c r="J148" s="426" t="s">
        <v>3615</v>
      </c>
      <c r="K148" s="434" t="s">
        <v>3616</v>
      </c>
      <c r="L148" s="427" t="s">
        <v>3617</v>
      </c>
      <c r="M148" s="427" t="s">
        <v>3618</v>
      </c>
      <c r="N148" s="427" t="s">
        <v>3642</v>
      </c>
      <c r="O148" s="435">
        <v>0.05</v>
      </c>
      <c r="P148" s="427" t="s">
        <v>3620</v>
      </c>
      <c r="Q148" s="427" t="s">
        <v>3621</v>
      </c>
      <c r="R148" s="434">
        <v>100</v>
      </c>
      <c r="S148" s="434">
        <v>98</v>
      </c>
      <c r="T148" s="427" t="s">
        <v>3622</v>
      </c>
      <c r="U148" s="427" t="s">
        <v>3623</v>
      </c>
      <c r="V148" s="434" t="s">
        <v>3616</v>
      </c>
      <c r="W148" s="434" t="s">
        <v>3616</v>
      </c>
      <c r="X148" s="434" t="s">
        <v>3616</v>
      </c>
      <c r="Y148" s="434" t="s">
        <v>3616</v>
      </c>
      <c r="Z148" s="434" t="s">
        <v>3632</v>
      </c>
      <c r="AA148" s="434" t="s">
        <v>3633</v>
      </c>
      <c r="AB148" s="436" t="s">
        <v>3634</v>
      </c>
      <c r="AC148" s="415" t="s">
        <v>1</v>
      </c>
    </row>
    <row r="149" spans="2:29" ht="15">
      <c r="B149" s="5">
        <v>137</v>
      </c>
      <c r="C149" s="429" t="s">
        <v>3612</v>
      </c>
      <c r="D149" s="430" t="s">
        <v>3711</v>
      </c>
      <c r="E149" s="431">
        <v>9.7727800000000004E-2</v>
      </c>
      <c r="F149" s="431">
        <v>32.555619399999998</v>
      </c>
      <c r="G149" s="432" t="s">
        <v>3629</v>
      </c>
      <c r="H149" s="433">
        <v>2009</v>
      </c>
      <c r="I149" s="433">
        <v>2009</v>
      </c>
      <c r="J149" s="426" t="s">
        <v>3615</v>
      </c>
      <c r="K149" s="434" t="s">
        <v>3616</v>
      </c>
      <c r="L149" s="427" t="s">
        <v>3617</v>
      </c>
      <c r="M149" s="427" t="s">
        <v>3618</v>
      </c>
      <c r="N149" s="427" t="s">
        <v>3628</v>
      </c>
      <c r="O149" s="435">
        <v>0.05</v>
      </c>
      <c r="P149" s="427" t="s">
        <v>3620</v>
      </c>
      <c r="Q149" s="427" t="s">
        <v>3621</v>
      </c>
      <c r="R149" s="434">
        <v>80</v>
      </c>
      <c r="S149" s="434">
        <v>95</v>
      </c>
      <c r="T149" s="427" t="s">
        <v>3650</v>
      </c>
      <c r="U149" s="427" t="s">
        <v>3651</v>
      </c>
      <c r="V149" s="434" t="s">
        <v>3616</v>
      </c>
      <c r="W149" s="434" t="s">
        <v>3616</v>
      </c>
      <c r="X149" s="434" t="s">
        <v>3616</v>
      </c>
      <c r="Y149" s="434" t="s">
        <v>3616</v>
      </c>
      <c r="Z149" s="434" t="s">
        <v>3632</v>
      </c>
      <c r="AA149" s="434" t="s">
        <v>3633</v>
      </c>
      <c r="AB149" s="436" t="s">
        <v>3634</v>
      </c>
      <c r="AC149" s="415" t="s">
        <v>1</v>
      </c>
    </row>
    <row r="150" spans="2:29" ht="15">
      <c r="B150" s="5">
        <v>138</v>
      </c>
      <c r="C150" s="429" t="s">
        <v>3612</v>
      </c>
      <c r="D150" s="430" t="s">
        <v>3711</v>
      </c>
      <c r="E150" s="431">
        <v>9.7727800000000004E-2</v>
      </c>
      <c r="F150" s="431">
        <v>32.555619399999998</v>
      </c>
      <c r="G150" s="432" t="s">
        <v>3675</v>
      </c>
      <c r="H150" s="433">
        <v>2011</v>
      </c>
      <c r="I150" s="433">
        <v>2011</v>
      </c>
      <c r="J150" s="426" t="s">
        <v>3615</v>
      </c>
      <c r="K150" s="434" t="s">
        <v>3616</v>
      </c>
      <c r="L150" s="427" t="s">
        <v>3617</v>
      </c>
      <c r="M150" s="427" t="s">
        <v>3618</v>
      </c>
      <c r="N150" s="427" t="s">
        <v>3639</v>
      </c>
      <c r="O150" s="435">
        <v>0.75</v>
      </c>
      <c r="P150" s="427" t="s">
        <v>3620</v>
      </c>
      <c r="Q150" s="427" t="s">
        <v>3621</v>
      </c>
      <c r="R150" s="434">
        <v>100</v>
      </c>
      <c r="S150" s="434">
        <v>90</v>
      </c>
      <c r="T150" s="427" t="s">
        <v>3650</v>
      </c>
      <c r="U150" s="427" t="s">
        <v>3651</v>
      </c>
      <c r="V150" s="434" t="s">
        <v>3616</v>
      </c>
      <c r="W150" s="434" t="s">
        <v>3616</v>
      </c>
      <c r="X150" s="434" t="s">
        <v>3616</v>
      </c>
      <c r="Y150" s="434" t="s">
        <v>3616</v>
      </c>
      <c r="Z150" s="434" t="s">
        <v>3632</v>
      </c>
      <c r="AA150" s="434" t="s">
        <v>3633</v>
      </c>
      <c r="AB150" s="436" t="s">
        <v>3634</v>
      </c>
      <c r="AC150" s="415" t="s">
        <v>1</v>
      </c>
    </row>
    <row r="151" spans="2:29" ht="15">
      <c r="B151" s="5">
        <v>139</v>
      </c>
      <c r="C151" s="429" t="s">
        <v>3612</v>
      </c>
      <c r="D151" s="430" t="s">
        <v>3711</v>
      </c>
      <c r="E151" s="431">
        <v>9.7727800000000004E-2</v>
      </c>
      <c r="F151" s="431">
        <v>32.555619399999998</v>
      </c>
      <c r="G151" s="432" t="s">
        <v>3675</v>
      </c>
      <c r="H151" s="433">
        <v>2011</v>
      </c>
      <c r="I151" s="433">
        <v>2011</v>
      </c>
      <c r="J151" s="426" t="s">
        <v>3615</v>
      </c>
      <c r="K151" s="434" t="s">
        <v>3616</v>
      </c>
      <c r="L151" s="427" t="s">
        <v>3617</v>
      </c>
      <c r="M151" s="427" t="s">
        <v>3618</v>
      </c>
      <c r="N151" s="427" t="s">
        <v>3619</v>
      </c>
      <c r="O151" s="435">
        <v>0.05</v>
      </c>
      <c r="P151" s="427" t="s">
        <v>3620</v>
      </c>
      <c r="Q151" s="427" t="s">
        <v>3621</v>
      </c>
      <c r="R151" s="434">
        <v>100</v>
      </c>
      <c r="S151" s="434">
        <v>94</v>
      </c>
      <c r="T151" s="427" t="s">
        <v>3650</v>
      </c>
      <c r="U151" s="427" t="s">
        <v>3651</v>
      </c>
      <c r="V151" s="434" t="s">
        <v>3616</v>
      </c>
      <c r="W151" s="434" t="s">
        <v>3616</v>
      </c>
      <c r="X151" s="434" t="s">
        <v>3616</v>
      </c>
      <c r="Y151" s="434" t="s">
        <v>3616</v>
      </c>
      <c r="Z151" s="434" t="s">
        <v>3632</v>
      </c>
      <c r="AA151" s="434" t="s">
        <v>3633</v>
      </c>
      <c r="AB151" s="436" t="s">
        <v>3634</v>
      </c>
      <c r="AC151" s="415" t="s">
        <v>1</v>
      </c>
    </row>
    <row r="152" spans="2:29" ht="15">
      <c r="B152" s="5">
        <v>140</v>
      </c>
      <c r="C152" s="429" t="s">
        <v>3612</v>
      </c>
      <c r="D152" s="430" t="s">
        <v>3711</v>
      </c>
      <c r="E152" s="431">
        <v>9.7727800000000004E-2</v>
      </c>
      <c r="F152" s="431">
        <v>32.555619399999998</v>
      </c>
      <c r="G152" s="432" t="s">
        <v>3635</v>
      </c>
      <c r="H152" s="433">
        <v>2011</v>
      </c>
      <c r="I152" s="433">
        <v>2011</v>
      </c>
      <c r="J152" s="426" t="s">
        <v>3615</v>
      </c>
      <c r="K152" s="434" t="s">
        <v>3616</v>
      </c>
      <c r="L152" s="427" t="s">
        <v>3617</v>
      </c>
      <c r="M152" s="427" t="s">
        <v>3618</v>
      </c>
      <c r="N152" s="427" t="s">
        <v>3628</v>
      </c>
      <c r="O152" s="435">
        <v>0.05</v>
      </c>
      <c r="P152" s="427" t="s">
        <v>3620</v>
      </c>
      <c r="Q152" s="427" t="s">
        <v>3621</v>
      </c>
      <c r="R152" s="434">
        <v>100</v>
      </c>
      <c r="S152" s="434">
        <v>30</v>
      </c>
      <c r="T152" s="427" t="s">
        <v>3630</v>
      </c>
      <c r="U152" s="427" t="s">
        <v>3631</v>
      </c>
      <c r="V152" s="434" t="s">
        <v>3616</v>
      </c>
      <c r="W152" s="434" t="s">
        <v>3616</v>
      </c>
      <c r="X152" s="434" t="s">
        <v>3616</v>
      </c>
      <c r="Y152" s="434" t="s">
        <v>3616</v>
      </c>
      <c r="Z152" s="434" t="s">
        <v>3632</v>
      </c>
      <c r="AA152" s="434" t="s">
        <v>3633</v>
      </c>
      <c r="AB152" s="436" t="s">
        <v>3634</v>
      </c>
      <c r="AC152" s="415" t="s">
        <v>1</v>
      </c>
    </row>
    <row r="153" spans="2:29" ht="15">
      <c r="B153" s="5">
        <v>141</v>
      </c>
      <c r="C153" s="429" t="s">
        <v>3612</v>
      </c>
      <c r="D153" s="430" t="s">
        <v>3711</v>
      </c>
      <c r="E153" s="431">
        <v>9.7727800000000004E-2</v>
      </c>
      <c r="F153" s="431">
        <v>32.555619399999998</v>
      </c>
      <c r="G153" s="432" t="s">
        <v>3635</v>
      </c>
      <c r="H153" s="433">
        <v>2011</v>
      </c>
      <c r="I153" s="433">
        <v>2011</v>
      </c>
      <c r="J153" s="426" t="s">
        <v>3615</v>
      </c>
      <c r="K153" s="434" t="s">
        <v>3616</v>
      </c>
      <c r="L153" s="427" t="s">
        <v>3617</v>
      </c>
      <c r="M153" s="427" t="s">
        <v>3618</v>
      </c>
      <c r="N153" s="427" t="s">
        <v>3619</v>
      </c>
      <c r="O153" s="435">
        <v>0.05</v>
      </c>
      <c r="P153" s="427" t="s">
        <v>3620</v>
      </c>
      <c r="Q153" s="427" t="s">
        <v>3621</v>
      </c>
      <c r="R153" s="434">
        <v>100</v>
      </c>
      <c r="S153" s="434">
        <v>45</v>
      </c>
      <c r="T153" s="427" t="s">
        <v>3630</v>
      </c>
      <c r="U153" s="427" t="s">
        <v>3631</v>
      </c>
      <c r="V153" s="434" t="s">
        <v>3616</v>
      </c>
      <c r="W153" s="434" t="s">
        <v>3616</v>
      </c>
      <c r="X153" s="434" t="s">
        <v>3616</v>
      </c>
      <c r="Y153" s="434" t="s">
        <v>3616</v>
      </c>
      <c r="Z153" s="434" t="s">
        <v>3632</v>
      </c>
      <c r="AA153" s="434" t="s">
        <v>3633</v>
      </c>
      <c r="AB153" s="436" t="s">
        <v>3634</v>
      </c>
      <c r="AC153" s="415" t="s">
        <v>1</v>
      </c>
    </row>
    <row r="154" spans="2:29" ht="15">
      <c r="B154" s="5">
        <v>142</v>
      </c>
      <c r="C154" s="422" t="s">
        <v>3612</v>
      </c>
      <c r="D154" s="422" t="s">
        <v>3711</v>
      </c>
      <c r="E154" s="423">
        <v>9.7727800000000004E-2</v>
      </c>
      <c r="F154" s="423">
        <v>32.555619399999998</v>
      </c>
      <c r="G154" s="424" t="s">
        <v>3636</v>
      </c>
      <c r="H154" s="425">
        <v>2011</v>
      </c>
      <c r="I154" s="425">
        <v>2011</v>
      </c>
      <c r="J154" s="426" t="s">
        <v>3615</v>
      </c>
      <c r="K154" s="427" t="s">
        <v>3616</v>
      </c>
      <c r="L154" s="427" t="s">
        <v>3617</v>
      </c>
      <c r="M154" s="427" t="s">
        <v>3618</v>
      </c>
      <c r="N154" s="427" t="s">
        <v>3642</v>
      </c>
      <c r="O154" s="428">
        <v>0.05</v>
      </c>
      <c r="P154" s="427" t="s">
        <v>3620</v>
      </c>
      <c r="Q154" s="427" t="s">
        <v>3621</v>
      </c>
      <c r="R154" s="427">
        <v>100</v>
      </c>
      <c r="S154" s="427">
        <v>98</v>
      </c>
      <c r="T154" s="427" t="s">
        <v>3622</v>
      </c>
      <c r="U154" s="427" t="s">
        <v>3623</v>
      </c>
      <c r="V154" s="427" t="s">
        <v>3616</v>
      </c>
      <c r="W154" s="427" t="s">
        <v>3616</v>
      </c>
      <c r="X154" s="427" t="s">
        <v>3616</v>
      </c>
      <c r="Y154" s="427" t="s">
        <v>3616</v>
      </c>
      <c r="Z154" s="427" t="s">
        <v>3624</v>
      </c>
      <c r="AA154" s="427" t="s">
        <v>3637</v>
      </c>
      <c r="AB154" s="422" t="s">
        <v>3616</v>
      </c>
      <c r="AC154" s="415" t="s">
        <v>1</v>
      </c>
    </row>
    <row r="155" spans="2:29" ht="15">
      <c r="B155" s="5">
        <v>143</v>
      </c>
      <c r="C155" s="422" t="s">
        <v>3612</v>
      </c>
      <c r="D155" s="422" t="s">
        <v>3711</v>
      </c>
      <c r="E155" s="423">
        <v>9.7727800000000004E-2</v>
      </c>
      <c r="F155" s="423">
        <v>32.555619399999998</v>
      </c>
      <c r="G155" s="424" t="s">
        <v>3636</v>
      </c>
      <c r="H155" s="425">
        <v>2011</v>
      </c>
      <c r="I155" s="425">
        <v>2011</v>
      </c>
      <c r="J155" s="426" t="s">
        <v>3615</v>
      </c>
      <c r="K155" s="427" t="s">
        <v>3616</v>
      </c>
      <c r="L155" s="427" t="s">
        <v>3617</v>
      </c>
      <c r="M155" s="427" t="s">
        <v>3618</v>
      </c>
      <c r="N155" s="427" t="s">
        <v>3640</v>
      </c>
      <c r="O155" s="438">
        <v>0.5</v>
      </c>
      <c r="P155" s="427" t="s">
        <v>3620</v>
      </c>
      <c r="Q155" s="427" t="s">
        <v>3621</v>
      </c>
      <c r="R155" s="427">
        <v>93</v>
      </c>
      <c r="S155" s="427">
        <v>91</v>
      </c>
      <c r="T155" s="427" t="s">
        <v>3650</v>
      </c>
      <c r="U155" s="427" t="s">
        <v>3651</v>
      </c>
      <c r="V155" s="427" t="s">
        <v>3616</v>
      </c>
      <c r="W155" s="427" t="s">
        <v>3616</v>
      </c>
      <c r="X155" s="427" t="s">
        <v>3616</v>
      </c>
      <c r="Y155" s="427" t="s">
        <v>3616</v>
      </c>
      <c r="Z155" s="427" t="s">
        <v>3624</v>
      </c>
      <c r="AA155" s="427" t="s">
        <v>3637</v>
      </c>
      <c r="AB155" s="422" t="s">
        <v>3616</v>
      </c>
      <c r="AC155" s="415" t="s">
        <v>1</v>
      </c>
    </row>
    <row r="156" spans="2:29" ht="15">
      <c r="B156" s="5">
        <v>144</v>
      </c>
      <c r="C156" s="422" t="s">
        <v>3612</v>
      </c>
      <c r="D156" s="422" t="s">
        <v>3711</v>
      </c>
      <c r="E156" s="423">
        <v>9.7727800000000004E-2</v>
      </c>
      <c r="F156" s="423">
        <v>32.555619399999998</v>
      </c>
      <c r="G156" s="424" t="s">
        <v>3636</v>
      </c>
      <c r="H156" s="425">
        <v>2011</v>
      </c>
      <c r="I156" s="425">
        <v>2011</v>
      </c>
      <c r="J156" s="426" t="s">
        <v>3615</v>
      </c>
      <c r="K156" s="427" t="s">
        <v>3616</v>
      </c>
      <c r="L156" s="427" t="s">
        <v>3617</v>
      </c>
      <c r="M156" s="427" t="s">
        <v>3618</v>
      </c>
      <c r="N156" s="427" t="s">
        <v>3619</v>
      </c>
      <c r="O156" s="428">
        <v>0.05</v>
      </c>
      <c r="P156" s="427" t="s">
        <v>3620</v>
      </c>
      <c r="Q156" s="427" t="s">
        <v>3621</v>
      </c>
      <c r="R156" s="427">
        <v>100</v>
      </c>
      <c r="S156" s="427">
        <v>100</v>
      </c>
      <c r="T156" s="427" t="s">
        <v>3622</v>
      </c>
      <c r="U156" s="427" t="s">
        <v>3623</v>
      </c>
      <c r="V156" s="427" t="s">
        <v>3616</v>
      </c>
      <c r="W156" s="427" t="s">
        <v>3616</v>
      </c>
      <c r="X156" s="427" t="s">
        <v>3616</v>
      </c>
      <c r="Y156" s="427" t="s">
        <v>3616</v>
      </c>
      <c r="Z156" s="427" t="s">
        <v>3624</v>
      </c>
      <c r="AA156" s="427" t="s">
        <v>3637</v>
      </c>
      <c r="AB156" s="422" t="s">
        <v>3616</v>
      </c>
      <c r="AC156" s="415" t="s">
        <v>1</v>
      </c>
    </row>
    <row r="157" spans="2:29" ht="15">
      <c r="B157" s="5">
        <v>145</v>
      </c>
      <c r="C157" s="422" t="s">
        <v>3612</v>
      </c>
      <c r="D157" s="422" t="s">
        <v>3711</v>
      </c>
      <c r="E157" s="423">
        <v>9.7727800000000004E-2</v>
      </c>
      <c r="F157" s="423">
        <v>32.555619399999998</v>
      </c>
      <c r="G157" s="424" t="s">
        <v>3643</v>
      </c>
      <c r="H157" s="425">
        <v>2009</v>
      </c>
      <c r="I157" s="425">
        <v>2009</v>
      </c>
      <c r="J157" s="426" t="s">
        <v>3615</v>
      </c>
      <c r="K157" s="427" t="s">
        <v>3616</v>
      </c>
      <c r="L157" s="427" t="s">
        <v>3617</v>
      </c>
      <c r="M157" s="427" t="s">
        <v>3618</v>
      </c>
      <c r="N157" s="427" t="s">
        <v>3628</v>
      </c>
      <c r="O157" s="428">
        <v>0.05</v>
      </c>
      <c r="P157" s="427" t="s">
        <v>3620</v>
      </c>
      <c r="Q157" s="427" t="s">
        <v>3621</v>
      </c>
      <c r="R157" s="427">
        <v>79</v>
      </c>
      <c r="S157" s="427">
        <v>86</v>
      </c>
      <c r="T157" s="427" t="s">
        <v>3630</v>
      </c>
      <c r="U157" s="427" t="s">
        <v>3631</v>
      </c>
      <c r="V157" s="427" t="s">
        <v>3616</v>
      </c>
      <c r="W157" s="427" t="s">
        <v>3616</v>
      </c>
      <c r="X157" s="427" t="s">
        <v>3616</v>
      </c>
      <c r="Y157" s="427" t="s">
        <v>3616</v>
      </c>
      <c r="Z157" s="427" t="s">
        <v>3624</v>
      </c>
      <c r="AA157" s="427" t="s">
        <v>3637</v>
      </c>
      <c r="AB157" s="422" t="s">
        <v>3616</v>
      </c>
      <c r="AC157" s="415" t="s">
        <v>1</v>
      </c>
    </row>
    <row r="158" spans="2:29" ht="15">
      <c r="B158" s="5">
        <v>146</v>
      </c>
      <c r="C158" s="422" t="s">
        <v>3612</v>
      </c>
      <c r="D158" s="422" t="s">
        <v>3711</v>
      </c>
      <c r="E158" s="423">
        <v>9.7727800000000004E-2</v>
      </c>
      <c r="F158" s="423">
        <v>32.555619399999998</v>
      </c>
      <c r="G158" s="424" t="s">
        <v>3636</v>
      </c>
      <c r="H158" s="425">
        <v>2011</v>
      </c>
      <c r="I158" s="425">
        <v>2011</v>
      </c>
      <c r="J158" s="426" t="s">
        <v>3615</v>
      </c>
      <c r="K158" s="427" t="s">
        <v>3616</v>
      </c>
      <c r="L158" s="427" t="s">
        <v>3617</v>
      </c>
      <c r="M158" s="427" t="s">
        <v>3618</v>
      </c>
      <c r="N158" s="427" t="s">
        <v>3619</v>
      </c>
      <c r="O158" s="428">
        <v>0.05</v>
      </c>
      <c r="P158" s="427" t="s">
        <v>3620</v>
      </c>
      <c r="Q158" s="427" t="s">
        <v>3621</v>
      </c>
      <c r="R158" s="427">
        <v>100</v>
      </c>
      <c r="S158" s="427">
        <v>45</v>
      </c>
      <c r="T158" s="427" t="s">
        <v>3630</v>
      </c>
      <c r="U158" s="427" t="s">
        <v>3631</v>
      </c>
      <c r="V158" s="427" t="s">
        <v>3616</v>
      </c>
      <c r="W158" s="427" t="s">
        <v>3616</v>
      </c>
      <c r="X158" s="427" t="s">
        <v>3616</v>
      </c>
      <c r="Y158" s="427" t="s">
        <v>3616</v>
      </c>
      <c r="Z158" s="427" t="s">
        <v>3624</v>
      </c>
      <c r="AA158" s="427" t="s">
        <v>3637</v>
      </c>
      <c r="AB158" s="422" t="s">
        <v>3616</v>
      </c>
      <c r="AC158" s="415" t="s">
        <v>1</v>
      </c>
    </row>
    <row r="159" spans="2:29" ht="15">
      <c r="B159" s="5">
        <v>147</v>
      </c>
      <c r="C159" s="422" t="s">
        <v>3612</v>
      </c>
      <c r="D159" s="422" t="s">
        <v>3711</v>
      </c>
      <c r="E159" s="423">
        <v>9.7727800000000004E-2</v>
      </c>
      <c r="F159" s="423">
        <v>32.555619399999998</v>
      </c>
      <c r="G159" s="424" t="s">
        <v>3636</v>
      </c>
      <c r="H159" s="425">
        <v>2011</v>
      </c>
      <c r="I159" s="425">
        <v>2011</v>
      </c>
      <c r="J159" s="426" t="s">
        <v>3615</v>
      </c>
      <c r="K159" s="427" t="s">
        <v>3616</v>
      </c>
      <c r="L159" s="427" t="s">
        <v>3617</v>
      </c>
      <c r="M159" s="427" t="s">
        <v>3618</v>
      </c>
      <c r="N159" s="427" t="s">
        <v>3628</v>
      </c>
      <c r="O159" s="428">
        <v>0.05</v>
      </c>
      <c r="P159" s="427" t="s">
        <v>3620</v>
      </c>
      <c r="Q159" s="427" t="s">
        <v>3621</v>
      </c>
      <c r="R159" s="427">
        <v>100</v>
      </c>
      <c r="S159" s="427">
        <v>30</v>
      </c>
      <c r="T159" s="427" t="s">
        <v>3630</v>
      </c>
      <c r="U159" s="427" t="s">
        <v>3631</v>
      </c>
      <c r="V159" s="427" t="s">
        <v>3616</v>
      </c>
      <c r="W159" s="427" t="s">
        <v>3616</v>
      </c>
      <c r="X159" s="427" t="s">
        <v>3616</v>
      </c>
      <c r="Y159" s="427" t="s">
        <v>3616</v>
      </c>
      <c r="Z159" s="427" t="s">
        <v>3624</v>
      </c>
      <c r="AA159" s="427" t="s">
        <v>3637</v>
      </c>
      <c r="AB159" s="422" t="s">
        <v>3616</v>
      </c>
      <c r="AC159" s="415" t="s">
        <v>1</v>
      </c>
    </row>
    <row r="160" spans="2:29" ht="15">
      <c r="B160" s="5">
        <v>148</v>
      </c>
      <c r="C160" s="422" t="s">
        <v>3612</v>
      </c>
      <c r="D160" s="422" t="s">
        <v>3711</v>
      </c>
      <c r="E160" s="423">
        <v>9.7727800000000004E-2</v>
      </c>
      <c r="F160" s="423">
        <v>32.555619399999998</v>
      </c>
      <c r="G160" s="424" t="s">
        <v>3636</v>
      </c>
      <c r="H160" s="425">
        <v>2011</v>
      </c>
      <c r="I160" s="425">
        <v>2011</v>
      </c>
      <c r="J160" s="426" t="s">
        <v>3615</v>
      </c>
      <c r="K160" s="427" t="s">
        <v>3616</v>
      </c>
      <c r="L160" s="427" t="s">
        <v>3617</v>
      </c>
      <c r="M160" s="427" t="s">
        <v>3618</v>
      </c>
      <c r="N160" s="427" t="s">
        <v>3640</v>
      </c>
      <c r="O160" s="438">
        <v>0.5</v>
      </c>
      <c r="P160" s="427" t="s">
        <v>3620</v>
      </c>
      <c r="Q160" s="427" t="s">
        <v>3621</v>
      </c>
      <c r="R160" s="427">
        <v>100</v>
      </c>
      <c r="S160" s="427">
        <v>77</v>
      </c>
      <c r="T160" s="427" t="s">
        <v>3630</v>
      </c>
      <c r="U160" s="427" t="s">
        <v>3631</v>
      </c>
      <c r="V160" s="427" t="s">
        <v>3616</v>
      </c>
      <c r="W160" s="427" t="s">
        <v>3616</v>
      </c>
      <c r="X160" s="427" t="s">
        <v>3616</v>
      </c>
      <c r="Y160" s="427" t="s">
        <v>3616</v>
      </c>
      <c r="Z160" s="427" t="s">
        <v>3624</v>
      </c>
      <c r="AA160" s="427" t="s">
        <v>3637</v>
      </c>
      <c r="AB160" s="422" t="s">
        <v>3616</v>
      </c>
      <c r="AC160" s="415" t="s">
        <v>1</v>
      </c>
    </row>
    <row r="161" spans="2:29" ht="15">
      <c r="B161" s="5">
        <v>149</v>
      </c>
      <c r="C161" s="446" t="s">
        <v>3612</v>
      </c>
      <c r="D161" s="446" t="s">
        <v>3258</v>
      </c>
      <c r="E161" s="446">
        <v>1.98021</v>
      </c>
      <c r="F161" s="446">
        <v>32.531820000000003</v>
      </c>
      <c r="G161" s="447">
        <v>2009</v>
      </c>
      <c r="H161" s="446">
        <v>2009</v>
      </c>
      <c r="I161" s="446">
        <v>2009</v>
      </c>
      <c r="J161" s="448" t="s">
        <v>3615</v>
      </c>
      <c r="K161" s="448" t="s">
        <v>3616</v>
      </c>
      <c r="L161" s="427" t="s">
        <v>3617</v>
      </c>
      <c r="M161" s="427" t="s">
        <v>3618</v>
      </c>
      <c r="N161" s="426" t="s">
        <v>3641</v>
      </c>
      <c r="O161" s="448">
        <v>0.15</v>
      </c>
      <c r="P161" s="427" t="s">
        <v>3620</v>
      </c>
      <c r="Q161" s="427" t="s">
        <v>3621</v>
      </c>
      <c r="R161" s="448">
        <v>100</v>
      </c>
      <c r="S161" s="448">
        <v>100</v>
      </c>
      <c r="T161" s="427" t="s">
        <v>3622</v>
      </c>
      <c r="U161" s="427" t="s">
        <v>3623</v>
      </c>
      <c r="V161" s="448" t="s">
        <v>3616</v>
      </c>
      <c r="W161" s="448" t="s">
        <v>3616</v>
      </c>
      <c r="X161" s="448" t="s">
        <v>3616</v>
      </c>
      <c r="Y161" s="448" t="s">
        <v>3616</v>
      </c>
      <c r="Z161" s="427" t="s">
        <v>3624</v>
      </c>
      <c r="AA161" s="448" t="s">
        <v>3712</v>
      </c>
      <c r="AB161" s="446" t="s">
        <v>3616</v>
      </c>
      <c r="AC161" s="415" t="s">
        <v>1</v>
      </c>
    </row>
    <row r="162" spans="2:29" ht="15">
      <c r="B162" s="5">
        <v>150</v>
      </c>
      <c r="C162" s="446" t="s">
        <v>3612</v>
      </c>
      <c r="D162" s="446" t="s">
        <v>3258</v>
      </c>
      <c r="E162" s="446">
        <v>1.98021</v>
      </c>
      <c r="F162" s="446">
        <v>32.531820000000003</v>
      </c>
      <c r="G162" s="447">
        <v>2009</v>
      </c>
      <c r="H162" s="446">
        <v>2009</v>
      </c>
      <c r="I162" s="446">
        <v>2009</v>
      </c>
      <c r="J162" s="448" t="s">
        <v>3615</v>
      </c>
      <c r="K162" s="448" t="s">
        <v>3616</v>
      </c>
      <c r="L162" s="427" t="s">
        <v>3617</v>
      </c>
      <c r="M162" s="427" t="s">
        <v>3618</v>
      </c>
      <c r="N162" s="427" t="s">
        <v>3619</v>
      </c>
      <c r="O162" s="448">
        <v>0.05</v>
      </c>
      <c r="P162" s="427" t="s">
        <v>3620</v>
      </c>
      <c r="Q162" s="427" t="s">
        <v>3621</v>
      </c>
      <c r="R162" s="448">
        <v>100</v>
      </c>
      <c r="S162" s="448">
        <v>100</v>
      </c>
      <c r="T162" s="427" t="s">
        <v>3622</v>
      </c>
      <c r="U162" s="427" t="s">
        <v>3623</v>
      </c>
      <c r="V162" s="448" t="s">
        <v>3616</v>
      </c>
      <c r="W162" s="448" t="s">
        <v>3616</v>
      </c>
      <c r="X162" s="448" t="s">
        <v>3616</v>
      </c>
      <c r="Y162" s="448" t="s">
        <v>3616</v>
      </c>
      <c r="Z162" s="427" t="s">
        <v>3624</v>
      </c>
      <c r="AA162" s="448" t="s">
        <v>3712</v>
      </c>
      <c r="AB162" s="446" t="s">
        <v>3616</v>
      </c>
      <c r="AC162" s="415" t="s">
        <v>1</v>
      </c>
    </row>
    <row r="163" spans="2:29" ht="15">
      <c r="B163" s="5">
        <v>151</v>
      </c>
      <c r="C163" s="446" t="s">
        <v>3612</v>
      </c>
      <c r="D163" s="446" t="s">
        <v>3258</v>
      </c>
      <c r="E163" s="446">
        <v>1.98021</v>
      </c>
      <c r="F163" s="446">
        <v>32.531820000000003</v>
      </c>
      <c r="G163" s="447">
        <v>2009</v>
      </c>
      <c r="H163" s="446">
        <v>2009</v>
      </c>
      <c r="I163" s="446">
        <v>2009</v>
      </c>
      <c r="J163" s="448" t="s">
        <v>3615</v>
      </c>
      <c r="K163" s="448" t="s">
        <v>3616</v>
      </c>
      <c r="L163" s="427" t="s">
        <v>3617</v>
      </c>
      <c r="M163" s="427" t="s">
        <v>3618</v>
      </c>
      <c r="N163" s="427" t="s">
        <v>3640</v>
      </c>
      <c r="O163" s="448">
        <v>0.5</v>
      </c>
      <c r="P163" s="427" t="s">
        <v>3620</v>
      </c>
      <c r="Q163" s="427" t="s">
        <v>3621</v>
      </c>
      <c r="R163" s="448">
        <v>100</v>
      </c>
      <c r="S163" s="448">
        <v>72</v>
      </c>
      <c r="T163" s="427" t="s">
        <v>3630</v>
      </c>
      <c r="U163" s="427" t="s">
        <v>3631</v>
      </c>
      <c r="V163" s="448" t="s">
        <v>3616</v>
      </c>
      <c r="W163" s="448" t="s">
        <v>3616</v>
      </c>
      <c r="X163" s="448" t="s">
        <v>3616</v>
      </c>
      <c r="Y163" s="448" t="s">
        <v>3616</v>
      </c>
      <c r="Z163" s="427" t="s">
        <v>3624</v>
      </c>
      <c r="AA163" s="448" t="s">
        <v>3712</v>
      </c>
      <c r="AB163" s="446" t="s">
        <v>3616</v>
      </c>
      <c r="AC163" s="415" t="s">
        <v>1</v>
      </c>
    </row>
    <row r="164" spans="2:29" ht="15">
      <c r="B164" s="5">
        <v>152</v>
      </c>
      <c r="C164" s="446" t="s">
        <v>3612</v>
      </c>
      <c r="D164" s="446" t="s">
        <v>3258</v>
      </c>
      <c r="E164" s="446">
        <v>1.98021</v>
      </c>
      <c r="F164" s="446">
        <v>32.531820000000003</v>
      </c>
      <c r="G164" s="447">
        <v>2009</v>
      </c>
      <c r="H164" s="446">
        <v>2009</v>
      </c>
      <c r="I164" s="446">
        <v>2009</v>
      </c>
      <c r="J164" s="448" t="s">
        <v>3615</v>
      </c>
      <c r="K164" s="448" t="s">
        <v>3616</v>
      </c>
      <c r="L164" s="427" t="s">
        <v>3617</v>
      </c>
      <c r="M164" s="427" t="s">
        <v>3618</v>
      </c>
      <c r="N164" s="427" t="s">
        <v>3628</v>
      </c>
      <c r="O164" s="448">
        <v>0.05</v>
      </c>
      <c r="P164" s="427" t="s">
        <v>3620</v>
      </c>
      <c r="Q164" s="427" t="s">
        <v>3621</v>
      </c>
      <c r="R164" s="448">
        <v>100</v>
      </c>
      <c r="S164" s="448">
        <v>49</v>
      </c>
      <c r="T164" s="427" t="s">
        <v>3630</v>
      </c>
      <c r="U164" s="427" t="s">
        <v>3631</v>
      </c>
      <c r="V164" s="448" t="s">
        <v>3616</v>
      </c>
      <c r="W164" s="448" t="s">
        <v>3616</v>
      </c>
      <c r="X164" s="448" t="s">
        <v>3616</v>
      </c>
      <c r="Y164" s="448" t="s">
        <v>3616</v>
      </c>
      <c r="Z164" s="427" t="s">
        <v>3624</v>
      </c>
      <c r="AA164" s="448" t="s">
        <v>3712</v>
      </c>
      <c r="AB164" s="446" t="s">
        <v>3616</v>
      </c>
      <c r="AC164" s="415" t="s">
        <v>1</v>
      </c>
    </row>
    <row r="165" spans="2:29" ht="15">
      <c r="B165" s="5">
        <v>153</v>
      </c>
      <c r="C165" s="446" t="s">
        <v>3612</v>
      </c>
      <c r="D165" s="446" t="s">
        <v>3258</v>
      </c>
      <c r="E165" s="446">
        <v>1.98021</v>
      </c>
      <c r="F165" s="446">
        <v>32.531820000000003</v>
      </c>
      <c r="G165" s="447">
        <v>2009</v>
      </c>
      <c r="H165" s="446">
        <v>2009</v>
      </c>
      <c r="I165" s="446">
        <v>2009</v>
      </c>
      <c r="J165" s="448" t="s">
        <v>3615</v>
      </c>
      <c r="K165" s="448" t="s">
        <v>3616</v>
      </c>
      <c r="L165" s="427" t="s">
        <v>3617</v>
      </c>
      <c r="M165" s="427" t="s">
        <v>3618</v>
      </c>
      <c r="N165" s="427" t="s">
        <v>3628</v>
      </c>
      <c r="O165" s="448">
        <v>0.05</v>
      </c>
      <c r="P165" s="427" t="s">
        <v>3620</v>
      </c>
      <c r="Q165" s="427" t="s">
        <v>3621</v>
      </c>
      <c r="R165" s="448">
        <v>100</v>
      </c>
      <c r="S165" s="448">
        <v>68</v>
      </c>
      <c r="T165" s="427" t="s">
        <v>3630</v>
      </c>
      <c r="U165" s="427" t="s">
        <v>3631</v>
      </c>
      <c r="V165" s="448" t="s">
        <v>3616</v>
      </c>
      <c r="W165" s="448" t="s">
        <v>3616</v>
      </c>
      <c r="X165" s="448" t="s">
        <v>3616</v>
      </c>
      <c r="Y165" s="448" t="s">
        <v>3616</v>
      </c>
      <c r="Z165" s="427" t="s">
        <v>3624</v>
      </c>
      <c r="AA165" s="448" t="s">
        <v>3712</v>
      </c>
      <c r="AB165" s="446" t="s">
        <v>3616</v>
      </c>
      <c r="AC165" s="415" t="s">
        <v>1</v>
      </c>
    </row>
    <row r="166" spans="2:29" ht="15">
      <c r="B166" s="5">
        <v>154</v>
      </c>
      <c r="C166" s="446" t="s">
        <v>3612</v>
      </c>
      <c r="D166" s="446" t="s">
        <v>3258</v>
      </c>
      <c r="E166" s="446">
        <v>1.98021</v>
      </c>
      <c r="F166" s="446">
        <v>32.531820000000003</v>
      </c>
      <c r="G166" s="447">
        <v>2009</v>
      </c>
      <c r="H166" s="446">
        <v>2009</v>
      </c>
      <c r="I166" s="446">
        <v>2009</v>
      </c>
      <c r="J166" s="448" t="s">
        <v>3615</v>
      </c>
      <c r="K166" s="448" t="s">
        <v>3616</v>
      </c>
      <c r="L166" s="427" t="s">
        <v>3617</v>
      </c>
      <c r="M166" s="427" t="s">
        <v>3618</v>
      </c>
      <c r="N166" s="427" t="s">
        <v>3639</v>
      </c>
      <c r="O166" s="448">
        <v>0.75</v>
      </c>
      <c r="P166" s="427" t="s">
        <v>3620</v>
      </c>
      <c r="Q166" s="427" t="s">
        <v>3621</v>
      </c>
      <c r="R166" s="448">
        <v>100</v>
      </c>
      <c r="S166" s="448">
        <v>71</v>
      </c>
      <c r="T166" s="427" t="s">
        <v>3630</v>
      </c>
      <c r="U166" s="427" t="s">
        <v>3631</v>
      </c>
      <c r="V166" s="448" t="s">
        <v>3616</v>
      </c>
      <c r="W166" s="448" t="s">
        <v>3616</v>
      </c>
      <c r="X166" s="448" t="s">
        <v>3616</v>
      </c>
      <c r="Y166" s="448" t="s">
        <v>3616</v>
      </c>
      <c r="Z166" s="427" t="s">
        <v>3624</v>
      </c>
      <c r="AA166" s="448" t="s">
        <v>3712</v>
      </c>
      <c r="AB166" s="446" t="s">
        <v>3616</v>
      </c>
      <c r="AC166" s="415" t="s">
        <v>1</v>
      </c>
    </row>
    <row r="167" spans="2:29" ht="15">
      <c r="B167" s="5">
        <v>155</v>
      </c>
      <c r="C167" s="446" t="s">
        <v>3612</v>
      </c>
      <c r="D167" s="446" t="s">
        <v>3665</v>
      </c>
      <c r="E167" s="446">
        <v>1.43224</v>
      </c>
      <c r="F167" s="446">
        <v>31.053380000000001</v>
      </c>
      <c r="G167" s="447">
        <v>2009</v>
      </c>
      <c r="H167" s="446">
        <v>2009</v>
      </c>
      <c r="I167" s="446">
        <v>2009</v>
      </c>
      <c r="J167" s="448" t="s">
        <v>3615</v>
      </c>
      <c r="K167" s="448" t="s">
        <v>3616</v>
      </c>
      <c r="L167" s="427" t="s">
        <v>3617</v>
      </c>
      <c r="M167" s="427" t="s">
        <v>3618</v>
      </c>
      <c r="N167" s="426" t="s">
        <v>3641</v>
      </c>
      <c r="O167" s="448">
        <v>0.15</v>
      </c>
      <c r="P167" s="427" t="s">
        <v>3620</v>
      </c>
      <c r="Q167" s="427" t="s">
        <v>3621</v>
      </c>
      <c r="R167" s="448">
        <v>100</v>
      </c>
      <c r="S167" s="448">
        <v>88</v>
      </c>
      <c r="T167" s="427" t="s">
        <v>3630</v>
      </c>
      <c r="U167" s="427" t="s">
        <v>3631</v>
      </c>
      <c r="V167" s="448" t="s">
        <v>3616</v>
      </c>
      <c r="W167" s="448" t="s">
        <v>3616</v>
      </c>
      <c r="X167" s="448" t="s">
        <v>3616</v>
      </c>
      <c r="Y167" s="448" t="s">
        <v>3616</v>
      </c>
      <c r="Z167" s="427" t="s">
        <v>3624</v>
      </c>
      <c r="AA167" s="448" t="s">
        <v>3712</v>
      </c>
      <c r="AB167" s="446" t="s">
        <v>3616</v>
      </c>
      <c r="AC167" s="415" t="s">
        <v>1</v>
      </c>
    </row>
    <row r="168" spans="2:29" ht="15">
      <c r="B168" s="5">
        <v>156</v>
      </c>
      <c r="C168" s="446" t="s">
        <v>3612</v>
      </c>
      <c r="D168" s="446" t="s">
        <v>3665</v>
      </c>
      <c r="E168" s="446">
        <v>1.43224</v>
      </c>
      <c r="F168" s="446">
        <v>31.053380000000001</v>
      </c>
      <c r="G168" s="447">
        <v>2009</v>
      </c>
      <c r="H168" s="446">
        <v>2009</v>
      </c>
      <c r="I168" s="446">
        <v>2009</v>
      </c>
      <c r="J168" s="448" t="s">
        <v>3615</v>
      </c>
      <c r="K168" s="448" t="s">
        <v>3616</v>
      </c>
      <c r="L168" s="427" t="s">
        <v>3617</v>
      </c>
      <c r="M168" s="427" t="s">
        <v>3618</v>
      </c>
      <c r="N168" s="427" t="s">
        <v>3619</v>
      </c>
      <c r="O168" s="448">
        <v>0.05</v>
      </c>
      <c r="P168" s="427" t="s">
        <v>3620</v>
      </c>
      <c r="Q168" s="427" t="s">
        <v>3621</v>
      </c>
      <c r="R168" s="448">
        <v>100</v>
      </c>
      <c r="S168" s="448">
        <v>93</v>
      </c>
      <c r="T168" s="427" t="s">
        <v>3650</v>
      </c>
      <c r="U168" s="427" t="s">
        <v>3651</v>
      </c>
      <c r="V168" s="448" t="s">
        <v>3616</v>
      </c>
      <c r="W168" s="448" t="s">
        <v>3616</v>
      </c>
      <c r="X168" s="448" t="s">
        <v>3616</v>
      </c>
      <c r="Y168" s="448" t="s">
        <v>3616</v>
      </c>
      <c r="Z168" s="427" t="s">
        <v>3624</v>
      </c>
      <c r="AA168" s="448" t="s">
        <v>3712</v>
      </c>
      <c r="AB168" s="446" t="s">
        <v>3616</v>
      </c>
      <c r="AC168" s="415" t="s">
        <v>1</v>
      </c>
    </row>
    <row r="169" spans="2:29" ht="15">
      <c r="B169" s="5">
        <v>157</v>
      </c>
      <c r="C169" s="446" t="s">
        <v>3612</v>
      </c>
      <c r="D169" s="446" t="s">
        <v>3665</v>
      </c>
      <c r="E169" s="446">
        <v>1.43224</v>
      </c>
      <c r="F169" s="446">
        <v>31.053380000000001</v>
      </c>
      <c r="G169" s="447">
        <v>2009</v>
      </c>
      <c r="H169" s="446">
        <v>2009</v>
      </c>
      <c r="I169" s="446">
        <v>2009</v>
      </c>
      <c r="J169" s="448" t="s">
        <v>3615</v>
      </c>
      <c r="K169" s="448" t="s">
        <v>3616</v>
      </c>
      <c r="L169" s="427" t="s">
        <v>3617</v>
      </c>
      <c r="M169" s="427" t="s">
        <v>3618</v>
      </c>
      <c r="N169" s="427" t="s">
        <v>3640</v>
      </c>
      <c r="O169" s="448">
        <v>0.5</v>
      </c>
      <c r="P169" s="427" t="s">
        <v>3620</v>
      </c>
      <c r="Q169" s="427" t="s">
        <v>3621</v>
      </c>
      <c r="R169" s="448">
        <v>100</v>
      </c>
      <c r="S169" s="448">
        <v>91</v>
      </c>
      <c r="T169" s="427" t="s">
        <v>3650</v>
      </c>
      <c r="U169" s="427" t="s">
        <v>3651</v>
      </c>
      <c r="V169" s="448" t="s">
        <v>3616</v>
      </c>
      <c r="W169" s="448" t="s">
        <v>3616</v>
      </c>
      <c r="X169" s="448" t="s">
        <v>3616</v>
      </c>
      <c r="Y169" s="448" t="s">
        <v>3616</v>
      </c>
      <c r="Z169" s="427" t="s">
        <v>3624</v>
      </c>
      <c r="AA169" s="448" t="s">
        <v>3712</v>
      </c>
      <c r="AB169" s="446" t="s">
        <v>3616</v>
      </c>
      <c r="AC169" s="415" t="s">
        <v>1</v>
      </c>
    </row>
    <row r="170" spans="2:29" ht="15">
      <c r="B170" s="5">
        <v>158</v>
      </c>
      <c r="C170" s="446" t="s">
        <v>3612</v>
      </c>
      <c r="D170" s="446" t="s">
        <v>3665</v>
      </c>
      <c r="E170" s="446">
        <v>1.43224</v>
      </c>
      <c r="F170" s="446">
        <v>31.053380000000001</v>
      </c>
      <c r="G170" s="447">
        <v>2009</v>
      </c>
      <c r="H170" s="446">
        <v>2009</v>
      </c>
      <c r="I170" s="446">
        <v>2009</v>
      </c>
      <c r="J170" s="448" t="s">
        <v>3615</v>
      </c>
      <c r="K170" s="448" t="s">
        <v>3616</v>
      </c>
      <c r="L170" s="427" t="s">
        <v>3617</v>
      </c>
      <c r="M170" s="427" t="s">
        <v>3618</v>
      </c>
      <c r="N170" s="427" t="s">
        <v>3628</v>
      </c>
      <c r="O170" s="448">
        <v>0.05</v>
      </c>
      <c r="P170" s="427" t="s">
        <v>3620</v>
      </c>
      <c r="Q170" s="427" t="s">
        <v>3621</v>
      </c>
      <c r="R170" s="448">
        <v>100</v>
      </c>
      <c r="S170" s="448">
        <v>80</v>
      </c>
      <c r="T170" s="427" t="s">
        <v>3630</v>
      </c>
      <c r="U170" s="427" t="s">
        <v>3631</v>
      </c>
      <c r="V170" s="448" t="s">
        <v>3616</v>
      </c>
      <c r="W170" s="448" t="s">
        <v>3616</v>
      </c>
      <c r="X170" s="448" t="s">
        <v>3616</v>
      </c>
      <c r="Y170" s="448" t="s">
        <v>3616</v>
      </c>
      <c r="Z170" s="427" t="s">
        <v>3624</v>
      </c>
      <c r="AA170" s="448" t="s">
        <v>3712</v>
      </c>
      <c r="AB170" s="446" t="s">
        <v>3616</v>
      </c>
      <c r="AC170" s="415" t="s">
        <v>1</v>
      </c>
    </row>
    <row r="171" spans="2:29" ht="15">
      <c r="B171" s="5">
        <v>159</v>
      </c>
      <c r="C171" s="446" t="s">
        <v>3612</v>
      </c>
      <c r="D171" s="446" t="s">
        <v>3665</v>
      </c>
      <c r="E171" s="446">
        <v>1.43224</v>
      </c>
      <c r="F171" s="446">
        <v>31.053380000000001</v>
      </c>
      <c r="G171" s="447">
        <v>2009</v>
      </c>
      <c r="H171" s="446">
        <v>2009</v>
      </c>
      <c r="I171" s="446">
        <v>2009</v>
      </c>
      <c r="J171" s="448" t="s">
        <v>3615</v>
      </c>
      <c r="K171" s="448" t="s">
        <v>3616</v>
      </c>
      <c r="L171" s="427" t="s">
        <v>3617</v>
      </c>
      <c r="M171" s="427" t="s">
        <v>3618</v>
      </c>
      <c r="N171" s="427" t="s">
        <v>3628</v>
      </c>
      <c r="O171" s="448">
        <v>0.05</v>
      </c>
      <c r="P171" s="427" t="s">
        <v>3620</v>
      </c>
      <c r="Q171" s="427" t="s">
        <v>3621</v>
      </c>
      <c r="R171" s="448">
        <v>100</v>
      </c>
      <c r="S171" s="448">
        <v>89</v>
      </c>
      <c r="T171" s="427" t="s">
        <v>3630</v>
      </c>
      <c r="U171" s="427" t="s">
        <v>3631</v>
      </c>
      <c r="V171" s="448" t="s">
        <v>3616</v>
      </c>
      <c r="W171" s="448" t="s">
        <v>3616</v>
      </c>
      <c r="X171" s="448" t="s">
        <v>3616</v>
      </c>
      <c r="Y171" s="448" t="s">
        <v>3616</v>
      </c>
      <c r="Z171" s="427" t="s">
        <v>3624</v>
      </c>
      <c r="AA171" s="448" t="s">
        <v>3712</v>
      </c>
      <c r="AB171" s="446" t="s">
        <v>3616</v>
      </c>
      <c r="AC171" s="415" t="s">
        <v>1</v>
      </c>
    </row>
    <row r="172" spans="2:29" ht="15">
      <c r="B172" s="5">
        <v>160</v>
      </c>
      <c r="C172" s="446" t="s">
        <v>3612</v>
      </c>
      <c r="D172" s="446" t="s">
        <v>3665</v>
      </c>
      <c r="E172" s="446">
        <v>1.43224</v>
      </c>
      <c r="F172" s="446">
        <v>31.053380000000001</v>
      </c>
      <c r="G172" s="447">
        <v>2009</v>
      </c>
      <c r="H172" s="446">
        <v>2009</v>
      </c>
      <c r="I172" s="446">
        <v>2009</v>
      </c>
      <c r="J172" s="448" t="s">
        <v>3615</v>
      </c>
      <c r="K172" s="448" t="s">
        <v>3616</v>
      </c>
      <c r="L172" s="427" t="s">
        <v>3617</v>
      </c>
      <c r="M172" s="427" t="s">
        <v>3618</v>
      </c>
      <c r="N172" s="427" t="s">
        <v>3639</v>
      </c>
      <c r="O172" s="448">
        <v>0.75</v>
      </c>
      <c r="P172" s="427" t="s">
        <v>3620</v>
      </c>
      <c r="Q172" s="427" t="s">
        <v>3621</v>
      </c>
      <c r="R172" s="448">
        <v>100</v>
      </c>
      <c r="S172" s="448">
        <v>69</v>
      </c>
      <c r="T172" s="427" t="s">
        <v>3630</v>
      </c>
      <c r="U172" s="427" t="s">
        <v>3631</v>
      </c>
      <c r="V172" s="448" t="s">
        <v>3616</v>
      </c>
      <c r="W172" s="448" t="s">
        <v>3616</v>
      </c>
      <c r="X172" s="448" t="s">
        <v>3616</v>
      </c>
      <c r="Y172" s="448" t="s">
        <v>3616</v>
      </c>
      <c r="Z172" s="427" t="s">
        <v>3624</v>
      </c>
      <c r="AA172" s="448" t="s">
        <v>3712</v>
      </c>
      <c r="AB172" s="446" t="s">
        <v>3616</v>
      </c>
      <c r="AC172" s="415" t="s">
        <v>1</v>
      </c>
    </row>
    <row r="173" spans="2:29" ht="15">
      <c r="B173" s="5">
        <v>161</v>
      </c>
      <c r="C173" s="446" t="s">
        <v>3612</v>
      </c>
      <c r="D173" s="446" t="s">
        <v>3234</v>
      </c>
      <c r="E173" s="446">
        <v>-0.81930999999999998</v>
      </c>
      <c r="F173" s="446">
        <v>29.727450000000001</v>
      </c>
      <c r="G173" s="447">
        <v>2009</v>
      </c>
      <c r="H173" s="446">
        <v>2009</v>
      </c>
      <c r="I173" s="446">
        <v>2009</v>
      </c>
      <c r="J173" s="448" t="s">
        <v>3615</v>
      </c>
      <c r="K173" s="448" t="s">
        <v>3616</v>
      </c>
      <c r="L173" s="427" t="s">
        <v>3617</v>
      </c>
      <c r="M173" s="427" t="s">
        <v>3618</v>
      </c>
      <c r="N173" s="426" t="s">
        <v>3641</v>
      </c>
      <c r="O173" s="448">
        <v>0.15</v>
      </c>
      <c r="P173" s="427" t="s">
        <v>3620</v>
      </c>
      <c r="Q173" s="427" t="s">
        <v>3621</v>
      </c>
      <c r="R173" s="448">
        <v>100</v>
      </c>
      <c r="S173" s="448">
        <v>92</v>
      </c>
      <c r="T173" s="427" t="s">
        <v>3650</v>
      </c>
      <c r="U173" s="427" t="s">
        <v>3651</v>
      </c>
      <c r="V173" s="448" t="s">
        <v>3616</v>
      </c>
      <c r="W173" s="448" t="s">
        <v>3616</v>
      </c>
      <c r="X173" s="448" t="s">
        <v>3616</v>
      </c>
      <c r="Y173" s="448" t="s">
        <v>3616</v>
      </c>
      <c r="Z173" s="427" t="s">
        <v>3624</v>
      </c>
      <c r="AA173" s="448" t="s">
        <v>3712</v>
      </c>
      <c r="AB173" s="446" t="s">
        <v>3616</v>
      </c>
      <c r="AC173" s="415" t="s">
        <v>1</v>
      </c>
    </row>
    <row r="174" spans="2:29" ht="15">
      <c r="B174" s="5">
        <v>162</v>
      </c>
      <c r="C174" s="446" t="s">
        <v>3612</v>
      </c>
      <c r="D174" s="446" t="s">
        <v>3234</v>
      </c>
      <c r="E174" s="446">
        <v>-0.81930999999999998</v>
      </c>
      <c r="F174" s="446">
        <v>29.727450000000001</v>
      </c>
      <c r="G174" s="447">
        <v>2009</v>
      </c>
      <c r="H174" s="446">
        <v>2009</v>
      </c>
      <c r="I174" s="446">
        <v>2009</v>
      </c>
      <c r="J174" s="448" t="s">
        <v>3615</v>
      </c>
      <c r="K174" s="448" t="s">
        <v>3616</v>
      </c>
      <c r="L174" s="427" t="s">
        <v>3617</v>
      </c>
      <c r="M174" s="427" t="s">
        <v>3618</v>
      </c>
      <c r="N174" s="427" t="s">
        <v>3619</v>
      </c>
      <c r="O174" s="448">
        <v>0.05</v>
      </c>
      <c r="P174" s="427" t="s">
        <v>3620</v>
      </c>
      <c r="Q174" s="427" t="s">
        <v>3621</v>
      </c>
      <c r="R174" s="448">
        <v>100</v>
      </c>
      <c r="S174" s="448">
        <v>57.999999999999993</v>
      </c>
      <c r="T174" s="427" t="s">
        <v>3630</v>
      </c>
      <c r="U174" s="427" t="s">
        <v>3631</v>
      </c>
      <c r="V174" s="448" t="s">
        <v>3616</v>
      </c>
      <c r="W174" s="448" t="s">
        <v>3616</v>
      </c>
      <c r="X174" s="448" t="s">
        <v>3616</v>
      </c>
      <c r="Y174" s="448" t="s">
        <v>3616</v>
      </c>
      <c r="Z174" s="427" t="s">
        <v>3624</v>
      </c>
      <c r="AA174" s="448" t="s">
        <v>3712</v>
      </c>
      <c r="AB174" s="446" t="s">
        <v>3616</v>
      </c>
      <c r="AC174" s="415" t="s">
        <v>1</v>
      </c>
    </row>
    <row r="175" spans="2:29" ht="15">
      <c r="B175" s="5">
        <v>163</v>
      </c>
      <c r="C175" s="446" t="s">
        <v>3612</v>
      </c>
      <c r="D175" s="446" t="s">
        <v>3234</v>
      </c>
      <c r="E175" s="446">
        <v>-0.81930999999999998</v>
      </c>
      <c r="F175" s="446">
        <v>29.727450000000001</v>
      </c>
      <c r="G175" s="447">
        <v>2009</v>
      </c>
      <c r="H175" s="446">
        <v>2009</v>
      </c>
      <c r="I175" s="446">
        <v>2009</v>
      </c>
      <c r="J175" s="448" t="s">
        <v>3615</v>
      </c>
      <c r="K175" s="448" t="s">
        <v>3616</v>
      </c>
      <c r="L175" s="427" t="s">
        <v>3617</v>
      </c>
      <c r="M175" s="427" t="s">
        <v>3618</v>
      </c>
      <c r="N175" s="427" t="s">
        <v>3640</v>
      </c>
      <c r="O175" s="448">
        <v>0.5</v>
      </c>
      <c r="P175" s="427" t="s">
        <v>3620</v>
      </c>
      <c r="Q175" s="427" t="s">
        <v>3621</v>
      </c>
      <c r="R175" s="448">
        <v>100</v>
      </c>
      <c r="S175" s="448">
        <v>51</v>
      </c>
      <c r="T175" s="427" t="s">
        <v>3630</v>
      </c>
      <c r="U175" s="427" t="s">
        <v>3631</v>
      </c>
      <c r="V175" s="448" t="s">
        <v>3616</v>
      </c>
      <c r="W175" s="448" t="s">
        <v>3616</v>
      </c>
      <c r="X175" s="448" t="s">
        <v>3616</v>
      </c>
      <c r="Y175" s="448" t="s">
        <v>3616</v>
      </c>
      <c r="Z175" s="427" t="s">
        <v>3624</v>
      </c>
      <c r="AA175" s="448" t="s">
        <v>3712</v>
      </c>
      <c r="AB175" s="446" t="s">
        <v>3616</v>
      </c>
      <c r="AC175" s="415" t="s">
        <v>1</v>
      </c>
    </row>
    <row r="176" spans="2:29" ht="15">
      <c r="B176" s="5">
        <v>164</v>
      </c>
      <c r="C176" s="446" t="s">
        <v>3612</v>
      </c>
      <c r="D176" s="446" t="s">
        <v>3234</v>
      </c>
      <c r="E176" s="446">
        <v>-0.81930999999999998</v>
      </c>
      <c r="F176" s="446">
        <v>29.727450000000001</v>
      </c>
      <c r="G176" s="447">
        <v>2009</v>
      </c>
      <c r="H176" s="446">
        <v>2009</v>
      </c>
      <c r="I176" s="446">
        <v>2009</v>
      </c>
      <c r="J176" s="448" t="s">
        <v>3615</v>
      </c>
      <c r="K176" s="448" t="s">
        <v>3616</v>
      </c>
      <c r="L176" s="427" t="s">
        <v>3617</v>
      </c>
      <c r="M176" s="427" t="s">
        <v>3618</v>
      </c>
      <c r="N176" s="427" t="s">
        <v>3628</v>
      </c>
      <c r="O176" s="448">
        <v>0.05</v>
      </c>
      <c r="P176" s="427" t="s">
        <v>3620</v>
      </c>
      <c r="Q176" s="427" t="s">
        <v>3621</v>
      </c>
      <c r="R176" s="448">
        <v>100</v>
      </c>
      <c r="S176" s="448">
        <v>27</v>
      </c>
      <c r="T176" s="427" t="s">
        <v>3630</v>
      </c>
      <c r="U176" s="427" t="s">
        <v>3631</v>
      </c>
      <c r="V176" s="448" t="s">
        <v>3616</v>
      </c>
      <c r="W176" s="448" t="s">
        <v>3616</v>
      </c>
      <c r="X176" s="448" t="s">
        <v>3616</v>
      </c>
      <c r="Y176" s="448" t="s">
        <v>3616</v>
      </c>
      <c r="Z176" s="427" t="s">
        <v>3624</v>
      </c>
      <c r="AA176" s="448" t="s">
        <v>3712</v>
      </c>
      <c r="AB176" s="446" t="s">
        <v>3616</v>
      </c>
      <c r="AC176" s="415" t="s">
        <v>1</v>
      </c>
    </row>
    <row r="177" spans="2:29" ht="15">
      <c r="B177" s="5">
        <v>165</v>
      </c>
      <c r="C177" s="446" t="s">
        <v>3612</v>
      </c>
      <c r="D177" s="446" t="s">
        <v>3234</v>
      </c>
      <c r="E177" s="446">
        <v>-0.81930999999999998</v>
      </c>
      <c r="F177" s="446">
        <v>29.727450000000001</v>
      </c>
      <c r="G177" s="447">
        <v>2009</v>
      </c>
      <c r="H177" s="446">
        <v>2009</v>
      </c>
      <c r="I177" s="446">
        <v>2009</v>
      </c>
      <c r="J177" s="448" t="s">
        <v>3615</v>
      </c>
      <c r="K177" s="448" t="s">
        <v>3616</v>
      </c>
      <c r="L177" s="427" t="s">
        <v>3617</v>
      </c>
      <c r="M177" s="427" t="s">
        <v>3618</v>
      </c>
      <c r="N177" s="427" t="s">
        <v>3639</v>
      </c>
      <c r="O177" s="448">
        <v>0.75</v>
      </c>
      <c r="P177" s="427" t="s">
        <v>3620</v>
      </c>
      <c r="Q177" s="427" t="s">
        <v>3621</v>
      </c>
      <c r="R177" s="448">
        <v>100</v>
      </c>
      <c r="S177" s="448">
        <v>27</v>
      </c>
      <c r="T177" s="427" t="s">
        <v>3630</v>
      </c>
      <c r="U177" s="427" t="s">
        <v>3631</v>
      </c>
      <c r="V177" s="448" t="s">
        <v>3616</v>
      </c>
      <c r="W177" s="448" t="s">
        <v>3616</v>
      </c>
      <c r="X177" s="448" t="s">
        <v>3616</v>
      </c>
      <c r="Y177" s="448" t="s">
        <v>3616</v>
      </c>
      <c r="Z177" s="427" t="s">
        <v>3624</v>
      </c>
      <c r="AA177" s="448" t="s">
        <v>3712</v>
      </c>
      <c r="AB177" s="446" t="s">
        <v>3616</v>
      </c>
      <c r="AC177" s="415" t="s">
        <v>1</v>
      </c>
    </row>
    <row r="178" spans="2:29" ht="15">
      <c r="B178" s="5">
        <v>166</v>
      </c>
      <c r="C178" s="446" t="s">
        <v>3612</v>
      </c>
      <c r="D178" s="446" t="s">
        <v>3251</v>
      </c>
      <c r="E178" s="446">
        <v>3.2662900000000001</v>
      </c>
      <c r="F178" s="446">
        <v>32.79636</v>
      </c>
      <c r="G178" s="447">
        <v>2009</v>
      </c>
      <c r="H178" s="446">
        <v>2009</v>
      </c>
      <c r="I178" s="446">
        <v>2009</v>
      </c>
      <c r="J178" s="448" t="s">
        <v>3615</v>
      </c>
      <c r="K178" s="448" t="s">
        <v>3616</v>
      </c>
      <c r="L178" s="427" t="s">
        <v>3617</v>
      </c>
      <c r="M178" s="427" t="s">
        <v>3618</v>
      </c>
      <c r="N178" s="426" t="s">
        <v>3641</v>
      </c>
      <c r="O178" s="448">
        <v>0.15</v>
      </c>
      <c r="P178" s="427" t="s">
        <v>3620</v>
      </c>
      <c r="Q178" s="427" t="s">
        <v>3621</v>
      </c>
      <c r="R178" s="448">
        <v>100</v>
      </c>
      <c r="S178" s="448">
        <v>14.000000000000002</v>
      </c>
      <c r="T178" s="427" t="s">
        <v>3630</v>
      </c>
      <c r="U178" s="427" t="s">
        <v>3631</v>
      </c>
      <c r="V178" s="448" t="s">
        <v>3616</v>
      </c>
      <c r="W178" s="448" t="s">
        <v>3616</v>
      </c>
      <c r="X178" s="448" t="s">
        <v>3616</v>
      </c>
      <c r="Y178" s="448" t="s">
        <v>3616</v>
      </c>
      <c r="Z178" s="427" t="s">
        <v>3624</v>
      </c>
      <c r="AA178" s="448" t="s">
        <v>3712</v>
      </c>
      <c r="AB178" s="446" t="s">
        <v>3616</v>
      </c>
      <c r="AC178" s="415" t="s">
        <v>1</v>
      </c>
    </row>
    <row r="179" spans="2:29" ht="15">
      <c r="B179" s="5">
        <v>167</v>
      </c>
      <c r="C179" s="446" t="s">
        <v>3612</v>
      </c>
      <c r="D179" s="446" t="s">
        <v>3251</v>
      </c>
      <c r="E179" s="446">
        <v>3.2662900000000001</v>
      </c>
      <c r="F179" s="446">
        <v>32.79636</v>
      </c>
      <c r="G179" s="447">
        <v>2009</v>
      </c>
      <c r="H179" s="446">
        <v>2009</v>
      </c>
      <c r="I179" s="446">
        <v>2009</v>
      </c>
      <c r="J179" s="448" t="s">
        <v>3615</v>
      </c>
      <c r="K179" s="448" t="s">
        <v>3616</v>
      </c>
      <c r="L179" s="427" t="s">
        <v>3617</v>
      </c>
      <c r="M179" s="427" t="s">
        <v>3618</v>
      </c>
      <c r="N179" s="427" t="s">
        <v>3619</v>
      </c>
      <c r="O179" s="448">
        <v>0.05</v>
      </c>
      <c r="P179" s="427" t="s">
        <v>3620</v>
      </c>
      <c r="Q179" s="427" t="s">
        <v>3621</v>
      </c>
      <c r="R179" s="448">
        <v>100</v>
      </c>
      <c r="S179" s="448">
        <v>16</v>
      </c>
      <c r="T179" s="427" t="s">
        <v>3630</v>
      </c>
      <c r="U179" s="427" t="s">
        <v>3631</v>
      </c>
      <c r="V179" s="448" t="s">
        <v>3616</v>
      </c>
      <c r="W179" s="448" t="s">
        <v>3616</v>
      </c>
      <c r="X179" s="448" t="s">
        <v>3616</v>
      </c>
      <c r="Y179" s="448" t="s">
        <v>3616</v>
      </c>
      <c r="Z179" s="427" t="s">
        <v>3624</v>
      </c>
      <c r="AA179" s="448" t="s">
        <v>3712</v>
      </c>
      <c r="AB179" s="446" t="s">
        <v>3616</v>
      </c>
      <c r="AC179" s="415" t="s">
        <v>1</v>
      </c>
    </row>
    <row r="180" spans="2:29" ht="15">
      <c r="B180" s="5">
        <v>168</v>
      </c>
      <c r="C180" s="446" t="s">
        <v>3612</v>
      </c>
      <c r="D180" s="446" t="s">
        <v>3251</v>
      </c>
      <c r="E180" s="446">
        <v>3.2662900000000001</v>
      </c>
      <c r="F180" s="446">
        <v>32.79636</v>
      </c>
      <c r="G180" s="447">
        <v>2009</v>
      </c>
      <c r="H180" s="446">
        <v>2009</v>
      </c>
      <c r="I180" s="446">
        <v>2009</v>
      </c>
      <c r="J180" s="448" t="s">
        <v>3615</v>
      </c>
      <c r="K180" s="448" t="s">
        <v>3616</v>
      </c>
      <c r="L180" s="427" t="s">
        <v>3617</v>
      </c>
      <c r="M180" s="427" t="s">
        <v>3618</v>
      </c>
      <c r="N180" s="427" t="s">
        <v>3640</v>
      </c>
      <c r="O180" s="448">
        <v>0.5</v>
      </c>
      <c r="P180" s="427" t="s">
        <v>3620</v>
      </c>
      <c r="Q180" s="427" t="s">
        <v>3621</v>
      </c>
      <c r="R180" s="448">
        <v>100</v>
      </c>
      <c r="S180" s="448">
        <v>17</v>
      </c>
      <c r="T180" s="427" t="s">
        <v>3630</v>
      </c>
      <c r="U180" s="427" t="s">
        <v>3631</v>
      </c>
      <c r="V180" s="448" t="s">
        <v>3616</v>
      </c>
      <c r="W180" s="448" t="s">
        <v>3616</v>
      </c>
      <c r="X180" s="448" t="s">
        <v>3616</v>
      </c>
      <c r="Y180" s="448" t="s">
        <v>3616</v>
      </c>
      <c r="Z180" s="427" t="s">
        <v>3624</v>
      </c>
      <c r="AA180" s="448" t="s">
        <v>3712</v>
      </c>
      <c r="AB180" s="446" t="s">
        <v>3616</v>
      </c>
      <c r="AC180" s="415" t="s">
        <v>1</v>
      </c>
    </row>
    <row r="181" spans="2:29" ht="15">
      <c r="B181" s="5">
        <v>169</v>
      </c>
      <c r="C181" s="446" t="s">
        <v>3612</v>
      </c>
      <c r="D181" s="446" t="s">
        <v>3251</v>
      </c>
      <c r="E181" s="446">
        <v>3.2662900000000001</v>
      </c>
      <c r="F181" s="446">
        <v>32.79636</v>
      </c>
      <c r="G181" s="447">
        <v>2009</v>
      </c>
      <c r="H181" s="446">
        <v>2009</v>
      </c>
      <c r="I181" s="446">
        <v>2009</v>
      </c>
      <c r="J181" s="448" t="s">
        <v>3615</v>
      </c>
      <c r="K181" s="448" t="s">
        <v>3616</v>
      </c>
      <c r="L181" s="427" t="s">
        <v>3617</v>
      </c>
      <c r="M181" s="427" t="s">
        <v>3618</v>
      </c>
      <c r="N181" s="427" t="s">
        <v>3628</v>
      </c>
      <c r="O181" s="448">
        <v>0.05</v>
      </c>
      <c r="P181" s="427" t="s">
        <v>3620</v>
      </c>
      <c r="Q181" s="427" t="s">
        <v>3621</v>
      </c>
      <c r="R181" s="448">
        <v>100</v>
      </c>
      <c r="S181" s="448">
        <v>27</v>
      </c>
      <c r="T181" s="427" t="s">
        <v>3630</v>
      </c>
      <c r="U181" s="427" t="s">
        <v>3631</v>
      </c>
      <c r="V181" s="448" t="s">
        <v>3616</v>
      </c>
      <c r="W181" s="448" t="s">
        <v>3616</v>
      </c>
      <c r="X181" s="448" t="s">
        <v>3616</v>
      </c>
      <c r="Y181" s="448" t="s">
        <v>3616</v>
      </c>
      <c r="Z181" s="427" t="s">
        <v>3624</v>
      </c>
      <c r="AA181" s="448" t="s">
        <v>3712</v>
      </c>
      <c r="AB181" s="446" t="s">
        <v>3616</v>
      </c>
      <c r="AC181" s="415" t="s">
        <v>1</v>
      </c>
    </row>
    <row r="182" spans="2:29" ht="15">
      <c r="B182" s="5">
        <v>170</v>
      </c>
      <c r="C182" s="446" t="s">
        <v>3612</v>
      </c>
      <c r="D182" s="446" t="s">
        <v>3251</v>
      </c>
      <c r="E182" s="446">
        <v>3.2662900000000001</v>
      </c>
      <c r="F182" s="446">
        <v>32.79636</v>
      </c>
      <c r="G182" s="447">
        <v>2009</v>
      </c>
      <c r="H182" s="446">
        <v>2009</v>
      </c>
      <c r="I182" s="446">
        <v>2009</v>
      </c>
      <c r="J182" s="448" t="s">
        <v>3615</v>
      </c>
      <c r="K182" s="448" t="s">
        <v>3616</v>
      </c>
      <c r="L182" s="427" t="s">
        <v>3617</v>
      </c>
      <c r="M182" s="427" t="s">
        <v>3618</v>
      </c>
      <c r="N182" s="427" t="s">
        <v>3639</v>
      </c>
      <c r="O182" s="448">
        <v>0.75</v>
      </c>
      <c r="P182" s="427" t="s">
        <v>3620</v>
      </c>
      <c r="Q182" s="427" t="s">
        <v>3621</v>
      </c>
      <c r="R182" s="448">
        <v>100</v>
      </c>
      <c r="S182" s="448">
        <v>4</v>
      </c>
      <c r="T182" s="427" t="s">
        <v>3630</v>
      </c>
      <c r="U182" s="427" t="s">
        <v>3631</v>
      </c>
      <c r="V182" s="448" t="s">
        <v>3616</v>
      </c>
      <c r="W182" s="448" t="s">
        <v>3616</v>
      </c>
      <c r="X182" s="448" t="s">
        <v>3616</v>
      </c>
      <c r="Y182" s="448" t="s">
        <v>3616</v>
      </c>
      <c r="Z182" s="427" t="s">
        <v>3624</v>
      </c>
      <c r="AA182" s="448" t="s">
        <v>3712</v>
      </c>
      <c r="AB182" s="446" t="s">
        <v>3616</v>
      </c>
      <c r="AC182" s="415" t="s">
        <v>1</v>
      </c>
    </row>
    <row r="183" spans="2:29" ht="15">
      <c r="B183" s="5">
        <v>171</v>
      </c>
      <c r="C183" s="446" t="s">
        <v>3612</v>
      </c>
      <c r="D183" s="446" t="s">
        <v>3274</v>
      </c>
      <c r="E183" s="446">
        <v>0.61646000000000001</v>
      </c>
      <c r="F183" s="446">
        <v>34.145299999999999</v>
      </c>
      <c r="G183" s="447">
        <v>2009</v>
      </c>
      <c r="H183" s="446">
        <v>2009</v>
      </c>
      <c r="I183" s="446">
        <v>2009</v>
      </c>
      <c r="J183" s="448" t="s">
        <v>3615</v>
      </c>
      <c r="K183" s="448" t="s">
        <v>3616</v>
      </c>
      <c r="L183" s="427" t="s">
        <v>3617</v>
      </c>
      <c r="M183" s="427" t="s">
        <v>3618</v>
      </c>
      <c r="N183" s="426" t="s">
        <v>3641</v>
      </c>
      <c r="O183" s="448">
        <v>0.15</v>
      </c>
      <c r="P183" s="427" t="s">
        <v>3620</v>
      </c>
      <c r="Q183" s="427" t="s">
        <v>3621</v>
      </c>
      <c r="R183" s="448">
        <v>100</v>
      </c>
      <c r="S183" s="448">
        <v>93</v>
      </c>
      <c r="T183" s="427" t="s">
        <v>3650</v>
      </c>
      <c r="U183" s="427" t="s">
        <v>3651</v>
      </c>
      <c r="V183" s="448" t="s">
        <v>3616</v>
      </c>
      <c r="W183" s="448" t="s">
        <v>3616</v>
      </c>
      <c r="X183" s="448" t="s">
        <v>3616</v>
      </c>
      <c r="Y183" s="448" t="s">
        <v>3616</v>
      </c>
      <c r="Z183" s="427" t="s">
        <v>3624</v>
      </c>
      <c r="AA183" s="448" t="s">
        <v>3712</v>
      </c>
      <c r="AB183" s="446" t="s">
        <v>3616</v>
      </c>
      <c r="AC183" s="415" t="s">
        <v>1</v>
      </c>
    </row>
    <row r="184" spans="2:29" ht="15">
      <c r="B184" s="5">
        <v>172</v>
      </c>
      <c r="C184" s="446" t="s">
        <v>3612</v>
      </c>
      <c r="D184" s="446" t="s">
        <v>3274</v>
      </c>
      <c r="E184" s="446">
        <v>0.61646000000000001</v>
      </c>
      <c r="F184" s="446">
        <v>34.145299999999999</v>
      </c>
      <c r="G184" s="447">
        <v>2009</v>
      </c>
      <c r="H184" s="446">
        <v>2009</v>
      </c>
      <c r="I184" s="446">
        <v>2009</v>
      </c>
      <c r="J184" s="448" t="s">
        <v>3615</v>
      </c>
      <c r="K184" s="448" t="s">
        <v>3616</v>
      </c>
      <c r="L184" s="427" t="s">
        <v>3617</v>
      </c>
      <c r="M184" s="427" t="s">
        <v>3618</v>
      </c>
      <c r="N184" s="427" t="s">
        <v>3619</v>
      </c>
      <c r="O184" s="448">
        <v>0.05</v>
      </c>
      <c r="P184" s="427" t="s">
        <v>3620</v>
      </c>
      <c r="Q184" s="427" t="s">
        <v>3621</v>
      </c>
      <c r="R184" s="448">
        <v>100</v>
      </c>
      <c r="S184" s="448">
        <v>87</v>
      </c>
      <c r="T184" s="427" t="s">
        <v>3630</v>
      </c>
      <c r="U184" s="427" t="s">
        <v>3631</v>
      </c>
      <c r="V184" s="448" t="s">
        <v>3616</v>
      </c>
      <c r="W184" s="448" t="s">
        <v>3616</v>
      </c>
      <c r="X184" s="448" t="s">
        <v>3616</v>
      </c>
      <c r="Y184" s="448" t="s">
        <v>3616</v>
      </c>
      <c r="Z184" s="427" t="s">
        <v>3624</v>
      </c>
      <c r="AA184" s="448" t="s">
        <v>3712</v>
      </c>
      <c r="AB184" s="446" t="s">
        <v>3616</v>
      </c>
      <c r="AC184" s="415" t="s">
        <v>1</v>
      </c>
    </row>
    <row r="185" spans="2:29" ht="15">
      <c r="B185" s="5">
        <v>173</v>
      </c>
      <c r="C185" s="446" t="s">
        <v>3612</v>
      </c>
      <c r="D185" s="446" t="s">
        <v>3274</v>
      </c>
      <c r="E185" s="446">
        <v>0.61646000000000001</v>
      </c>
      <c r="F185" s="446">
        <v>34.145299999999999</v>
      </c>
      <c r="G185" s="447">
        <v>2009</v>
      </c>
      <c r="H185" s="446">
        <v>2009</v>
      </c>
      <c r="I185" s="446">
        <v>2009</v>
      </c>
      <c r="J185" s="448" t="s">
        <v>3615</v>
      </c>
      <c r="K185" s="448" t="s">
        <v>3616</v>
      </c>
      <c r="L185" s="427" t="s">
        <v>3617</v>
      </c>
      <c r="M185" s="427" t="s">
        <v>3618</v>
      </c>
      <c r="N185" s="427" t="s">
        <v>3640</v>
      </c>
      <c r="O185" s="448">
        <v>0.5</v>
      </c>
      <c r="P185" s="427" t="s">
        <v>3620</v>
      </c>
      <c r="Q185" s="427" t="s">
        <v>3621</v>
      </c>
      <c r="R185" s="448">
        <v>100</v>
      </c>
      <c r="S185" s="448">
        <v>59</v>
      </c>
      <c r="T185" s="427" t="s">
        <v>3630</v>
      </c>
      <c r="U185" s="427" t="s">
        <v>3631</v>
      </c>
      <c r="V185" s="448" t="s">
        <v>3616</v>
      </c>
      <c r="W185" s="448" t="s">
        <v>3616</v>
      </c>
      <c r="X185" s="448" t="s">
        <v>3616</v>
      </c>
      <c r="Y185" s="448" t="s">
        <v>3616</v>
      </c>
      <c r="Z185" s="427" t="s">
        <v>3624</v>
      </c>
      <c r="AA185" s="448" t="s">
        <v>3712</v>
      </c>
      <c r="AB185" s="446" t="s">
        <v>3616</v>
      </c>
      <c r="AC185" s="415" t="s">
        <v>1</v>
      </c>
    </row>
    <row r="186" spans="2:29" ht="15">
      <c r="B186" s="5">
        <v>174</v>
      </c>
      <c r="C186" s="446" t="s">
        <v>3612</v>
      </c>
      <c r="D186" s="446" t="s">
        <v>3274</v>
      </c>
      <c r="E186" s="446">
        <v>0.61646000000000001</v>
      </c>
      <c r="F186" s="446">
        <v>34.145299999999999</v>
      </c>
      <c r="G186" s="447">
        <v>2009</v>
      </c>
      <c r="H186" s="446">
        <v>2009</v>
      </c>
      <c r="I186" s="446">
        <v>2009</v>
      </c>
      <c r="J186" s="448" t="s">
        <v>3615</v>
      </c>
      <c r="K186" s="448" t="s">
        <v>3616</v>
      </c>
      <c r="L186" s="427" t="s">
        <v>3617</v>
      </c>
      <c r="M186" s="427" t="s">
        <v>3618</v>
      </c>
      <c r="N186" s="427" t="s">
        <v>3628</v>
      </c>
      <c r="O186" s="448">
        <v>0.05</v>
      </c>
      <c r="P186" s="427" t="s">
        <v>3620</v>
      </c>
      <c r="Q186" s="427" t="s">
        <v>3621</v>
      </c>
      <c r="R186" s="448">
        <v>100</v>
      </c>
      <c r="S186" s="448">
        <v>75</v>
      </c>
      <c r="T186" s="427" t="s">
        <v>3630</v>
      </c>
      <c r="U186" s="427" t="s">
        <v>3631</v>
      </c>
      <c r="V186" s="448" t="s">
        <v>3616</v>
      </c>
      <c r="W186" s="448" t="s">
        <v>3616</v>
      </c>
      <c r="X186" s="448" t="s">
        <v>3616</v>
      </c>
      <c r="Y186" s="448" t="s">
        <v>3616</v>
      </c>
      <c r="Z186" s="427" t="s">
        <v>3624</v>
      </c>
      <c r="AA186" s="448" t="s">
        <v>3712</v>
      </c>
      <c r="AB186" s="446" t="s">
        <v>3616</v>
      </c>
      <c r="AC186" s="415" t="s">
        <v>1</v>
      </c>
    </row>
    <row r="187" spans="2:29" ht="15">
      <c r="B187" s="5">
        <v>175</v>
      </c>
      <c r="C187" s="446" t="s">
        <v>3612</v>
      </c>
      <c r="D187" s="446" t="s">
        <v>3274</v>
      </c>
      <c r="E187" s="446">
        <v>0.61646000000000001</v>
      </c>
      <c r="F187" s="446">
        <v>34.145299999999999</v>
      </c>
      <c r="G187" s="447">
        <v>2009</v>
      </c>
      <c r="H187" s="446">
        <v>2009</v>
      </c>
      <c r="I187" s="446">
        <v>2009</v>
      </c>
      <c r="J187" s="448" t="s">
        <v>3615</v>
      </c>
      <c r="K187" s="448" t="s">
        <v>3616</v>
      </c>
      <c r="L187" s="427" t="s">
        <v>3617</v>
      </c>
      <c r="M187" s="427" t="s">
        <v>3618</v>
      </c>
      <c r="N187" s="427" t="s">
        <v>3639</v>
      </c>
      <c r="O187" s="448">
        <v>0.75</v>
      </c>
      <c r="P187" s="427" t="s">
        <v>3620</v>
      </c>
      <c r="Q187" s="427" t="s">
        <v>3621</v>
      </c>
      <c r="R187" s="448">
        <v>100</v>
      </c>
      <c r="S187" s="448">
        <v>47</v>
      </c>
      <c r="T187" s="427" t="s">
        <v>3630</v>
      </c>
      <c r="U187" s="427" t="s">
        <v>3631</v>
      </c>
      <c r="V187" s="448" t="s">
        <v>3616</v>
      </c>
      <c r="W187" s="448" t="s">
        <v>3616</v>
      </c>
      <c r="X187" s="448" t="s">
        <v>3616</v>
      </c>
      <c r="Y187" s="448" t="s">
        <v>3616</v>
      </c>
      <c r="Z187" s="427" t="s">
        <v>3624</v>
      </c>
      <c r="AA187" s="448" t="s">
        <v>3712</v>
      </c>
      <c r="AB187" s="446" t="s">
        <v>3616</v>
      </c>
      <c r="AC187" s="415" t="s">
        <v>1</v>
      </c>
    </row>
    <row r="188" spans="2:29" ht="15">
      <c r="B188" s="5">
        <v>176</v>
      </c>
      <c r="C188" s="446" t="s">
        <v>3612</v>
      </c>
      <c r="D188" s="446" t="s">
        <v>3711</v>
      </c>
      <c r="E188" s="446">
        <v>0.22433</v>
      </c>
      <c r="F188" s="446">
        <v>32.448450000000001</v>
      </c>
      <c r="G188" s="447">
        <v>2009</v>
      </c>
      <c r="H188" s="446">
        <v>2009</v>
      </c>
      <c r="I188" s="446">
        <v>2009</v>
      </c>
      <c r="J188" s="448" t="s">
        <v>3615</v>
      </c>
      <c r="K188" s="448" t="s">
        <v>3616</v>
      </c>
      <c r="L188" s="427" t="s">
        <v>3617</v>
      </c>
      <c r="M188" s="427" t="s">
        <v>3618</v>
      </c>
      <c r="N188" s="427" t="s">
        <v>3619</v>
      </c>
      <c r="O188" s="448">
        <v>0.05</v>
      </c>
      <c r="P188" s="427" t="s">
        <v>3620</v>
      </c>
      <c r="Q188" s="427" t="s">
        <v>3621</v>
      </c>
      <c r="R188" s="448">
        <v>100</v>
      </c>
      <c r="S188" s="448">
        <v>100</v>
      </c>
      <c r="T188" s="427" t="s">
        <v>3622</v>
      </c>
      <c r="U188" s="427" t="s">
        <v>3623</v>
      </c>
      <c r="V188" s="448" t="s">
        <v>3616</v>
      </c>
      <c r="W188" s="448" t="s">
        <v>3616</v>
      </c>
      <c r="X188" s="448" t="s">
        <v>3616</v>
      </c>
      <c r="Y188" s="448" t="s">
        <v>3616</v>
      </c>
      <c r="Z188" s="427" t="s">
        <v>3624</v>
      </c>
      <c r="AA188" s="448" t="s">
        <v>3712</v>
      </c>
      <c r="AB188" s="446" t="s">
        <v>3616</v>
      </c>
      <c r="AC188" s="415" t="s">
        <v>1</v>
      </c>
    </row>
    <row r="189" spans="2:29" ht="15">
      <c r="B189" s="5">
        <v>177</v>
      </c>
      <c r="C189" s="446" t="s">
        <v>3612</v>
      </c>
      <c r="D189" s="446" t="s">
        <v>3711</v>
      </c>
      <c r="E189" s="446">
        <v>0.22433</v>
      </c>
      <c r="F189" s="446">
        <v>32.448450000000001</v>
      </c>
      <c r="G189" s="447">
        <v>2009</v>
      </c>
      <c r="H189" s="446">
        <v>2009</v>
      </c>
      <c r="I189" s="446">
        <v>2009</v>
      </c>
      <c r="J189" s="448" t="s">
        <v>3615</v>
      </c>
      <c r="K189" s="448" t="s">
        <v>3616</v>
      </c>
      <c r="L189" s="427" t="s">
        <v>3617</v>
      </c>
      <c r="M189" s="427" t="s">
        <v>3618</v>
      </c>
      <c r="N189" s="427" t="s">
        <v>3640</v>
      </c>
      <c r="O189" s="448">
        <v>0.5</v>
      </c>
      <c r="P189" s="427" t="s">
        <v>3620</v>
      </c>
      <c r="Q189" s="427" t="s">
        <v>3621</v>
      </c>
      <c r="R189" s="448">
        <v>98</v>
      </c>
      <c r="S189" s="448">
        <v>91</v>
      </c>
      <c r="T189" s="427" t="s">
        <v>3650</v>
      </c>
      <c r="U189" s="427" t="s">
        <v>3651</v>
      </c>
      <c r="V189" s="448" t="s">
        <v>3616</v>
      </c>
      <c r="W189" s="448" t="s">
        <v>3616</v>
      </c>
      <c r="X189" s="448" t="s">
        <v>3616</v>
      </c>
      <c r="Y189" s="448" t="s">
        <v>3616</v>
      </c>
      <c r="Z189" s="427" t="s">
        <v>3624</v>
      </c>
      <c r="AA189" s="448" t="s">
        <v>3712</v>
      </c>
      <c r="AB189" s="446" t="s">
        <v>3616</v>
      </c>
      <c r="AC189" s="415" t="s">
        <v>1</v>
      </c>
    </row>
    <row r="190" spans="2:29" ht="15">
      <c r="B190" s="5">
        <v>178</v>
      </c>
      <c r="C190" s="446" t="s">
        <v>3612</v>
      </c>
      <c r="D190" s="446" t="s">
        <v>3711</v>
      </c>
      <c r="E190" s="446">
        <v>0.22433</v>
      </c>
      <c r="F190" s="446">
        <v>32.448450000000001</v>
      </c>
      <c r="G190" s="447">
        <v>2009</v>
      </c>
      <c r="H190" s="446">
        <v>2009</v>
      </c>
      <c r="I190" s="446">
        <v>2009</v>
      </c>
      <c r="J190" s="448" t="s">
        <v>3615</v>
      </c>
      <c r="K190" s="448" t="s">
        <v>3616</v>
      </c>
      <c r="L190" s="427" t="s">
        <v>3617</v>
      </c>
      <c r="M190" s="427" t="s">
        <v>3618</v>
      </c>
      <c r="N190" s="427" t="s">
        <v>3628</v>
      </c>
      <c r="O190" s="448">
        <v>0.05</v>
      </c>
      <c r="P190" s="427" t="s">
        <v>3620</v>
      </c>
      <c r="Q190" s="427" t="s">
        <v>3621</v>
      </c>
      <c r="R190" s="448">
        <v>80</v>
      </c>
      <c r="S190" s="448">
        <v>95</v>
      </c>
      <c r="T190" s="427" t="s">
        <v>3650</v>
      </c>
      <c r="U190" s="427" t="s">
        <v>3651</v>
      </c>
      <c r="V190" s="448" t="s">
        <v>3616</v>
      </c>
      <c r="W190" s="448" t="s">
        <v>3616</v>
      </c>
      <c r="X190" s="448" t="s">
        <v>3616</v>
      </c>
      <c r="Y190" s="448" t="s">
        <v>3616</v>
      </c>
      <c r="Z190" s="427" t="s">
        <v>3624</v>
      </c>
      <c r="AA190" s="448" t="s">
        <v>3712</v>
      </c>
      <c r="AB190" s="446" t="s">
        <v>3616</v>
      </c>
      <c r="AC190" s="415" t="s">
        <v>1</v>
      </c>
    </row>
    <row r="191" spans="2:29" ht="15">
      <c r="B191" s="5">
        <v>179</v>
      </c>
      <c r="C191" s="446" t="s">
        <v>3612</v>
      </c>
      <c r="D191" s="446" t="s">
        <v>3711</v>
      </c>
      <c r="E191" s="446">
        <v>0.22433</v>
      </c>
      <c r="F191" s="446">
        <v>32.448450000000001</v>
      </c>
      <c r="G191" s="447">
        <v>2009</v>
      </c>
      <c r="H191" s="446">
        <v>2009</v>
      </c>
      <c r="I191" s="446">
        <v>2009</v>
      </c>
      <c r="J191" s="448" t="s">
        <v>3615</v>
      </c>
      <c r="K191" s="448" t="s">
        <v>3616</v>
      </c>
      <c r="L191" s="427" t="s">
        <v>3617</v>
      </c>
      <c r="M191" s="427" t="s">
        <v>3618</v>
      </c>
      <c r="N191" s="427" t="s">
        <v>3639</v>
      </c>
      <c r="O191" s="448">
        <v>0.75</v>
      </c>
      <c r="P191" s="427" t="s">
        <v>3620</v>
      </c>
      <c r="Q191" s="427" t="s">
        <v>3621</v>
      </c>
      <c r="R191" s="448">
        <v>80</v>
      </c>
      <c r="S191" s="448">
        <v>86</v>
      </c>
      <c r="T191" s="427" t="s">
        <v>3630</v>
      </c>
      <c r="U191" s="427" t="s">
        <v>3631</v>
      </c>
      <c r="V191" s="448" t="s">
        <v>3616</v>
      </c>
      <c r="W191" s="448" t="s">
        <v>3616</v>
      </c>
      <c r="X191" s="448" t="s">
        <v>3616</v>
      </c>
      <c r="Y191" s="448" t="s">
        <v>3616</v>
      </c>
      <c r="Z191" s="427" t="s">
        <v>3624</v>
      </c>
      <c r="AA191" s="448" t="s">
        <v>3712</v>
      </c>
      <c r="AB191" s="446" t="s">
        <v>3616</v>
      </c>
      <c r="AC191" s="415" t="s">
        <v>1</v>
      </c>
    </row>
    <row r="192" spans="2:29" ht="15">
      <c r="B192" s="5">
        <v>180</v>
      </c>
      <c r="C192" s="446" t="s">
        <v>3612</v>
      </c>
      <c r="D192" s="446" t="s">
        <v>3665</v>
      </c>
      <c r="E192" s="446">
        <v>1.43224</v>
      </c>
      <c r="F192" s="446">
        <v>31.053380000000001</v>
      </c>
      <c r="G192" s="447">
        <v>2011</v>
      </c>
      <c r="H192" s="446">
        <v>2011</v>
      </c>
      <c r="I192" s="446">
        <v>2011</v>
      </c>
      <c r="J192" s="448" t="s">
        <v>3615</v>
      </c>
      <c r="K192" s="448" t="s">
        <v>3616</v>
      </c>
      <c r="L192" s="427" t="s">
        <v>3617</v>
      </c>
      <c r="M192" s="427" t="s">
        <v>3618</v>
      </c>
      <c r="N192" s="427" t="s">
        <v>3640</v>
      </c>
      <c r="O192" s="448">
        <v>0.5</v>
      </c>
      <c r="P192" s="427" t="s">
        <v>3620</v>
      </c>
      <c r="Q192" s="427" t="s">
        <v>3621</v>
      </c>
      <c r="R192" s="448">
        <v>100</v>
      </c>
      <c r="S192" s="448">
        <v>87</v>
      </c>
      <c r="T192" s="427" t="s">
        <v>3630</v>
      </c>
      <c r="U192" s="427" t="s">
        <v>3631</v>
      </c>
      <c r="V192" s="448" t="s">
        <v>3616</v>
      </c>
      <c r="W192" s="448" t="s">
        <v>3616</v>
      </c>
      <c r="X192" s="448" t="s">
        <v>3616</v>
      </c>
      <c r="Y192" s="448" t="s">
        <v>3616</v>
      </c>
      <c r="Z192" s="427" t="s">
        <v>3624</v>
      </c>
      <c r="AA192" s="448" t="s">
        <v>3712</v>
      </c>
      <c r="AB192" s="446" t="s">
        <v>3616</v>
      </c>
      <c r="AC192" s="415" t="s">
        <v>1</v>
      </c>
    </row>
    <row r="193" spans="2:29" ht="15">
      <c r="B193" s="5">
        <v>181</v>
      </c>
      <c r="C193" s="446" t="s">
        <v>3612</v>
      </c>
      <c r="D193" s="446" t="s">
        <v>3665</v>
      </c>
      <c r="E193" s="446">
        <v>1.43224</v>
      </c>
      <c r="F193" s="446">
        <v>31.053380000000001</v>
      </c>
      <c r="G193" s="447">
        <v>2011</v>
      </c>
      <c r="H193" s="446">
        <v>2011</v>
      </c>
      <c r="I193" s="446">
        <v>2011</v>
      </c>
      <c r="J193" s="448" t="s">
        <v>3615</v>
      </c>
      <c r="K193" s="448" t="s">
        <v>3616</v>
      </c>
      <c r="L193" s="427" t="s">
        <v>3617</v>
      </c>
      <c r="M193" s="427" t="s">
        <v>3618</v>
      </c>
      <c r="N193" s="427" t="s">
        <v>3640</v>
      </c>
      <c r="O193" s="448">
        <v>0.5</v>
      </c>
      <c r="P193" s="427" t="s">
        <v>3620</v>
      </c>
      <c r="Q193" s="427" t="s">
        <v>3621</v>
      </c>
      <c r="R193" s="448">
        <v>80</v>
      </c>
      <c r="S193" s="448">
        <v>73</v>
      </c>
      <c r="T193" s="427" t="s">
        <v>3630</v>
      </c>
      <c r="U193" s="427" t="s">
        <v>3631</v>
      </c>
      <c r="V193" s="448" t="s">
        <v>3616</v>
      </c>
      <c r="W193" s="448" t="s">
        <v>3616</v>
      </c>
      <c r="X193" s="448" t="s">
        <v>3616</v>
      </c>
      <c r="Y193" s="448" t="s">
        <v>3616</v>
      </c>
      <c r="Z193" s="427" t="s">
        <v>3624</v>
      </c>
      <c r="AA193" s="448" t="s">
        <v>3712</v>
      </c>
      <c r="AB193" s="446" t="s">
        <v>3616</v>
      </c>
      <c r="AC193" s="415" t="s">
        <v>1</v>
      </c>
    </row>
    <row r="194" spans="2:29" ht="15">
      <c r="B194" s="5">
        <v>182</v>
      </c>
      <c r="C194" s="446" t="s">
        <v>3612</v>
      </c>
      <c r="D194" s="446" t="s">
        <v>3234</v>
      </c>
      <c r="E194" s="446">
        <v>-0.81930999999999998</v>
      </c>
      <c r="F194" s="446">
        <v>29.727450000000001</v>
      </c>
      <c r="G194" s="447">
        <v>2011</v>
      </c>
      <c r="H194" s="446">
        <v>2011</v>
      </c>
      <c r="I194" s="446">
        <v>2011</v>
      </c>
      <c r="J194" s="448" t="s">
        <v>3615</v>
      </c>
      <c r="K194" s="448" t="s">
        <v>3616</v>
      </c>
      <c r="L194" s="427" t="s">
        <v>3617</v>
      </c>
      <c r="M194" s="427" t="s">
        <v>3618</v>
      </c>
      <c r="N194" s="427" t="s">
        <v>3642</v>
      </c>
      <c r="O194" s="448">
        <v>0.05</v>
      </c>
      <c r="P194" s="427" t="s">
        <v>3620</v>
      </c>
      <c r="Q194" s="427" t="s">
        <v>3621</v>
      </c>
      <c r="R194" s="448">
        <v>100</v>
      </c>
      <c r="S194" s="448">
        <v>100</v>
      </c>
      <c r="T194" s="427" t="s">
        <v>3622</v>
      </c>
      <c r="U194" s="427" t="s">
        <v>3623</v>
      </c>
      <c r="V194" s="448" t="s">
        <v>3616</v>
      </c>
      <c r="W194" s="448" t="s">
        <v>3616</v>
      </c>
      <c r="X194" s="448" t="s">
        <v>3616</v>
      </c>
      <c r="Y194" s="448" t="s">
        <v>3616</v>
      </c>
      <c r="Z194" s="427" t="s">
        <v>3624</v>
      </c>
      <c r="AA194" s="448" t="s">
        <v>3712</v>
      </c>
      <c r="AB194" s="446" t="s">
        <v>3616</v>
      </c>
      <c r="AC194" s="415" t="s">
        <v>1</v>
      </c>
    </row>
    <row r="195" spans="2:29" ht="15">
      <c r="B195" s="5">
        <v>183</v>
      </c>
      <c r="C195" s="446" t="s">
        <v>3612</v>
      </c>
      <c r="D195" s="446" t="s">
        <v>3234</v>
      </c>
      <c r="E195" s="446">
        <v>-0.81930999999999998</v>
      </c>
      <c r="F195" s="446">
        <v>29.727450000000001</v>
      </c>
      <c r="G195" s="447">
        <v>2011</v>
      </c>
      <c r="H195" s="446">
        <v>2011</v>
      </c>
      <c r="I195" s="446">
        <v>2011</v>
      </c>
      <c r="J195" s="448" t="s">
        <v>3615</v>
      </c>
      <c r="K195" s="448" t="s">
        <v>3616</v>
      </c>
      <c r="L195" s="427" t="s">
        <v>3617</v>
      </c>
      <c r="M195" s="427" t="s">
        <v>3618</v>
      </c>
      <c r="N195" s="427" t="s">
        <v>3619</v>
      </c>
      <c r="O195" s="448">
        <v>0.05</v>
      </c>
      <c r="P195" s="427" t="s">
        <v>3620</v>
      </c>
      <c r="Q195" s="427" t="s">
        <v>3621</v>
      </c>
      <c r="R195" s="448">
        <v>100</v>
      </c>
      <c r="S195" s="448">
        <v>86</v>
      </c>
      <c r="T195" s="427" t="s">
        <v>3630</v>
      </c>
      <c r="U195" s="427" t="s">
        <v>3631</v>
      </c>
      <c r="V195" s="448" t="s">
        <v>3616</v>
      </c>
      <c r="W195" s="448" t="s">
        <v>3616</v>
      </c>
      <c r="X195" s="448" t="s">
        <v>3616</v>
      </c>
      <c r="Y195" s="448" t="s">
        <v>3616</v>
      </c>
      <c r="Z195" s="427" t="s">
        <v>3624</v>
      </c>
      <c r="AA195" s="448" t="s">
        <v>3712</v>
      </c>
      <c r="AB195" s="446" t="s">
        <v>3616</v>
      </c>
      <c r="AC195" s="415" t="s">
        <v>1</v>
      </c>
    </row>
    <row r="196" spans="2:29" ht="15">
      <c r="B196" s="5">
        <v>184</v>
      </c>
      <c r="C196" s="446" t="s">
        <v>3612</v>
      </c>
      <c r="D196" s="446" t="s">
        <v>3234</v>
      </c>
      <c r="E196" s="446">
        <v>-0.81930999999999998</v>
      </c>
      <c r="F196" s="446">
        <v>29.727450000000001</v>
      </c>
      <c r="G196" s="447">
        <v>2011</v>
      </c>
      <c r="H196" s="446">
        <v>2011</v>
      </c>
      <c r="I196" s="446">
        <v>2011</v>
      </c>
      <c r="J196" s="448" t="s">
        <v>3615</v>
      </c>
      <c r="K196" s="448" t="s">
        <v>3616</v>
      </c>
      <c r="L196" s="427" t="s">
        <v>3617</v>
      </c>
      <c r="M196" s="427" t="s">
        <v>3618</v>
      </c>
      <c r="N196" s="427" t="s">
        <v>3640</v>
      </c>
      <c r="O196" s="448">
        <v>0.5</v>
      </c>
      <c r="P196" s="427" t="s">
        <v>3620</v>
      </c>
      <c r="Q196" s="427" t="s">
        <v>3621</v>
      </c>
      <c r="R196" s="448">
        <v>100</v>
      </c>
      <c r="S196" s="448">
        <v>75</v>
      </c>
      <c r="T196" s="427" t="s">
        <v>3630</v>
      </c>
      <c r="U196" s="427" t="s">
        <v>3631</v>
      </c>
      <c r="V196" s="448" t="s">
        <v>3616</v>
      </c>
      <c r="W196" s="448" t="s">
        <v>3616</v>
      </c>
      <c r="X196" s="448" t="s">
        <v>3616</v>
      </c>
      <c r="Y196" s="448" t="s">
        <v>3616</v>
      </c>
      <c r="Z196" s="427" t="s">
        <v>3624</v>
      </c>
      <c r="AA196" s="448" t="s">
        <v>3712</v>
      </c>
      <c r="AB196" s="446" t="s">
        <v>3616</v>
      </c>
      <c r="AC196" s="415" t="s">
        <v>1</v>
      </c>
    </row>
    <row r="197" spans="2:29" ht="15">
      <c r="B197" s="5">
        <v>185</v>
      </c>
      <c r="C197" s="446" t="s">
        <v>3612</v>
      </c>
      <c r="D197" s="446" t="s">
        <v>3234</v>
      </c>
      <c r="E197" s="446">
        <v>-0.81930999999999998</v>
      </c>
      <c r="F197" s="446">
        <v>29.727450000000001</v>
      </c>
      <c r="G197" s="447">
        <v>2011</v>
      </c>
      <c r="H197" s="446">
        <v>2011</v>
      </c>
      <c r="I197" s="446">
        <v>2011</v>
      </c>
      <c r="J197" s="448" t="s">
        <v>3615</v>
      </c>
      <c r="K197" s="448" t="s">
        <v>3616</v>
      </c>
      <c r="L197" s="427" t="s">
        <v>3617</v>
      </c>
      <c r="M197" s="427" t="s">
        <v>3618</v>
      </c>
      <c r="N197" s="427" t="s">
        <v>3628</v>
      </c>
      <c r="O197" s="448">
        <v>0.05</v>
      </c>
      <c r="P197" s="427" t="s">
        <v>3620</v>
      </c>
      <c r="Q197" s="427" t="s">
        <v>3621</v>
      </c>
      <c r="R197" s="448">
        <v>100</v>
      </c>
      <c r="S197" s="448">
        <v>53</v>
      </c>
      <c r="T197" s="427" t="s">
        <v>3630</v>
      </c>
      <c r="U197" s="427" t="s">
        <v>3631</v>
      </c>
      <c r="V197" s="448" t="s">
        <v>3616</v>
      </c>
      <c r="W197" s="448" t="s">
        <v>3616</v>
      </c>
      <c r="X197" s="448" t="s">
        <v>3616</v>
      </c>
      <c r="Y197" s="448" t="s">
        <v>3616</v>
      </c>
      <c r="Z197" s="427" t="s">
        <v>3624</v>
      </c>
      <c r="AA197" s="448" t="s">
        <v>3712</v>
      </c>
      <c r="AB197" s="446" t="s">
        <v>3616</v>
      </c>
      <c r="AC197" s="415" t="s">
        <v>1</v>
      </c>
    </row>
    <row r="198" spans="2:29" ht="15">
      <c r="B198" s="5">
        <v>186</v>
      </c>
      <c r="C198" s="446" t="s">
        <v>3612</v>
      </c>
      <c r="D198" s="446" t="s">
        <v>3251</v>
      </c>
      <c r="E198" s="446">
        <v>3.2662900000000001</v>
      </c>
      <c r="F198" s="446">
        <v>32.79636</v>
      </c>
      <c r="G198" s="447">
        <v>2011</v>
      </c>
      <c r="H198" s="446">
        <v>2011</v>
      </c>
      <c r="I198" s="446">
        <v>2011</v>
      </c>
      <c r="J198" s="448" t="s">
        <v>3615</v>
      </c>
      <c r="K198" s="448" t="s">
        <v>3616</v>
      </c>
      <c r="L198" s="427" t="s">
        <v>3617</v>
      </c>
      <c r="M198" s="427" t="s">
        <v>3618</v>
      </c>
      <c r="N198" s="427" t="s">
        <v>3640</v>
      </c>
      <c r="O198" s="448">
        <v>0.5</v>
      </c>
      <c r="P198" s="427" t="s">
        <v>3620</v>
      </c>
      <c r="Q198" s="427" t="s">
        <v>3621</v>
      </c>
      <c r="R198" s="448">
        <v>100</v>
      </c>
      <c r="S198" s="448">
        <v>92</v>
      </c>
      <c r="T198" s="427" t="s">
        <v>3650</v>
      </c>
      <c r="U198" s="427" t="s">
        <v>3651</v>
      </c>
      <c r="V198" s="448" t="s">
        <v>3616</v>
      </c>
      <c r="W198" s="448" t="s">
        <v>3616</v>
      </c>
      <c r="X198" s="448" t="s">
        <v>3616</v>
      </c>
      <c r="Y198" s="448" t="s">
        <v>3616</v>
      </c>
      <c r="Z198" s="427" t="s">
        <v>3624</v>
      </c>
      <c r="AA198" s="448" t="s">
        <v>3712</v>
      </c>
      <c r="AB198" s="446" t="s">
        <v>3616</v>
      </c>
      <c r="AC198" s="415" t="s">
        <v>1</v>
      </c>
    </row>
    <row r="199" spans="2:29" ht="15">
      <c r="B199" s="5">
        <v>187</v>
      </c>
      <c r="C199" s="446" t="s">
        <v>3612</v>
      </c>
      <c r="D199" s="446" t="s">
        <v>3274</v>
      </c>
      <c r="E199" s="446">
        <v>0.61646000000000001</v>
      </c>
      <c r="F199" s="446">
        <v>34.145299999999999</v>
      </c>
      <c r="G199" s="447">
        <v>2011</v>
      </c>
      <c r="H199" s="446">
        <v>2011</v>
      </c>
      <c r="I199" s="446">
        <v>2011</v>
      </c>
      <c r="J199" s="448" t="s">
        <v>3615</v>
      </c>
      <c r="K199" s="448" t="s">
        <v>3616</v>
      </c>
      <c r="L199" s="427" t="s">
        <v>3617</v>
      </c>
      <c r="M199" s="427" t="s">
        <v>3618</v>
      </c>
      <c r="N199" s="427" t="s">
        <v>3642</v>
      </c>
      <c r="O199" s="448">
        <v>0.05</v>
      </c>
      <c r="P199" s="427" t="s">
        <v>3620</v>
      </c>
      <c r="Q199" s="427" t="s">
        <v>3621</v>
      </c>
      <c r="R199" s="448">
        <v>100</v>
      </c>
      <c r="S199" s="448">
        <v>89</v>
      </c>
      <c r="T199" s="427" t="s">
        <v>3630</v>
      </c>
      <c r="U199" s="427" t="s">
        <v>3631</v>
      </c>
      <c r="V199" s="448" t="s">
        <v>3616</v>
      </c>
      <c r="W199" s="448" t="s">
        <v>3616</v>
      </c>
      <c r="X199" s="448" t="s">
        <v>3616</v>
      </c>
      <c r="Y199" s="448" t="s">
        <v>3616</v>
      </c>
      <c r="Z199" s="427" t="s">
        <v>3624</v>
      </c>
      <c r="AA199" s="448" t="s">
        <v>3712</v>
      </c>
      <c r="AB199" s="446" t="s">
        <v>3616</v>
      </c>
      <c r="AC199" s="415" t="s">
        <v>1</v>
      </c>
    </row>
    <row r="200" spans="2:29" ht="15">
      <c r="B200" s="5">
        <v>188</v>
      </c>
      <c r="C200" s="446" t="s">
        <v>3612</v>
      </c>
      <c r="D200" s="446" t="s">
        <v>3274</v>
      </c>
      <c r="E200" s="446">
        <v>0.61646000000000001</v>
      </c>
      <c r="F200" s="446">
        <v>34.145299999999999</v>
      </c>
      <c r="G200" s="447">
        <v>2011</v>
      </c>
      <c r="H200" s="446">
        <v>2011</v>
      </c>
      <c r="I200" s="446">
        <v>2011</v>
      </c>
      <c r="J200" s="448" t="s">
        <v>3615</v>
      </c>
      <c r="K200" s="448" t="s">
        <v>3616</v>
      </c>
      <c r="L200" s="427" t="s">
        <v>3617</v>
      </c>
      <c r="M200" s="427" t="s">
        <v>3618</v>
      </c>
      <c r="N200" s="426" t="s">
        <v>3641</v>
      </c>
      <c r="O200" s="448">
        <v>0.15</v>
      </c>
      <c r="P200" s="427" t="s">
        <v>3620</v>
      </c>
      <c r="Q200" s="427" t="s">
        <v>3621</v>
      </c>
      <c r="R200" s="448">
        <v>100</v>
      </c>
      <c r="S200" s="448">
        <v>27</v>
      </c>
      <c r="T200" s="427" t="s">
        <v>3630</v>
      </c>
      <c r="U200" s="427" t="s">
        <v>3631</v>
      </c>
      <c r="V200" s="448" t="s">
        <v>3616</v>
      </c>
      <c r="W200" s="448" t="s">
        <v>3616</v>
      </c>
      <c r="X200" s="448" t="s">
        <v>3616</v>
      </c>
      <c r="Y200" s="448" t="s">
        <v>3616</v>
      </c>
      <c r="Z200" s="427" t="s">
        <v>3624</v>
      </c>
      <c r="AA200" s="448" t="s">
        <v>3712</v>
      </c>
      <c r="AB200" s="446" t="s">
        <v>3616</v>
      </c>
      <c r="AC200" s="415" t="s">
        <v>1</v>
      </c>
    </row>
    <row r="201" spans="2:29" ht="15">
      <c r="B201" s="5">
        <v>189</v>
      </c>
      <c r="C201" s="446" t="s">
        <v>3612</v>
      </c>
      <c r="D201" s="446" t="s">
        <v>3274</v>
      </c>
      <c r="E201" s="446">
        <v>0.61646000000000001</v>
      </c>
      <c r="F201" s="446">
        <v>34.145299999999999</v>
      </c>
      <c r="G201" s="447">
        <v>2011</v>
      </c>
      <c r="H201" s="446">
        <v>2011</v>
      </c>
      <c r="I201" s="446">
        <v>2011</v>
      </c>
      <c r="J201" s="448" t="s">
        <v>3615</v>
      </c>
      <c r="K201" s="448" t="s">
        <v>3616</v>
      </c>
      <c r="L201" s="427" t="s">
        <v>3617</v>
      </c>
      <c r="M201" s="427" t="s">
        <v>3618</v>
      </c>
      <c r="N201" s="427" t="s">
        <v>3619</v>
      </c>
      <c r="O201" s="448">
        <v>0.05</v>
      </c>
      <c r="P201" s="427" t="s">
        <v>3620</v>
      </c>
      <c r="Q201" s="427" t="s">
        <v>3621</v>
      </c>
      <c r="R201" s="448">
        <v>100</v>
      </c>
      <c r="S201" s="448">
        <v>63</v>
      </c>
      <c r="T201" s="427" t="s">
        <v>3630</v>
      </c>
      <c r="U201" s="427" t="s">
        <v>3631</v>
      </c>
      <c r="V201" s="448" t="s">
        <v>3616</v>
      </c>
      <c r="W201" s="448" t="s">
        <v>3616</v>
      </c>
      <c r="X201" s="448" t="s">
        <v>3616</v>
      </c>
      <c r="Y201" s="448" t="s">
        <v>3616</v>
      </c>
      <c r="Z201" s="427" t="s">
        <v>3624</v>
      </c>
      <c r="AA201" s="448" t="s">
        <v>3712</v>
      </c>
      <c r="AB201" s="446" t="s">
        <v>3616</v>
      </c>
      <c r="AC201" s="415" t="s">
        <v>1</v>
      </c>
    </row>
    <row r="202" spans="2:29" ht="15">
      <c r="B202" s="5">
        <v>190</v>
      </c>
      <c r="C202" s="446" t="s">
        <v>3612</v>
      </c>
      <c r="D202" s="446" t="s">
        <v>3274</v>
      </c>
      <c r="E202" s="446">
        <v>0.61646000000000001</v>
      </c>
      <c r="F202" s="446">
        <v>34.145299999999999</v>
      </c>
      <c r="G202" s="447">
        <v>2011</v>
      </c>
      <c r="H202" s="446">
        <v>2011</v>
      </c>
      <c r="I202" s="446">
        <v>2011</v>
      </c>
      <c r="J202" s="448" t="s">
        <v>3615</v>
      </c>
      <c r="K202" s="448" t="s">
        <v>3616</v>
      </c>
      <c r="L202" s="427" t="s">
        <v>3617</v>
      </c>
      <c r="M202" s="427" t="s">
        <v>3618</v>
      </c>
      <c r="N202" s="427" t="s">
        <v>3640</v>
      </c>
      <c r="O202" s="448">
        <v>0.5</v>
      </c>
      <c r="P202" s="427" t="s">
        <v>3620</v>
      </c>
      <c r="Q202" s="427" t="s">
        <v>3621</v>
      </c>
      <c r="R202" s="448">
        <v>100</v>
      </c>
      <c r="S202" s="448">
        <v>41</v>
      </c>
      <c r="T202" s="427" t="s">
        <v>3630</v>
      </c>
      <c r="U202" s="427" t="s">
        <v>3631</v>
      </c>
      <c r="V202" s="448" t="s">
        <v>3616</v>
      </c>
      <c r="W202" s="448" t="s">
        <v>3616</v>
      </c>
      <c r="X202" s="448" t="s">
        <v>3616</v>
      </c>
      <c r="Y202" s="448" t="s">
        <v>3616</v>
      </c>
      <c r="Z202" s="427" t="s">
        <v>3624</v>
      </c>
      <c r="AA202" s="448" t="s">
        <v>3712</v>
      </c>
      <c r="AB202" s="446" t="s">
        <v>3616</v>
      </c>
      <c r="AC202" s="415" t="s">
        <v>1</v>
      </c>
    </row>
    <row r="203" spans="2:29" ht="15">
      <c r="B203" s="5">
        <v>191</v>
      </c>
      <c r="C203" s="446" t="s">
        <v>3612</v>
      </c>
      <c r="D203" s="446" t="s">
        <v>3274</v>
      </c>
      <c r="E203" s="446">
        <v>0.61646000000000001</v>
      </c>
      <c r="F203" s="446">
        <v>34.145299999999999</v>
      </c>
      <c r="G203" s="447">
        <v>2011</v>
      </c>
      <c r="H203" s="446">
        <v>2011</v>
      </c>
      <c r="I203" s="446">
        <v>2011</v>
      </c>
      <c r="J203" s="448" t="s">
        <v>3615</v>
      </c>
      <c r="K203" s="448" t="s">
        <v>3616</v>
      </c>
      <c r="L203" s="427" t="s">
        <v>3617</v>
      </c>
      <c r="M203" s="427" t="s">
        <v>3618</v>
      </c>
      <c r="N203" s="427" t="s">
        <v>3628</v>
      </c>
      <c r="O203" s="448">
        <v>0.05</v>
      </c>
      <c r="P203" s="427" t="s">
        <v>3620</v>
      </c>
      <c r="Q203" s="427" t="s">
        <v>3621</v>
      </c>
      <c r="R203" s="448">
        <v>100</v>
      </c>
      <c r="S203" s="448">
        <v>34</v>
      </c>
      <c r="T203" s="427" t="s">
        <v>3630</v>
      </c>
      <c r="U203" s="427" t="s">
        <v>3631</v>
      </c>
      <c r="V203" s="448" t="s">
        <v>3616</v>
      </c>
      <c r="W203" s="448" t="s">
        <v>3616</v>
      </c>
      <c r="X203" s="448" t="s">
        <v>3616</v>
      </c>
      <c r="Y203" s="448" t="s">
        <v>3616</v>
      </c>
      <c r="Z203" s="427" t="s">
        <v>3624</v>
      </c>
      <c r="AA203" s="448" t="s">
        <v>3712</v>
      </c>
      <c r="AB203" s="446" t="s">
        <v>3616</v>
      </c>
      <c r="AC203" s="415" t="s">
        <v>1</v>
      </c>
    </row>
    <row r="204" spans="2:29" ht="15">
      <c r="B204" s="5">
        <v>192</v>
      </c>
      <c r="C204" s="446" t="s">
        <v>3612</v>
      </c>
      <c r="D204" s="446" t="s">
        <v>3274</v>
      </c>
      <c r="E204" s="446">
        <v>0.61646000000000001</v>
      </c>
      <c r="F204" s="446">
        <v>34.145299999999999</v>
      </c>
      <c r="G204" s="447">
        <v>2011</v>
      </c>
      <c r="H204" s="446">
        <v>2011</v>
      </c>
      <c r="I204" s="446">
        <v>2011</v>
      </c>
      <c r="J204" s="448" t="s">
        <v>3615</v>
      </c>
      <c r="K204" s="448" t="s">
        <v>3616</v>
      </c>
      <c r="L204" s="427" t="s">
        <v>3617</v>
      </c>
      <c r="M204" s="427" t="s">
        <v>3618</v>
      </c>
      <c r="N204" s="427" t="s">
        <v>3639</v>
      </c>
      <c r="O204" s="448">
        <v>0.75</v>
      </c>
      <c r="P204" s="427" t="s">
        <v>3620</v>
      </c>
      <c r="Q204" s="427" t="s">
        <v>3621</v>
      </c>
      <c r="R204" s="448">
        <v>100</v>
      </c>
      <c r="S204" s="448">
        <v>40</v>
      </c>
      <c r="T204" s="427" t="s">
        <v>3630</v>
      </c>
      <c r="U204" s="427" t="s">
        <v>3631</v>
      </c>
      <c r="V204" s="448" t="s">
        <v>3616</v>
      </c>
      <c r="W204" s="448" t="s">
        <v>3616</v>
      </c>
      <c r="X204" s="448" t="s">
        <v>3616</v>
      </c>
      <c r="Y204" s="448" t="s">
        <v>3616</v>
      </c>
      <c r="Z204" s="427" t="s">
        <v>3624</v>
      </c>
      <c r="AA204" s="448" t="s">
        <v>3712</v>
      </c>
      <c r="AB204" s="446" t="s">
        <v>3616</v>
      </c>
      <c r="AC204" s="415" t="s">
        <v>1</v>
      </c>
    </row>
    <row r="205" spans="2:29" ht="15">
      <c r="B205" s="5">
        <v>193</v>
      </c>
      <c r="C205" s="446" t="s">
        <v>3612</v>
      </c>
      <c r="D205" s="446" t="s">
        <v>3494</v>
      </c>
      <c r="E205" s="446">
        <v>1.98021</v>
      </c>
      <c r="F205" s="446">
        <v>32.531820000000003</v>
      </c>
      <c r="G205" s="447">
        <v>2013</v>
      </c>
      <c r="H205" s="446">
        <v>2013</v>
      </c>
      <c r="I205" s="446">
        <v>2013</v>
      </c>
      <c r="J205" s="448" t="s">
        <v>3615</v>
      </c>
      <c r="K205" s="448" t="s">
        <v>3616</v>
      </c>
      <c r="L205" s="427" t="s">
        <v>3617</v>
      </c>
      <c r="M205" s="427" t="s">
        <v>3618</v>
      </c>
      <c r="N205" s="427" t="s">
        <v>3619</v>
      </c>
      <c r="O205" s="448">
        <v>0.05</v>
      </c>
      <c r="P205" s="427" t="s">
        <v>3620</v>
      </c>
      <c r="Q205" s="427" t="s">
        <v>3621</v>
      </c>
      <c r="R205" s="448">
        <v>100</v>
      </c>
      <c r="S205" s="448">
        <v>82</v>
      </c>
      <c r="T205" s="427" t="s">
        <v>3630</v>
      </c>
      <c r="U205" s="427" t="s">
        <v>3631</v>
      </c>
      <c r="V205" s="448" t="s">
        <v>3616</v>
      </c>
      <c r="W205" s="448" t="s">
        <v>3616</v>
      </c>
      <c r="X205" s="448" t="s">
        <v>3616</v>
      </c>
      <c r="Y205" s="448" t="s">
        <v>3616</v>
      </c>
      <c r="Z205" s="427" t="s">
        <v>3624</v>
      </c>
      <c r="AA205" s="448" t="s">
        <v>3712</v>
      </c>
      <c r="AB205" s="446" t="s">
        <v>3616</v>
      </c>
      <c r="AC205" s="415" t="s">
        <v>1</v>
      </c>
    </row>
    <row r="206" spans="2:29" ht="15">
      <c r="B206" s="5">
        <v>194</v>
      </c>
      <c r="C206" s="446" t="s">
        <v>3612</v>
      </c>
      <c r="D206" s="446" t="s">
        <v>3494</v>
      </c>
      <c r="E206" s="446">
        <v>1.98021</v>
      </c>
      <c r="F206" s="446">
        <v>32.531820000000003</v>
      </c>
      <c r="G206" s="447">
        <v>2013</v>
      </c>
      <c r="H206" s="446">
        <v>2013</v>
      </c>
      <c r="I206" s="446">
        <v>2013</v>
      </c>
      <c r="J206" s="448" t="s">
        <v>3615</v>
      </c>
      <c r="K206" s="448" t="s">
        <v>3616</v>
      </c>
      <c r="L206" s="427" t="s">
        <v>3617</v>
      </c>
      <c r="M206" s="427" t="s">
        <v>3618</v>
      </c>
      <c r="N206" s="427" t="s">
        <v>3640</v>
      </c>
      <c r="O206" s="448">
        <v>0.5</v>
      </c>
      <c r="P206" s="427" t="s">
        <v>3620</v>
      </c>
      <c r="Q206" s="427" t="s">
        <v>3621</v>
      </c>
      <c r="R206" s="448">
        <v>100</v>
      </c>
      <c r="S206" s="448">
        <v>84</v>
      </c>
      <c r="T206" s="427" t="s">
        <v>3630</v>
      </c>
      <c r="U206" s="427" t="s">
        <v>3631</v>
      </c>
      <c r="V206" s="448" t="s">
        <v>3616</v>
      </c>
      <c r="W206" s="448" t="s">
        <v>3616</v>
      </c>
      <c r="X206" s="448" t="s">
        <v>3616</v>
      </c>
      <c r="Y206" s="448" t="s">
        <v>3616</v>
      </c>
      <c r="Z206" s="427" t="s">
        <v>3624</v>
      </c>
      <c r="AA206" s="448" t="s">
        <v>3712</v>
      </c>
      <c r="AB206" s="446" t="s">
        <v>3616</v>
      </c>
      <c r="AC206" s="415" t="s">
        <v>1</v>
      </c>
    </row>
    <row r="207" spans="2:29" ht="15">
      <c r="B207" s="5">
        <v>195</v>
      </c>
      <c r="C207" s="446" t="s">
        <v>3612</v>
      </c>
      <c r="D207" s="446" t="s">
        <v>3494</v>
      </c>
      <c r="E207" s="446">
        <v>1.98021</v>
      </c>
      <c r="F207" s="446">
        <v>32.531820000000003</v>
      </c>
      <c r="G207" s="447">
        <v>2013</v>
      </c>
      <c r="H207" s="446">
        <v>2013</v>
      </c>
      <c r="I207" s="446">
        <v>2013</v>
      </c>
      <c r="J207" s="448" t="s">
        <v>3615</v>
      </c>
      <c r="K207" s="448" t="s">
        <v>3616</v>
      </c>
      <c r="L207" s="427" t="s">
        <v>3617</v>
      </c>
      <c r="M207" s="427" t="s">
        <v>3618</v>
      </c>
      <c r="N207" s="427" t="s">
        <v>3628</v>
      </c>
      <c r="O207" s="448">
        <v>0.05</v>
      </c>
      <c r="P207" s="427" t="s">
        <v>3620</v>
      </c>
      <c r="Q207" s="427" t="s">
        <v>3621</v>
      </c>
      <c r="R207" s="448">
        <v>100</v>
      </c>
      <c r="S207" s="448">
        <v>56.000000000000007</v>
      </c>
      <c r="T207" s="427" t="s">
        <v>3630</v>
      </c>
      <c r="U207" s="427" t="s">
        <v>3631</v>
      </c>
      <c r="V207" s="448" t="s">
        <v>3616</v>
      </c>
      <c r="W207" s="448" t="s">
        <v>3616</v>
      </c>
      <c r="X207" s="448" t="s">
        <v>3616</v>
      </c>
      <c r="Y207" s="448" t="s">
        <v>3616</v>
      </c>
      <c r="Z207" s="427" t="s">
        <v>3624</v>
      </c>
      <c r="AA207" s="448" t="s">
        <v>3712</v>
      </c>
      <c r="AB207" s="446" t="s">
        <v>3616</v>
      </c>
      <c r="AC207" s="415" t="s">
        <v>1</v>
      </c>
    </row>
    <row r="208" spans="2:29" ht="15">
      <c r="B208" s="5">
        <v>196</v>
      </c>
      <c r="C208" s="446" t="s">
        <v>3612</v>
      </c>
      <c r="D208" s="446" t="s">
        <v>3494</v>
      </c>
      <c r="E208" s="446">
        <v>1.98021</v>
      </c>
      <c r="F208" s="446">
        <v>32.531820000000003</v>
      </c>
      <c r="G208" s="447">
        <v>2013</v>
      </c>
      <c r="H208" s="446">
        <v>2013</v>
      </c>
      <c r="I208" s="446">
        <v>2013</v>
      </c>
      <c r="J208" s="448" t="s">
        <v>3615</v>
      </c>
      <c r="K208" s="448" t="s">
        <v>3616</v>
      </c>
      <c r="L208" s="427" t="s">
        <v>3617</v>
      </c>
      <c r="M208" s="427" t="s">
        <v>3618</v>
      </c>
      <c r="N208" s="427" t="s">
        <v>3639</v>
      </c>
      <c r="O208" s="448">
        <v>0.75</v>
      </c>
      <c r="P208" s="427" t="s">
        <v>3620</v>
      </c>
      <c r="Q208" s="427" t="s">
        <v>3621</v>
      </c>
      <c r="R208" s="448">
        <v>100</v>
      </c>
      <c r="S208" s="448">
        <v>85</v>
      </c>
      <c r="T208" s="427" t="s">
        <v>3630</v>
      </c>
      <c r="U208" s="427" t="s">
        <v>3631</v>
      </c>
      <c r="V208" s="448" t="s">
        <v>3616</v>
      </c>
      <c r="W208" s="448" t="s">
        <v>3616</v>
      </c>
      <c r="X208" s="448" t="s">
        <v>3616</v>
      </c>
      <c r="Y208" s="448" t="s">
        <v>3616</v>
      </c>
      <c r="Z208" s="427" t="s">
        <v>3624</v>
      </c>
      <c r="AA208" s="448" t="s">
        <v>3712</v>
      </c>
      <c r="AB208" s="446" t="s">
        <v>3616</v>
      </c>
      <c r="AC208" s="415" t="s">
        <v>1</v>
      </c>
    </row>
    <row r="209" spans="2:29" ht="15">
      <c r="B209" s="5">
        <v>197</v>
      </c>
      <c r="C209" s="446" t="s">
        <v>3612</v>
      </c>
      <c r="D209" s="446" t="s">
        <v>3665</v>
      </c>
      <c r="E209" s="446">
        <v>1.43224</v>
      </c>
      <c r="F209" s="446">
        <v>31.053380000000001</v>
      </c>
      <c r="G209" s="447">
        <v>2013</v>
      </c>
      <c r="H209" s="446">
        <v>2013</v>
      </c>
      <c r="I209" s="446">
        <v>2013</v>
      </c>
      <c r="J209" s="448" t="s">
        <v>3615</v>
      </c>
      <c r="K209" s="448" t="s">
        <v>3616</v>
      </c>
      <c r="L209" s="427" t="s">
        <v>3617</v>
      </c>
      <c r="M209" s="427" t="s">
        <v>3618</v>
      </c>
      <c r="N209" s="427" t="s">
        <v>3619</v>
      </c>
      <c r="O209" s="448">
        <v>0.05</v>
      </c>
      <c r="P209" s="427" t="s">
        <v>3620</v>
      </c>
      <c r="Q209" s="427" t="s">
        <v>3621</v>
      </c>
      <c r="R209" s="448">
        <v>100</v>
      </c>
      <c r="S209" s="448">
        <v>18</v>
      </c>
      <c r="T209" s="427" t="s">
        <v>3630</v>
      </c>
      <c r="U209" s="427" t="s">
        <v>3631</v>
      </c>
      <c r="V209" s="448" t="s">
        <v>3616</v>
      </c>
      <c r="W209" s="448" t="s">
        <v>3616</v>
      </c>
      <c r="X209" s="448" t="s">
        <v>3616</v>
      </c>
      <c r="Y209" s="448" t="s">
        <v>3616</v>
      </c>
      <c r="Z209" s="427" t="s">
        <v>3624</v>
      </c>
      <c r="AA209" s="448" t="s">
        <v>3712</v>
      </c>
      <c r="AB209" s="446" t="s">
        <v>3616</v>
      </c>
      <c r="AC209" s="415" t="s">
        <v>1</v>
      </c>
    </row>
    <row r="210" spans="2:29" ht="15">
      <c r="B210" s="5">
        <v>198</v>
      </c>
      <c r="C210" s="446" t="s">
        <v>3612</v>
      </c>
      <c r="D210" s="446" t="s">
        <v>3234</v>
      </c>
      <c r="E210" s="446">
        <v>-0.81930999999999998</v>
      </c>
      <c r="F210" s="446">
        <v>29.727450000000001</v>
      </c>
      <c r="G210" s="447">
        <v>2013</v>
      </c>
      <c r="H210" s="446">
        <v>2013</v>
      </c>
      <c r="I210" s="446">
        <v>2013</v>
      </c>
      <c r="J210" s="448" t="s">
        <v>3615</v>
      </c>
      <c r="K210" s="448" t="s">
        <v>3616</v>
      </c>
      <c r="L210" s="427" t="s">
        <v>3617</v>
      </c>
      <c r="M210" s="427" t="s">
        <v>3618</v>
      </c>
      <c r="N210" s="427" t="s">
        <v>3642</v>
      </c>
      <c r="O210" s="448">
        <v>0.05</v>
      </c>
      <c r="P210" s="427" t="s">
        <v>3620</v>
      </c>
      <c r="Q210" s="427" t="s">
        <v>3621</v>
      </c>
      <c r="R210" s="448">
        <v>100</v>
      </c>
      <c r="S210" s="448">
        <v>61</v>
      </c>
      <c r="T210" s="427" t="s">
        <v>3630</v>
      </c>
      <c r="U210" s="427" t="s">
        <v>3631</v>
      </c>
      <c r="V210" s="448" t="s">
        <v>3616</v>
      </c>
      <c r="W210" s="448" t="s">
        <v>3616</v>
      </c>
      <c r="X210" s="448" t="s">
        <v>3616</v>
      </c>
      <c r="Y210" s="448" t="s">
        <v>3616</v>
      </c>
      <c r="Z210" s="427" t="s">
        <v>3624</v>
      </c>
      <c r="AA210" s="448" t="s">
        <v>3712</v>
      </c>
      <c r="AB210" s="446" t="s">
        <v>3616</v>
      </c>
      <c r="AC210" s="415" t="s">
        <v>1</v>
      </c>
    </row>
    <row r="211" spans="2:29" ht="15">
      <c r="B211" s="5">
        <v>199</v>
      </c>
      <c r="C211" s="446" t="s">
        <v>3612</v>
      </c>
      <c r="D211" s="446" t="s">
        <v>3234</v>
      </c>
      <c r="E211" s="446">
        <v>-0.81930999999999998</v>
      </c>
      <c r="F211" s="446">
        <v>29.727450000000001</v>
      </c>
      <c r="G211" s="447">
        <v>2013</v>
      </c>
      <c r="H211" s="446">
        <v>2013</v>
      </c>
      <c r="I211" s="446">
        <v>2013</v>
      </c>
      <c r="J211" s="448" t="s">
        <v>3615</v>
      </c>
      <c r="K211" s="448" t="s">
        <v>3616</v>
      </c>
      <c r="L211" s="427" t="s">
        <v>3617</v>
      </c>
      <c r="M211" s="427" t="s">
        <v>3618</v>
      </c>
      <c r="N211" s="427" t="s">
        <v>3619</v>
      </c>
      <c r="O211" s="448">
        <v>0.05</v>
      </c>
      <c r="P211" s="427" t="s">
        <v>3620</v>
      </c>
      <c r="Q211" s="427" t="s">
        <v>3621</v>
      </c>
      <c r="R211" s="448">
        <v>100</v>
      </c>
      <c r="S211" s="448">
        <v>53</v>
      </c>
      <c r="T211" s="427" t="s">
        <v>3630</v>
      </c>
      <c r="U211" s="427" t="s">
        <v>3631</v>
      </c>
      <c r="V211" s="448" t="s">
        <v>3616</v>
      </c>
      <c r="W211" s="448" t="s">
        <v>3616</v>
      </c>
      <c r="X211" s="448" t="s">
        <v>3616</v>
      </c>
      <c r="Y211" s="448" t="s">
        <v>3616</v>
      </c>
      <c r="Z211" s="427" t="s">
        <v>3624</v>
      </c>
      <c r="AA211" s="448" t="s">
        <v>3712</v>
      </c>
      <c r="AB211" s="446" t="s">
        <v>3616</v>
      </c>
      <c r="AC211" s="415" t="s">
        <v>1</v>
      </c>
    </row>
    <row r="212" spans="2:29" ht="15">
      <c r="B212" s="5">
        <v>200</v>
      </c>
      <c r="C212" s="446" t="s">
        <v>3612</v>
      </c>
      <c r="D212" s="446" t="s">
        <v>3234</v>
      </c>
      <c r="E212" s="446">
        <v>-0.81930999999999998</v>
      </c>
      <c r="F212" s="446">
        <v>29.727450000000001</v>
      </c>
      <c r="G212" s="447">
        <v>2013</v>
      </c>
      <c r="H212" s="446">
        <v>2013</v>
      </c>
      <c r="I212" s="446">
        <v>2013</v>
      </c>
      <c r="J212" s="448" t="s">
        <v>3615</v>
      </c>
      <c r="K212" s="448" t="s">
        <v>3616</v>
      </c>
      <c r="L212" s="427" t="s">
        <v>3617</v>
      </c>
      <c r="M212" s="427" t="s">
        <v>3618</v>
      </c>
      <c r="N212" s="427" t="s">
        <v>3628</v>
      </c>
      <c r="O212" s="448">
        <v>0.05</v>
      </c>
      <c r="P212" s="427" t="s">
        <v>3620</v>
      </c>
      <c r="Q212" s="427" t="s">
        <v>3621</v>
      </c>
      <c r="R212" s="448">
        <v>100</v>
      </c>
      <c r="S212" s="448">
        <v>27</v>
      </c>
      <c r="T212" s="427" t="s">
        <v>3630</v>
      </c>
      <c r="U212" s="427" t="s">
        <v>3631</v>
      </c>
      <c r="V212" s="448" t="s">
        <v>3616</v>
      </c>
      <c r="W212" s="448" t="s">
        <v>3616</v>
      </c>
      <c r="X212" s="448" t="s">
        <v>3616</v>
      </c>
      <c r="Y212" s="448" t="s">
        <v>3616</v>
      </c>
      <c r="Z212" s="427" t="s">
        <v>3624</v>
      </c>
      <c r="AA212" s="448" t="s">
        <v>3712</v>
      </c>
      <c r="AB212" s="446" t="s">
        <v>3616</v>
      </c>
      <c r="AC212" s="415" t="s">
        <v>1</v>
      </c>
    </row>
    <row r="213" spans="2:29" ht="15">
      <c r="B213" s="5">
        <v>201</v>
      </c>
      <c r="C213" s="446" t="s">
        <v>3612</v>
      </c>
      <c r="D213" s="446" t="s">
        <v>3234</v>
      </c>
      <c r="E213" s="446">
        <v>-0.81930999999999998</v>
      </c>
      <c r="F213" s="446">
        <v>29.727450000000001</v>
      </c>
      <c r="G213" s="447">
        <v>2013</v>
      </c>
      <c r="H213" s="446">
        <v>2013</v>
      </c>
      <c r="I213" s="446">
        <v>2013</v>
      </c>
      <c r="J213" s="448" t="s">
        <v>3615</v>
      </c>
      <c r="K213" s="448" t="s">
        <v>3616</v>
      </c>
      <c r="L213" s="427" t="s">
        <v>3617</v>
      </c>
      <c r="M213" s="427" t="s">
        <v>3618</v>
      </c>
      <c r="N213" s="427" t="s">
        <v>3639</v>
      </c>
      <c r="O213" s="448">
        <v>0.75</v>
      </c>
      <c r="P213" s="427" t="s">
        <v>3620</v>
      </c>
      <c r="Q213" s="427" t="s">
        <v>3621</v>
      </c>
      <c r="R213" s="448">
        <v>100</v>
      </c>
      <c r="S213" s="448">
        <v>31</v>
      </c>
      <c r="T213" s="427" t="s">
        <v>3630</v>
      </c>
      <c r="U213" s="427" t="s">
        <v>3631</v>
      </c>
      <c r="V213" s="448" t="s">
        <v>3616</v>
      </c>
      <c r="W213" s="448" t="s">
        <v>3616</v>
      </c>
      <c r="X213" s="448" t="s">
        <v>3616</v>
      </c>
      <c r="Y213" s="448" t="s">
        <v>3616</v>
      </c>
      <c r="Z213" s="427" t="s">
        <v>3624</v>
      </c>
      <c r="AA213" s="448" t="s">
        <v>3712</v>
      </c>
      <c r="AB213" s="446" t="s">
        <v>3616</v>
      </c>
      <c r="AC213" s="415" t="s">
        <v>1</v>
      </c>
    </row>
    <row r="214" spans="2:29" ht="15">
      <c r="B214" s="5">
        <v>202</v>
      </c>
      <c r="C214" s="446" t="s">
        <v>3612</v>
      </c>
      <c r="D214" s="446" t="s">
        <v>3251</v>
      </c>
      <c r="E214" s="446">
        <v>3.2662900000000001</v>
      </c>
      <c r="F214" s="446">
        <v>32.79636</v>
      </c>
      <c r="G214" s="447">
        <v>2013</v>
      </c>
      <c r="H214" s="446">
        <v>2013</v>
      </c>
      <c r="I214" s="446">
        <v>2013</v>
      </c>
      <c r="J214" s="448" t="s">
        <v>3615</v>
      </c>
      <c r="K214" s="448" t="s">
        <v>3616</v>
      </c>
      <c r="L214" s="427" t="s">
        <v>3617</v>
      </c>
      <c r="M214" s="427" t="s">
        <v>3618</v>
      </c>
      <c r="N214" s="427" t="s">
        <v>3619</v>
      </c>
      <c r="O214" s="448">
        <v>0.05</v>
      </c>
      <c r="P214" s="427" t="s">
        <v>3620</v>
      </c>
      <c r="Q214" s="427" t="s">
        <v>3621</v>
      </c>
      <c r="R214" s="448">
        <v>100</v>
      </c>
      <c r="S214" s="448">
        <v>57.999999999999993</v>
      </c>
      <c r="T214" s="427" t="s">
        <v>3630</v>
      </c>
      <c r="U214" s="427" t="s">
        <v>3631</v>
      </c>
      <c r="V214" s="448" t="s">
        <v>3616</v>
      </c>
      <c r="W214" s="448" t="s">
        <v>3616</v>
      </c>
      <c r="X214" s="448" t="s">
        <v>3616</v>
      </c>
      <c r="Y214" s="448" t="s">
        <v>3616</v>
      </c>
      <c r="Z214" s="427" t="s">
        <v>3624</v>
      </c>
      <c r="AA214" s="448" t="s">
        <v>3712</v>
      </c>
      <c r="AB214" s="446" t="s">
        <v>3616</v>
      </c>
      <c r="AC214" s="415" t="s">
        <v>1</v>
      </c>
    </row>
    <row r="215" spans="2:29" ht="15">
      <c r="B215" s="5">
        <v>203</v>
      </c>
      <c r="C215" s="446" t="s">
        <v>3612</v>
      </c>
      <c r="D215" s="446" t="s">
        <v>3274</v>
      </c>
      <c r="E215" s="446">
        <v>0.61646000000000001</v>
      </c>
      <c r="F215" s="446">
        <v>34.145299999999999</v>
      </c>
      <c r="G215" s="447">
        <v>2013</v>
      </c>
      <c r="H215" s="446">
        <v>2013</v>
      </c>
      <c r="I215" s="446">
        <v>2013</v>
      </c>
      <c r="J215" s="448" t="s">
        <v>3615</v>
      </c>
      <c r="K215" s="448" t="s">
        <v>3616</v>
      </c>
      <c r="L215" s="427" t="s">
        <v>3617</v>
      </c>
      <c r="M215" s="427" t="s">
        <v>3618</v>
      </c>
      <c r="N215" s="427" t="s">
        <v>3642</v>
      </c>
      <c r="O215" s="448">
        <v>0.05</v>
      </c>
      <c r="P215" s="427" t="s">
        <v>3620</v>
      </c>
      <c r="Q215" s="427" t="s">
        <v>3621</v>
      </c>
      <c r="R215" s="448">
        <v>100</v>
      </c>
      <c r="S215" s="448">
        <v>42</v>
      </c>
      <c r="T215" s="427" t="s">
        <v>3630</v>
      </c>
      <c r="U215" s="427" t="s">
        <v>3631</v>
      </c>
      <c r="V215" s="448" t="s">
        <v>3616</v>
      </c>
      <c r="W215" s="448" t="s">
        <v>3616</v>
      </c>
      <c r="X215" s="448" t="s">
        <v>3616</v>
      </c>
      <c r="Y215" s="448" t="s">
        <v>3616</v>
      </c>
      <c r="Z215" s="427" t="s">
        <v>3624</v>
      </c>
      <c r="AA215" s="448" t="s">
        <v>3712</v>
      </c>
      <c r="AB215" s="446" t="s">
        <v>3616</v>
      </c>
      <c r="AC215" s="415" t="s">
        <v>1</v>
      </c>
    </row>
    <row r="216" spans="2:29" ht="15">
      <c r="B216" s="5">
        <v>204</v>
      </c>
      <c r="C216" s="446" t="s">
        <v>3612</v>
      </c>
      <c r="D216" s="446" t="s">
        <v>3274</v>
      </c>
      <c r="E216" s="446">
        <v>0.61646000000000001</v>
      </c>
      <c r="F216" s="446">
        <v>34.145299999999999</v>
      </c>
      <c r="G216" s="447">
        <v>2013</v>
      </c>
      <c r="H216" s="446">
        <v>2013</v>
      </c>
      <c r="I216" s="446">
        <v>2013</v>
      </c>
      <c r="J216" s="448" t="s">
        <v>3615</v>
      </c>
      <c r="K216" s="448" t="s">
        <v>3616</v>
      </c>
      <c r="L216" s="427" t="s">
        <v>3617</v>
      </c>
      <c r="M216" s="427" t="s">
        <v>3618</v>
      </c>
      <c r="N216" s="427" t="s">
        <v>3619</v>
      </c>
      <c r="O216" s="448">
        <v>0.05</v>
      </c>
      <c r="P216" s="427" t="s">
        <v>3620</v>
      </c>
      <c r="Q216" s="427" t="s">
        <v>3621</v>
      </c>
      <c r="R216" s="448">
        <v>100</v>
      </c>
      <c r="S216" s="448">
        <v>37</v>
      </c>
      <c r="T216" s="427" t="s">
        <v>3630</v>
      </c>
      <c r="U216" s="427" t="s">
        <v>3631</v>
      </c>
      <c r="V216" s="448" t="s">
        <v>3616</v>
      </c>
      <c r="W216" s="448" t="s">
        <v>3616</v>
      </c>
      <c r="X216" s="448" t="s">
        <v>3616</v>
      </c>
      <c r="Y216" s="448" t="s">
        <v>3616</v>
      </c>
      <c r="Z216" s="427" t="s">
        <v>3624</v>
      </c>
      <c r="AA216" s="448" t="s">
        <v>3712</v>
      </c>
      <c r="AB216" s="446" t="s">
        <v>3616</v>
      </c>
      <c r="AC216" s="415" t="s">
        <v>1</v>
      </c>
    </row>
    <row r="217" spans="2:29" ht="15">
      <c r="B217" s="5">
        <v>205</v>
      </c>
      <c r="C217" s="446" t="s">
        <v>3612</v>
      </c>
      <c r="D217" s="446" t="s">
        <v>3274</v>
      </c>
      <c r="E217" s="446">
        <v>0.61646000000000001</v>
      </c>
      <c r="F217" s="446">
        <v>34.145299999999999</v>
      </c>
      <c r="G217" s="447">
        <v>2013</v>
      </c>
      <c r="H217" s="446">
        <v>2013</v>
      </c>
      <c r="I217" s="446">
        <v>2013</v>
      </c>
      <c r="J217" s="448" t="s">
        <v>3615</v>
      </c>
      <c r="K217" s="448" t="s">
        <v>3616</v>
      </c>
      <c r="L217" s="427" t="s">
        <v>3617</v>
      </c>
      <c r="M217" s="427" t="s">
        <v>3618</v>
      </c>
      <c r="N217" s="427" t="s">
        <v>3619</v>
      </c>
      <c r="O217" s="448">
        <v>0.05</v>
      </c>
      <c r="P217" s="427" t="s">
        <v>3620</v>
      </c>
      <c r="Q217" s="427" t="s">
        <v>3621</v>
      </c>
      <c r="R217" s="448">
        <v>100</v>
      </c>
      <c r="S217" s="448">
        <v>35</v>
      </c>
      <c r="T217" s="427" t="s">
        <v>3630</v>
      </c>
      <c r="U217" s="427" t="s">
        <v>3631</v>
      </c>
      <c r="V217" s="448" t="s">
        <v>3616</v>
      </c>
      <c r="W217" s="448" t="s">
        <v>3616</v>
      </c>
      <c r="X217" s="448" t="s">
        <v>3616</v>
      </c>
      <c r="Y217" s="448" t="s">
        <v>3616</v>
      </c>
      <c r="Z217" s="427" t="s">
        <v>3624</v>
      </c>
      <c r="AA217" s="448" t="s">
        <v>3712</v>
      </c>
      <c r="AB217" s="446" t="s">
        <v>3616</v>
      </c>
      <c r="AC217" s="415" t="s">
        <v>1</v>
      </c>
    </row>
    <row r="218" spans="2:29" ht="15">
      <c r="B218" s="5">
        <v>206</v>
      </c>
      <c r="C218" s="446" t="s">
        <v>3612</v>
      </c>
      <c r="D218" s="446" t="s">
        <v>3274</v>
      </c>
      <c r="E218" s="446">
        <v>0.61646000000000001</v>
      </c>
      <c r="F218" s="446">
        <v>34.145299999999999</v>
      </c>
      <c r="G218" s="447">
        <v>2013</v>
      </c>
      <c r="H218" s="446">
        <v>2013</v>
      </c>
      <c r="I218" s="446">
        <v>2013</v>
      </c>
      <c r="J218" s="448" t="s">
        <v>3615</v>
      </c>
      <c r="K218" s="448" t="s">
        <v>3616</v>
      </c>
      <c r="L218" s="427" t="s">
        <v>3617</v>
      </c>
      <c r="M218" s="427" t="s">
        <v>3618</v>
      </c>
      <c r="N218" s="427" t="s">
        <v>3628</v>
      </c>
      <c r="O218" s="448">
        <v>0.05</v>
      </c>
      <c r="P218" s="427" t="s">
        <v>3620</v>
      </c>
      <c r="Q218" s="427" t="s">
        <v>3621</v>
      </c>
      <c r="R218" s="448">
        <v>100</v>
      </c>
      <c r="S218" s="448">
        <v>26</v>
      </c>
      <c r="T218" s="427" t="s">
        <v>3630</v>
      </c>
      <c r="U218" s="427" t="s">
        <v>3631</v>
      </c>
      <c r="V218" s="448" t="s">
        <v>3616</v>
      </c>
      <c r="W218" s="448" t="s">
        <v>3616</v>
      </c>
      <c r="X218" s="448" t="s">
        <v>3616</v>
      </c>
      <c r="Y218" s="448" t="s">
        <v>3616</v>
      </c>
      <c r="Z218" s="427" t="s">
        <v>3624</v>
      </c>
      <c r="AA218" s="448" t="s">
        <v>3712</v>
      </c>
      <c r="AB218" s="446" t="s">
        <v>3616</v>
      </c>
      <c r="AC218" s="415" t="s">
        <v>1</v>
      </c>
    </row>
    <row r="219" spans="2:29" ht="15">
      <c r="B219" s="5">
        <v>207</v>
      </c>
      <c r="C219" s="446" t="s">
        <v>3612</v>
      </c>
      <c r="D219" s="446" t="s">
        <v>3274</v>
      </c>
      <c r="E219" s="446">
        <v>0.61646000000000001</v>
      </c>
      <c r="F219" s="446">
        <v>34.145299999999999</v>
      </c>
      <c r="G219" s="447">
        <v>2013</v>
      </c>
      <c r="H219" s="446">
        <v>2013</v>
      </c>
      <c r="I219" s="446">
        <v>2013</v>
      </c>
      <c r="J219" s="448" t="s">
        <v>3615</v>
      </c>
      <c r="K219" s="448" t="s">
        <v>3616</v>
      </c>
      <c r="L219" s="427" t="s">
        <v>3617</v>
      </c>
      <c r="M219" s="427" t="s">
        <v>3618</v>
      </c>
      <c r="N219" s="427" t="s">
        <v>3628</v>
      </c>
      <c r="O219" s="448">
        <v>0.05</v>
      </c>
      <c r="P219" s="427" t="s">
        <v>3620</v>
      </c>
      <c r="Q219" s="427" t="s">
        <v>3621</v>
      </c>
      <c r="R219" s="448">
        <v>100</v>
      </c>
      <c r="S219" s="448">
        <v>40</v>
      </c>
      <c r="T219" s="427" t="s">
        <v>3630</v>
      </c>
      <c r="U219" s="427" t="s">
        <v>3631</v>
      </c>
      <c r="V219" s="448" t="s">
        <v>3616</v>
      </c>
      <c r="W219" s="448" t="s">
        <v>3616</v>
      </c>
      <c r="X219" s="448" t="s">
        <v>3616</v>
      </c>
      <c r="Y219" s="448" t="s">
        <v>3616</v>
      </c>
      <c r="Z219" s="427" t="s">
        <v>3624</v>
      </c>
      <c r="AA219" s="448" t="s">
        <v>3712</v>
      </c>
      <c r="AB219" s="446" t="s">
        <v>3616</v>
      </c>
      <c r="AC219" s="415" t="s">
        <v>1</v>
      </c>
    </row>
    <row r="220" spans="2:29" ht="15">
      <c r="B220" s="5">
        <v>208</v>
      </c>
      <c r="C220" s="446" t="s">
        <v>3612</v>
      </c>
      <c r="D220" s="446" t="s">
        <v>3274</v>
      </c>
      <c r="E220" s="446">
        <v>0.61646000000000001</v>
      </c>
      <c r="F220" s="446">
        <v>34.145299999999999</v>
      </c>
      <c r="G220" s="447">
        <v>2013</v>
      </c>
      <c r="H220" s="446">
        <v>2013</v>
      </c>
      <c r="I220" s="446">
        <v>2013</v>
      </c>
      <c r="J220" s="448" t="s">
        <v>3615</v>
      </c>
      <c r="K220" s="448" t="s">
        <v>3616</v>
      </c>
      <c r="L220" s="427" t="s">
        <v>3617</v>
      </c>
      <c r="M220" s="427" t="s">
        <v>3618</v>
      </c>
      <c r="N220" s="427" t="s">
        <v>3639</v>
      </c>
      <c r="O220" s="448">
        <v>0.75</v>
      </c>
      <c r="P220" s="427" t="s">
        <v>3620</v>
      </c>
      <c r="Q220" s="427" t="s">
        <v>3621</v>
      </c>
      <c r="R220" s="448">
        <v>100</v>
      </c>
      <c r="S220" s="448">
        <v>45</v>
      </c>
      <c r="T220" s="427" t="s">
        <v>3630</v>
      </c>
      <c r="U220" s="427" t="s">
        <v>3631</v>
      </c>
      <c r="V220" s="448" t="s">
        <v>3616</v>
      </c>
      <c r="W220" s="448" t="s">
        <v>3616</v>
      </c>
      <c r="X220" s="448" t="s">
        <v>3616</v>
      </c>
      <c r="Y220" s="448" t="s">
        <v>3616</v>
      </c>
      <c r="Z220" s="427" t="s">
        <v>3624</v>
      </c>
      <c r="AA220" s="448" t="s">
        <v>3712</v>
      </c>
      <c r="AB220" s="446" t="s">
        <v>3616</v>
      </c>
      <c r="AC220" s="415" t="s">
        <v>1</v>
      </c>
    </row>
    <row r="221" spans="2:29" ht="15">
      <c r="B221" s="5">
        <v>209</v>
      </c>
      <c r="C221" s="446" t="s">
        <v>3612</v>
      </c>
      <c r="D221" s="446" t="s">
        <v>3711</v>
      </c>
      <c r="E221" s="446">
        <v>0.22433</v>
      </c>
      <c r="F221" s="446">
        <v>32.448450000000001</v>
      </c>
      <c r="G221" s="447">
        <v>2013</v>
      </c>
      <c r="H221" s="446">
        <v>2013</v>
      </c>
      <c r="I221" s="446">
        <v>2013</v>
      </c>
      <c r="J221" s="448" t="s">
        <v>3615</v>
      </c>
      <c r="K221" s="448" t="s">
        <v>3616</v>
      </c>
      <c r="L221" s="427" t="s">
        <v>3617</v>
      </c>
      <c r="M221" s="427" t="s">
        <v>3618</v>
      </c>
      <c r="N221" s="427" t="s">
        <v>3642</v>
      </c>
      <c r="O221" s="448">
        <v>0.05</v>
      </c>
      <c r="P221" s="427" t="s">
        <v>3620</v>
      </c>
      <c r="Q221" s="427" t="s">
        <v>3621</v>
      </c>
      <c r="R221" s="448">
        <v>100</v>
      </c>
      <c r="S221" s="448">
        <v>60</v>
      </c>
      <c r="T221" s="427" t="s">
        <v>3630</v>
      </c>
      <c r="U221" s="427" t="s">
        <v>3631</v>
      </c>
      <c r="V221" s="448" t="s">
        <v>3616</v>
      </c>
      <c r="W221" s="448" t="s">
        <v>3616</v>
      </c>
      <c r="X221" s="448" t="s">
        <v>3616</v>
      </c>
      <c r="Y221" s="448" t="s">
        <v>3616</v>
      </c>
      <c r="Z221" s="427" t="s">
        <v>3624</v>
      </c>
      <c r="AA221" s="448" t="s">
        <v>3712</v>
      </c>
      <c r="AB221" s="446" t="s">
        <v>3616</v>
      </c>
      <c r="AC221" s="415" t="s">
        <v>1</v>
      </c>
    </row>
    <row r="222" spans="2:29" ht="15">
      <c r="B222" s="5">
        <v>210</v>
      </c>
      <c r="C222" s="446" t="s">
        <v>3612</v>
      </c>
      <c r="D222" s="446" t="s">
        <v>3711</v>
      </c>
      <c r="E222" s="446">
        <v>0.22433</v>
      </c>
      <c r="F222" s="446">
        <v>32.448450000000001</v>
      </c>
      <c r="G222" s="447">
        <v>2013</v>
      </c>
      <c r="H222" s="446">
        <v>2013</v>
      </c>
      <c r="I222" s="446">
        <v>2013</v>
      </c>
      <c r="J222" s="448" t="s">
        <v>3615</v>
      </c>
      <c r="K222" s="448" t="s">
        <v>3616</v>
      </c>
      <c r="L222" s="427" t="s">
        <v>3617</v>
      </c>
      <c r="M222" s="427" t="s">
        <v>3618</v>
      </c>
      <c r="N222" s="427" t="s">
        <v>3619</v>
      </c>
      <c r="O222" s="448">
        <v>0.05</v>
      </c>
      <c r="P222" s="427" t="s">
        <v>3620</v>
      </c>
      <c r="Q222" s="427" t="s">
        <v>3621</v>
      </c>
      <c r="R222" s="448">
        <v>100</v>
      </c>
      <c r="S222" s="448">
        <v>44</v>
      </c>
      <c r="T222" s="427" t="s">
        <v>3630</v>
      </c>
      <c r="U222" s="427" t="s">
        <v>3631</v>
      </c>
      <c r="V222" s="448" t="s">
        <v>3616</v>
      </c>
      <c r="W222" s="448" t="s">
        <v>3616</v>
      </c>
      <c r="X222" s="448" t="s">
        <v>3616</v>
      </c>
      <c r="Y222" s="448" t="s">
        <v>3616</v>
      </c>
      <c r="Z222" s="427" t="s">
        <v>3624</v>
      </c>
      <c r="AA222" s="448" t="s">
        <v>3712</v>
      </c>
      <c r="AB222" s="446" t="s">
        <v>3616</v>
      </c>
      <c r="AC222" s="415" t="s">
        <v>1</v>
      </c>
    </row>
    <row r="223" spans="2:29" ht="15">
      <c r="B223" s="5">
        <v>211</v>
      </c>
      <c r="C223" s="446" t="s">
        <v>3612</v>
      </c>
      <c r="D223" s="446" t="s">
        <v>3711</v>
      </c>
      <c r="E223" s="446">
        <v>0.22433</v>
      </c>
      <c r="F223" s="446">
        <v>32.448450000000001</v>
      </c>
      <c r="G223" s="447">
        <v>2013</v>
      </c>
      <c r="H223" s="446">
        <v>2013</v>
      </c>
      <c r="I223" s="446">
        <v>2013</v>
      </c>
      <c r="J223" s="448" t="s">
        <v>3615</v>
      </c>
      <c r="K223" s="448" t="s">
        <v>3616</v>
      </c>
      <c r="L223" s="427" t="s">
        <v>3617</v>
      </c>
      <c r="M223" s="427" t="s">
        <v>3618</v>
      </c>
      <c r="N223" s="427" t="s">
        <v>3628</v>
      </c>
      <c r="O223" s="448">
        <v>0.05</v>
      </c>
      <c r="P223" s="427" t="s">
        <v>3620</v>
      </c>
      <c r="Q223" s="427" t="s">
        <v>3621</v>
      </c>
      <c r="R223" s="448">
        <v>100</v>
      </c>
      <c r="S223" s="448">
        <v>21</v>
      </c>
      <c r="T223" s="427" t="s">
        <v>3630</v>
      </c>
      <c r="U223" s="427" t="s">
        <v>3631</v>
      </c>
      <c r="V223" s="448" t="s">
        <v>3616</v>
      </c>
      <c r="W223" s="448" t="s">
        <v>3616</v>
      </c>
      <c r="X223" s="448" t="s">
        <v>3616</v>
      </c>
      <c r="Y223" s="448" t="s">
        <v>3616</v>
      </c>
      <c r="Z223" s="427" t="s">
        <v>3624</v>
      </c>
      <c r="AA223" s="448" t="s">
        <v>3712</v>
      </c>
      <c r="AB223" s="446" t="s">
        <v>3616</v>
      </c>
      <c r="AC223" s="415" t="s">
        <v>1</v>
      </c>
    </row>
    <row r="224" spans="2:29" ht="15">
      <c r="B224" s="5">
        <v>212</v>
      </c>
      <c r="C224" s="446" t="s">
        <v>3612</v>
      </c>
      <c r="D224" s="446" t="s">
        <v>3711</v>
      </c>
      <c r="E224" s="446">
        <v>0.22433</v>
      </c>
      <c r="F224" s="446">
        <v>32.448450000000001</v>
      </c>
      <c r="G224" s="447">
        <v>2013</v>
      </c>
      <c r="H224" s="446">
        <v>2013</v>
      </c>
      <c r="I224" s="446">
        <v>2013</v>
      </c>
      <c r="J224" s="448" t="s">
        <v>3615</v>
      </c>
      <c r="K224" s="448" t="s">
        <v>3616</v>
      </c>
      <c r="L224" s="427" t="s">
        <v>3617</v>
      </c>
      <c r="M224" s="427" t="s">
        <v>3618</v>
      </c>
      <c r="N224" s="427" t="s">
        <v>3639</v>
      </c>
      <c r="O224" s="448">
        <v>0.75</v>
      </c>
      <c r="P224" s="427" t="s">
        <v>3620</v>
      </c>
      <c r="Q224" s="427" t="s">
        <v>3621</v>
      </c>
      <c r="R224" s="448">
        <v>100</v>
      </c>
      <c r="S224" s="448">
        <v>24</v>
      </c>
      <c r="T224" s="427" t="s">
        <v>3630</v>
      </c>
      <c r="U224" s="427" t="s">
        <v>3631</v>
      </c>
      <c r="V224" s="448" t="s">
        <v>3616</v>
      </c>
      <c r="W224" s="448" t="s">
        <v>3616</v>
      </c>
      <c r="X224" s="448" t="s">
        <v>3616</v>
      </c>
      <c r="Y224" s="448" t="s">
        <v>3616</v>
      </c>
      <c r="Z224" s="427" t="s">
        <v>3624</v>
      </c>
      <c r="AA224" s="448" t="s">
        <v>3712</v>
      </c>
      <c r="AB224" s="446" t="s">
        <v>3616</v>
      </c>
      <c r="AC224" s="415" t="s">
        <v>1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507"/>
  <sheetViews>
    <sheetView zoomScale="75" zoomScaleNormal="75" zoomScalePageLayoutView="75" workbookViewId="0">
      <pane ySplit="3600" topLeftCell="A1472" activePane="bottomLeft"/>
      <selection activeCell="C12" sqref="C12:I279"/>
      <selection pane="bottomLeft" activeCell="Q1492" sqref="Q1492"/>
    </sheetView>
  </sheetViews>
  <sheetFormatPr baseColWidth="10" defaultColWidth="8.83203125" defaultRowHeight="14" x14ac:dyDescent="0"/>
  <cols>
    <col min="2" max="2" width="3.5" customWidth="1"/>
    <col min="3" max="3" width="22.83203125" customWidth="1"/>
    <col min="4" max="4" width="28" bestFit="1" customWidth="1"/>
    <col min="5" max="5" width="15.83203125" bestFit="1" customWidth="1"/>
    <col min="6" max="6" width="14" customWidth="1"/>
    <col min="7" max="9" width="11.5" bestFit="1" customWidth="1"/>
    <col min="11" max="11" width="19.33203125" customWidth="1"/>
    <col min="12" max="12" width="0.83203125" customWidth="1"/>
    <col min="13" max="13" width="20.1640625" customWidth="1"/>
  </cols>
  <sheetData>
    <row r="2" spans="2:13">
      <c r="B2" s="7" t="s">
        <v>1889</v>
      </c>
      <c r="C2" s="8"/>
      <c r="D2" s="8"/>
      <c r="E2" s="8"/>
      <c r="F2" s="8"/>
      <c r="G2" s="8"/>
      <c r="H2" s="8"/>
      <c r="I2" s="8"/>
    </row>
    <row r="3" spans="2:13">
      <c r="K3" s="4" t="s">
        <v>2480</v>
      </c>
    </row>
    <row r="4" spans="2:13">
      <c r="C4" s="3" t="s">
        <v>1470</v>
      </c>
      <c r="K4" s="182" t="s">
        <v>2473</v>
      </c>
      <c r="M4" t="s">
        <v>2476</v>
      </c>
    </row>
    <row r="5" spans="2:13">
      <c r="C5" t="s">
        <v>1471</v>
      </c>
      <c r="K5" s="183" t="s">
        <v>2474</v>
      </c>
      <c r="M5" t="s">
        <v>2477</v>
      </c>
    </row>
    <row r="6" spans="2:13">
      <c r="C6" t="s">
        <v>1472</v>
      </c>
      <c r="K6" s="7" t="s">
        <v>2481</v>
      </c>
      <c r="M6" t="s">
        <v>2478</v>
      </c>
    </row>
    <row r="7" spans="2:13">
      <c r="E7" s="476" t="s">
        <v>1893</v>
      </c>
      <c r="F7" s="478"/>
      <c r="G7" s="494" t="s">
        <v>1894</v>
      </c>
      <c r="H7" s="495"/>
      <c r="I7" s="495"/>
      <c r="K7" s="186" t="s">
        <v>2475</v>
      </c>
      <c r="M7" t="s">
        <v>2479</v>
      </c>
    </row>
    <row r="9" spans="2:13" ht="28">
      <c r="C9" s="49" t="s">
        <v>1890</v>
      </c>
      <c r="D9" s="4" t="s">
        <v>1887</v>
      </c>
      <c r="E9" s="50" t="s">
        <v>1891</v>
      </c>
      <c r="F9" s="51" t="s">
        <v>1892</v>
      </c>
      <c r="G9" s="50" t="s">
        <v>1895</v>
      </c>
      <c r="H9" s="50" t="s">
        <v>1896</v>
      </c>
      <c r="I9" s="50" t="s">
        <v>1882</v>
      </c>
    </row>
    <row r="10" spans="2:13">
      <c r="C10" s="49"/>
      <c r="D10" s="4"/>
      <c r="E10" s="179"/>
      <c r="F10" s="180"/>
      <c r="G10" s="179"/>
      <c r="H10" s="179"/>
      <c r="I10" s="179"/>
    </row>
    <row r="11" spans="2:13">
      <c r="C11" s="182" t="s">
        <v>2473</v>
      </c>
    </row>
    <row r="12" spans="2:13">
      <c r="B12" s="181"/>
      <c r="C12" s="2" t="s">
        <v>0</v>
      </c>
      <c r="D12" s="1" t="s">
        <v>1</v>
      </c>
      <c r="E12" s="1" t="s">
        <v>1</v>
      </c>
      <c r="F12" s="1" t="s">
        <v>1</v>
      </c>
      <c r="G12" s="1" t="s">
        <v>1</v>
      </c>
      <c r="H12" s="1" t="s">
        <v>1</v>
      </c>
      <c r="I12" s="1" t="s">
        <v>1</v>
      </c>
    </row>
    <row r="13" spans="2:13">
      <c r="B13" s="181"/>
      <c r="C13" s="2" t="s">
        <v>2</v>
      </c>
      <c r="D13" s="2" t="s">
        <v>2</v>
      </c>
      <c r="E13" s="9">
        <v>3965</v>
      </c>
      <c r="F13" s="13">
        <v>4.4000000000000004</v>
      </c>
      <c r="G13" s="9">
        <v>8613</v>
      </c>
      <c r="H13" s="9">
        <v>9034</v>
      </c>
      <c r="I13" s="9">
        <v>17647</v>
      </c>
    </row>
    <row r="14" spans="2:13">
      <c r="B14" s="181"/>
      <c r="C14" s="2" t="s">
        <v>2</v>
      </c>
      <c r="D14" s="2" t="s">
        <v>3</v>
      </c>
      <c r="E14" s="9">
        <v>3859</v>
      </c>
      <c r="F14" s="13">
        <v>4.3</v>
      </c>
      <c r="G14" s="9">
        <v>7881</v>
      </c>
      <c r="H14" s="9">
        <v>8752</v>
      </c>
      <c r="I14" s="9">
        <v>16633</v>
      </c>
    </row>
    <row r="15" spans="2:13">
      <c r="B15" s="181"/>
      <c r="C15" s="2" t="s">
        <v>2</v>
      </c>
      <c r="D15" s="2" t="s">
        <v>4</v>
      </c>
      <c r="E15" s="9">
        <v>9692</v>
      </c>
      <c r="F15" s="13">
        <v>4</v>
      </c>
      <c r="G15" s="9">
        <v>20242</v>
      </c>
      <c r="H15" s="9">
        <v>20154</v>
      </c>
      <c r="I15" s="9">
        <v>40396</v>
      </c>
    </row>
    <row r="16" spans="2:13">
      <c r="B16" s="181"/>
      <c r="C16" s="2" t="s">
        <v>2</v>
      </c>
      <c r="D16" s="2" t="s">
        <v>5</v>
      </c>
      <c r="E16" s="9">
        <v>9849</v>
      </c>
      <c r="F16" s="13">
        <v>3.6</v>
      </c>
      <c r="G16" s="9">
        <v>19057</v>
      </c>
      <c r="H16" s="9">
        <v>20426</v>
      </c>
      <c r="I16" s="9">
        <v>39483</v>
      </c>
    </row>
    <row r="17" spans="2:9">
      <c r="B17" s="181"/>
      <c r="C17" s="2" t="s">
        <v>2</v>
      </c>
      <c r="D17" s="2" t="s">
        <v>6</v>
      </c>
      <c r="E17" s="9">
        <v>10307</v>
      </c>
      <c r="F17" s="13">
        <v>4.5</v>
      </c>
      <c r="G17" s="9">
        <v>22481</v>
      </c>
      <c r="H17" s="9">
        <v>23871</v>
      </c>
      <c r="I17" s="9">
        <v>46352</v>
      </c>
    </row>
    <row r="18" spans="2:9">
      <c r="B18" s="181"/>
      <c r="C18" s="2" t="s">
        <v>2</v>
      </c>
      <c r="D18" s="2" t="s">
        <v>7</v>
      </c>
      <c r="E18" s="9">
        <v>8165</v>
      </c>
      <c r="F18" s="13">
        <v>4</v>
      </c>
      <c r="G18" s="9">
        <v>16798</v>
      </c>
      <c r="H18" s="9">
        <v>16612</v>
      </c>
      <c r="I18" s="9">
        <v>33410</v>
      </c>
    </row>
    <row r="19" spans="2:9">
      <c r="B19" s="181"/>
      <c r="C19" s="2" t="s">
        <v>2</v>
      </c>
      <c r="D19" s="2" t="s">
        <v>8</v>
      </c>
      <c r="E19" s="9">
        <v>8080</v>
      </c>
      <c r="F19" s="13">
        <v>4.4000000000000004</v>
      </c>
      <c r="G19" s="9">
        <v>17997</v>
      </c>
      <c r="H19" s="9">
        <v>18129</v>
      </c>
      <c r="I19" s="9">
        <v>36126</v>
      </c>
    </row>
    <row r="20" spans="2:9">
      <c r="B20" s="181"/>
      <c r="C20" s="2" t="s">
        <v>2</v>
      </c>
      <c r="D20" s="2" t="s">
        <v>9</v>
      </c>
      <c r="E20" s="9">
        <v>16502</v>
      </c>
      <c r="F20" s="13">
        <v>4.2</v>
      </c>
      <c r="G20" s="9">
        <v>38765</v>
      </c>
      <c r="H20" s="9">
        <v>42287</v>
      </c>
      <c r="I20" s="9">
        <v>81052</v>
      </c>
    </row>
    <row r="21" spans="2:9">
      <c r="B21" s="181"/>
      <c r="C21" s="2" t="s">
        <v>2</v>
      </c>
      <c r="D21" s="2" t="s">
        <v>10</v>
      </c>
      <c r="E21" s="9">
        <v>2273</v>
      </c>
      <c r="F21" s="13">
        <v>3.7</v>
      </c>
      <c r="G21" s="9">
        <v>4228</v>
      </c>
      <c r="H21" s="9">
        <v>4776</v>
      </c>
      <c r="I21" s="9">
        <v>9004</v>
      </c>
    </row>
    <row r="22" spans="2:9">
      <c r="B22" s="181"/>
      <c r="C22" s="2" t="s">
        <v>2</v>
      </c>
      <c r="D22" s="2" t="s">
        <v>11</v>
      </c>
      <c r="E22" s="9">
        <v>10804</v>
      </c>
      <c r="F22" s="13">
        <v>4.5</v>
      </c>
      <c r="G22" s="9">
        <v>24278</v>
      </c>
      <c r="H22" s="9">
        <v>25385</v>
      </c>
      <c r="I22" s="9">
        <v>49663</v>
      </c>
    </row>
    <row r="23" spans="2:9">
      <c r="B23" s="181"/>
      <c r="C23" s="2" t="s">
        <v>2</v>
      </c>
      <c r="D23" s="2" t="s">
        <v>12</v>
      </c>
      <c r="E23" s="9">
        <v>6643</v>
      </c>
      <c r="F23" s="13">
        <v>3.8</v>
      </c>
      <c r="G23" s="9">
        <v>13012</v>
      </c>
      <c r="H23" s="9">
        <v>12596</v>
      </c>
      <c r="I23" s="9">
        <v>25608</v>
      </c>
    </row>
    <row r="24" spans="2:9">
      <c r="B24" s="181"/>
      <c r="C24" s="2" t="s">
        <v>2</v>
      </c>
      <c r="D24" s="2" t="s">
        <v>13</v>
      </c>
      <c r="E24" s="9">
        <v>9262</v>
      </c>
      <c r="F24" s="13">
        <v>4.4000000000000004</v>
      </c>
      <c r="G24" s="9">
        <v>20091</v>
      </c>
      <c r="H24" s="9">
        <v>20941</v>
      </c>
      <c r="I24" s="9">
        <v>41032</v>
      </c>
    </row>
    <row r="25" spans="2:9">
      <c r="B25" s="181"/>
      <c r="C25" s="2" t="s">
        <v>14</v>
      </c>
      <c r="D25" s="1" t="s">
        <v>1</v>
      </c>
      <c r="E25" s="52"/>
      <c r="F25" s="54"/>
      <c r="G25" s="52"/>
      <c r="H25" s="52"/>
      <c r="I25" s="52"/>
    </row>
    <row r="26" spans="2:9">
      <c r="B26" s="181"/>
      <c r="C26" s="2" t="s">
        <v>15</v>
      </c>
      <c r="D26" s="2" t="s">
        <v>16</v>
      </c>
      <c r="E26" s="9">
        <v>9433</v>
      </c>
      <c r="F26" s="13">
        <v>4.4000000000000004</v>
      </c>
      <c r="G26" s="9">
        <v>20772</v>
      </c>
      <c r="H26" s="9">
        <v>20985</v>
      </c>
      <c r="I26" s="9">
        <v>41757</v>
      </c>
    </row>
    <row r="27" spans="2:9">
      <c r="B27" s="181"/>
      <c r="C27" s="2" t="s">
        <v>15</v>
      </c>
      <c r="D27" s="2" t="s">
        <v>17</v>
      </c>
      <c r="E27" s="9">
        <v>2442</v>
      </c>
      <c r="F27" s="13">
        <v>3.9</v>
      </c>
      <c r="G27" s="9">
        <v>4638</v>
      </c>
      <c r="H27" s="9">
        <v>5044</v>
      </c>
      <c r="I27" s="9">
        <v>9682</v>
      </c>
    </row>
    <row r="28" spans="2:9">
      <c r="B28" s="181"/>
      <c r="C28" s="2" t="s">
        <v>15</v>
      </c>
      <c r="D28" s="2" t="s">
        <v>18</v>
      </c>
      <c r="E28" s="9">
        <v>9006</v>
      </c>
      <c r="F28" s="13">
        <v>4.2</v>
      </c>
      <c r="G28" s="9">
        <v>18841</v>
      </c>
      <c r="H28" s="9">
        <v>19596</v>
      </c>
      <c r="I28" s="9">
        <v>38437</v>
      </c>
    </row>
    <row r="29" spans="2:9">
      <c r="B29" s="181"/>
      <c r="C29" s="2" t="s">
        <v>15</v>
      </c>
      <c r="D29" s="2" t="s">
        <v>19</v>
      </c>
      <c r="E29" s="9">
        <v>7418</v>
      </c>
      <c r="F29" s="13">
        <v>4.4000000000000004</v>
      </c>
      <c r="G29" s="9">
        <v>15937</v>
      </c>
      <c r="H29" s="9">
        <v>16877</v>
      </c>
      <c r="I29" s="9">
        <v>32814</v>
      </c>
    </row>
    <row r="30" spans="2:9">
      <c r="B30" s="181"/>
      <c r="C30" s="2" t="s">
        <v>15</v>
      </c>
      <c r="D30" s="2" t="s">
        <v>20</v>
      </c>
      <c r="E30" s="9">
        <v>6221</v>
      </c>
      <c r="F30" s="13">
        <v>4.5</v>
      </c>
      <c r="G30" s="9">
        <v>14217</v>
      </c>
      <c r="H30" s="9">
        <v>14168</v>
      </c>
      <c r="I30" s="9">
        <v>28385</v>
      </c>
    </row>
    <row r="31" spans="2:9">
      <c r="B31" s="181"/>
      <c r="C31" s="2" t="s">
        <v>21</v>
      </c>
      <c r="D31" s="1" t="s">
        <v>1</v>
      </c>
      <c r="E31" s="52"/>
      <c r="F31" s="54"/>
      <c r="G31" s="52"/>
      <c r="H31" s="52"/>
      <c r="I31" s="52"/>
    </row>
    <row r="32" spans="2:9">
      <c r="B32" s="181"/>
      <c r="C32" s="2" t="s">
        <v>22</v>
      </c>
      <c r="D32" s="2" t="s">
        <v>23</v>
      </c>
      <c r="E32" s="9">
        <v>2910</v>
      </c>
      <c r="F32" s="13">
        <v>4.7</v>
      </c>
      <c r="G32" s="9">
        <v>6828</v>
      </c>
      <c r="H32" s="9">
        <v>6855</v>
      </c>
      <c r="I32" s="9">
        <v>13683</v>
      </c>
    </row>
    <row r="33" spans="2:9">
      <c r="B33" s="181"/>
      <c r="C33" s="2" t="s">
        <v>22</v>
      </c>
      <c r="D33" s="2" t="s">
        <v>24</v>
      </c>
      <c r="E33" s="9">
        <v>4089</v>
      </c>
      <c r="F33" s="13">
        <v>4.5999999999999996</v>
      </c>
      <c r="G33" s="9">
        <v>9184</v>
      </c>
      <c r="H33" s="9">
        <v>9812</v>
      </c>
      <c r="I33" s="9">
        <v>18996</v>
      </c>
    </row>
    <row r="34" spans="2:9">
      <c r="B34" s="181"/>
      <c r="C34" s="2" t="s">
        <v>22</v>
      </c>
      <c r="D34" s="2" t="s">
        <v>25</v>
      </c>
      <c r="E34" s="9">
        <v>3269</v>
      </c>
      <c r="F34" s="13">
        <v>4.5999999999999996</v>
      </c>
      <c r="G34" s="9">
        <v>7337</v>
      </c>
      <c r="H34" s="9">
        <v>7859</v>
      </c>
      <c r="I34" s="9">
        <v>15196</v>
      </c>
    </row>
    <row r="35" spans="2:9">
      <c r="B35" s="181"/>
      <c r="C35" s="2" t="s">
        <v>22</v>
      </c>
      <c r="D35" s="2" t="s">
        <v>26</v>
      </c>
      <c r="E35" s="9">
        <v>4426</v>
      </c>
      <c r="F35" s="13">
        <v>4.4000000000000004</v>
      </c>
      <c r="G35" s="9">
        <v>9910</v>
      </c>
      <c r="H35" s="9">
        <v>9814</v>
      </c>
      <c r="I35" s="9">
        <v>19724</v>
      </c>
    </row>
    <row r="36" spans="2:9">
      <c r="B36" s="181"/>
      <c r="C36" s="2" t="s">
        <v>22</v>
      </c>
      <c r="D36" s="2" t="s">
        <v>27</v>
      </c>
      <c r="E36" s="9">
        <v>3149</v>
      </c>
      <c r="F36" s="13">
        <v>4.5</v>
      </c>
      <c r="G36" s="9">
        <v>6892</v>
      </c>
      <c r="H36" s="9">
        <v>7742</v>
      </c>
      <c r="I36" s="9">
        <v>14634</v>
      </c>
    </row>
    <row r="37" spans="2:9">
      <c r="B37" s="181"/>
      <c r="C37" s="2" t="s">
        <v>22</v>
      </c>
      <c r="D37" s="2" t="s">
        <v>28</v>
      </c>
      <c r="E37" s="9">
        <v>3768</v>
      </c>
      <c r="F37" s="13">
        <v>4.8</v>
      </c>
      <c r="G37" s="9">
        <v>8983</v>
      </c>
      <c r="H37" s="9">
        <v>9255</v>
      </c>
      <c r="I37" s="9">
        <v>18238</v>
      </c>
    </row>
    <row r="38" spans="2:9">
      <c r="B38" s="181"/>
      <c r="C38" s="2" t="s">
        <v>29</v>
      </c>
      <c r="D38" s="1" t="s">
        <v>1</v>
      </c>
      <c r="E38" s="52"/>
      <c r="F38" s="54"/>
      <c r="G38" s="52"/>
      <c r="H38" s="52"/>
      <c r="I38" s="52"/>
    </row>
    <row r="39" spans="2:9">
      <c r="B39" s="181"/>
      <c r="C39" s="2" t="s">
        <v>30</v>
      </c>
      <c r="D39" s="2" t="s">
        <v>31</v>
      </c>
      <c r="E39" s="9">
        <v>1712</v>
      </c>
      <c r="F39" s="13">
        <v>2.8</v>
      </c>
      <c r="G39" s="9">
        <v>2668</v>
      </c>
      <c r="H39" s="9">
        <v>2178</v>
      </c>
      <c r="I39" s="9">
        <v>4846</v>
      </c>
    </row>
    <row r="40" spans="2:9">
      <c r="B40" s="181"/>
      <c r="C40" s="2" t="s">
        <v>30</v>
      </c>
      <c r="D40" s="2" t="s">
        <v>32</v>
      </c>
      <c r="E40" s="9">
        <v>3926</v>
      </c>
      <c r="F40" s="13">
        <v>4.0999999999999996</v>
      </c>
      <c r="G40" s="9">
        <v>8305</v>
      </c>
      <c r="H40" s="9">
        <v>7918</v>
      </c>
      <c r="I40" s="9">
        <v>16223</v>
      </c>
    </row>
    <row r="41" spans="2:9">
      <c r="B41" s="181"/>
      <c r="C41" s="2" t="s">
        <v>30</v>
      </c>
      <c r="D41" s="2" t="s">
        <v>33</v>
      </c>
      <c r="E41" s="9">
        <v>2586</v>
      </c>
      <c r="F41" s="13">
        <v>3.7</v>
      </c>
      <c r="G41" s="9">
        <v>5115</v>
      </c>
      <c r="H41" s="9">
        <v>4693</v>
      </c>
      <c r="I41" s="9">
        <v>9808</v>
      </c>
    </row>
    <row r="42" spans="2:9">
      <c r="B42" s="181"/>
      <c r="C42" s="2" t="s">
        <v>30</v>
      </c>
      <c r="D42" s="2" t="s">
        <v>34</v>
      </c>
      <c r="E42" s="9">
        <v>2621</v>
      </c>
      <c r="F42" s="13">
        <v>4.5999999999999996</v>
      </c>
      <c r="G42" s="9">
        <v>6836</v>
      </c>
      <c r="H42" s="9">
        <v>6652</v>
      </c>
      <c r="I42" s="9">
        <v>13488</v>
      </c>
    </row>
    <row r="43" spans="2:9">
      <c r="B43" s="181"/>
      <c r="C43" s="2" t="s">
        <v>30</v>
      </c>
      <c r="D43" s="2" t="s">
        <v>35</v>
      </c>
      <c r="E43" s="9">
        <v>2808</v>
      </c>
      <c r="F43" s="13">
        <v>3.1</v>
      </c>
      <c r="G43" s="9">
        <v>4772</v>
      </c>
      <c r="H43" s="9">
        <v>3920</v>
      </c>
      <c r="I43" s="9">
        <v>8692</v>
      </c>
    </row>
    <row r="44" spans="2:9">
      <c r="B44" s="181"/>
      <c r="C44" s="2" t="s">
        <v>30</v>
      </c>
      <c r="D44" s="2" t="s">
        <v>36</v>
      </c>
      <c r="E44" s="9">
        <v>2330</v>
      </c>
      <c r="F44" s="13">
        <v>2.7</v>
      </c>
      <c r="G44" s="9">
        <v>3373</v>
      </c>
      <c r="H44" s="9">
        <v>2995</v>
      </c>
      <c r="I44" s="9">
        <v>6368</v>
      </c>
    </row>
    <row r="45" spans="2:9">
      <c r="B45" s="181"/>
      <c r="C45" s="2" t="s">
        <v>30</v>
      </c>
      <c r="D45" s="2" t="s">
        <v>37</v>
      </c>
      <c r="E45" s="9">
        <v>1631</v>
      </c>
      <c r="F45" s="13">
        <v>2.5</v>
      </c>
      <c r="G45" s="9">
        <v>2548</v>
      </c>
      <c r="H45" s="9">
        <v>1826</v>
      </c>
      <c r="I45" s="9">
        <v>4374</v>
      </c>
    </row>
    <row r="46" spans="2:9">
      <c r="B46" s="181"/>
      <c r="C46" s="2" t="s">
        <v>30</v>
      </c>
      <c r="D46" s="2" t="s">
        <v>38</v>
      </c>
      <c r="E46" s="9">
        <v>2485</v>
      </c>
      <c r="F46" s="13">
        <v>2.2999999999999998</v>
      </c>
      <c r="G46" s="9">
        <v>4463</v>
      </c>
      <c r="H46" s="9">
        <v>2435</v>
      </c>
      <c r="I46" s="9">
        <v>6898</v>
      </c>
    </row>
    <row r="47" spans="2:9">
      <c r="B47" s="181"/>
      <c r="C47" s="2" t="s">
        <v>30</v>
      </c>
      <c r="D47" s="2" t="s">
        <v>39</v>
      </c>
      <c r="E47" s="9">
        <v>5204</v>
      </c>
      <c r="F47" s="13">
        <v>3.7</v>
      </c>
      <c r="G47" s="9">
        <v>10004</v>
      </c>
      <c r="H47" s="9">
        <v>9259</v>
      </c>
      <c r="I47" s="9">
        <v>19263</v>
      </c>
    </row>
    <row r="48" spans="2:9">
      <c r="B48" s="181"/>
      <c r="C48" s="2" t="s">
        <v>41</v>
      </c>
      <c r="D48" s="1" t="s">
        <v>1</v>
      </c>
      <c r="E48" s="52"/>
      <c r="F48" s="54"/>
      <c r="G48" s="52"/>
      <c r="H48" s="52"/>
      <c r="I48" s="52"/>
    </row>
    <row r="49" spans="2:9">
      <c r="B49" s="181"/>
      <c r="C49" s="2" t="s">
        <v>42</v>
      </c>
      <c r="D49" s="2" t="s">
        <v>43</v>
      </c>
      <c r="E49" s="9">
        <v>10915</v>
      </c>
      <c r="F49" s="13">
        <v>4.5</v>
      </c>
      <c r="G49" s="9">
        <v>25268</v>
      </c>
      <c r="H49" s="9">
        <v>24723</v>
      </c>
      <c r="I49" s="9">
        <v>49991</v>
      </c>
    </row>
    <row r="50" spans="2:9">
      <c r="B50" s="181"/>
      <c r="C50" s="2" t="s">
        <v>42</v>
      </c>
      <c r="D50" s="2" t="s">
        <v>44</v>
      </c>
      <c r="E50" s="9">
        <v>2847</v>
      </c>
      <c r="F50" s="13">
        <v>4.3</v>
      </c>
      <c r="G50" s="9">
        <v>6258</v>
      </c>
      <c r="H50" s="9">
        <v>6185</v>
      </c>
      <c r="I50" s="9">
        <v>12443</v>
      </c>
    </row>
    <row r="51" spans="2:9">
      <c r="B51" s="181"/>
      <c r="C51" s="2" t="s">
        <v>42</v>
      </c>
      <c r="D51" s="2" t="s">
        <v>45</v>
      </c>
      <c r="E51" s="9">
        <v>6604</v>
      </c>
      <c r="F51" s="13">
        <v>4.5999999999999996</v>
      </c>
      <c r="G51" s="9">
        <v>15334</v>
      </c>
      <c r="H51" s="9">
        <v>15038</v>
      </c>
      <c r="I51" s="9">
        <v>30372</v>
      </c>
    </row>
    <row r="52" spans="2:9">
      <c r="B52" s="181"/>
      <c r="C52" s="2" t="s">
        <v>42</v>
      </c>
      <c r="D52" s="2" t="s">
        <v>46</v>
      </c>
      <c r="E52" s="9">
        <v>7345</v>
      </c>
      <c r="F52" s="13">
        <v>4.7</v>
      </c>
      <c r="G52" s="9">
        <v>18289</v>
      </c>
      <c r="H52" s="9">
        <v>16866</v>
      </c>
      <c r="I52" s="9">
        <v>35155</v>
      </c>
    </row>
    <row r="53" spans="2:9">
      <c r="B53" s="181"/>
      <c r="C53" s="2" t="s">
        <v>42</v>
      </c>
      <c r="D53" s="2" t="s">
        <v>47</v>
      </c>
      <c r="E53" s="9">
        <v>7393</v>
      </c>
      <c r="F53" s="13">
        <v>4.3</v>
      </c>
      <c r="G53" s="9">
        <v>16371</v>
      </c>
      <c r="H53" s="9">
        <v>15743</v>
      </c>
      <c r="I53" s="9">
        <v>32114</v>
      </c>
    </row>
    <row r="54" spans="2:9">
      <c r="B54" s="181"/>
      <c r="C54" s="2" t="s">
        <v>48</v>
      </c>
      <c r="D54" s="1" t="s">
        <v>1</v>
      </c>
      <c r="E54" s="52"/>
      <c r="F54" s="54"/>
      <c r="G54" s="52"/>
      <c r="H54" s="52"/>
      <c r="I54" s="52"/>
    </row>
    <row r="55" spans="2:9">
      <c r="B55" s="181"/>
      <c r="C55" s="2" t="s">
        <v>49</v>
      </c>
      <c r="D55" s="2" t="s">
        <v>49</v>
      </c>
      <c r="E55" s="9">
        <v>4512</v>
      </c>
      <c r="F55" s="13">
        <v>2.4</v>
      </c>
      <c r="G55" s="9">
        <v>6623</v>
      </c>
      <c r="H55" s="9">
        <v>4747</v>
      </c>
      <c r="I55" s="9">
        <v>11370</v>
      </c>
    </row>
    <row r="56" spans="2:9">
      <c r="B56" s="181"/>
      <c r="C56" s="2" t="s">
        <v>49</v>
      </c>
      <c r="D56" s="2" t="s">
        <v>50</v>
      </c>
      <c r="E56" s="9">
        <v>1644</v>
      </c>
      <c r="F56" s="13">
        <v>2.8</v>
      </c>
      <c r="G56" s="9">
        <v>2539</v>
      </c>
      <c r="H56" s="9">
        <v>2320</v>
      </c>
      <c r="I56" s="9">
        <v>4859</v>
      </c>
    </row>
    <row r="57" spans="2:9">
      <c r="B57" s="181"/>
      <c r="C57" s="2" t="s">
        <v>49</v>
      </c>
      <c r="D57" s="2" t="s">
        <v>51</v>
      </c>
      <c r="E57" s="9">
        <v>3810</v>
      </c>
      <c r="F57" s="13">
        <v>3.1</v>
      </c>
      <c r="G57" s="9">
        <v>6753</v>
      </c>
      <c r="H57" s="9">
        <v>5500</v>
      </c>
      <c r="I57" s="9">
        <v>12253</v>
      </c>
    </row>
    <row r="58" spans="2:9">
      <c r="B58" s="181"/>
      <c r="C58" s="2" t="s">
        <v>52</v>
      </c>
      <c r="D58" s="2" t="s">
        <v>53</v>
      </c>
      <c r="E58" s="9">
        <v>1965</v>
      </c>
      <c r="F58" s="13">
        <v>2.2999999999999998</v>
      </c>
      <c r="G58" s="9">
        <v>2884</v>
      </c>
      <c r="H58" s="9">
        <v>2038</v>
      </c>
      <c r="I58" s="9">
        <v>4922</v>
      </c>
    </row>
    <row r="59" spans="2:9">
      <c r="B59" s="181"/>
      <c r="C59" s="2" t="s">
        <v>52</v>
      </c>
      <c r="D59" s="2" t="s">
        <v>54</v>
      </c>
      <c r="E59" s="9">
        <v>4030</v>
      </c>
      <c r="F59" s="13">
        <v>2.2999999999999998</v>
      </c>
      <c r="G59" s="9">
        <v>5826</v>
      </c>
      <c r="H59" s="9">
        <v>4253</v>
      </c>
      <c r="I59" s="9">
        <v>10079</v>
      </c>
    </row>
    <row r="60" spans="2:9">
      <c r="B60" s="181"/>
      <c r="C60" s="2" t="s">
        <v>52</v>
      </c>
      <c r="D60" s="2" t="s">
        <v>52</v>
      </c>
      <c r="E60" s="9">
        <v>1829</v>
      </c>
      <c r="F60" s="13">
        <v>2.4</v>
      </c>
      <c r="G60" s="9">
        <v>2721</v>
      </c>
      <c r="H60" s="9">
        <v>2005</v>
      </c>
      <c r="I60" s="9">
        <v>4726</v>
      </c>
    </row>
    <row r="61" spans="2:9">
      <c r="B61" s="181"/>
      <c r="C61" s="2" t="s">
        <v>52</v>
      </c>
      <c r="D61" s="2" t="s">
        <v>55</v>
      </c>
      <c r="E61" s="9">
        <v>2353</v>
      </c>
      <c r="F61" s="13">
        <v>2</v>
      </c>
      <c r="G61" s="9">
        <v>3287</v>
      </c>
      <c r="H61" s="9">
        <v>1910</v>
      </c>
      <c r="I61" s="9">
        <v>5197</v>
      </c>
    </row>
    <row r="62" spans="2:9">
      <c r="B62" s="181"/>
      <c r="C62" s="2" t="s">
        <v>56</v>
      </c>
      <c r="D62" s="1" t="s">
        <v>1</v>
      </c>
      <c r="E62" s="52"/>
      <c r="F62" s="54"/>
      <c r="G62" s="52"/>
      <c r="H62" s="52"/>
      <c r="I62" s="52"/>
    </row>
    <row r="63" spans="2:9">
      <c r="B63" s="181"/>
      <c r="C63" s="2" t="s">
        <v>57</v>
      </c>
      <c r="D63" s="2" t="s">
        <v>58</v>
      </c>
      <c r="E63" s="9">
        <v>9669</v>
      </c>
      <c r="F63" s="13">
        <v>4.4000000000000004</v>
      </c>
      <c r="G63" s="9">
        <v>21347</v>
      </c>
      <c r="H63" s="9">
        <v>22603</v>
      </c>
      <c r="I63" s="9">
        <v>43950</v>
      </c>
    </row>
    <row r="64" spans="2:9">
      <c r="B64" s="181"/>
      <c r="C64" s="2" t="s">
        <v>57</v>
      </c>
      <c r="D64" s="2" t="s">
        <v>57</v>
      </c>
      <c r="E64" s="9">
        <v>8719</v>
      </c>
      <c r="F64" s="13">
        <v>4.2</v>
      </c>
      <c r="G64" s="9">
        <v>18752</v>
      </c>
      <c r="H64" s="9">
        <v>20541</v>
      </c>
      <c r="I64" s="9">
        <v>39293</v>
      </c>
    </row>
    <row r="65" spans="2:9">
      <c r="B65" s="181"/>
      <c r="C65" s="2" t="s">
        <v>57</v>
      </c>
      <c r="D65" s="2" t="s">
        <v>59</v>
      </c>
      <c r="E65" s="9">
        <v>2000</v>
      </c>
      <c r="F65" s="13">
        <v>4</v>
      </c>
      <c r="G65" s="9">
        <v>4043</v>
      </c>
      <c r="H65" s="9">
        <v>4168</v>
      </c>
      <c r="I65" s="9">
        <v>8211</v>
      </c>
    </row>
    <row r="66" spans="2:9">
      <c r="B66" s="181"/>
      <c r="C66" s="2" t="s">
        <v>57</v>
      </c>
      <c r="D66" s="2" t="s">
        <v>60</v>
      </c>
      <c r="E66" s="9">
        <v>7417</v>
      </c>
      <c r="F66" s="13">
        <v>4.5</v>
      </c>
      <c r="G66" s="9">
        <v>16633</v>
      </c>
      <c r="H66" s="9">
        <v>17524</v>
      </c>
      <c r="I66" s="9">
        <v>34157</v>
      </c>
    </row>
    <row r="67" spans="2:9">
      <c r="B67" s="181"/>
      <c r="C67" s="2" t="s">
        <v>57</v>
      </c>
      <c r="D67" s="2" t="s">
        <v>61</v>
      </c>
      <c r="E67" s="9">
        <v>6284</v>
      </c>
      <c r="F67" s="13">
        <v>3.7</v>
      </c>
      <c r="G67" s="9">
        <v>11586</v>
      </c>
      <c r="H67" s="9">
        <v>12664</v>
      </c>
      <c r="I67" s="9">
        <v>24250</v>
      </c>
    </row>
    <row r="68" spans="2:9">
      <c r="B68" s="181"/>
      <c r="C68" s="2" t="s">
        <v>57</v>
      </c>
      <c r="D68" s="2" t="s">
        <v>62</v>
      </c>
      <c r="E68" s="9">
        <v>7517</v>
      </c>
      <c r="F68" s="13">
        <v>4.5</v>
      </c>
      <c r="G68" s="9">
        <v>17001</v>
      </c>
      <c r="H68" s="9">
        <v>17269</v>
      </c>
      <c r="I68" s="9">
        <v>34270</v>
      </c>
    </row>
    <row r="69" spans="2:9">
      <c r="B69" s="181"/>
      <c r="C69" s="2" t="s">
        <v>63</v>
      </c>
      <c r="D69" s="1" t="s">
        <v>1</v>
      </c>
      <c r="E69" s="52"/>
      <c r="F69" s="54"/>
      <c r="G69" s="52"/>
      <c r="H69" s="52"/>
      <c r="I69" s="52"/>
    </row>
    <row r="70" spans="2:9">
      <c r="B70" s="181"/>
      <c r="C70" s="2" t="s">
        <v>64</v>
      </c>
      <c r="D70" s="2" t="s">
        <v>65</v>
      </c>
      <c r="E70" s="9">
        <v>23205</v>
      </c>
      <c r="F70" s="13">
        <v>3.2</v>
      </c>
      <c r="G70" s="9">
        <v>41107</v>
      </c>
      <c r="H70" s="9">
        <v>38682</v>
      </c>
      <c r="I70" s="9">
        <v>79789</v>
      </c>
    </row>
    <row r="71" spans="2:9">
      <c r="B71" s="181"/>
      <c r="C71" s="2" t="s">
        <v>64</v>
      </c>
      <c r="D71" s="2" t="s">
        <v>66</v>
      </c>
      <c r="E71" s="9">
        <v>94574</v>
      </c>
      <c r="F71" s="13">
        <v>3.5</v>
      </c>
      <c r="G71" s="9">
        <v>159800</v>
      </c>
      <c r="H71" s="9">
        <v>178512</v>
      </c>
      <c r="I71" s="9">
        <v>338312</v>
      </c>
    </row>
    <row r="72" spans="2:9">
      <c r="B72" s="181"/>
      <c r="C72" s="2" t="s">
        <v>64</v>
      </c>
      <c r="D72" s="2" t="s">
        <v>67</v>
      </c>
      <c r="E72" s="9">
        <v>105991</v>
      </c>
      <c r="F72" s="13">
        <v>3.6</v>
      </c>
      <c r="G72" s="9">
        <v>178353</v>
      </c>
      <c r="H72" s="9">
        <v>206033</v>
      </c>
      <c r="I72" s="9">
        <v>384386</v>
      </c>
    </row>
    <row r="73" spans="2:9">
      <c r="B73" s="181"/>
      <c r="C73" s="2" t="s">
        <v>64</v>
      </c>
      <c r="D73" s="2" t="s">
        <v>68</v>
      </c>
      <c r="E73" s="9">
        <v>110224</v>
      </c>
      <c r="F73" s="13">
        <v>3.5</v>
      </c>
      <c r="G73" s="9">
        <v>188537</v>
      </c>
      <c r="H73" s="9">
        <v>206739</v>
      </c>
      <c r="I73" s="9">
        <v>395276</v>
      </c>
    </row>
    <row r="74" spans="2:9">
      <c r="B74" s="181"/>
      <c r="C74" s="2" t="s">
        <v>64</v>
      </c>
      <c r="D74" s="2" t="s">
        <v>69</v>
      </c>
      <c r="E74" s="9">
        <v>84793</v>
      </c>
      <c r="F74" s="13">
        <v>3.6</v>
      </c>
      <c r="G74" s="9">
        <v>154841</v>
      </c>
      <c r="H74" s="9">
        <v>163606</v>
      </c>
      <c r="I74" s="9">
        <v>318447</v>
      </c>
    </row>
    <row r="75" spans="2:9">
      <c r="B75" s="181"/>
      <c r="C75" s="2" t="s">
        <v>70</v>
      </c>
      <c r="D75" s="1" t="s">
        <v>1</v>
      </c>
      <c r="E75" s="52"/>
      <c r="F75" s="54"/>
      <c r="G75" s="52"/>
      <c r="H75" s="52"/>
      <c r="I75" s="52"/>
    </row>
    <row r="76" spans="2:9">
      <c r="B76" s="181"/>
      <c r="C76" s="2" t="s">
        <v>71</v>
      </c>
      <c r="D76" s="2" t="s">
        <v>71</v>
      </c>
      <c r="E76" s="9">
        <v>3726</v>
      </c>
      <c r="F76" s="13">
        <v>4.4000000000000004</v>
      </c>
      <c r="G76" s="9">
        <v>8660</v>
      </c>
      <c r="H76" s="9">
        <v>8001</v>
      </c>
      <c r="I76" s="9">
        <v>16661</v>
      </c>
    </row>
    <row r="77" spans="2:9">
      <c r="B77" s="181"/>
      <c r="C77" s="2" t="s">
        <v>71</v>
      </c>
      <c r="D77" s="2" t="s">
        <v>72</v>
      </c>
      <c r="E77" s="9">
        <v>5716</v>
      </c>
      <c r="F77" s="13">
        <v>4.7</v>
      </c>
      <c r="G77" s="9">
        <v>13752</v>
      </c>
      <c r="H77" s="9">
        <v>13068</v>
      </c>
      <c r="I77" s="9">
        <v>26820</v>
      </c>
    </row>
    <row r="78" spans="2:9">
      <c r="B78" s="181"/>
      <c r="C78" s="2" t="s">
        <v>71</v>
      </c>
      <c r="D78" s="2" t="s">
        <v>73</v>
      </c>
      <c r="E78" s="9">
        <v>11664</v>
      </c>
      <c r="F78" s="13">
        <v>5</v>
      </c>
      <c r="G78" s="9">
        <v>29359</v>
      </c>
      <c r="H78" s="9">
        <v>29695</v>
      </c>
      <c r="I78" s="9">
        <v>59054</v>
      </c>
    </row>
    <row r="79" spans="2:9">
      <c r="B79" s="181"/>
      <c r="C79" s="2" t="s">
        <v>71</v>
      </c>
      <c r="D79" s="2" t="s">
        <v>74</v>
      </c>
      <c r="E79" s="9">
        <v>8938</v>
      </c>
      <c r="F79" s="13">
        <v>5</v>
      </c>
      <c r="G79" s="9">
        <v>21677</v>
      </c>
      <c r="H79" s="9">
        <v>23366</v>
      </c>
      <c r="I79" s="9">
        <v>45043</v>
      </c>
    </row>
    <row r="80" spans="2:9">
      <c r="B80" s="181"/>
      <c r="C80" s="2" t="s">
        <v>75</v>
      </c>
      <c r="D80" s="2" t="s">
        <v>76</v>
      </c>
      <c r="E80" s="9">
        <v>10635</v>
      </c>
      <c r="F80" s="13">
        <v>5.3</v>
      </c>
      <c r="G80" s="9">
        <v>27559</v>
      </c>
      <c r="H80" s="9">
        <v>29029</v>
      </c>
      <c r="I80" s="9">
        <v>56588</v>
      </c>
    </row>
    <row r="81" spans="2:9">
      <c r="B81" s="181"/>
      <c r="C81" s="2" t="s">
        <v>75</v>
      </c>
      <c r="D81" s="2" t="s">
        <v>77</v>
      </c>
      <c r="E81" s="9">
        <v>11889</v>
      </c>
      <c r="F81" s="13">
        <v>4.4000000000000004</v>
      </c>
      <c r="G81" s="9">
        <v>25449</v>
      </c>
      <c r="H81" s="9">
        <v>27890</v>
      </c>
      <c r="I81" s="9">
        <v>53339</v>
      </c>
    </row>
    <row r="82" spans="2:9">
      <c r="B82" s="181"/>
      <c r="C82" s="2" t="s">
        <v>75</v>
      </c>
      <c r="D82" s="2" t="s">
        <v>78</v>
      </c>
      <c r="E82" s="9">
        <v>8745</v>
      </c>
      <c r="F82" s="13">
        <v>4.7</v>
      </c>
      <c r="G82" s="9">
        <v>20092</v>
      </c>
      <c r="H82" s="9">
        <v>21552</v>
      </c>
      <c r="I82" s="9">
        <v>41644</v>
      </c>
    </row>
    <row r="83" spans="2:9">
      <c r="B83" s="181"/>
      <c r="C83" s="2" t="s">
        <v>75</v>
      </c>
      <c r="D83" s="2" t="s">
        <v>79</v>
      </c>
      <c r="E83" s="9">
        <v>6783</v>
      </c>
      <c r="F83" s="13">
        <v>3.8</v>
      </c>
      <c r="G83" s="9">
        <v>12409</v>
      </c>
      <c r="H83" s="9">
        <v>14179</v>
      </c>
      <c r="I83" s="9">
        <v>26588</v>
      </c>
    </row>
    <row r="84" spans="2:9">
      <c r="B84" s="181"/>
      <c r="C84" s="2" t="s">
        <v>75</v>
      </c>
      <c r="D84" s="2" t="s">
        <v>80</v>
      </c>
      <c r="E84" s="9">
        <v>9309</v>
      </c>
      <c r="F84" s="13">
        <v>4.7</v>
      </c>
      <c r="G84" s="9">
        <v>21584</v>
      </c>
      <c r="H84" s="9">
        <v>22889</v>
      </c>
      <c r="I84" s="9">
        <v>44473</v>
      </c>
    </row>
    <row r="85" spans="2:9">
      <c r="B85" s="181"/>
      <c r="C85" s="57" t="s">
        <v>2009</v>
      </c>
      <c r="D85" s="2"/>
      <c r="E85" s="9"/>
      <c r="F85" s="13"/>
      <c r="G85" s="9"/>
      <c r="H85" s="9"/>
      <c r="I85" s="9"/>
    </row>
    <row r="86" spans="2:9">
      <c r="B86" s="181"/>
      <c r="C86" s="58" t="s">
        <v>82</v>
      </c>
      <c r="D86" s="59"/>
      <c r="E86" s="60">
        <v>34108</v>
      </c>
      <c r="F86" s="61">
        <v>4.2</v>
      </c>
      <c r="G86" s="60">
        <v>75339</v>
      </c>
      <c r="H86" s="58">
        <v>73267</v>
      </c>
      <c r="I86" s="62">
        <f>H86+G86</f>
        <v>148606</v>
      </c>
    </row>
    <row r="87" spans="2:9">
      <c r="B87" s="181"/>
      <c r="C87" s="2" t="s">
        <v>81</v>
      </c>
      <c r="D87" s="1" t="s">
        <v>1</v>
      </c>
      <c r="E87" s="52"/>
      <c r="F87" s="54"/>
      <c r="G87" s="52"/>
      <c r="H87" s="52"/>
      <c r="I87" s="52"/>
    </row>
    <row r="88" spans="2:9">
      <c r="B88" s="181"/>
      <c r="C88" s="2" t="s">
        <v>82</v>
      </c>
      <c r="D88" s="2" t="s">
        <v>83</v>
      </c>
      <c r="E88" s="9">
        <v>6904</v>
      </c>
      <c r="F88" s="13">
        <v>4.5</v>
      </c>
      <c r="G88" s="9">
        <v>16168</v>
      </c>
      <c r="H88" s="9">
        <v>15123</v>
      </c>
      <c r="I88" s="9">
        <v>31291</v>
      </c>
    </row>
    <row r="89" spans="2:9">
      <c r="B89" s="181"/>
      <c r="C89" s="2" t="s">
        <v>82</v>
      </c>
      <c r="D89" s="2" t="s">
        <v>84</v>
      </c>
      <c r="E89" s="9">
        <v>7583</v>
      </c>
      <c r="F89" s="13">
        <v>4.5999999999999996</v>
      </c>
      <c r="G89" s="9">
        <v>17902</v>
      </c>
      <c r="H89" s="9">
        <v>16680</v>
      </c>
      <c r="I89" s="9">
        <v>34582</v>
      </c>
    </row>
    <row r="90" spans="2:9">
      <c r="B90" s="181"/>
      <c r="C90" s="2" t="s">
        <v>82</v>
      </c>
      <c r="D90" s="2" t="s">
        <v>85</v>
      </c>
      <c r="E90" s="9">
        <v>3108</v>
      </c>
      <c r="F90" s="13">
        <v>4.5</v>
      </c>
      <c r="G90" s="9">
        <v>7154</v>
      </c>
      <c r="H90" s="9">
        <v>6867</v>
      </c>
      <c r="I90" s="9">
        <v>14021</v>
      </c>
    </row>
    <row r="91" spans="2:9">
      <c r="B91" s="181"/>
      <c r="C91" s="2" t="s">
        <v>82</v>
      </c>
      <c r="D91" s="2" t="s">
        <v>86</v>
      </c>
      <c r="E91" s="9">
        <v>4747</v>
      </c>
      <c r="F91" s="13">
        <v>4.3</v>
      </c>
      <c r="G91" s="9">
        <v>10720</v>
      </c>
      <c r="H91" s="9">
        <v>9723</v>
      </c>
      <c r="I91" s="9">
        <v>20443</v>
      </c>
    </row>
    <row r="92" spans="2:9">
      <c r="B92" s="181"/>
      <c r="C92" s="2" t="s">
        <v>82</v>
      </c>
      <c r="D92" s="2" t="s">
        <v>87</v>
      </c>
      <c r="E92" s="9">
        <v>2406</v>
      </c>
      <c r="F92" s="13">
        <v>5.2</v>
      </c>
      <c r="G92" s="9">
        <v>6909</v>
      </c>
      <c r="H92" s="9">
        <v>5964</v>
      </c>
      <c r="I92" s="9">
        <v>12873</v>
      </c>
    </row>
    <row r="93" spans="2:9">
      <c r="B93" s="181"/>
      <c r="C93" s="2" t="s">
        <v>82</v>
      </c>
      <c r="D93" s="2" t="s">
        <v>88</v>
      </c>
      <c r="E93" s="9">
        <v>2849</v>
      </c>
      <c r="F93" s="13">
        <v>4.3</v>
      </c>
      <c r="G93" s="9">
        <v>6217</v>
      </c>
      <c r="H93" s="9">
        <v>6455</v>
      </c>
      <c r="I93" s="9">
        <v>12672</v>
      </c>
    </row>
    <row r="94" spans="2:9">
      <c r="B94" s="181"/>
      <c r="C94" s="2" t="s">
        <v>82</v>
      </c>
      <c r="D94" s="2" t="s">
        <v>89</v>
      </c>
      <c r="E94" s="9">
        <v>2913</v>
      </c>
      <c r="F94" s="13">
        <v>4.4000000000000004</v>
      </c>
      <c r="G94" s="9">
        <v>6585</v>
      </c>
      <c r="H94" s="9">
        <v>6354</v>
      </c>
      <c r="I94" s="9">
        <v>12939</v>
      </c>
    </row>
    <row r="95" spans="2:9">
      <c r="B95" s="181"/>
      <c r="C95" s="2" t="s">
        <v>82</v>
      </c>
      <c r="D95" s="2" t="s">
        <v>90</v>
      </c>
      <c r="E95" s="9">
        <v>5780</v>
      </c>
      <c r="F95" s="13">
        <v>4.5</v>
      </c>
      <c r="G95" s="9">
        <v>13976</v>
      </c>
      <c r="H95" s="9">
        <v>12570</v>
      </c>
      <c r="I95" s="9">
        <v>26546</v>
      </c>
    </row>
    <row r="96" spans="2:9">
      <c r="B96" s="181"/>
      <c r="C96" s="2" t="s">
        <v>82</v>
      </c>
      <c r="D96" s="2" t="s">
        <v>91</v>
      </c>
      <c r="E96" s="9">
        <v>4163</v>
      </c>
      <c r="F96" s="13">
        <v>4.2</v>
      </c>
      <c r="G96" s="9">
        <v>9166</v>
      </c>
      <c r="H96" s="9">
        <v>8315</v>
      </c>
      <c r="I96" s="9">
        <v>17481</v>
      </c>
    </row>
    <row r="97" spans="2:9">
      <c r="B97" s="181"/>
      <c r="C97" s="2" t="s">
        <v>82</v>
      </c>
      <c r="D97" s="2" t="s">
        <v>92</v>
      </c>
      <c r="E97" s="9">
        <v>2752</v>
      </c>
      <c r="F97" s="13">
        <v>3.6</v>
      </c>
      <c r="G97" s="9">
        <v>5051</v>
      </c>
      <c r="H97" s="9">
        <v>5094</v>
      </c>
      <c r="I97" s="9">
        <v>10145</v>
      </c>
    </row>
    <row r="98" spans="2:9">
      <c r="B98" s="181"/>
      <c r="C98" s="2" t="s">
        <v>82</v>
      </c>
      <c r="D98" s="2" t="s">
        <v>93</v>
      </c>
      <c r="E98" s="9">
        <v>4760</v>
      </c>
      <c r="F98" s="13">
        <v>4.4000000000000004</v>
      </c>
      <c r="G98" s="9">
        <v>10732</v>
      </c>
      <c r="H98" s="9">
        <v>10332</v>
      </c>
      <c r="I98" s="9">
        <v>21064</v>
      </c>
    </row>
    <row r="99" spans="2:9">
      <c r="B99" s="181"/>
      <c r="C99" s="2" t="s">
        <v>94</v>
      </c>
      <c r="D99" s="1" t="s">
        <v>1</v>
      </c>
      <c r="E99" s="52"/>
      <c r="F99" s="54"/>
      <c r="G99" s="52"/>
      <c r="H99" s="52"/>
      <c r="I99" s="52"/>
    </row>
    <row r="100" spans="2:9">
      <c r="B100" s="181"/>
      <c r="C100" s="2" t="s">
        <v>95</v>
      </c>
      <c r="D100" s="2" t="s">
        <v>95</v>
      </c>
      <c r="E100" s="9">
        <v>6734</v>
      </c>
      <c r="F100" s="13">
        <v>4.3</v>
      </c>
      <c r="G100" s="9">
        <v>14515</v>
      </c>
      <c r="H100" s="9">
        <v>14763</v>
      </c>
      <c r="I100" s="9">
        <v>29278</v>
      </c>
    </row>
    <row r="101" spans="2:9">
      <c r="B101" s="181"/>
      <c r="C101" s="2" t="s">
        <v>95</v>
      </c>
      <c r="D101" s="2" t="s">
        <v>96</v>
      </c>
      <c r="E101" s="9">
        <v>10203</v>
      </c>
      <c r="F101" s="13">
        <v>4.2</v>
      </c>
      <c r="G101" s="9">
        <v>21878</v>
      </c>
      <c r="H101" s="9">
        <v>22360</v>
      </c>
      <c r="I101" s="9">
        <v>44238</v>
      </c>
    </row>
    <row r="102" spans="2:9">
      <c r="B102" s="181"/>
      <c r="C102" s="2" t="s">
        <v>95</v>
      </c>
      <c r="D102" s="2" t="s">
        <v>97</v>
      </c>
      <c r="E102" s="9">
        <v>5739</v>
      </c>
      <c r="F102" s="13">
        <v>4.5999999999999996</v>
      </c>
      <c r="G102" s="9">
        <v>13726</v>
      </c>
      <c r="H102" s="9">
        <v>12564</v>
      </c>
      <c r="I102" s="9">
        <v>26290</v>
      </c>
    </row>
    <row r="103" spans="2:9">
      <c r="B103" s="181"/>
      <c r="C103" s="2" t="s">
        <v>95</v>
      </c>
      <c r="D103" s="2" t="s">
        <v>98</v>
      </c>
      <c r="E103" s="9">
        <v>7775</v>
      </c>
      <c r="F103" s="13">
        <v>4.4000000000000004</v>
      </c>
      <c r="G103" s="9">
        <v>17205</v>
      </c>
      <c r="H103" s="9">
        <v>17031</v>
      </c>
      <c r="I103" s="9">
        <v>34236</v>
      </c>
    </row>
    <row r="104" spans="2:9">
      <c r="B104" s="181"/>
      <c r="C104" s="2" t="s">
        <v>95</v>
      </c>
      <c r="D104" s="2" t="s">
        <v>99</v>
      </c>
      <c r="E104" s="9">
        <v>10522</v>
      </c>
      <c r="F104" s="13">
        <v>4.3</v>
      </c>
      <c r="G104" s="9">
        <v>22849</v>
      </c>
      <c r="H104" s="9">
        <v>22948</v>
      </c>
      <c r="I104" s="9">
        <v>45797</v>
      </c>
    </row>
    <row r="105" spans="2:9">
      <c r="B105" s="181"/>
      <c r="C105" s="2" t="s">
        <v>100</v>
      </c>
      <c r="D105" s="2" t="s">
        <v>101</v>
      </c>
      <c r="E105" s="9">
        <v>6721</v>
      </c>
      <c r="F105" s="13">
        <v>3.8</v>
      </c>
      <c r="G105" s="9">
        <v>12565</v>
      </c>
      <c r="H105" s="9">
        <v>13805</v>
      </c>
      <c r="I105" s="9">
        <v>26370</v>
      </c>
    </row>
    <row r="106" spans="2:9">
      <c r="B106" s="181"/>
      <c r="C106" s="2" t="s">
        <v>100</v>
      </c>
      <c r="D106" s="2" t="s">
        <v>102</v>
      </c>
      <c r="E106" s="9">
        <v>7453</v>
      </c>
      <c r="F106" s="13">
        <v>4.5999999999999996</v>
      </c>
      <c r="G106" s="9">
        <v>17561</v>
      </c>
      <c r="H106" s="9">
        <v>17516</v>
      </c>
      <c r="I106" s="9">
        <v>35077</v>
      </c>
    </row>
    <row r="107" spans="2:9">
      <c r="B107" s="181"/>
      <c r="C107" s="2" t="s">
        <v>100</v>
      </c>
      <c r="D107" s="2" t="s">
        <v>100</v>
      </c>
      <c r="E107" s="9">
        <v>9779</v>
      </c>
      <c r="F107" s="13">
        <v>4.4000000000000004</v>
      </c>
      <c r="G107" s="9">
        <v>21137</v>
      </c>
      <c r="H107" s="9">
        <v>22534</v>
      </c>
      <c r="I107" s="9">
        <v>43671</v>
      </c>
    </row>
    <row r="108" spans="2:9">
      <c r="B108" s="181"/>
      <c r="C108" s="2" t="s">
        <v>100</v>
      </c>
      <c r="D108" s="2" t="s">
        <v>103</v>
      </c>
      <c r="E108" s="9">
        <v>11435</v>
      </c>
      <c r="F108" s="13">
        <v>3.6</v>
      </c>
      <c r="G108" s="9">
        <v>19599</v>
      </c>
      <c r="H108" s="9">
        <v>23135</v>
      </c>
      <c r="I108" s="9">
        <v>42734</v>
      </c>
    </row>
    <row r="109" spans="2:9">
      <c r="B109" s="181"/>
      <c r="C109" s="2" t="s">
        <v>100</v>
      </c>
      <c r="D109" s="2" t="s">
        <v>104</v>
      </c>
      <c r="E109" s="9">
        <v>7276</v>
      </c>
      <c r="F109" s="13">
        <v>4.5999999999999996</v>
      </c>
      <c r="G109" s="9">
        <v>17095</v>
      </c>
      <c r="H109" s="9">
        <v>16672</v>
      </c>
      <c r="I109" s="9">
        <v>33767</v>
      </c>
    </row>
    <row r="110" spans="2:9">
      <c r="B110" s="181"/>
      <c r="C110" s="2" t="s">
        <v>100</v>
      </c>
      <c r="D110" s="2" t="s">
        <v>105</v>
      </c>
      <c r="E110" s="9">
        <v>7755</v>
      </c>
      <c r="F110" s="13">
        <v>4.2</v>
      </c>
      <c r="G110" s="9">
        <v>16722</v>
      </c>
      <c r="H110" s="9">
        <v>16264</v>
      </c>
      <c r="I110" s="9">
        <v>32986</v>
      </c>
    </row>
    <row r="111" spans="2:9">
      <c r="B111" s="181"/>
      <c r="C111" s="2" t="s">
        <v>100</v>
      </c>
      <c r="D111" s="2" t="s">
        <v>106</v>
      </c>
      <c r="E111" s="9">
        <v>7851</v>
      </c>
      <c r="F111" s="13">
        <v>4.3</v>
      </c>
      <c r="G111" s="9">
        <v>18599</v>
      </c>
      <c r="H111" s="9">
        <v>18088</v>
      </c>
      <c r="I111" s="9">
        <v>36687</v>
      </c>
    </row>
    <row r="112" spans="2:9">
      <c r="B112" s="181"/>
      <c r="C112" s="2" t="s">
        <v>100</v>
      </c>
      <c r="D112" s="2" t="s">
        <v>107</v>
      </c>
      <c r="E112" s="9">
        <v>6992</v>
      </c>
      <c r="F112" s="13">
        <v>3.8</v>
      </c>
      <c r="G112" s="9">
        <v>12277</v>
      </c>
      <c r="H112" s="9">
        <v>14750</v>
      </c>
      <c r="I112" s="9">
        <v>27027</v>
      </c>
    </row>
    <row r="113" spans="2:9">
      <c r="B113" s="181"/>
      <c r="C113" s="2" t="s">
        <v>108</v>
      </c>
      <c r="D113" s="1" t="s">
        <v>1</v>
      </c>
      <c r="E113" s="52"/>
      <c r="F113" s="54"/>
      <c r="G113" s="52"/>
      <c r="H113" s="52"/>
      <c r="I113" s="52"/>
    </row>
    <row r="114" spans="2:9">
      <c r="B114" s="181"/>
      <c r="C114" s="2" t="s">
        <v>109</v>
      </c>
      <c r="D114" s="2" t="s">
        <v>110</v>
      </c>
      <c r="E114" s="9">
        <v>11710</v>
      </c>
      <c r="F114" s="13">
        <v>4.0999999999999996</v>
      </c>
      <c r="G114" s="9">
        <v>23467</v>
      </c>
      <c r="H114" s="9">
        <v>25718</v>
      </c>
      <c r="I114" s="9">
        <v>49185</v>
      </c>
    </row>
    <row r="115" spans="2:9">
      <c r="B115" s="181"/>
      <c r="C115" s="2" t="s">
        <v>109</v>
      </c>
      <c r="D115" s="2" t="s">
        <v>111</v>
      </c>
      <c r="E115" s="9">
        <v>8061</v>
      </c>
      <c r="F115" s="13">
        <v>4.2</v>
      </c>
      <c r="G115" s="9">
        <v>16674</v>
      </c>
      <c r="H115" s="9">
        <v>17673</v>
      </c>
      <c r="I115" s="9">
        <v>34347</v>
      </c>
    </row>
    <row r="116" spans="2:9">
      <c r="B116" s="181"/>
      <c r="C116" s="2" t="s">
        <v>109</v>
      </c>
      <c r="D116" s="2" t="s">
        <v>112</v>
      </c>
      <c r="E116" s="9">
        <v>7269</v>
      </c>
      <c r="F116" s="13">
        <v>4.7</v>
      </c>
      <c r="G116" s="9">
        <v>16953</v>
      </c>
      <c r="H116" s="9">
        <v>17794</v>
      </c>
      <c r="I116" s="9">
        <v>34747</v>
      </c>
    </row>
    <row r="117" spans="2:9">
      <c r="B117" s="181"/>
      <c r="C117" s="2" t="s">
        <v>109</v>
      </c>
      <c r="D117" s="2" t="s">
        <v>113</v>
      </c>
      <c r="E117" s="9">
        <v>3745</v>
      </c>
      <c r="F117" s="13">
        <v>4</v>
      </c>
      <c r="G117" s="9">
        <v>7366</v>
      </c>
      <c r="H117" s="9">
        <v>8165</v>
      </c>
      <c r="I117" s="9">
        <v>15531</v>
      </c>
    </row>
    <row r="118" spans="2:9">
      <c r="B118" s="181"/>
      <c r="C118" s="2" t="s">
        <v>109</v>
      </c>
      <c r="D118" s="2" t="s">
        <v>114</v>
      </c>
      <c r="E118" s="9">
        <v>11094</v>
      </c>
      <c r="F118" s="13">
        <v>4.5</v>
      </c>
      <c r="G118" s="9">
        <v>24092</v>
      </c>
      <c r="H118" s="9">
        <v>25840</v>
      </c>
      <c r="I118" s="9">
        <v>49932</v>
      </c>
    </row>
    <row r="119" spans="2:9">
      <c r="B119" s="181"/>
      <c r="C119" s="2" t="s">
        <v>109</v>
      </c>
      <c r="D119" s="2" t="s">
        <v>115</v>
      </c>
      <c r="E119" s="9">
        <v>3561</v>
      </c>
      <c r="F119" s="13">
        <v>4.3</v>
      </c>
      <c r="G119" s="9">
        <v>7259</v>
      </c>
      <c r="H119" s="9">
        <v>8268</v>
      </c>
      <c r="I119" s="9">
        <v>15527</v>
      </c>
    </row>
    <row r="120" spans="2:9">
      <c r="B120" s="181"/>
      <c r="C120" s="2" t="s">
        <v>109</v>
      </c>
      <c r="D120" s="2" t="s">
        <v>116</v>
      </c>
      <c r="E120" s="9">
        <v>8151</v>
      </c>
      <c r="F120" s="13">
        <v>4.5999999999999996</v>
      </c>
      <c r="G120" s="9">
        <v>18030</v>
      </c>
      <c r="H120" s="9">
        <v>19875</v>
      </c>
      <c r="I120" s="9">
        <v>37905</v>
      </c>
    </row>
    <row r="121" spans="2:9">
      <c r="B121" s="181"/>
      <c r="C121" s="2" t="s">
        <v>109</v>
      </c>
      <c r="D121" s="2" t="s">
        <v>117</v>
      </c>
      <c r="E121" s="9">
        <v>8332</v>
      </c>
      <c r="F121" s="13">
        <v>4.5999999999999996</v>
      </c>
      <c r="G121" s="9">
        <v>18356</v>
      </c>
      <c r="H121" s="9">
        <v>19920</v>
      </c>
      <c r="I121" s="9">
        <v>38276</v>
      </c>
    </row>
    <row r="122" spans="2:9">
      <c r="B122" s="181"/>
      <c r="C122" s="2" t="s">
        <v>120</v>
      </c>
      <c r="D122" s="1"/>
      <c r="E122" s="52"/>
      <c r="F122" s="54"/>
      <c r="G122" s="52"/>
      <c r="H122" s="52"/>
      <c r="I122" s="52"/>
    </row>
    <row r="123" spans="2:9">
      <c r="B123" s="181"/>
      <c r="C123" s="2" t="s">
        <v>121</v>
      </c>
      <c r="D123" s="2" t="s">
        <v>122</v>
      </c>
      <c r="E123" s="9">
        <v>4078</v>
      </c>
      <c r="F123" s="13">
        <v>4.5999999999999996</v>
      </c>
      <c r="G123" s="9">
        <v>8997</v>
      </c>
      <c r="H123" s="9">
        <v>9611</v>
      </c>
      <c r="I123" s="9">
        <v>18608</v>
      </c>
    </row>
    <row r="124" spans="2:9">
      <c r="B124" s="181"/>
      <c r="C124" s="2" t="s">
        <v>121</v>
      </c>
      <c r="D124" s="2" t="s">
        <v>123</v>
      </c>
      <c r="E124" s="9">
        <v>2218</v>
      </c>
      <c r="F124" s="13">
        <v>4.9000000000000004</v>
      </c>
      <c r="G124" s="9">
        <v>5598</v>
      </c>
      <c r="H124" s="9">
        <v>5297</v>
      </c>
      <c r="I124" s="9">
        <v>10895</v>
      </c>
    </row>
    <row r="125" spans="2:9">
      <c r="B125" s="181"/>
      <c r="C125" s="2" t="s">
        <v>121</v>
      </c>
      <c r="D125" s="2" t="s">
        <v>124</v>
      </c>
      <c r="E125" s="9">
        <v>1716</v>
      </c>
      <c r="F125" s="13">
        <v>5.0999999999999996</v>
      </c>
      <c r="G125" s="9">
        <v>4381</v>
      </c>
      <c r="H125" s="9">
        <v>4348</v>
      </c>
      <c r="I125" s="9">
        <v>8729</v>
      </c>
    </row>
    <row r="126" spans="2:9">
      <c r="B126" s="181"/>
      <c r="C126" s="2" t="s">
        <v>121</v>
      </c>
      <c r="D126" s="2" t="s">
        <v>125</v>
      </c>
      <c r="E126" s="9">
        <v>3889</v>
      </c>
      <c r="F126" s="13">
        <v>4.8</v>
      </c>
      <c r="G126" s="9">
        <v>9331</v>
      </c>
      <c r="H126" s="9">
        <v>9515</v>
      </c>
      <c r="I126" s="9">
        <v>18846</v>
      </c>
    </row>
    <row r="127" spans="2:9">
      <c r="B127" s="181"/>
      <c r="C127" s="2" t="s">
        <v>121</v>
      </c>
      <c r="D127" s="2" t="s">
        <v>126</v>
      </c>
      <c r="E127" s="9">
        <v>4155</v>
      </c>
      <c r="F127" s="13">
        <v>3.2</v>
      </c>
      <c r="G127" s="9">
        <v>6332</v>
      </c>
      <c r="H127" s="9">
        <v>7254</v>
      </c>
      <c r="I127" s="9">
        <v>13586</v>
      </c>
    </row>
    <row r="128" spans="2:9">
      <c r="B128" s="181"/>
      <c r="C128" s="2" t="s">
        <v>121</v>
      </c>
      <c r="D128" s="2" t="s">
        <v>127</v>
      </c>
      <c r="E128" s="9">
        <v>4799</v>
      </c>
      <c r="F128" s="13">
        <v>5</v>
      </c>
      <c r="G128" s="9">
        <v>12064</v>
      </c>
      <c r="H128" s="9">
        <v>11845</v>
      </c>
      <c r="I128" s="9">
        <v>23909</v>
      </c>
    </row>
    <row r="129" spans="2:9">
      <c r="B129" s="181"/>
      <c r="C129" s="2" t="s">
        <v>128</v>
      </c>
      <c r="D129" s="1" t="s">
        <v>1</v>
      </c>
      <c r="E129" s="52"/>
      <c r="F129" s="54"/>
      <c r="G129" s="52"/>
      <c r="H129" s="52"/>
      <c r="I129" s="52"/>
    </row>
    <row r="130" spans="2:9">
      <c r="B130" s="181"/>
      <c r="C130" s="2" t="s">
        <v>109</v>
      </c>
      <c r="D130" s="2" t="s">
        <v>129</v>
      </c>
      <c r="E130" s="9">
        <v>5037</v>
      </c>
      <c r="F130" s="13">
        <v>3.2</v>
      </c>
      <c r="G130" s="9">
        <v>8882</v>
      </c>
      <c r="H130" s="9">
        <v>7975</v>
      </c>
      <c r="I130" s="9">
        <v>16857</v>
      </c>
    </row>
    <row r="131" spans="2:9">
      <c r="B131" s="181"/>
      <c r="C131" s="2" t="s">
        <v>109</v>
      </c>
      <c r="D131" s="2" t="s">
        <v>130</v>
      </c>
      <c r="E131" s="9">
        <v>9907</v>
      </c>
      <c r="F131" s="13">
        <v>4.2</v>
      </c>
      <c r="G131" s="9">
        <v>20938</v>
      </c>
      <c r="H131" s="9">
        <v>21429</v>
      </c>
      <c r="I131" s="9">
        <v>42367</v>
      </c>
    </row>
    <row r="132" spans="2:9">
      <c r="B132" s="181"/>
      <c r="C132" s="2" t="s">
        <v>109</v>
      </c>
      <c r="D132" s="2" t="s">
        <v>131</v>
      </c>
      <c r="E132" s="9">
        <v>7537</v>
      </c>
      <c r="F132" s="13">
        <v>4.2</v>
      </c>
      <c r="G132" s="9">
        <v>15546</v>
      </c>
      <c r="H132" s="9">
        <v>16941</v>
      </c>
      <c r="I132" s="9">
        <v>32487</v>
      </c>
    </row>
    <row r="133" spans="2:9">
      <c r="B133" s="181"/>
      <c r="C133" s="2" t="s">
        <v>109</v>
      </c>
      <c r="D133" s="2" t="s">
        <v>132</v>
      </c>
      <c r="E133" s="9">
        <v>7415</v>
      </c>
      <c r="F133" s="13">
        <v>4.2</v>
      </c>
      <c r="G133" s="9">
        <v>15722</v>
      </c>
      <c r="H133" s="9">
        <v>15818</v>
      </c>
      <c r="I133" s="9">
        <v>31540</v>
      </c>
    </row>
    <row r="134" spans="2:9">
      <c r="B134" s="181"/>
      <c r="C134" s="2" t="s">
        <v>109</v>
      </c>
      <c r="D134" s="2" t="s">
        <v>133</v>
      </c>
      <c r="E134" s="9">
        <v>6341</v>
      </c>
      <c r="F134" s="13">
        <v>3.9</v>
      </c>
      <c r="G134" s="9">
        <v>12752</v>
      </c>
      <c r="H134" s="9">
        <v>12322</v>
      </c>
      <c r="I134" s="9">
        <v>25074</v>
      </c>
    </row>
    <row r="135" spans="2:9">
      <c r="B135" s="181"/>
      <c r="C135" s="2" t="s">
        <v>109</v>
      </c>
      <c r="D135" s="2" t="s">
        <v>134</v>
      </c>
      <c r="E135" s="9">
        <v>10505</v>
      </c>
      <c r="F135" s="13">
        <v>4.0999999999999996</v>
      </c>
      <c r="G135" s="9">
        <v>21416</v>
      </c>
      <c r="H135" s="9">
        <v>23079</v>
      </c>
      <c r="I135" s="9">
        <v>44495</v>
      </c>
    </row>
    <row r="136" spans="2:9">
      <c r="B136" s="181"/>
      <c r="C136" s="2" t="s">
        <v>135</v>
      </c>
      <c r="D136" s="2" t="s">
        <v>136</v>
      </c>
      <c r="E136" s="9">
        <v>7154</v>
      </c>
      <c r="F136" s="13">
        <v>3.4</v>
      </c>
      <c r="G136" s="9">
        <v>11943</v>
      </c>
      <c r="H136" s="9">
        <v>13371</v>
      </c>
      <c r="I136" s="9">
        <v>25314</v>
      </c>
    </row>
    <row r="137" spans="2:9">
      <c r="B137" s="181"/>
      <c r="C137" s="2" t="s">
        <v>135</v>
      </c>
      <c r="D137" s="2" t="s">
        <v>137</v>
      </c>
      <c r="E137" s="9">
        <v>8862</v>
      </c>
      <c r="F137" s="13">
        <v>3.6</v>
      </c>
      <c r="G137" s="9">
        <v>16500</v>
      </c>
      <c r="H137" s="9">
        <v>18132</v>
      </c>
      <c r="I137" s="9">
        <v>34632</v>
      </c>
    </row>
    <row r="138" spans="2:9">
      <c r="B138" s="181"/>
      <c r="C138" s="2" t="s">
        <v>135</v>
      </c>
      <c r="D138" s="2" t="s">
        <v>138</v>
      </c>
      <c r="E138" s="9">
        <v>12548</v>
      </c>
      <c r="F138" s="13">
        <v>3.3</v>
      </c>
      <c r="G138" s="9">
        <v>20532</v>
      </c>
      <c r="H138" s="9">
        <v>23351</v>
      </c>
      <c r="I138" s="9">
        <v>43883</v>
      </c>
    </row>
    <row r="139" spans="2:9">
      <c r="B139" s="181"/>
      <c r="C139" s="2" t="s">
        <v>139</v>
      </c>
      <c r="D139" s="1" t="s">
        <v>1</v>
      </c>
      <c r="E139" s="52"/>
      <c r="F139" s="54"/>
      <c r="G139" s="52"/>
      <c r="H139" s="52"/>
      <c r="I139" s="52"/>
    </row>
    <row r="140" spans="2:9">
      <c r="B140" s="181"/>
      <c r="C140" s="2" t="s">
        <v>140</v>
      </c>
      <c r="D140" s="2" t="s">
        <v>141</v>
      </c>
      <c r="E140" s="9">
        <v>3222</v>
      </c>
      <c r="F140" s="13">
        <v>4.3</v>
      </c>
      <c r="G140" s="9">
        <v>7098</v>
      </c>
      <c r="H140" s="9">
        <v>6852</v>
      </c>
      <c r="I140" s="9">
        <v>13950</v>
      </c>
    </row>
    <row r="141" spans="2:9">
      <c r="B141" s="181"/>
      <c r="C141" s="2" t="s">
        <v>140</v>
      </c>
      <c r="D141" s="2" t="s">
        <v>142</v>
      </c>
      <c r="E141" s="9">
        <v>2623</v>
      </c>
      <c r="F141" s="13">
        <v>4.2</v>
      </c>
      <c r="G141" s="9">
        <v>5564</v>
      </c>
      <c r="H141" s="9">
        <v>5433</v>
      </c>
      <c r="I141" s="9">
        <v>10997</v>
      </c>
    </row>
    <row r="142" spans="2:9">
      <c r="B142" s="181"/>
      <c r="C142" s="2" t="s">
        <v>140</v>
      </c>
      <c r="D142" s="2" t="s">
        <v>143</v>
      </c>
      <c r="E142" s="9">
        <v>4343</v>
      </c>
      <c r="F142" s="13">
        <v>4.0999999999999996</v>
      </c>
      <c r="G142" s="9">
        <v>9015</v>
      </c>
      <c r="H142" s="9">
        <v>8917</v>
      </c>
      <c r="I142" s="9">
        <v>17932</v>
      </c>
    </row>
    <row r="143" spans="2:9">
      <c r="B143" s="181"/>
      <c r="C143" s="2" t="s">
        <v>140</v>
      </c>
      <c r="D143" s="2" t="s">
        <v>144</v>
      </c>
      <c r="E143" s="9">
        <v>4998</v>
      </c>
      <c r="F143" s="13">
        <v>4.2</v>
      </c>
      <c r="G143" s="9">
        <v>10928</v>
      </c>
      <c r="H143" s="9">
        <v>10356</v>
      </c>
      <c r="I143" s="9">
        <v>21284</v>
      </c>
    </row>
    <row r="144" spans="2:9">
      <c r="B144" s="181"/>
      <c r="C144" s="2" t="s">
        <v>140</v>
      </c>
      <c r="D144" s="2" t="s">
        <v>145</v>
      </c>
      <c r="E144" s="9">
        <v>5738</v>
      </c>
      <c r="F144" s="13">
        <v>4.0999999999999996</v>
      </c>
      <c r="G144" s="9">
        <v>11980</v>
      </c>
      <c r="H144" s="9">
        <v>12374</v>
      </c>
      <c r="I144" s="9">
        <v>24354</v>
      </c>
    </row>
    <row r="145" spans="2:9">
      <c r="B145" s="181"/>
      <c r="C145" s="2" t="s">
        <v>146</v>
      </c>
      <c r="D145" s="2" t="s">
        <v>147</v>
      </c>
      <c r="E145" s="9">
        <v>7442</v>
      </c>
      <c r="F145" s="13">
        <v>4</v>
      </c>
      <c r="G145" s="9">
        <v>15586</v>
      </c>
      <c r="H145" s="9">
        <v>14589</v>
      </c>
      <c r="I145" s="9">
        <v>30175</v>
      </c>
    </row>
    <row r="146" spans="2:9">
      <c r="B146" s="181"/>
      <c r="C146" s="2" t="s">
        <v>146</v>
      </c>
      <c r="D146" s="2" t="s">
        <v>148</v>
      </c>
      <c r="E146" s="9">
        <v>11614</v>
      </c>
      <c r="F146" s="13">
        <v>4.0999999999999996</v>
      </c>
      <c r="G146" s="9">
        <v>24073</v>
      </c>
      <c r="H146" s="9">
        <v>24587</v>
      </c>
      <c r="I146" s="9">
        <v>48660</v>
      </c>
    </row>
    <row r="147" spans="2:9">
      <c r="B147" s="181"/>
      <c r="C147" s="2" t="s">
        <v>146</v>
      </c>
      <c r="D147" s="2" t="s">
        <v>149</v>
      </c>
      <c r="E147" s="9">
        <v>6901</v>
      </c>
      <c r="F147" s="13">
        <v>4.4000000000000004</v>
      </c>
      <c r="G147" s="9">
        <v>15625</v>
      </c>
      <c r="H147" s="9">
        <v>15156</v>
      </c>
      <c r="I147" s="9">
        <v>30781</v>
      </c>
    </row>
    <row r="148" spans="2:9">
      <c r="B148" s="181"/>
      <c r="C148" s="2" t="s">
        <v>146</v>
      </c>
      <c r="D148" s="2" t="s">
        <v>150</v>
      </c>
      <c r="E148" s="9">
        <v>7304</v>
      </c>
      <c r="F148" s="13">
        <v>4</v>
      </c>
      <c r="G148" s="9">
        <v>15143</v>
      </c>
      <c r="H148" s="9">
        <v>14556</v>
      </c>
      <c r="I148" s="9">
        <v>29699</v>
      </c>
    </row>
    <row r="149" spans="2:9">
      <c r="B149" s="181"/>
      <c r="C149" s="2" t="s">
        <v>146</v>
      </c>
      <c r="D149" s="2" t="s">
        <v>151</v>
      </c>
      <c r="E149" s="9">
        <v>13127</v>
      </c>
      <c r="F149" s="13">
        <v>3.5</v>
      </c>
      <c r="G149" s="9">
        <v>22807</v>
      </c>
      <c r="H149" s="9">
        <v>25195</v>
      </c>
      <c r="I149" s="9">
        <v>48002</v>
      </c>
    </row>
    <row r="150" spans="2:9">
      <c r="B150" s="181"/>
      <c r="C150" s="2" t="s">
        <v>146</v>
      </c>
      <c r="D150" s="2" t="s">
        <v>152</v>
      </c>
      <c r="E150" s="9">
        <v>4167</v>
      </c>
      <c r="F150" s="13">
        <v>4.0999999999999996</v>
      </c>
      <c r="G150" s="9">
        <v>8709</v>
      </c>
      <c r="H150" s="9">
        <v>8400</v>
      </c>
      <c r="I150" s="9">
        <v>17109</v>
      </c>
    </row>
    <row r="151" spans="2:9">
      <c r="B151" s="181"/>
      <c r="C151" s="2" t="s">
        <v>146</v>
      </c>
      <c r="D151" s="2" t="s">
        <v>153</v>
      </c>
      <c r="E151" s="9">
        <v>9043</v>
      </c>
      <c r="F151" s="13">
        <v>4.2</v>
      </c>
      <c r="G151" s="9">
        <v>19035</v>
      </c>
      <c r="H151" s="9">
        <v>19288</v>
      </c>
      <c r="I151" s="9">
        <v>38323</v>
      </c>
    </row>
    <row r="152" spans="2:9">
      <c r="B152" s="181"/>
      <c r="C152" s="2" t="s">
        <v>154</v>
      </c>
      <c r="D152" s="1" t="s">
        <v>1</v>
      </c>
      <c r="E152" s="52"/>
      <c r="F152" s="54"/>
      <c r="G152" s="52"/>
      <c r="H152" s="52"/>
      <c r="I152" s="52"/>
    </row>
    <row r="153" spans="2:9">
      <c r="B153" s="181"/>
      <c r="C153" s="2" t="s">
        <v>155</v>
      </c>
      <c r="D153" s="2" t="s">
        <v>156</v>
      </c>
      <c r="E153" s="9">
        <v>12406</v>
      </c>
      <c r="F153" s="13">
        <v>4</v>
      </c>
      <c r="G153" s="9">
        <v>25228</v>
      </c>
      <c r="H153" s="9">
        <v>25045</v>
      </c>
      <c r="I153" s="9">
        <v>50273</v>
      </c>
    </row>
    <row r="154" spans="2:9">
      <c r="B154" s="181"/>
      <c r="C154" s="2" t="s">
        <v>155</v>
      </c>
      <c r="D154" s="2" t="s">
        <v>157</v>
      </c>
      <c r="E154" s="9">
        <v>8863</v>
      </c>
      <c r="F154" s="13">
        <v>4.2</v>
      </c>
      <c r="G154" s="9">
        <v>19456</v>
      </c>
      <c r="H154" s="9">
        <v>18834</v>
      </c>
      <c r="I154" s="9">
        <v>38290</v>
      </c>
    </row>
    <row r="155" spans="2:9">
      <c r="B155" s="181"/>
      <c r="C155" s="2" t="s">
        <v>155</v>
      </c>
      <c r="D155" s="2" t="s">
        <v>158</v>
      </c>
      <c r="E155" s="9">
        <v>5532</v>
      </c>
      <c r="F155" s="13">
        <v>3.7</v>
      </c>
      <c r="G155" s="9">
        <v>11309</v>
      </c>
      <c r="H155" s="9">
        <v>11378</v>
      </c>
      <c r="I155" s="9">
        <v>22687</v>
      </c>
    </row>
    <row r="156" spans="2:9">
      <c r="B156" s="181"/>
      <c r="C156" s="2" t="s">
        <v>155</v>
      </c>
      <c r="D156" s="2" t="s">
        <v>159</v>
      </c>
      <c r="E156" s="9">
        <v>4993</v>
      </c>
      <c r="F156" s="13">
        <v>4.5</v>
      </c>
      <c r="G156" s="9">
        <v>11318</v>
      </c>
      <c r="H156" s="9">
        <v>11159</v>
      </c>
      <c r="I156" s="9">
        <v>22477</v>
      </c>
    </row>
    <row r="157" spans="2:9">
      <c r="B157" s="181"/>
      <c r="C157" s="2" t="s">
        <v>155</v>
      </c>
      <c r="D157" s="2" t="s">
        <v>160</v>
      </c>
      <c r="E157" s="9">
        <v>10567</v>
      </c>
      <c r="F157" s="13">
        <v>4.0999999999999996</v>
      </c>
      <c r="G157" s="9">
        <v>21991</v>
      </c>
      <c r="H157" s="9">
        <v>22283</v>
      </c>
      <c r="I157" s="9">
        <v>44274</v>
      </c>
    </row>
    <row r="158" spans="2:9">
      <c r="B158" s="181"/>
      <c r="C158" s="2" t="s">
        <v>155</v>
      </c>
      <c r="D158" s="2" t="s">
        <v>161</v>
      </c>
      <c r="E158" s="9">
        <v>7616</v>
      </c>
      <c r="F158" s="13">
        <v>3.9</v>
      </c>
      <c r="G158" s="9">
        <v>15462</v>
      </c>
      <c r="H158" s="9">
        <v>14941</v>
      </c>
      <c r="I158" s="9">
        <v>30403</v>
      </c>
    </row>
    <row r="159" spans="2:9">
      <c r="B159" s="181"/>
      <c r="C159" s="2" t="s">
        <v>155</v>
      </c>
      <c r="D159" s="2" t="s">
        <v>162</v>
      </c>
      <c r="E159" s="9">
        <v>10279</v>
      </c>
      <c r="F159" s="13">
        <v>4.0999999999999996</v>
      </c>
      <c r="G159" s="9">
        <v>20550</v>
      </c>
      <c r="H159" s="9">
        <v>22558</v>
      </c>
      <c r="I159" s="9">
        <v>43108</v>
      </c>
    </row>
    <row r="160" spans="2:9">
      <c r="B160" s="181"/>
      <c r="C160" s="2" t="s">
        <v>163</v>
      </c>
      <c r="D160" s="1" t="s">
        <v>1</v>
      </c>
      <c r="E160" s="52"/>
      <c r="F160" s="54"/>
      <c r="G160" s="52"/>
      <c r="H160" s="52"/>
      <c r="I160" s="52"/>
    </row>
    <row r="161" spans="2:9">
      <c r="B161" s="181"/>
      <c r="C161" s="2" t="s">
        <v>164</v>
      </c>
      <c r="D161" s="2" t="s">
        <v>165</v>
      </c>
      <c r="E161" s="9">
        <v>9783</v>
      </c>
      <c r="F161" s="13">
        <v>4.5</v>
      </c>
      <c r="G161" s="9">
        <v>22722</v>
      </c>
      <c r="H161" s="9">
        <v>21730</v>
      </c>
      <c r="I161" s="9">
        <v>44452</v>
      </c>
    </row>
    <row r="162" spans="2:9">
      <c r="B162" s="181"/>
      <c r="C162" s="2" t="s">
        <v>164</v>
      </c>
      <c r="D162" s="2" t="s">
        <v>166</v>
      </c>
      <c r="E162" s="9">
        <v>13734</v>
      </c>
      <c r="F162" s="13">
        <v>4.5</v>
      </c>
      <c r="G162" s="9">
        <v>32255</v>
      </c>
      <c r="H162" s="9">
        <v>31297</v>
      </c>
      <c r="I162" s="9">
        <v>63552</v>
      </c>
    </row>
    <row r="163" spans="2:9">
      <c r="B163" s="181"/>
      <c r="C163" s="2" t="s">
        <v>164</v>
      </c>
      <c r="D163" s="2" t="s">
        <v>167</v>
      </c>
      <c r="E163" s="9">
        <v>8538</v>
      </c>
      <c r="F163" s="13">
        <v>4.2</v>
      </c>
      <c r="G163" s="9">
        <v>17873</v>
      </c>
      <c r="H163" s="9">
        <v>17756</v>
      </c>
      <c r="I163" s="9">
        <v>35629</v>
      </c>
    </row>
    <row r="164" spans="2:9">
      <c r="B164" s="181"/>
      <c r="C164" s="2" t="s">
        <v>164</v>
      </c>
      <c r="D164" s="2" t="s">
        <v>168</v>
      </c>
      <c r="E164" s="9">
        <v>8544</v>
      </c>
      <c r="F164" s="13">
        <v>4.2</v>
      </c>
      <c r="G164" s="9">
        <v>18281</v>
      </c>
      <c r="H164" s="9">
        <v>18250</v>
      </c>
      <c r="I164" s="9">
        <v>36531</v>
      </c>
    </row>
    <row r="165" spans="2:9">
      <c r="B165" s="181"/>
      <c r="C165" s="2" t="s">
        <v>164</v>
      </c>
      <c r="D165" s="2" t="s">
        <v>169</v>
      </c>
      <c r="E165" s="9">
        <v>10428</v>
      </c>
      <c r="F165" s="13">
        <v>4.3</v>
      </c>
      <c r="G165" s="9">
        <v>22453</v>
      </c>
      <c r="H165" s="9">
        <v>24468</v>
      </c>
      <c r="I165" s="9">
        <v>46921</v>
      </c>
    </row>
    <row r="166" spans="2:9">
      <c r="B166" s="181"/>
      <c r="C166" s="2" t="s">
        <v>170</v>
      </c>
      <c r="D166" s="2" t="s">
        <v>171</v>
      </c>
      <c r="E166" s="9">
        <v>7880</v>
      </c>
      <c r="F166" s="13">
        <v>4.2</v>
      </c>
      <c r="G166" s="9">
        <v>16944</v>
      </c>
      <c r="H166" s="9">
        <v>16528</v>
      </c>
      <c r="I166" s="9">
        <v>33472</v>
      </c>
    </row>
    <row r="167" spans="2:9">
      <c r="B167" s="181"/>
      <c r="C167" s="2" t="s">
        <v>170</v>
      </c>
      <c r="D167" s="2" t="s">
        <v>170</v>
      </c>
      <c r="E167" s="9">
        <v>8491</v>
      </c>
      <c r="F167" s="13">
        <v>4.4000000000000004</v>
      </c>
      <c r="G167" s="9">
        <v>20022</v>
      </c>
      <c r="H167" s="9">
        <v>18867</v>
      </c>
      <c r="I167" s="9">
        <v>38889</v>
      </c>
    </row>
    <row r="168" spans="2:9">
      <c r="B168" s="181"/>
      <c r="C168" s="2" t="s">
        <v>170</v>
      </c>
      <c r="D168" s="2" t="s">
        <v>172</v>
      </c>
      <c r="E168" s="9">
        <v>8427</v>
      </c>
      <c r="F168" s="13">
        <v>4.2</v>
      </c>
      <c r="G168" s="9">
        <v>17615</v>
      </c>
      <c r="H168" s="9">
        <v>18295</v>
      </c>
      <c r="I168" s="9">
        <v>35910</v>
      </c>
    </row>
    <row r="169" spans="2:9">
      <c r="B169" s="181"/>
      <c r="C169" s="2" t="s">
        <v>170</v>
      </c>
      <c r="D169" s="2" t="s">
        <v>173</v>
      </c>
      <c r="E169" s="9">
        <v>8598</v>
      </c>
      <c r="F169" s="13">
        <v>4.8</v>
      </c>
      <c r="G169" s="9">
        <v>20490</v>
      </c>
      <c r="H169" s="9">
        <v>21000</v>
      </c>
      <c r="I169" s="9">
        <v>41490</v>
      </c>
    </row>
    <row r="170" spans="2:9">
      <c r="B170" s="181"/>
      <c r="C170" s="2" t="s">
        <v>170</v>
      </c>
      <c r="D170" s="2" t="s">
        <v>174</v>
      </c>
      <c r="E170" s="9">
        <v>8238</v>
      </c>
      <c r="F170" s="13">
        <v>4.5</v>
      </c>
      <c r="G170" s="9">
        <v>17775</v>
      </c>
      <c r="H170" s="9">
        <v>18932</v>
      </c>
      <c r="I170" s="9">
        <v>36707</v>
      </c>
    </row>
    <row r="171" spans="2:9">
      <c r="B171" s="181"/>
      <c r="C171" s="2" t="s">
        <v>175</v>
      </c>
      <c r="D171" s="2" t="s">
        <v>176</v>
      </c>
      <c r="E171" s="9">
        <v>7069</v>
      </c>
      <c r="F171" s="13">
        <v>4.4000000000000004</v>
      </c>
      <c r="G171" s="9">
        <v>15623</v>
      </c>
      <c r="H171" s="9">
        <v>16001</v>
      </c>
      <c r="I171" s="9">
        <v>31624</v>
      </c>
    </row>
    <row r="172" spans="2:9">
      <c r="B172" s="181"/>
      <c r="C172" s="2" t="s">
        <v>175</v>
      </c>
      <c r="D172" s="2" t="s">
        <v>177</v>
      </c>
      <c r="E172" s="9">
        <v>7537</v>
      </c>
      <c r="F172" s="13">
        <v>4.5</v>
      </c>
      <c r="G172" s="9">
        <v>17279</v>
      </c>
      <c r="H172" s="9">
        <v>16940</v>
      </c>
      <c r="I172" s="9">
        <v>34219</v>
      </c>
    </row>
    <row r="173" spans="2:9">
      <c r="B173" s="181"/>
      <c r="C173" s="2" t="s">
        <v>175</v>
      </c>
      <c r="D173" s="2" t="s">
        <v>175</v>
      </c>
      <c r="E173" s="9">
        <v>10087</v>
      </c>
      <c r="F173" s="13">
        <v>4.3</v>
      </c>
      <c r="G173" s="9">
        <v>21917</v>
      </c>
      <c r="H173" s="9">
        <v>22173</v>
      </c>
      <c r="I173" s="9">
        <v>44090</v>
      </c>
    </row>
    <row r="174" spans="2:9">
      <c r="B174" s="181"/>
      <c r="C174" s="2" t="s">
        <v>175</v>
      </c>
      <c r="D174" s="2" t="s">
        <v>178</v>
      </c>
      <c r="E174" s="9">
        <v>8411</v>
      </c>
      <c r="F174" s="13">
        <v>4.5</v>
      </c>
      <c r="G174" s="9">
        <v>19088</v>
      </c>
      <c r="H174" s="9">
        <v>18901</v>
      </c>
      <c r="I174" s="9">
        <v>37989</v>
      </c>
    </row>
    <row r="175" spans="2:9">
      <c r="B175" s="181"/>
      <c r="C175" s="2" t="s">
        <v>175</v>
      </c>
      <c r="D175" s="2" t="s">
        <v>179</v>
      </c>
      <c r="E175" s="9">
        <v>11040</v>
      </c>
      <c r="F175" s="13">
        <v>4.5</v>
      </c>
      <c r="G175" s="9">
        <v>31183</v>
      </c>
      <c r="H175" s="9">
        <v>27184</v>
      </c>
      <c r="I175" s="9">
        <v>58367</v>
      </c>
    </row>
    <row r="176" spans="2:9">
      <c r="B176" s="181"/>
      <c r="C176" s="2" t="s">
        <v>175</v>
      </c>
      <c r="D176" s="2" t="s">
        <v>180</v>
      </c>
      <c r="E176" s="9">
        <v>1799</v>
      </c>
      <c r="F176" s="13">
        <v>4.4000000000000004</v>
      </c>
      <c r="G176" s="9">
        <v>4035</v>
      </c>
      <c r="H176" s="9">
        <v>3956</v>
      </c>
      <c r="I176" s="9">
        <v>7991</v>
      </c>
    </row>
    <row r="177" spans="2:9">
      <c r="B177" s="181"/>
      <c r="C177" s="2" t="s">
        <v>175</v>
      </c>
      <c r="D177" s="2" t="s">
        <v>181</v>
      </c>
      <c r="E177" s="9">
        <v>2348</v>
      </c>
      <c r="F177" s="13">
        <v>4.5999999999999996</v>
      </c>
      <c r="G177" s="9">
        <v>6224</v>
      </c>
      <c r="H177" s="9">
        <v>5373</v>
      </c>
      <c r="I177" s="9">
        <v>11597</v>
      </c>
    </row>
    <row r="178" spans="2:9">
      <c r="B178" s="181"/>
      <c r="C178" s="2" t="s">
        <v>175</v>
      </c>
      <c r="D178" s="2" t="s">
        <v>182</v>
      </c>
      <c r="E178" s="9">
        <v>5037</v>
      </c>
      <c r="F178" s="13">
        <v>4.2</v>
      </c>
      <c r="G178" s="9">
        <v>10794</v>
      </c>
      <c r="H178" s="9">
        <v>10677</v>
      </c>
      <c r="I178" s="9">
        <v>21471</v>
      </c>
    </row>
    <row r="179" spans="2:9">
      <c r="B179" s="181"/>
      <c r="C179" s="2" t="s">
        <v>175</v>
      </c>
      <c r="D179" s="2" t="s">
        <v>183</v>
      </c>
      <c r="E179" s="9">
        <v>5996</v>
      </c>
      <c r="F179" s="13">
        <v>4.5999999999999996</v>
      </c>
      <c r="G179" s="9">
        <v>13952</v>
      </c>
      <c r="H179" s="9">
        <v>13966</v>
      </c>
      <c r="I179" s="9">
        <v>27918</v>
      </c>
    </row>
    <row r="180" spans="2:9">
      <c r="B180" s="181"/>
      <c r="C180" s="2" t="s">
        <v>184</v>
      </c>
      <c r="D180" s="1" t="s">
        <v>1</v>
      </c>
      <c r="E180" s="52"/>
      <c r="F180" s="54"/>
      <c r="G180" s="52"/>
      <c r="H180" s="52"/>
      <c r="I180" s="52"/>
    </row>
    <row r="181" spans="2:9">
      <c r="B181" s="181"/>
      <c r="C181" s="2" t="s">
        <v>185</v>
      </c>
      <c r="D181" s="2" t="s">
        <v>186</v>
      </c>
      <c r="E181" s="9">
        <v>6939</v>
      </c>
      <c r="F181" s="13">
        <v>2.7</v>
      </c>
      <c r="G181" s="9">
        <v>11125</v>
      </c>
      <c r="H181" s="9">
        <v>8683</v>
      </c>
      <c r="I181" s="9">
        <v>19808</v>
      </c>
    </row>
    <row r="182" spans="2:9">
      <c r="B182" s="181"/>
      <c r="C182" s="2" t="s">
        <v>185</v>
      </c>
      <c r="D182" s="2" t="s">
        <v>187</v>
      </c>
      <c r="E182" s="9">
        <v>10486</v>
      </c>
      <c r="F182" s="13">
        <v>4.2</v>
      </c>
      <c r="G182" s="9">
        <v>22184</v>
      </c>
      <c r="H182" s="9">
        <v>23131</v>
      </c>
      <c r="I182" s="9">
        <v>45315</v>
      </c>
    </row>
    <row r="183" spans="2:9">
      <c r="B183" s="181"/>
      <c r="C183" s="2" t="s">
        <v>185</v>
      </c>
      <c r="D183" s="2" t="s">
        <v>188</v>
      </c>
      <c r="E183" s="9">
        <v>4335</v>
      </c>
      <c r="F183" s="13">
        <v>3.9</v>
      </c>
      <c r="G183" s="9">
        <v>8930</v>
      </c>
      <c r="H183" s="9">
        <v>8313</v>
      </c>
      <c r="I183" s="9">
        <v>17243</v>
      </c>
    </row>
    <row r="184" spans="2:9">
      <c r="B184" s="181"/>
      <c r="C184" s="2" t="s">
        <v>185</v>
      </c>
      <c r="D184" s="2" t="s">
        <v>189</v>
      </c>
      <c r="E184" s="9">
        <v>3661</v>
      </c>
      <c r="F184" s="13">
        <v>3.9</v>
      </c>
      <c r="G184" s="9">
        <v>7390</v>
      </c>
      <c r="H184" s="9">
        <v>7159</v>
      </c>
      <c r="I184" s="9">
        <v>14549</v>
      </c>
    </row>
    <row r="185" spans="2:9">
      <c r="B185" s="181"/>
      <c r="C185" s="2" t="s">
        <v>185</v>
      </c>
      <c r="D185" s="2" t="s">
        <v>190</v>
      </c>
      <c r="E185" s="9">
        <v>12076</v>
      </c>
      <c r="F185" s="13">
        <v>4</v>
      </c>
      <c r="G185" s="9">
        <v>23968</v>
      </c>
      <c r="H185" s="9">
        <v>24352</v>
      </c>
      <c r="I185" s="9">
        <v>48320</v>
      </c>
    </row>
    <row r="186" spans="2:9">
      <c r="B186" s="181"/>
      <c r="C186" s="2" t="s">
        <v>185</v>
      </c>
      <c r="D186" s="2" t="s">
        <v>191</v>
      </c>
      <c r="E186" s="9">
        <v>13865</v>
      </c>
      <c r="F186" s="13">
        <v>3.9</v>
      </c>
      <c r="G186" s="9">
        <v>26831</v>
      </c>
      <c r="H186" s="9">
        <v>28168</v>
      </c>
      <c r="I186" s="9">
        <v>54999</v>
      </c>
    </row>
    <row r="187" spans="2:9">
      <c r="B187" s="181"/>
      <c r="C187" s="2" t="s">
        <v>185</v>
      </c>
      <c r="D187" s="2" t="s">
        <v>75</v>
      </c>
      <c r="E187" s="9">
        <v>10185</v>
      </c>
      <c r="F187" s="13">
        <v>4</v>
      </c>
      <c r="G187" s="9">
        <v>19820</v>
      </c>
      <c r="H187" s="9">
        <v>20903</v>
      </c>
      <c r="I187" s="9">
        <v>40723</v>
      </c>
    </row>
    <row r="188" spans="2:9">
      <c r="B188" s="181"/>
      <c r="C188" s="2" t="s">
        <v>192</v>
      </c>
      <c r="D188" s="2" t="s">
        <v>65</v>
      </c>
      <c r="E188" s="9">
        <v>17338</v>
      </c>
      <c r="F188" s="13">
        <v>3.9</v>
      </c>
      <c r="G188" s="9">
        <v>32072</v>
      </c>
      <c r="H188" s="9">
        <v>38156</v>
      </c>
      <c r="I188" s="9">
        <v>70228</v>
      </c>
    </row>
    <row r="189" spans="2:9">
      <c r="B189" s="181"/>
      <c r="C189" s="2" t="s">
        <v>192</v>
      </c>
      <c r="D189" s="2" t="s">
        <v>193</v>
      </c>
      <c r="E189" s="9">
        <v>21595</v>
      </c>
      <c r="F189" s="13">
        <v>4.0999999999999996</v>
      </c>
      <c r="G189" s="9">
        <v>43142</v>
      </c>
      <c r="H189" s="9">
        <v>48626</v>
      </c>
      <c r="I189" s="9">
        <v>91768</v>
      </c>
    </row>
    <row r="190" spans="2:9">
      <c r="B190" s="181"/>
      <c r="C190" s="2" t="s">
        <v>194</v>
      </c>
      <c r="D190" s="2" t="s">
        <v>195</v>
      </c>
      <c r="E190" s="9">
        <v>8544</v>
      </c>
      <c r="F190" s="13">
        <v>4.2</v>
      </c>
      <c r="G190" s="9">
        <v>17522</v>
      </c>
      <c r="H190" s="9">
        <v>18545</v>
      </c>
      <c r="I190" s="9">
        <v>36067</v>
      </c>
    </row>
    <row r="191" spans="2:9">
      <c r="B191" s="181"/>
      <c r="C191" s="2" t="s">
        <v>194</v>
      </c>
      <c r="D191" s="2" t="s">
        <v>196</v>
      </c>
      <c r="E191" s="9">
        <v>8429</v>
      </c>
      <c r="F191" s="13">
        <v>4.2</v>
      </c>
      <c r="G191" s="9">
        <v>17232</v>
      </c>
      <c r="H191" s="9">
        <v>18639</v>
      </c>
      <c r="I191" s="9">
        <v>35871</v>
      </c>
    </row>
    <row r="192" spans="2:9">
      <c r="B192" s="181"/>
      <c r="C192" s="2" t="s">
        <v>194</v>
      </c>
      <c r="D192" s="2" t="s">
        <v>197</v>
      </c>
      <c r="E192" s="9">
        <v>8486</v>
      </c>
      <c r="F192" s="13">
        <v>4.3</v>
      </c>
      <c r="G192" s="9">
        <v>17924</v>
      </c>
      <c r="H192" s="9">
        <v>19314</v>
      </c>
      <c r="I192" s="9">
        <v>37238</v>
      </c>
    </row>
    <row r="193" spans="2:9">
      <c r="B193" s="181"/>
      <c r="C193" s="2" t="s">
        <v>194</v>
      </c>
      <c r="D193" s="2" t="s">
        <v>198</v>
      </c>
      <c r="E193" s="9">
        <v>8468</v>
      </c>
      <c r="F193" s="13">
        <v>4</v>
      </c>
      <c r="G193" s="9">
        <v>17241</v>
      </c>
      <c r="H193" s="9">
        <v>17365</v>
      </c>
      <c r="I193" s="9">
        <v>34606</v>
      </c>
    </row>
    <row r="194" spans="2:9">
      <c r="B194" s="181"/>
      <c r="C194" s="2" t="s">
        <v>194</v>
      </c>
      <c r="D194" s="2" t="s">
        <v>199</v>
      </c>
      <c r="E194" s="9">
        <v>3296</v>
      </c>
      <c r="F194" s="13">
        <v>4.5999999999999996</v>
      </c>
      <c r="G194" s="9">
        <v>7691</v>
      </c>
      <c r="H194" s="9">
        <v>7491</v>
      </c>
      <c r="I194" s="9">
        <v>15182</v>
      </c>
    </row>
    <row r="195" spans="2:9">
      <c r="B195" s="181"/>
      <c r="C195" s="2" t="s">
        <v>194</v>
      </c>
      <c r="D195" s="2" t="s">
        <v>200</v>
      </c>
      <c r="E195" s="9">
        <v>7872</v>
      </c>
      <c r="F195" s="13">
        <v>4.7</v>
      </c>
      <c r="G195" s="9">
        <v>18818</v>
      </c>
      <c r="H195" s="9">
        <v>19082</v>
      </c>
      <c r="I195" s="9">
        <v>37900</v>
      </c>
    </row>
    <row r="196" spans="2:9">
      <c r="B196" s="181"/>
      <c r="C196" s="2" t="s">
        <v>201</v>
      </c>
      <c r="D196" s="1" t="s">
        <v>1</v>
      </c>
      <c r="E196" s="52"/>
      <c r="F196" s="54"/>
      <c r="G196" s="52"/>
      <c r="H196" s="52"/>
      <c r="I196" s="52"/>
    </row>
    <row r="197" spans="2:9">
      <c r="B197" s="181"/>
      <c r="C197" s="2" t="s">
        <v>202</v>
      </c>
      <c r="D197" s="2" t="s">
        <v>203</v>
      </c>
      <c r="E197" s="9">
        <v>704</v>
      </c>
      <c r="F197" s="13">
        <v>4.4000000000000004</v>
      </c>
      <c r="G197" s="9">
        <v>2147</v>
      </c>
      <c r="H197" s="9">
        <v>1726</v>
      </c>
      <c r="I197" s="9">
        <v>3873</v>
      </c>
    </row>
    <row r="198" spans="2:9">
      <c r="B198" s="181"/>
      <c r="C198" s="2" t="s">
        <v>202</v>
      </c>
      <c r="D198" s="2" t="s">
        <v>204</v>
      </c>
      <c r="E198" s="9">
        <v>5894</v>
      </c>
      <c r="F198" s="13">
        <v>3.9</v>
      </c>
      <c r="G198" s="9">
        <v>15112</v>
      </c>
      <c r="H198" s="9">
        <v>11868</v>
      </c>
      <c r="I198" s="9">
        <v>26980</v>
      </c>
    </row>
    <row r="199" spans="2:9">
      <c r="B199" s="181"/>
      <c r="C199" s="2" t="s">
        <v>202</v>
      </c>
      <c r="D199" s="2" t="s">
        <v>205</v>
      </c>
      <c r="E199" s="9">
        <v>4851</v>
      </c>
      <c r="F199" s="13">
        <v>4.4000000000000004</v>
      </c>
      <c r="G199" s="9">
        <v>10929</v>
      </c>
      <c r="H199" s="9">
        <v>10853</v>
      </c>
      <c r="I199" s="9">
        <v>21782</v>
      </c>
    </row>
    <row r="200" spans="2:9">
      <c r="B200" s="181"/>
      <c r="C200" s="2" t="s">
        <v>202</v>
      </c>
      <c r="D200" s="2" t="s">
        <v>206</v>
      </c>
      <c r="E200" s="9">
        <v>4243</v>
      </c>
      <c r="F200" s="13">
        <v>4.3</v>
      </c>
      <c r="G200" s="9">
        <v>9129</v>
      </c>
      <c r="H200" s="9">
        <v>9148</v>
      </c>
      <c r="I200" s="9">
        <v>18277</v>
      </c>
    </row>
    <row r="201" spans="2:9">
      <c r="B201" s="181"/>
      <c r="C201" s="2" t="s">
        <v>202</v>
      </c>
      <c r="D201" s="2" t="s">
        <v>207</v>
      </c>
      <c r="E201" s="9">
        <v>828</v>
      </c>
      <c r="F201" s="13">
        <v>6.4</v>
      </c>
      <c r="G201" s="9">
        <v>3451</v>
      </c>
      <c r="H201" s="9">
        <v>2851</v>
      </c>
      <c r="I201" s="9">
        <v>6302</v>
      </c>
    </row>
    <row r="202" spans="2:9">
      <c r="B202" s="181"/>
      <c r="C202" s="2" t="s">
        <v>202</v>
      </c>
      <c r="D202" s="2" t="s">
        <v>208</v>
      </c>
      <c r="E202" s="9">
        <v>2139</v>
      </c>
      <c r="F202" s="13">
        <v>4.2</v>
      </c>
      <c r="G202" s="9">
        <v>7266</v>
      </c>
      <c r="H202" s="9">
        <v>4382</v>
      </c>
      <c r="I202" s="9">
        <v>11648</v>
      </c>
    </row>
    <row r="203" spans="2:9">
      <c r="B203" s="181"/>
      <c r="C203" s="2" t="s">
        <v>202</v>
      </c>
      <c r="D203" s="2" t="s">
        <v>209</v>
      </c>
      <c r="E203" s="9">
        <v>2294</v>
      </c>
      <c r="F203" s="13">
        <v>4.2</v>
      </c>
      <c r="G203" s="9">
        <v>5079</v>
      </c>
      <c r="H203" s="9">
        <v>4732</v>
      </c>
      <c r="I203" s="9">
        <v>9811</v>
      </c>
    </row>
    <row r="204" spans="2:9">
      <c r="B204" s="181"/>
      <c r="C204" s="2" t="s">
        <v>202</v>
      </c>
      <c r="D204" s="2" t="s">
        <v>210</v>
      </c>
      <c r="E204" s="9">
        <v>2653</v>
      </c>
      <c r="F204" s="13">
        <v>4</v>
      </c>
      <c r="G204" s="9">
        <v>5356</v>
      </c>
      <c r="H204" s="9">
        <v>5657</v>
      </c>
      <c r="I204" s="9">
        <v>11013</v>
      </c>
    </row>
    <row r="205" spans="2:9">
      <c r="B205" s="181"/>
      <c r="C205" s="2" t="s">
        <v>202</v>
      </c>
      <c r="D205" s="2" t="s">
        <v>202</v>
      </c>
      <c r="E205" s="9">
        <v>4392</v>
      </c>
      <c r="F205" s="13">
        <v>4.3</v>
      </c>
      <c r="G205" s="9">
        <v>9481</v>
      </c>
      <c r="H205" s="9">
        <v>9545</v>
      </c>
      <c r="I205" s="9">
        <v>19026</v>
      </c>
    </row>
    <row r="206" spans="2:9">
      <c r="B206" s="181"/>
      <c r="C206" s="2" t="s">
        <v>202</v>
      </c>
      <c r="D206" s="2" t="s">
        <v>211</v>
      </c>
      <c r="E206" s="9">
        <v>1992</v>
      </c>
      <c r="F206" s="13">
        <v>3.3</v>
      </c>
      <c r="G206" s="9">
        <v>3487</v>
      </c>
      <c r="H206" s="9">
        <v>3751</v>
      </c>
      <c r="I206" s="9">
        <v>7238</v>
      </c>
    </row>
    <row r="207" spans="2:9">
      <c r="B207" s="181"/>
      <c r="C207" s="2" t="s">
        <v>202</v>
      </c>
      <c r="D207" s="2" t="s">
        <v>212</v>
      </c>
      <c r="E207" s="9">
        <v>1138</v>
      </c>
      <c r="F207" s="13">
        <v>6.1</v>
      </c>
      <c r="G207" s="9">
        <v>4747</v>
      </c>
      <c r="H207" s="9">
        <v>3388</v>
      </c>
      <c r="I207" s="9">
        <v>8135</v>
      </c>
    </row>
    <row r="208" spans="2:9">
      <c r="B208" s="181"/>
      <c r="C208" s="2" t="s">
        <v>202</v>
      </c>
      <c r="D208" s="2" t="s">
        <v>213</v>
      </c>
      <c r="E208" s="9">
        <v>1602</v>
      </c>
      <c r="F208" s="13">
        <v>3.6</v>
      </c>
      <c r="G208" s="9">
        <v>3170</v>
      </c>
      <c r="H208" s="9">
        <v>3125</v>
      </c>
      <c r="I208" s="9">
        <v>6295</v>
      </c>
    </row>
    <row r="209" spans="2:9">
      <c r="B209" s="181"/>
      <c r="C209" s="2" t="s">
        <v>202</v>
      </c>
      <c r="D209" s="2" t="s">
        <v>214</v>
      </c>
      <c r="E209" s="9">
        <v>5531</v>
      </c>
      <c r="F209" s="13">
        <v>4.2</v>
      </c>
      <c r="G209" s="9">
        <v>12056</v>
      </c>
      <c r="H209" s="9">
        <v>11506</v>
      </c>
      <c r="I209" s="9">
        <v>23562</v>
      </c>
    </row>
    <row r="210" spans="2:9">
      <c r="B210" s="181"/>
      <c r="C210" s="2" t="s">
        <v>202</v>
      </c>
      <c r="D210" s="2" t="s">
        <v>215</v>
      </c>
      <c r="E210" s="9">
        <v>2820</v>
      </c>
      <c r="F210" s="13">
        <v>3.8</v>
      </c>
      <c r="G210" s="9">
        <v>5559</v>
      </c>
      <c r="H210" s="9">
        <v>5376</v>
      </c>
      <c r="I210" s="9">
        <v>10935</v>
      </c>
    </row>
    <row r="211" spans="2:9">
      <c r="B211" s="181"/>
      <c r="C211" s="2" t="s">
        <v>202</v>
      </c>
      <c r="D211" s="2" t="s">
        <v>216</v>
      </c>
      <c r="E211" s="9">
        <v>2498</v>
      </c>
      <c r="F211" s="13">
        <v>4.5</v>
      </c>
      <c r="G211" s="9">
        <v>7127</v>
      </c>
      <c r="H211" s="9">
        <v>5699</v>
      </c>
      <c r="I211" s="9">
        <v>12826</v>
      </c>
    </row>
    <row r="212" spans="2:9">
      <c r="B212" s="181"/>
      <c r="C212" s="2" t="s">
        <v>217</v>
      </c>
      <c r="D212" s="1" t="s">
        <v>1</v>
      </c>
      <c r="E212" s="52"/>
      <c r="F212" s="54"/>
      <c r="G212" s="52"/>
      <c r="H212" s="52"/>
      <c r="I212" s="52"/>
    </row>
    <row r="213" spans="2:9">
      <c r="B213" s="181"/>
      <c r="C213" s="2" t="s">
        <v>218</v>
      </c>
      <c r="D213" s="2" t="s">
        <v>219</v>
      </c>
      <c r="E213" s="9">
        <v>4131</v>
      </c>
      <c r="F213" s="13">
        <v>4.7</v>
      </c>
      <c r="G213" s="9">
        <v>10402</v>
      </c>
      <c r="H213" s="9">
        <v>9679</v>
      </c>
      <c r="I213" s="9">
        <v>20081</v>
      </c>
    </row>
    <row r="214" spans="2:9">
      <c r="B214" s="181"/>
      <c r="C214" s="2" t="s">
        <v>218</v>
      </c>
      <c r="D214" s="2" t="s">
        <v>220</v>
      </c>
      <c r="E214" s="9">
        <v>1986</v>
      </c>
      <c r="F214" s="13">
        <v>4.2</v>
      </c>
      <c r="G214" s="9">
        <v>4364</v>
      </c>
      <c r="H214" s="9">
        <v>4385</v>
      </c>
      <c r="I214" s="9">
        <v>8749</v>
      </c>
    </row>
    <row r="215" spans="2:9">
      <c r="B215" s="181"/>
      <c r="C215" s="2" t="s">
        <v>218</v>
      </c>
      <c r="D215" s="2" t="s">
        <v>221</v>
      </c>
      <c r="E215" s="9">
        <v>3560</v>
      </c>
      <c r="F215" s="13">
        <v>5.4</v>
      </c>
      <c r="G215" s="9">
        <v>9863</v>
      </c>
      <c r="H215" s="9">
        <v>9531</v>
      </c>
      <c r="I215" s="9">
        <v>19394</v>
      </c>
    </row>
    <row r="216" spans="2:9">
      <c r="B216" s="181"/>
      <c r="C216" s="2" t="s">
        <v>218</v>
      </c>
      <c r="D216" s="2" t="s">
        <v>222</v>
      </c>
      <c r="E216" s="9">
        <v>4159</v>
      </c>
      <c r="F216" s="13">
        <v>5.7</v>
      </c>
      <c r="G216" s="9">
        <v>11735</v>
      </c>
      <c r="H216" s="9">
        <v>12182</v>
      </c>
      <c r="I216" s="9">
        <v>23917</v>
      </c>
    </row>
    <row r="217" spans="2:9">
      <c r="B217" s="181"/>
      <c r="C217" s="2" t="s">
        <v>218</v>
      </c>
      <c r="D217" s="2" t="s">
        <v>223</v>
      </c>
      <c r="E217" s="9">
        <v>2939</v>
      </c>
      <c r="F217" s="13">
        <v>5.4</v>
      </c>
      <c r="G217" s="9">
        <v>7908</v>
      </c>
      <c r="H217" s="9">
        <v>7947</v>
      </c>
      <c r="I217" s="9">
        <v>15855</v>
      </c>
    </row>
    <row r="218" spans="2:9">
      <c r="B218" s="181"/>
      <c r="C218" s="2" t="s">
        <v>218</v>
      </c>
      <c r="D218" s="2" t="s">
        <v>224</v>
      </c>
      <c r="E218" s="9">
        <v>6881</v>
      </c>
      <c r="F218" s="13">
        <v>4.2</v>
      </c>
      <c r="G218" s="9">
        <v>15588</v>
      </c>
      <c r="H218" s="9">
        <v>14153</v>
      </c>
      <c r="I218" s="9">
        <v>29741</v>
      </c>
    </row>
    <row r="219" spans="2:9">
      <c r="B219" s="181"/>
      <c r="C219" s="2" t="s">
        <v>218</v>
      </c>
      <c r="D219" s="2" t="s">
        <v>225</v>
      </c>
      <c r="E219" s="9">
        <v>1499</v>
      </c>
      <c r="F219" s="13">
        <v>3.6</v>
      </c>
      <c r="G219" s="9">
        <v>2919</v>
      </c>
      <c r="H219" s="9">
        <v>2859</v>
      </c>
      <c r="I219" s="9">
        <v>5778</v>
      </c>
    </row>
    <row r="220" spans="2:9">
      <c r="B220" s="181"/>
      <c r="C220" s="2" t="s">
        <v>218</v>
      </c>
      <c r="D220" s="2" t="s">
        <v>226</v>
      </c>
      <c r="E220" s="9">
        <v>3039</v>
      </c>
      <c r="F220" s="13">
        <v>5.3</v>
      </c>
      <c r="G220" s="9">
        <v>8798</v>
      </c>
      <c r="H220" s="9">
        <v>7663</v>
      </c>
      <c r="I220" s="9">
        <v>16461</v>
      </c>
    </row>
    <row r="221" spans="2:9">
      <c r="B221" s="181"/>
      <c r="C221" s="2" t="s">
        <v>218</v>
      </c>
      <c r="D221" s="2" t="s">
        <v>227</v>
      </c>
      <c r="E221" s="9">
        <v>2285</v>
      </c>
      <c r="F221" s="13">
        <v>4</v>
      </c>
      <c r="G221" s="9">
        <v>5390</v>
      </c>
      <c r="H221" s="9">
        <v>4899</v>
      </c>
      <c r="I221" s="9">
        <v>10289</v>
      </c>
    </row>
    <row r="222" spans="2:9">
      <c r="B222" s="181"/>
      <c r="C222" s="2" t="s">
        <v>218</v>
      </c>
      <c r="D222" s="2" t="s">
        <v>228</v>
      </c>
      <c r="E222" s="9">
        <v>2677</v>
      </c>
      <c r="F222" s="13">
        <v>4.9000000000000004</v>
      </c>
      <c r="G222" s="9">
        <v>6670</v>
      </c>
      <c r="H222" s="9">
        <v>6615</v>
      </c>
      <c r="I222" s="9">
        <v>13285</v>
      </c>
    </row>
    <row r="223" spans="2:9">
      <c r="B223" s="181"/>
      <c r="C223" s="2" t="s">
        <v>218</v>
      </c>
      <c r="D223" s="2" t="s">
        <v>229</v>
      </c>
      <c r="E223" s="9">
        <v>3370</v>
      </c>
      <c r="F223" s="13">
        <v>5.4</v>
      </c>
      <c r="G223" s="9">
        <v>9320</v>
      </c>
      <c r="H223" s="9">
        <v>8993</v>
      </c>
      <c r="I223" s="9">
        <v>18313</v>
      </c>
    </row>
    <row r="224" spans="2:9">
      <c r="B224" s="181"/>
      <c r="C224" s="2" t="s">
        <v>230</v>
      </c>
      <c r="D224" s="1" t="s">
        <v>1</v>
      </c>
      <c r="E224" s="52"/>
      <c r="F224" s="54"/>
      <c r="G224" s="52"/>
      <c r="H224" s="52"/>
      <c r="I224" s="52"/>
    </row>
    <row r="225" spans="2:9">
      <c r="B225" s="181"/>
      <c r="C225" s="2" t="s">
        <v>231</v>
      </c>
      <c r="D225" s="2" t="s">
        <v>231</v>
      </c>
      <c r="E225" s="9">
        <v>9366</v>
      </c>
      <c r="F225" s="13">
        <v>4.0999999999999996</v>
      </c>
      <c r="G225" s="9">
        <v>19789</v>
      </c>
      <c r="H225" s="9">
        <v>20038</v>
      </c>
      <c r="I225" s="9">
        <v>39827</v>
      </c>
    </row>
    <row r="226" spans="2:9">
      <c r="B226" s="181"/>
      <c r="C226" s="2" t="s">
        <v>231</v>
      </c>
      <c r="D226" s="2" t="s">
        <v>232</v>
      </c>
      <c r="E226" s="9">
        <v>3925</v>
      </c>
      <c r="F226" s="13">
        <v>4.3</v>
      </c>
      <c r="G226" s="9">
        <v>8357</v>
      </c>
      <c r="H226" s="9">
        <v>8830</v>
      </c>
      <c r="I226" s="9">
        <v>17187</v>
      </c>
    </row>
    <row r="227" spans="2:9">
      <c r="B227" s="181"/>
      <c r="C227" s="2" t="s">
        <v>231</v>
      </c>
      <c r="D227" s="2" t="s">
        <v>233</v>
      </c>
      <c r="E227" s="9">
        <v>5427</v>
      </c>
      <c r="F227" s="13">
        <v>4.8</v>
      </c>
      <c r="G227" s="9">
        <v>12818</v>
      </c>
      <c r="H227" s="9">
        <v>13159</v>
      </c>
      <c r="I227" s="9">
        <v>25977</v>
      </c>
    </row>
    <row r="228" spans="2:9">
      <c r="B228" s="181"/>
      <c r="C228" s="2" t="s">
        <v>231</v>
      </c>
      <c r="D228" s="2" t="s">
        <v>234</v>
      </c>
      <c r="E228" s="9">
        <v>3131</v>
      </c>
      <c r="F228" s="13">
        <v>4.5999999999999996</v>
      </c>
      <c r="G228" s="9">
        <v>7187</v>
      </c>
      <c r="H228" s="9">
        <v>7410</v>
      </c>
      <c r="I228" s="9">
        <v>14597</v>
      </c>
    </row>
    <row r="229" spans="2:9">
      <c r="B229" s="181"/>
      <c r="C229" s="2" t="s">
        <v>231</v>
      </c>
      <c r="D229" s="2" t="s">
        <v>235</v>
      </c>
      <c r="E229" s="9">
        <v>5507</v>
      </c>
      <c r="F229" s="13">
        <v>3.7</v>
      </c>
      <c r="G229" s="9">
        <v>10410</v>
      </c>
      <c r="H229" s="9">
        <v>10203</v>
      </c>
      <c r="I229" s="9">
        <v>20613</v>
      </c>
    </row>
    <row r="230" spans="2:9">
      <c r="B230" s="181"/>
      <c r="C230" s="2" t="s">
        <v>236</v>
      </c>
      <c r="D230" s="2" t="s">
        <v>237</v>
      </c>
      <c r="E230" s="9">
        <v>4057</v>
      </c>
      <c r="F230" s="13">
        <v>4.5999999999999996</v>
      </c>
      <c r="G230" s="9">
        <v>9228</v>
      </c>
      <c r="H230" s="9">
        <v>9257</v>
      </c>
      <c r="I230" s="9">
        <v>18485</v>
      </c>
    </row>
    <row r="231" spans="2:9">
      <c r="B231" s="181"/>
      <c r="C231" s="2" t="s">
        <v>236</v>
      </c>
      <c r="D231" s="2" t="s">
        <v>238</v>
      </c>
      <c r="E231" s="9">
        <v>7149</v>
      </c>
      <c r="F231" s="13">
        <v>4.5999999999999996</v>
      </c>
      <c r="G231" s="9">
        <v>16015</v>
      </c>
      <c r="H231" s="9">
        <v>17006</v>
      </c>
      <c r="I231" s="9">
        <v>33021</v>
      </c>
    </row>
    <row r="232" spans="2:9">
      <c r="B232" s="181"/>
      <c r="C232" s="2" t="s">
        <v>236</v>
      </c>
      <c r="D232" s="2" t="s">
        <v>239</v>
      </c>
      <c r="E232" s="9">
        <v>5041</v>
      </c>
      <c r="F232" s="13">
        <v>4.7</v>
      </c>
      <c r="G232" s="9">
        <v>11656</v>
      </c>
      <c r="H232" s="9">
        <v>12033</v>
      </c>
      <c r="I232" s="9">
        <v>23689</v>
      </c>
    </row>
    <row r="233" spans="2:9">
      <c r="B233" s="181"/>
      <c r="C233" s="2" t="s">
        <v>236</v>
      </c>
      <c r="D233" s="2" t="s">
        <v>240</v>
      </c>
      <c r="E233" s="9">
        <v>7196</v>
      </c>
      <c r="F233" s="13">
        <v>4.7</v>
      </c>
      <c r="G233" s="9">
        <v>16308</v>
      </c>
      <c r="H233" s="9">
        <v>17550</v>
      </c>
      <c r="I233" s="9">
        <v>33858</v>
      </c>
    </row>
    <row r="234" spans="2:9">
      <c r="B234" s="181"/>
      <c r="C234" s="2" t="s">
        <v>236</v>
      </c>
      <c r="D234" s="2" t="s">
        <v>241</v>
      </c>
      <c r="E234" s="9">
        <v>4131</v>
      </c>
      <c r="F234" s="13">
        <v>5</v>
      </c>
      <c r="G234" s="9">
        <v>9999</v>
      </c>
      <c r="H234" s="9">
        <v>10621</v>
      </c>
      <c r="I234" s="9">
        <v>20620</v>
      </c>
    </row>
    <row r="235" spans="2:9">
      <c r="B235" s="181"/>
      <c r="C235" s="2" t="s">
        <v>236</v>
      </c>
      <c r="D235" s="2" t="s">
        <v>242</v>
      </c>
      <c r="E235" s="9">
        <v>6022</v>
      </c>
      <c r="F235" s="13">
        <v>4.5999999999999996</v>
      </c>
      <c r="G235" s="9">
        <v>13478</v>
      </c>
      <c r="H235" s="9">
        <v>14342</v>
      </c>
      <c r="I235" s="9">
        <v>27820</v>
      </c>
    </row>
    <row r="236" spans="2:9">
      <c r="B236" s="181"/>
      <c r="C236" s="2" t="s">
        <v>236</v>
      </c>
      <c r="D236" s="2" t="s">
        <v>243</v>
      </c>
      <c r="E236" s="9">
        <v>9494</v>
      </c>
      <c r="F236" s="13">
        <v>4.5999999999999996</v>
      </c>
      <c r="G236" s="9">
        <v>21534</v>
      </c>
      <c r="H236" s="9">
        <v>22663</v>
      </c>
      <c r="I236" s="9">
        <v>44197</v>
      </c>
    </row>
    <row r="237" spans="2:9">
      <c r="B237" s="181"/>
      <c r="C237" s="2" t="s">
        <v>236</v>
      </c>
      <c r="D237" s="2" t="s">
        <v>244</v>
      </c>
      <c r="E237" s="9">
        <v>6427</v>
      </c>
      <c r="F237" s="13">
        <v>4.4000000000000004</v>
      </c>
      <c r="G237" s="9">
        <v>14049</v>
      </c>
      <c r="H237" s="9">
        <v>14558</v>
      </c>
      <c r="I237" s="9">
        <v>28607</v>
      </c>
    </row>
    <row r="238" spans="2:9">
      <c r="B238" s="181"/>
      <c r="C238" s="2" t="s">
        <v>236</v>
      </c>
      <c r="D238" s="2" t="s">
        <v>245</v>
      </c>
      <c r="E238" s="9">
        <v>1645</v>
      </c>
      <c r="F238" s="13">
        <v>4.2</v>
      </c>
      <c r="G238" s="9">
        <v>3708</v>
      </c>
      <c r="H238" s="9">
        <v>3884</v>
      </c>
      <c r="I238" s="9">
        <v>7592</v>
      </c>
    </row>
    <row r="239" spans="2:9">
      <c r="B239" s="181"/>
      <c r="C239" s="2" t="s">
        <v>246</v>
      </c>
      <c r="D239" s="2" t="s">
        <v>247</v>
      </c>
      <c r="E239" s="9">
        <v>6738</v>
      </c>
      <c r="F239" s="13">
        <v>4.5</v>
      </c>
      <c r="G239" s="9">
        <v>15613</v>
      </c>
      <c r="H239" s="9">
        <v>15381</v>
      </c>
      <c r="I239" s="9">
        <v>30994</v>
      </c>
    </row>
    <row r="240" spans="2:9">
      <c r="B240" s="181"/>
      <c r="C240" s="2" t="s">
        <v>246</v>
      </c>
      <c r="D240" s="2" t="s">
        <v>248</v>
      </c>
      <c r="E240" s="9">
        <v>4095</v>
      </c>
      <c r="F240" s="13">
        <v>4.3</v>
      </c>
      <c r="G240" s="9">
        <v>8804</v>
      </c>
      <c r="H240" s="9">
        <v>9171</v>
      </c>
      <c r="I240" s="9">
        <v>17975</v>
      </c>
    </row>
    <row r="241" spans="2:9">
      <c r="B241" s="181"/>
      <c r="C241" s="2" t="s">
        <v>246</v>
      </c>
      <c r="D241" s="2" t="s">
        <v>249</v>
      </c>
      <c r="E241" s="9">
        <v>3589</v>
      </c>
      <c r="F241" s="13">
        <v>3.6</v>
      </c>
      <c r="G241" s="9">
        <v>6110</v>
      </c>
      <c r="H241" s="9">
        <v>7354</v>
      </c>
      <c r="I241" s="9">
        <v>13464</v>
      </c>
    </row>
    <row r="242" spans="2:9">
      <c r="B242" s="181"/>
      <c r="C242" s="2" t="s">
        <v>246</v>
      </c>
      <c r="D242" s="2" t="s">
        <v>250</v>
      </c>
      <c r="E242" s="9">
        <v>6224</v>
      </c>
      <c r="F242" s="13">
        <v>4.0999999999999996</v>
      </c>
      <c r="G242" s="9">
        <v>13020</v>
      </c>
      <c r="H242" s="9">
        <v>13345</v>
      </c>
      <c r="I242" s="9">
        <v>26365</v>
      </c>
    </row>
    <row r="243" spans="2:9">
      <c r="B243" s="181"/>
      <c r="C243" s="2" t="s">
        <v>246</v>
      </c>
      <c r="D243" s="2" t="s">
        <v>251</v>
      </c>
      <c r="E243" s="9">
        <v>5852</v>
      </c>
      <c r="F243" s="13">
        <v>4.2</v>
      </c>
      <c r="G243" s="9">
        <v>11943</v>
      </c>
      <c r="H243" s="9">
        <v>12879</v>
      </c>
      <c r="I243" s="9">
        <v>24822</v>
      </c>
    </row>
    <row r="244" spans="2:9">
      <c r="B244" s="181"/>
      <c r="C244" s="2" t="s">
        <v>246</v>
      </c>
      <c r="D244" s="2" t="s">
        <v>252</v>
      </c>
      <c r="E244" s="9">
        <v>3949</v>
      </c>
      <c r="F244" s="13">
        <v>3.1</v>
      </c>
      <c r="G244" s="9">
        <v>5665</v>
      </c>
      <c r="H244" s="9">
        <v>7124</v>
      </c>
      <c r="I244" s="9">
        <v>12789</v>
      </c>
    </row>
    <row r="245" spans="2:9">
      <c r="B245" s="181"/>
      <c r="C245" s="2" t="s">
        <v>246</v>
      </c>
      <c r="D245" s="2" t="s">
        <v>253</v>
      </c>
      <c r="E245" s="9">
        <v>3397</v>
      </c>
      <c r="F245" s="13">
        <v>4.3</v>
      </c>
      <c r="G245" s="9">
        <v>7306</v>
      </c>
      <c r="H245" s="9">
        <v>7587</v>
      </c>
      <c r="I245" s="9">
        <v>14893</v>
      </c>
    </row>
    <row r="246" spans="2:9">
      <c r="B246" s="181"/>
      <c r="C246" s="2" t="s">
        <v>246</v>
      </c>
      <c r="D246" s="2" t="s">
        <v>254</v>
      </c>
      <c r="E246" s="9">
        <v>4715</v>
      </c>
      <c r="F246" s="13">
        <v>4.3</v>
      </c>
      <c r="G246" s="9">
        <v>10057</v>
      </c>
      <c r="H246" s="9">
        <v>10559</v>
      </c>
      <c r="I246" s="9">
        <v>20616</v>
      </c>
    </row>
    <row r="247" spans="2:9">
      <c r="B247" s="181"/>
      <c r="C247" s="2" t="s">
        <v>255</v>
      </c>
      <c r="D247" s="1" t="s">
        <v>1</v>
      </c>
      <c r="E247" s="52"/>
      <c r="F247" s="54"/>
      <c r="G247" s="52"/>
      <c r="H247" s="52"/>
      <c r="I247" s="52"/>
    </row>
    <row r="248" spans="2:9">
      <c r="B248" s="181"/>
      <c r="C248" s="2" t="s">
        <v>256</v>
      </c>
      <c r="D248" s="2" t="s">
        <v>256</v>
      </c>
      <c r="E248" s="9">
        <v>7601</v>
      </c>
      <c r="F248" s="13">
        <v>4.8</v>
      </c>
      <c r="G248" s="9">
        <v>18467</v>
      </c>
      <c r="H248" s="9">
        <v>18402</v>
      </c>
      <c r="I248" s="9">
        <v>36869</v>
      </c>
    </row>
    <row r="249" spans="2:9">
      <c r="B249" s="181"/>
      <c r="C249" s="2" t="s">
        <v>256</v>
      </c>
      <c r="D249" s="2" t="s">
        <v>257</v>
      </c>
      <c r="E249" s="9">
        <v>5205</v>
      </c>
      <c r="F249" s="13">
        <v>4.7</v>
      </c>
      <c r="G249" s="9">
        <v>12699</v>
      </c>
      <c r="H249" s="9">
        <v>11779</v>
      </c>
      <c r="I249" s="9">
        <v>24478</v>
      </c>
    </row>
    <row r="250" spans="2:9">
      <c r="B250" s="181"/>
      <c r="C250" s="2" t="s">
        <v>258</v>
      </c>
      <c r="D250" s="2" t="s">
        <v>259</v>
      </c>
      <c r="E250" s="9">
        <v>6647</v>
      </c>
      <c r="F250" s="13">
        <v>4.7</v>
      </c>
      <c r="G250" s="9">
        <v>16086</v>
      </c>
      <c r="H250" s="9">
        <v>15374</v>
      </c>
      <c r="I250" s="9">
        <v>31460</v>
      </c>
    </row>
    <row r="251" spans="2:9">
      <c r="B251" s="181"/>
      <c r="C251" s="2" t="s">
        <v>258</v>
      </c>
      <c r="D251" s="2" t="s">
        <v>260</v>
      </c>
      <c r="E251" s="9">
        <v>13257</v>
      </c>
      <c r="F251" s="13">
        <v>4.5999999999999996</v>
      </c>
      <c r="G251" s="9">
        <v>29959</v>
      </c>
      <c r="H251" s="9">
        <v>31344</v>
      </c>
      <c r="I251" s="9">
        <v>61303</v>
      </c>
    </row>
    <row r="252" spans="2:9">
      <c r="B252" s="181"/>
      <c r="C252" s="2" t="s">
        <v>258</v>
      </c>
      <c r="D252" s="2" t="s">
        <v>261</v>
      </c>
      <c r="E252" s="9">
        <v>11675</v>
      </c>
      <c r="F252" s="13">
        <v>4.4000000000000004</v>
      </c>
      <c r="G252" s="9">
        <v>25370</v>
      </c>
      <c r="H252" s="9">
        <v>26668</v>
      </c>
      <c r="I252" s="9">
        <v>52038</v>
      </c>
    </row>
    <row r="253" spans="2:9">
      <c r="B253" s="181"/>
      <c r="C253" s="2" t="s">
        <v>258</v>
      </c>
      <c r="D253" s="2" t="s">
        <v>262</v>
      </c>
      <c r="E253" s="9">
        <v>2755</v>
      </c>
      <c r="F253" s="13">
        <v>3.6</v>
      </c>
      <c r="G253" s="9">
        <v>4812</v>
      </c>
      <c r="H253" s="9">
        <v>5517</v>
      </c>
      <c r="I253" s="9">
        <v>10329</v>
      </c>
    </row>
    <row r="254" spans="2:9">
      <c r="B254" s="181"/>
      <c r="C254" s="2" t="s">
        <v>258</v>
      </c>
      <c r="D254" s="2" t="s">
        <v>263</v>
      </c>
      <c r="E254" s="9">
        <v>6546</v>
      </c>
      <c r="F254" s="13">
        <v>4.5</v>
      </c>
      <c r="G254" s="9">
        <v>14743</v>
      </c>
      <c r="H254" s="9">
        <v>15079</v>
      </c>
      <c r="I254" s="9">
        <v>29822</v>
      </c>
    </row>
    <row r="255" spans="2:9">
      <c r="B255" s="181"/>
      <c r="C255" s="2" t="s">
        <v>258</v>
      </c>
      <c r="D255" s="2" t="s">
        <v>264</v>
      </c>
      <c r="E255" s="9">
        <v>1852</v>
      </c>
      <c r="F255" s="13">
        <v>3.5</v>
      </c>
      <c r="G255" s="9">
        <v>3259</v>
      </c>
      <c r="H255" s="9">
        <v>3436</v>
      </c>
      <c r="I255" s="9">
        <v>6695</v>
      </c>
    </row>
    <row r="256" spans="2:9">
      <c r="B256" s="181"/>
      <c r="C256" s="2" t="s">
        <v>265</v>
      </c>
      <c r="D256" s="1" t="s">
        <v>1</v>
      </c>
      <c r="E256" s="52"/>
      <c r="F256" s="54"/>
      <c r="G256" s="52"/>
      <c r="H256" s="52"/>
      <c r="I256" s="52"/>
    </row>
    <row r="257" spans="2:9">
      <c r="B257" s="181"/>
      <c r="C257" s="2" t="s">
        <v>266</v>
      </c>
      <c r="D257" s="2" t="s">
        <v>267</v>
      </c>
      <c r="E257" s="9">
        <v>5053</v>
      </c>
      <c r="F257" s="13">
        <v>3.2</v>
      </c>
      <c r="G257" s="9">
        <v>8879</v>
      </c>
      <c r="H257" s="9">
        <v>7581</v>
      </c>
      <c r="I257" s="9">
        <v>16460</v>
      </c>
    </row>
    <row r="258" spans="2:9">
      <c r="B258" s="181"/>
      <c r="C258" s="2" t="s">
        <v>266</v>
      </c>
      <c r="D258" s="2" t="s">
        <v>268</v>
      </c>
      <c r="E258" s="9">
        <v>9991</v>
      </c>
      <c r="F258" s="13">
        <v>3.8</v>
      </c>
      <c r="G258" s="9">
        <v>19849</v>
      </c>
      <c r="H258" s="9">
        <v>19342</v>
      </c>
      <c r="I258" s="9">
        <v>39191</v>
      </c>
    </row>
    <row r="259" spans="2:9">
      <c r="B259" s="181"/>
      <c r="C259" s="2" t="s">
        <v>266</v>
      </c>
      <c r="D259" s="2" t="s">
        <v>269</v>
      </c>
      <c r="E259" s="9">
        <v>4727</v>
      </c>
      <c r="F259" s="13">
        <v>3.8</v>
      </c>
      <c r="G259" s="9">
        <v>9444</v>
      </c>
      <c r="H259" s="9">
        <v>10005</v>
      </c>
      <c r="I259" s="9">
        <v>19449</v>
      </c>
    </row>
    <row r="260" spans="2:9">
      <c r="B260" s="181"/>
      <c r="C260" s="2" t="s">
        <v>266</v>
      </c>
      <c r="D260" s="2" t="s">
        <v>270</v>
      </c>
      <c r="E260" s="9">
        <v>7825</v>
      </c>
      <c r="F260" s="13">
        <v>3.8</v>
      </c>
      <c r="G260" s="9">
        <v>15226</v>
      </c>
      <c r="H260" s="9">
        <v>15050</v>
      </c>
      <c r="I260" s="9">
        <v>30276</v>
      </c>
    </row>
    <row r="261" spans="2:9">
      <c r="B261" s="181"/>
      <c r="C261" s="2" t="s">
        <v>266</v>
      </c>
      <c r="D261" s="2" t="s">
        <v>271</v>
      </c>
      <c r="E261" s="9">
        <v>28546</v>
      </c>
      <c r="F261" s="13">
        <v>3.5</v>
      </c>
      <c r="G261" s="9">
        <v>48946</v>
      </c>
      <c r="H261" s="9">
        <v>55389</v>
      </c>
      <c r="I261" s="9">
        <v>104335</v>
      </c>
    </row>
    <row r="262" spans="2:9">
      <c r="B262" s="181"/>
      <c r="C262" s="2" t="s">
        <v>266</v>
      </c>
      <c r="D262" s="2" t="s">
        <v>272</v>
      </c>
      <c r="E262" s="9">
        <v>2474</v>
      </c>
      <c r="F262" s="13">
        <v>4.3</v>
      </c>
      <c r="G262" s="9">
        <v>5528</v>
      </c>
      <c r="H262" s="9">
        <v>5059</v>
      </c>
      <c r="I262" s="9">
        <v>10587</v>
      </c>
    </row>
    <row r="263" spans="2:9">
      <c r="B263" s="181"/>
      <c r="C263" s="2" t="s">
        <v>266</v>
      </c>
      <c r="D263" s="2" t="s">
        <v>273</v>
      </c>
      <c r="E263" s="9">
        <v>3590</v>
      </c>
      <c r="F263" s="13">
        <v>4</v>
      </c>
      <c r="G263" s="9">
        <v>7359</v>
      </c>
      <c r="H263" s="9">
        <v>7403</v>
      </c>
      <c r="I263" s="9">
        <v>14762</v>
      </c>
    </row>
    <row r="264" spans="2:9">
      <c r="B264" s="181"/>
      <c r="C264" s="2" t="s">
        <v>266</v>
      </c>
      <c r="D264" s="2" t="s">
        <v>274</v>
      </c>
      <c r="E264" s="9">
        <v>6277</v>
      </c>
      <c r="F264" s="13">
        <v>4.2</v>
      </c>
      <c r="G264" s="9">
        <v>13268</v>
      </c>
      <c r="H264" s="9">
        <v>13495</v>
      </c>
      <c r="I264" s="9">
        <v>26763</v>
      </c>
    </row>
    <row r="265" spans="2:9">
      <c r="B265" s="181"/>
      <c r="C265" s="2" t="s">
        <v>266</v>
      </c>
      <c r="D265" s="2" t="s">
        <v>275</v>
      </c>
      <c r="E265" s="9">
        <v>4500</v>
      </c>
      <c r="F265" s="13">
        <v>3.9</v>
      </c>
      <c r="G265" s="9">
        <v>10080</v>
      </c>
      <c r="H265" s="9">
        <v>8602</v>
      </c>
      <c r="I265" s="9">
        <v>18682</v>
      </c>
    </row>
    <row r="266" spans="2:9">
      <c r="B266" s="181"/>
      <c r="C266" s="2" t="s">
        <v>266</v>
      </c>
      <c r="D266" s="2" t="s">
        <v>276</v>
      </c>
      <c r="E266" s="9">
        <v>3995</v>
      </c>
      <c r="F266" s="13">
        <v>3.8</v>
      </c>
      <c r="G266" s="9">
        <v>7578</v>
      </c>
      <c r="H266" s="9">
        <v>7627</v>
      </c>
      <c r="I266" s="9">
        <v>15205</v>
      </c>
    </row>
    <row r="267" spans="2:9">
      <c r="B267" s="181"/>
      <c r="C267" s="2" t="s">
        <v>266</v>
      </c>
      <c r="D267" s="2" t="s">
        <v>277</v>
      </c>
      <c r="E267" s="9">
        <v>48299</v>
      </c>
      <c r="F267" s="13">
        <v>4</v>
      </c>
      <c r="G267" s="9">
        <v>94108</v>
      </c>
      <c r="H267" s="9">
        <v>103883</v>
      </c>
      <c r="I267" s="9">
        <v>197991</v>
      </c>
    </row>
    <row r="268" spans="2:9">
      <c r="B268" s="181"/>
      <c r="C268" s="2" t="s">
        <v>266</v>
      </c>
      <c r="D268" s="2" t="s">
        <v>278</v>
      </c>
      <c r="E268" s="9">
        <v>23992</v>
      </c>
      <c r="F268" s="13">
        <v>3.8</v>
      </c>
      <c r="G268" s="9">
        <v>45272</v>
      </c>
      <c r="H268" s="9">
        <v>47966</v>
      </c>
      <c r="I268" s="9">
        <v>93238</v>
      </c>
    </row>
    <row r="269" spans="2:9">
      <c r="B269" s="181"/>
      <c r="C269" s="2" t="s">
        <v>266</v>
      </c>
      <c r="D269" s="2" t="s">
        <v>279</v>
      </c>
      <c r="E269" s="9">
        <v>42389</v>
      </c>
      <c r="F269" s="13">
        <v>4.0999999999999996</v>
      </c>
      <c r="G269" s="9">
        <v>82857</v>
      </c>
      <c r="H269" s="9">
        <v>94113</v>
      </c>
      <c r="I269" s="9">
        <v>176970</v>
      </c>
    </row>
    <row r="270" spans="2:9">
      <c r="B270" s="181"/>
      <c r="C270" s="2" t="s">
        <v>266</v>
      </c>
      <c r="D270" s="2" t="s">
        <v>280</v>
      </c>
      <c r="E270" s="9">
        <v>14557</v>
      </c>
      <c r="F270" s="13">
        <v>4.0999999999999996</v>
      </c>
      <c r="G270" s="9">
        <v>28712</v>
      </c>
      <c r="H270" s="9">
        <v>32199</v>
      </c>
      <c r="I270" s="9">
        <v>60911</v>
      </c>
    </row>
    <row r="271" spans="2:9">
      <c r="B271" s="181"/>
      <c r="C271" s="2" t="s">
        <v>281</v>
      </c>
      <c r="D271" s="2" t="s">
        <v>282</v>
      </c>
      <c r="E271" s="9">
        <v>9659</v>
      </c>
      <c r="F271" s="13">
        <v>3.9</v>
      </c>
      <c r="G271" s="9">
        <v>18870</v>
      </c>
      <c r="H271" s="9">
        <v>19983</v>
      </c>
      <c r="I271" s="9">
        <v>38853</v>
      </c>
    </row>
    <row r="272" spans="2:9">
      <c r="B272" s="181"/>
      <c r="C272" s="2" t="s">
        <v>281</v>
      </c>
      <c r="D272" s="2" t="s">
        <v>283</v>
      </c>
      <c r="E272" s="9">
        <v>7950</v>
      </c>
      <c r="F272" s="13">
        <v>3.8</v>
      </c>
      <c r="G272" s="9">
        <v>14484</v>
      </c>
      <c r="H272" s="9">
        <v>16621</v>
      </c>
      <c r="I272" s="9">
        <v>31105</v>
      </c>
    </row>
    <row r="273" spans="2:9">
      <c r="B273" s="181"/>
      <c r="C273" s="2" t="s">
        <v>284</v>
      </c>
      <c r="D273" s="2" t="s">
        <v>285</v>
      </c>
      <c r="E273" s="9">
        <v>9853</v>
      </c>
      <c r="F273" s="13">
        <v>3.8</v>
      </c>
      <c r="G273" s="9">
        <v>18935</v>
      </c>
      <c r="H273" s="9">
        <v>18955</v>
      </c>
      <c r="I273" s="9">
        <v>37890</v>
      </c>
    </row>
    <row r="274" spans="2:9">
      <c r="B274" s="181"/>
      <c r="C274" s="2" t="s">
        <v>284</v>
      </c>
      <c r="D274" s="2" t="s">
        <v>286</v>
      </c>
      <c r="E274" s="9">
        <v>19373</v>
      </c>
      <c r="F274" s="13">
        <v>3.9</v>
      </c>
      <c r="G274" s="9">
        <v>37134</v>
      </c>
      <c r="H274" s="9">
        <v>39629</v>
      </c>
      <c r="I274" s="9">
        <v>76763</v>
      </c>
    </row>
    <row r="275" spans="2:9">
      <c r="B275" s="181"/>
      <c r="C275" s="2" t="s">
        <v>284</v>
      </c>
      <c r="D275" s="2" t="s">
        <v>287</v>
      </c>
      <c r="E275" s="9">
        <v>82921</v>
      </c>
      <c r="F275" s="13">
        <v>3.8</v>
      </c>
      <c r="G275" s="9">
        <v>146985</v>
      </c>
      <c r="H275" s="9">
        <v>166776</v>
      </c>
      <c r="I275" s="9">
        <v>313761</v>
      </c>
    </row>
    <row r="276" spans="2:9">
      <c r="B276" s="181"/>
      <c r="C276" s="2" t="s">
        <v>284</v>
      </c>
      <c r="D276" s="2" t="s">
        <v>288</v>
      </c>
      <c r="E276" s="9">
        <v>70862</v>
      </c>
      <c r="F276" s="13">
        <v>3.9</v>
      </c>
      <c r="G276" s="9">
        <v>133079</v>
      </c>
      <c r="H276" s="9">
        <v>150988</v>
      </c>
      <c r="I276" s="9">
        <v>284067</v>
      </c>
    </row>
    <row r="277" spans="2:9">
      <c r="B277" s="181"/>
      <c r="C277" s="2" t="s">
        <v>284</v>
      </c>
      <c r="D277" s="2" t="s">
        <v>289</v>
      </c>
      <c r="E277" s="9">
        <v>26729</v>
      </c>
      <c r="F277" s="13">
        <v>4</v>
      </c>
      <c r="G277" s="9">
        <v>51222</v>
      </c>
      <c r="H277" s="9">
        <v>58378</v>
      </c>
      <c r="I277" s="9">
        <v>109600</v>
      </c>
    </row>
    <row r="278" spans="2:9">
      <c r="B278" s="181"/>
      <c r="C278" s="2" t="s">
        <v>284</v>
      </c>
      <c r="D278" s="2" t="s">
        <v>290</v>
      </c>
      <c r="E278" s="9">
        <v>35612</v>
      </c>
      <c r="F278" s="13">
        <v>4</v>
      </c>
      <c r="G278" s="9">
        <v>68847</v>
      </c>
      <c r="H278" s="9">
        <v>77553</v>
      </c>
      <c r="I278" s="9">
        <v>146400</v>
      </c>
    </row>
    <row r="279" spans="2:9">
      <c r="B279" s="181"/>
      <c r="C279" s="2" t="s">
        <v>284</v>
      </c>
      <c r="D279" s="2" t="s">
        <v>291</v>
      </c>
      <c r="E279" s="9">
        <v>35446</v>
      </c>
      <c r="F279" s="13">
        <v>4</v>
      </c>
      <c r="G279" s="9">
        <v>66119</v>
      </c>
      <c r="H279" s="9">
        <v>78322</v>
      </c>
      <c r="I279" s="9">
        <v>144441</v>
      </c>
    </row>
    <row r="280" spans="2:9">
      <c r="C280" s="2"/>
      <c r="D280" s="2"/>
      <c r="E280" s="9"/>
      <c r="F280" s="13"/>
      <c r="G280" s="9"/>
      <c r="H280" s="9"/>
      <c r="I280" s="9"/>
    </row>
    <row r="281" spans="2:9">
      <c r="C281" s="183" t="s">
        <v>2474</v>
      </c>
      <c r="D281" s="1" t="s">
        <v>1</v>
      </c>
      <c r="E281" s="9"/>
      <c r="F281" s="54"/>
      <c r="G281" s="52"/>
      <c r="H281" s="52"/>
      <c r="I281" s="52"/>
    </row>
    <row r="282" spans="2:9">
      <c r="B282" s="184"/>
      <c r="C282" s="2" t="s">
        <v>292</v>
      </c>
      <c r="D282" s="1" t="s">
        <v>1</v>
      </c>
      <c r="E282" s="52"/>
      <c r="F282" s="54"/>
      <c r="G282" s="52"/>
      <c r="H282" s="52"/>
      <c r="I282" s="52"/>
    </row>
    <row r="283" spans="2:9">
      <c r="B283" s="184"/>
      <c r="C283" s="2" t="s">
        <v>293</v>
      </c>
      <c r="D283" s="2" t="s">
        <v>294</v>
      </c>
      <c r="E283" s="9">
        <v>4190</v>
      </c>
      <c r="F283" s="13">
        <v>5.9</v>
      </c>
      <c r="G283" s="9">
        <v>11707</v>
      </c>
      <c r="H283" s="9">
        <v>12912</v>
      </c>
      <c r="I283" s="9">
        <v>24619</v>
      </c>
    </row>
    <row r="284" spans="2:9">
      <c r="B284" s="184"/>
      <c r="C284" s="2" t="s">
        <v>293</v>
      </c>
      <c r="D284" s="2" t="s">
        <v>295</v>
      </c>
      <c r="E284" s="9">
        <v>2492</v>
      </c>
      <c r="F284" s="13">
        <v>5.7</v>
      </c>
      <c r="G284" s="9">
        <v>6776</v>
      </c>
      <c r="H284" s="9">
        <v>7350</v>
      </c>
      <c r="I284" s="9">
        <v>14126</v>
      </c>
    </row>
    <row r="285" spans="2:9">
      <c r="B285" s="184"/>
      <c r="C285" s="2" t="s">
        <v>293</v>
      </c>
      <c r="D285" s="2" t="s">
        <v>296</v>
      </c>
      <c r="E285" s="9">
        <v>1757</v>
      </c>
      <c r="F285" s="13">
        <v>3.9</v>
      </c>
      <c r="G285" s="9">
        <v>3523</v>
      </c>
      <c r="H285" s="9">
        <v>3543</v>
      </c>
      <c r="I285" s="9">
        <v>7066</v>
      </c>
    </row>
    <row r="286" spans="2:9">
      <c r="B286" s="184"/>
      <c r="C286" s="2" t="s">
        <v>293</v>
      </c>
      <c r="D286" s="2" t="s">
        <v>297</v>
      </c>
      <c r="E286" s="9">
        <v>2343</v>
      </c>
      <c r="F286" s="13">
        <v>5.9</v>
      </c>
      <c r="G286" s="9">
        <v>6735</v>
      </c>
      <c r="H286" s="9">
        <v>7152</v>
      </c>
      <c r="I286" s="9">
        <v>13887</v>
      </c>
    </row>
    <row r="287" spans="2:9">
      <c r="B287" s="184"/>
      <c r="C287" s="2" t="s">
        <v>293</v>
      </c>
      <c r="D287" s="2" t="s">
        <v>298</v>
      </c>
      <c r="E287" s="9">
        <v>3697</v>
      </c>
      <c r="F287" s="13">
        <v>5.8</v>
      </c>
      <c r="G287" s="9">
        <v>10469</v>
      </c>
      <c r="H287" s="9">
        <v>11021</v>
      </c>
      <c r="I287" s="9">
        <v>21490</v>
      </c>
    </row>
    <row r="288" spans="2:9">
      <c r="B288" s="184"/>
      <c r="C288" s="2" t="s">
        <v>293</v>
      </c>
      <c r="D288" s="2" t="s">
        <v>299</v>
      </c>
      <c r="E288" s="9">
        <v>3168</v>
      </c>
      <c r="F288" s="13">
        <v>5.7</v>
      </c>
      <c r="G288" s="9">
        <v>8891</v>
      </c>
      <c r="H288" s="9">
        <v>9220</v>
      </c>
      <c r="I288" s="9">
        <v>18111</v>
      </c>
    </row>
    <row r="289" spans="2:9">
      <c r="B289" s="184"/>
      <c r="C289" s="2" t="s">
        <v>293</v>
      </c>
      <c r="D289" s="2" t="s">
        <v>300</v>
      </c>
      <c r="E289" s="9">
        <v>3072</v>
      </c>
      <c r="F289" s="13">
        <v>5.7</v>
      </c>
      <c r="G289" s="9">
        <v>8507</v>
      </c>
      <c r="H289" s="9">
        <v>8872</v>
      </c>
      <c r="I289" s="9">
        <v>17379</v>
      </c>
    </row>
    <row r="290" spans="2:9">
      <c r="B290" s="184"/>
      <c r="C290" s="2" t="s">
        <v>293</v>
      </c>
      <c r="D290" s="2" t="s">
        <v>301</v>
      </c>
      <c r="E290" s="9">
        <v>2377</v>
      </c>
      <c r="F290" s="13">
        <v>5.7</v>
      </c>
      <c r="G290" s="9">
        <v>6829</v>
      </c>
      <c r="H290" s="9">
        <v>7295</v>
      </c>
      <c r="I290" s="9">
        <v>14124</v>
      </c>
    </row>
    <row r="291" spans="2:9">
      <c r="B291" s="184"/>
      <c r="C291" s="2" t="s">
        <v>293</v>
      </c>
      <c r="D291" s="2" t="s">
        <v>302</v>
      </c>
      <c r="E291" s="9">
        <v>2653</v>
      </c>
      <c r="F291" s="13">
        <v>5.6</v>
      </c>
      <c r="G291" s="9">
        <v>7217</v>
      </c>
      <c r="H291" s="9">
        <v>7591</v>
      </c>
      <c r="I291" s="9">
        <v>14808</v>
      </c>
    </row>
    <row r="292" spans="2:9">
      <c r="B292" s="184"/>
      <c r="C292" s="2" t="s">
        <v>293</v>
      </c>
      <c r="D292" s="2" t="s">
        <v>303</v>
      </c>
      <c r="E292" s="9">
        <v>4249</v>
      </c>
      <c r="F292" s="13">
        <v>5.6</v>
      </c>
      <c r="G292" s="9">
        <v>11531</v>
      </c>
      <c r="H292" s="9">
        <v>12399</v>
      </c>
      <c r="I292" s="9">
        <v>23930</v>
      </c>
    </row>
    <row r="293" spans="2:9">
      <c r="B293" s="184"/>
      <c r="C293" s="2" t="s">
        <v>293</v>
      </c>
      <c r="D293" s="2" t="s">
        <v>304</v>
      </c>
      <c r="E293" s="9">
        <v>2293</v>
      </c>
      <c r="F293" s="13">
        <v>5.9</v>
      </c>
      <c r="G293" s="9">
        <v>6391</v>
      </c>
      <c r="H293" s="9">
        <v>7075</v>
      </c>
      <c r="I293" s="9">
        <v>13466</v>
      </c>
    </row>
    <row r="294" spans="2:9">
      <c r="B294" s="184"/>
      <c r="C294" s="2" t="s">
        <v>305</v>
      </c>
      <c r="D294" s="2" t="s">
        <v>306</v>
      </c>
      <c r="E294" s="9">
        <v>3474</v>
      </c>
      <c r="F294" s="13">
        <v>5.3</v>
      </c>
      <c r="G294" s="9">
        <v>9147</v>
      </c>
      <c r="H294" s="9">
        <v>9436</v>
      </c>
      <c r="I294" s="9">
        <v>18583</v>
      </c>
    </row>
    <row r="295" spans="2:9">
      <c r="B295" s="184"/>
      <c r="C295" s="2" t="s">
        <v>305</v>
      </c>
      <c r="D295" s="2" t="s">
        <v>307</v>
      </c>
      <c r="E295" s="9">
        <v>3126</v>
      </c>
      <c r="F295" s="13">
        <v>5.7</v>
      </c>
      <c r="G295" s="9">
        <v>8705</v>
      </c>
      <c r="H295" s="9">
        <v>9230</v>
      </c>
      <c r="I295" s="9">
        <v>17935</v>
      </c>
    </row>
    <row r="296" spans="2:9">
      <c r="B296" s="184"/>
      <c r="C296" s="2" t="s">
        <v>305</v>
      </c>
      <c r="D296" s="2" t="s">
        <v>305</v>
      </c>
      <c r="E296" s="9">
        <v>3616</v>
      </c>
      <c r="F296" s="13">
        <v>5.4</v>
      </c>
      <c r="G296" s="9">
        <v>9705</v>
      </c>
      <c r="H296" s="9">
        <v>9830</v>
      </c>
      <c r="I296" s="9">
        <v>19535</v>
      </c>
    </row>
    <row r="297" spans="2:9">
      <c r="B297" s="184"/>
      <c r="C297" s="2" t="s">
        <v>305</v>
      </c>
      <c r="D297" s="2" t="s">
        <v>308</v>
      </c>
      <c r="E297" s="9">
        <v>3350</v>
      </c>
      <c r="F297" s="13">
        <v>5.4</v>
      </c>
      <c r="G297" s="9">
        <v>8867</v>
      </c>
      <c r="H297" s="9">
        <v>9443</v>
      </c>
      <c r="I297" s="9">
        <v>18310</v>
      </c>
    </row>
    <row r="298" spans="2:9">
      <c r="B298" s="184"/>
      <c r="C298" s="2" t="s">
        <v>305</v>
      </c>
      <c r="D298" s="2" t="s">
        <v>309</v>
      </c>
      <c r="E298" s="9">
        <v>2545</v>
      </c>
      <c r="F298" s="13">
        <v>5.2</v>
      </c>
      <c r="G298" s="9">
        <v>6533</v>
      </c>
      <c r="H298" s="9">
        <v>6699</v>
      </c>
      <c r="I298" s="9">
        <v>13232</v>
      </c>
    </row>
    <row r="299" spans="2:9">
      <c r="B299" s="184"/>
      <c r="C299" s="2" t="s">
        <v>310</v>
      </c>
      <c r="D299" s="1" t="s">
        <v>1</v>
      </c>
      <c r="E299" s="52"/>
      <c r="F299" s="54"/>
      <c r="G299" s="52"/>
      <c r="H299" s="52"/>
      <c r="I299" s="52"/>
    </row>
    <row r="300" spans="2:9">
      <c r="B300" s="184"/>
      <c r="C300" s="2" t="s">
        <v>311</v>
      </c>
      <c r="D300" s="2" t="s">
        <v>311</v>
      </c>
      <c r="E300" s="9">
        <v>1929</v>
      </c>
      <c r="F300" s="13">
        <v>5.7</v>
      </c>
      <c r="G300" s="9">
        <v>5295</v>
      </c>
      <c r="H300" s="9">
        <v>5761</v>
      </c>
      <c r="I300" s="9">
        <v>11056</v>
      </c>
    </row>
    <row r="301" spans="2:9">
      <c r="B301" s="184"/>
      <c r="C301" s="2" t="s">
        <v>311</v>
      </c>
      <c r="D301" s="2" t="s">
        <v>312</v>
      </c>
      <c r="E301" s="9">
        <v>4529</v>
      </c>
      <c r="F301" s="13">
        <v>5.2</v>
      </c>
      <c r="G301" s="9">
        <v>11281</v>
      </c>
      <c r="H301" s="9">
        <v>12553</v>
      </c>
      <c r="I301" s="9">
        <v>23834</v>
      </c>
    </row>
    <row r="302" spans="2:9">
      <c r="B302" s="184"/>
      <c r="C302" s="2" t="s">
        <v>311</v>
      </c>
      <c r="D302" s="2" t="s">
        <v>313</v>
      </c>
      <c r="E302" s="9">
        <v>2646</v>
      </c>
      <c r="F302" s="13">
        <v>5.5</v>
      </c>
      <c r="G302" s="9">
        <v>6985</v>
      </c>
      <c r="H302" s="9">
        <v>7603</v>
      </c>
      <c r="I302" s="9">
        <v>14588</v>
      </c>
    </row>
    <row r="303" spans="2:9">
      <c r="B303" s="184"/>
      <c r="C303" s="2" t="s">
        <v>311</v>
      </c>
      <c r="D303" s="2" t="s">
        <v>314</v>
      </c>
      <c r="E303" s="9">
        <v>3235</v>
      </c>
      <c r="F303" s="13">
        <v>5.5</v>
      </c>
      <c r="G303" s="9">
        <v>8386</v>
      </c>
      <c r="H303" s="9">
        <v>9321</v>
      </c>
      <c r="I303" s="9">
        <v>17707</v>
      </c>
    </row>
    <row r="304" spans="2:9">
      <c r="B304" s="184"/>
      <c r="C304" s="2" t="s">
        <v>311</v>
      </c>
      <c r="D304" s="2" t="s">
        <v>315</v>
      </c>
      <c r="E304" s="9">
        <v>2172</v>
      </c>
      <c r="F304" s="13">
        <v>5.8</v>
      </c>
      <c r="G304" s="9">
        <v>5970</v>
      </c>
      <c r="H304" s="9">
        <v>6646</v>
      </c>
      <c r="I304" s="9">
        <v>12616</v>
      </c>
    </row>
    <row r="305" spans="2:9">
      <c r="B305" s="184"/>
      <c r="C305" s="2" t="s">
        <v>311</v>
      </c>
      <c r="D305" s="2" t="s">
        <v>316</v>
      </c>
      <c r="E305" s="9">
        <v>3173</v>
      </c>
      <c r="F305" s="13">
        <v>5.9</v>
      </c>
      <c r="G305" s="9">
        <v>9146</v>
      </c>
      <c r="H305" s="9">
        <v>9600</v>
      </c>
      <c r="I305" s="9">
        <v>18746</v>
      </c>
    </row>
    <row r="306" spans="2:9">
      <c r="B306" s="184"/>
      <c r="C306" s="2" t="s">
        <v>311</v>
      </c>
      <c r="D306" s="2" t="s">
        <v>317</v>
      </c>
      <c r="E306" s="9">
        <v>2498</v>
      </c>
      <c r="F306" s="13">
        <v>5.5</v>
      </c>
      <c r="G306" s="9">
        <v>6596</v>
      </c>
      <c r="H306" s="9">
        <v>7284</v>
      </c>
      <c r="I306" s="9">
        <v>13880</v>
      </c>
    </row>
    <row r="307" spans="2:9">
      <c r="B307" s="184"/>
      <c r="C307" s="2" t="s">
        <v>311</v>
      </c>
      <c r="D307" s="2" t="s">
        <v>318</v>
      </c>
      <c r="E307" s="9">
        <v>1720</v>
      </c>
      <c r="F307" s="13">
        <v>5.6</v>
      </c>
      <c r="G307" s="9">
        <v>4713</v>
      </c>
      <c r="H307" s="9">
        <v>4934</v>
      </c>
      <c r="I307" s="9">
        <v>9647</v>
      </c>
    </row>
    <row r="308" spans="2:9">
      <c r="B308" s="184"/>
      <c r="C308" s="2" t="s">
        <v>319</v>
      </c>
      <c r="D308" s="2" t="s">
        <v>320</v>
      </c>
      <c r="E308" s="9">
        <v>3335</v>
      </c>
      <c r="F308" s="13">
        <v>5.6</v>
      </c>
      <c r="G308" s="9">
        <v>8937</v>
      </c>
      <c r="H308" s="9">
        <v>9728</v>
      </c>
      <c r="I308" s="9">
        <v>18665</v>
      </c>
    </row>
    <row r="309" spans="2:9">
      <c r="B309" s="184"/>
      <c r="C309" s="2" t="s">
        <v>319</v>
      </c>
      <c r="D309" s="2" t="s">
        <v>321</v>
      </c>
      <c r="E309" s="9">
        <v>2560</v>
      </c>
      <c r="F309" s="13">
        <v>5.8</v>
      </c>
      <c r="G309" s="9">
        <v>7223</v>
      </c>
      <c r="H309" s="9">
        <v>7632</v>
      </c>
      <c r="I309" s="9">
        <v>14855</v>
      </c>
    </row>
    <row r="310" spans="2:9">
      <c r="B310" s="184"/>
      <c r="C310" s="2" t="s">
        <v>319</v>
      </c>
      <c r="D310" s="2" t="s">
        <v>322</v>
      </c>
      <c r="E310" s="9">
        <v>4511</v>
      </c>
      <c r="F310" s="13">
        <v>5.5</v>
      </c>
      <c r="G310" s="9">
        <v>12092</v>
      </c>
      <c r="H310" s="9">
        <v>12949</v>
      </c>
      <c r="I310" s="9">
        <v>25041</v>
      </c>
    </row>
    <row r="311" spans="2:9">
      <c r="B311" s="184"/>
      <c r="C311" s="2" t="s">
        <v>319</v>
      </c>
      <c r="D311" s="2" t="s">
        <v>323</v>
      </c>
      <c r="E311" s="9">
        <v>2836</v>
      </c>
      <c r="F311" s="13">
        <v>5.7</v>
      </c>
      <c r="G311" s="9">
        <v>7885</v>
      </c>
      <c r="H311" s="9">
        <v>8324</v>
      </c>
      <c r="I311" s="9">
        <v>16209</v>
      </c>
    </row>
    <row r="312" spans="2:9">
      <c r="B312" s="184"/>
      <c r="C312" s="2" t="s">
        <v>319</v>
      </c>
      <c r="D312" s="2" t="s">
        <v>324</v>
      </c>
      <c r="E312" s="9">
        <v>2103</v>
      </c>
      <c r="F312" s="13">
        <v>5.5</v>
      </c>
      <c r="G312" s="9">
        <v>5687</v>
      </c>
      <c r="H312" s="9">
        <v>5908</v>
      </c>
      <c r="I312" s="9">
        <v>11595</v>
      </c>
    </row>
    <row r="313" spans="2:9">
      <c r="B313" s="184"/>
      <c r="C313" s="2" t="s">
        <v>325</v>
      </c>
      <c r="D313" s="1" t="s">
        <v>1</v>
      </c>
      <c r="E313" s="52"/>
      <c r="F313" s="54"/>
      <c r="G313" s="52"/>
      <c r="H313" s="52"/>
      <c r="I313" s="52"/>
    </row>
    <row r="314" spans="2:9">
      <c r="B314" s="184"/>
      <c r="C314" s="2" t="s">
        <v>326</v>
      </c>
      <c r="D314" s="2" t="s">
        <v>327</v>
      </c>
      <c r="E314" s="9">
        <v>1605</v>
      </c>
      <c r="F314" s="13">
        <v>4.5</v>
      </c>
      <c r="G314" s="9">
        <v>3521</v>
      </c>
      <c r="H314" s="9">
        <v>3624</v>
      </c>
      <c r="I314" s="9">
        <v>7145</v>
      </c>
    </row>
    <row r="315" spans="2:9">
      <c r="B315" s="184"/>
      <c r="C315" s="2" t="s">
        <v>326</v>
      </c>
      <c r="D315" s="2" t="s">
        <v>328</v>
      </c>
      <c r="E315" s="9">
        <v>1234</v>
      </c>
      <c r="F315" s="13">
        <v>5.3</v>
      </c>
      <c r="G315" s="9">
        <v>3398</v>
      </c>
      <c r="H315" s="9">
        <v>3332</v>
      </c>
      <c r="I315" s="9">
        <v>6730</v>
      </c>
    </row>
    <row r="316" spans="2:9">
      <c r="B316" s="184"/>
      <c r="C316" s="2" t="s">
        <v>326</v>
      </c>
      <c r="D316" s="2" t="s">
        <v>329</v>
      </c>
      <c r="E316" s="9">
        <v>2257</v>
      </c>
      <c r="F316" s="13">
        <v>4.8</v>
      </c>
      <c r="G316" s="9">
        <v>5405</v>
      </c>
      <c r="H316" s="9">
        <v>5455</v>
      </c>
      <c r="I316" s="9">
        <v>10860</v>
      </c>
    </row>
    <row r="317" spans="2:9">
      <c r="B317" s="184"/>
      <c r="C317" s="2" t="s">
        <v>326</v>
      </c>
      <c r="D317" s="2" t="s">
        <v>330</v>
      </c>
      <c r="E317" s="9">
        <v>2686</v>
      </c>
      <c r="F317" s="13">
        <v>4.9000000000000004</v>
      </c>
      <c r="G317" s="9">
        <v>6622</v>
      </c>
      <c r="H317" s="9">
        <v>6561</v>
      </c>
      <c r="I317" s="9">
        <v>13183</v>
      </c>
    </row>
    <row r="318" spans="2:9">
      <c r="B318" s="184"/>
      <c r="C318" s="2" t="s">
        <v>326</v>
      </c>
      <c r="D318" s="2" t="s">
        <v>331</v>
      </c>
      <c r="E318" s="9">
        <v>1775</v>
      </c>
      <c r="F318" s="13">
        <v>5.7</v>
      </c>
      <c r="G318" s="9">
        <v>5053</v>
      </c>
      <c r="H318" s="9">
        <v>5047</v>
      </c>
      <c r="I318" s="9">
        <v>10100</v>
      </c>
    </row>
    <row r="319" spans="2:9">
      <c r="B319" s="184"/>
      <c r="C319" s="2" t="s">
        <v>326</v>
      </c>
      <c r="D319" s="2" t="s">
        <v>332</v>
      </c>
      <c r="E319" s="9">
        <v>2779</v>
      </c>
      <c r="F319" s="13">
        <v>6.4</v>
      </c>
      <c r="G319" s="9">
        <v>8656</v>
      </c>
      <c r="H319" s="9">
        <v>9083</v>
      </c>
      <c r="I319" s="9">
        <v>17739</v>
      </c>
    </row>
    <row r="320" spans="2:9">
      <c r="B320" s="184"/>
      <c r="C320" s="2" t="s">
        <v>326</v>
      </c>
      <c r="D320" s="2" t="s">
        <v>333</v>
      </c>
      <c r="E320" s="9">
        <v>2378</v>
      </c>
      <c r="F320" s="13">
        <v>6.2</v>
      </c>
      <c r="G320" s="9">
        <v>7677</v>
      </c>
      <c r="H320" s="9">
        <v>7184</v>
      </c>
      <c r="I320" s="9">
        <v>14861</v>
      </c>
    </row>
    <row r="321" spans="2:9">
      <c r="B321" s="184"/>
      <c r="C321" s="2" t="s">
        <v>326</v>
      </c>
      <c r="D321" s="2" t="s">
        <v>334</v>
      </c>
      <c r="E321" s="9">
        <v>2433</v>
      </c>
      <c r="F321" s="13">
        <v>6.5</v>
      </c>
      <c r="G321" s="9">
        <v>8174</v>
      </c>
      <c r="H321" s="9">
        <v>7743</v>
      </c>
      <c r="I321" s="9">
        <v>15917</v>
      </c>
    </row>
    <row r="322" spans="2:9">
      <c r="B322" s="184"/>
      <c r="C322" s="2" t="s">
        <v>326</v>
      </c>
      <c r="D322" s="2" t="s">
        <v>335</v>
      </c>
      <c r="E322" s="9">
        <v>2966</v>
      </c>
      <c r="F322" s="13">
        <v>6.6</v>
      </c>
      <c r="G322" s="9">
        <v>9689</v>
      </c>
      <c r="H322" s="9">
        <v>9742</v>
      </c>
      <c r="I322" s="9">
        <v>19431</v>
      </c>
    </row>
    <row r="323" spans="2:9">
      <c r="B323" s="184"/>
      <c r="C323" s="2" t="s">
        <v>326</v>
      </c>
      <c r="D323" s="2" t="s">
        <v>336</v>
      </c>
      <c r="E323" s="9">
        <v>5215</v>
      </c>
      <c r="F323" s="13">
        <v>6</v>
      </c>
      <c r="G323" s="9">
        <v>15613</v>
      </c>
      <c r="H323" s="9">
        <v>15917</v>
      </c>
      <c r="I323" s="9">
        <v>31530</v>
      </c>
    </row>
    <row r="324" spans="2:9">
      <c r="B324" s="184"/>
      <c r="C324" s="2" t="s">
        <v>326</v>
      </c>
      <c r="D324" s="2" t="s">
        <v>337</v>
      </c>
      <c r="E324" s="9">
        <v>1868</v>
      </c>
      <c r="F324" s="13">
        <v>5.8</v>
      </c>
      <c r="G324" s="9">
        <v>5765</v>
      </c>
      <c r="H324" s="9">
        <v>5734</v>
      </c>
      <c r="I324" s="9">
        <v>11499</v>
      </c>
    </row>
    <row r="325" spans="2:9">
      <c r="B325" s="184"/>
      <c r="C325" s="2" t="s">
        <v>326</v>
      </c>
      <c r="D325" s="2" t="s">
        <v>338</v>
      </c>
      <c r="E325" s="9">
        <v>2961</v>
      </c>
      <c r="F325" s="13">
        <v>5.3</v>
      </c>
      <c r="G325" s="9">
        <v>7870</v>
      </c>
      <c r="H325" s="9">
        <v>8053</v>
      </c>
      <c r="I325" s="9">
        <v>15923</v>
      </c>
    </row>
    <row r="326" spans="2:9">
      <c r="B326" s="184"/>
      <c r="C326" s="2" t="s">
        <v>326</v>
      </c>
      <c r="D326" s="2" t="s">
        <v>339</v>
      </c>
      <c r="E326" s="9">
        <v>1271</v>
      </c>
      <c r="F326" s="13">
        <v>5</v>
      </c>
      <c r="G326" s="9">
        <v>3240</v>
      </c>
      <c r="H326" s="9">
        <v>3135</v>
      </c>
      <c r="I326" s="9">
        <v>6375</v>
      </c>
    </row>
    <row r="327" spans="2:9">
      <c r="B327" s="184"/>
      <c r="C327" s="2" t="s">
        <v>326</v>
      </c>
      <c r="D327" s="2" t="s">
        <v>340</v>
      </c>
      <c r="E327" s="9">
        <v>2062</v>
      </c>
      <c r="F327" s="13">
        <v>5.0999999999999996</v>
      </c>
      <c r="G327" s="9">
        <v>5271</v>
      </c>
      <c r="H327" s="9">
        <v>5187</v>
      </c>
      <c r="I327" s="9">
        <v>10458</v>
      </c>
    </row>
    <row r="328" spans="2:9">
      <c r="B328" s="184"/>
      <c r="C328" s="2" t="s">
        <v>326</v>
      </c>
      <c r="D328" s="2" t="s">
        <v>341</v>
      </c>
      <c r="E328" s="9">
        <v>1937</v>
      </c>
      <c r="F328" s="13">
        <v>5.7</v>
      </c>
      <c r="G328" s="9">
        <v>5467</v>
      </c>
      <c r="H328" s="9">
        <v>5511</v>
      </c>
      <c r="I328" s="9">
        <v>10978</v>
      </c>
    </row>
    <row r="329" spans="2:9">
      <c r="B329" s="184"/>
      <c r="C329" s="2" t="s">
        <v>326</v>
      </c>
      <c r="D329" s="2" t="s">
        <v>342</v>
      </c>
      <c r="E329" s="9">
        <v>1601</v>
      </c>
      <c r="F329" s="13">
        <v>5.6</v>
      </c>
      <c r="G329" s="9">
        <v>4517</v>
      </c>
      <c r="H329" s="9">
        <v>4437</v>
      </c>
      <c r="I329" s="9">
        <v>8954</v>
      </c>
    </row>
    <row r="330" spans="2:9">
      <c r="B330" s="184"/>
      <c r="C330" s="2" t="s">
        <v>343</v>
      </c>
      <c r="D330" s="1" t="s">
        <v>1</v>
      </c>
      <c r="E330" s="52"/>
      <c r="F330" s="54"/>
      <c r="G330" s="52"/>
      <c r="H330" s="52"/>
      <c r="I330" s="52"/>
    </row>
    <row r="331" spans="2:9">
      <c r="B331" s="184"/>
      <c r="C331" s="2" t="s">
        <v>344</v>
      </c>
      <c r="D331" s="2" t="s">
        <v>345</v>
      </c>
      <c r="E331" s="9">
        <v>5205</v>
      </c>
      <c r="F331" s="13">
        <v>5.5</v>
      </c>
      <c r="G331" s="9">
        <v>13843</v>
      </c>
      <c r="H331" s="9">
        <v>14636</v>
      </c>
      <c r="I331" s="9">
        <v>28479</v>
      </c>
    </row>
    <row r="332" spans="2:9">
      <c r="B332" s="184"/>
      <c r="C332" s="2" t="s">
        <v>344</v>
      </c>
      <c r="D332" s="2" t="s">
        <v>346</v>
      </c>
      <c r="E332" s="9">
        <v>7124</v>
      </c>
      <c r="F332" s="13">
        <v>4</v>
      </c>
      <c r="G332" s="9">
        <v>13524</v>
      </c>
      <c r="H332" s="9">
        <v>15489</v>
      </c>
      <c r="I332" s="9">
        <v>29013</v>
      </c>
    </row>
    <row r="333" spans="2:9">
      <c r="B333" s="184"/>
      <c r="C333" s="2" t="s">
        <v>344</v>
      </c>
      <c r="D333" s="2" t="s">
        <v>347</v>
      </c>
      <c r="E333" s="9">
        <v>7977</v>
      </c>
      <c r="F333" s="13">
        <v>5</v>
      </c>
      <c r="G333" s="9">
        <v>19431</v>
      </c>
      <c r="H333" s="9">
        <v>20932</v>
      </c>
      <c r="I333" s="9">
        <v>40363</v>
      </c>
    </row>
    <row r="334" spans="2:9">
      <c r="B334" s="184"/>
      <c r="C334" s="2" t="s">
        <v>344</v>
      </c>
      <c r="D334" s="2" t="s">
        <v>348</v>
      </c>
      <c r="E334" s="9">
        <v>4921</v>
      </c>
      <c r="F334" s="13">
        <v>5.2</v>
      </c>
      <c r="G334" s="9">
        <v>12398</v>
      </c>
      <c r="H334" s="9">
        <v>13208</v>
      </c>
      <c r="I334" s="9">
        <v>25606</v>
      </c>
    </row>
    <row r="335" spans="2:9">
      <c r="B335" s="184"/>
      <c r="C335" s="2" t="s">
        <v>344</v>
      </c>
      <c r="D335" s="2" t="s">
        <v>349</v>
      </c>
      <c r="E335" s="9">
        <v>6384</v>
      </c>
      <c r="F335" s="13">
        <v>5</v>
      </c>
      <c r="G335" s="9">
        <v>15570</v>
      </c>
      <c r="H335" s="9">
        <v>16423</v>
      </c>
      <c r="I335" s="9">
        <v>31993</v>
      </c>
    </row>
    <row r="336" spans="2:9">
      <c r="B336" s="184"/>
      <c r="C336" s="2" t="s">
        <v>344</v>
      </c>
      <c r="D336" s="2" t="s">
        <v>130</v>
      </c>
      <c r="E336" s="9">
        <v>8970</v>
      </c>
      <c r="F336" s="13">
        <v>5.2</v>
      </c>
      <c r="G336" s="9">
        <v>22687</v>
      </c>
      <c r="H336" s="9">
        <v>24292</v>
      </c>
      <c r="I336" s="9">
        <v>46979</v>
      </c>
    </row>
    <row r="337" spans="2:9">
      <c r="B337" s="184"/>
      <c r="C337" s="2" t="s">
        <v>344</v>
      </c>
      <c r="D337" s="2" t="s">
        <v>350</v>
      </c>
      <c r="E337" s="9">
        <v>3799</v>
      </c>
      <c r="F337" s="13">
        <v>5.3</v>
      </c>
      <c r="G337" s="9">
        <v>9891</v>
      </c>
      <c r="H337" s="9">
        <v>10108</v>
      </c>
      <c r="I337" s="9">
        <v>19999</v>
      </c>
    </row>
    <row r="338" spans="2:9">
      <c r="B338" s="184"/>
      <c r="C338" s="2" t="s">
        <v>344</v>
      </c>
      <c r="D338" s="2" t="s">
        <v>351</v>
      </c>
      <c r="E338" s="9">
        <v>11415</v>
      </c>
      <c r="F338" s="13">
        <v>5.3</v>
      </c>
      <c r="G338" s="9">
        <v>29361</v>
      </c>
      <c r="H338" s="9">
        <v>31350</v>
      </c>
      <c r="I338" s="9">
        <v>60711</v>
      </c>
    </row>
    <row r="339" spans="2:9">
      <c r="B339" s="184"/>
      <c r="C339" s="2" t="s">
        <v>344</v>
      </c>
      <c r="D339" s="2" t="s">
        <v>352</v>
      </c>
      <c r="E339" s="9">
        <v>5343</v>
      </c>
      <c r="F339" s="13">
        <v>5.2</v>
      </c>
      <c r="G339" s="9">
        <v>13550</v>
      </c>
      <c r="H339" s="9">
        <v>14478</v>
      </c>
      <c r="I339" s="9">
        <v>28028</v>
      </c>
    </row>
    <row r="340" spans="2:9">
      <c r="B340" s="184"/>
      <c r="C340" s="2" t="s">
        <v>344</v>
      </c>
      <c r="D340" s="2" t="s">
        <v>353</v>
      </c>
      <c r="E340" s="9">
        <v>6735</v>
      </c>
      <c r="F340" s="13">
        <v>5.5</v>
      </c>
      <c r="G340" s="9">
        <v>18122</v>
      </c>
      <c r="H340" s="9">
        <v>18685</v>
      </c>
      <c r="I340" s="9">
        <v>36807</v>
      </c>
    </row>
    <row r="341" spans="2:9">
      <c r="B341" s="184"/>
      <c r="C341" s="2" t="s">
        <v>344</v>
      </c>
      <c r="D341" s="2" t="s">
        <v>354</v>
      </c>
      <c r="E341" s="9">
        <v>8048</v>
      </c>
      <c r="F341" s="13">
        <v>5.2</v>
      </c>
      <c r="G341" s="9">
        <v>20085</v>
      </c>
      <c r="H341" s="9">
        <v>22013</v>
      </c>
      <c r="I341" s="9">
        <v>42098</v>
      </c>
    </row>
    <row r="342" spans="2:9">
      <c r="B342" s="184"/>
      <c r="C342" s="2" t="s">
        <v>355</v>
      </c>
      <c r="D342" s="1" t="s">
        <v>1</v>
      </c>
      <c r="E342" s="52"/>
      <c r="F342" s="54"/>
      <c r="G342" s="52"/>
      <c r="H342" s="52"/>
      <c r="I342" s="52"/>
    </row>
    <row r="343" spans="2:9">
      <c r="B343" s="184"/>
      <c r="C343" s="2" t="s">
        <v>356</v>
      </c>
      <c r="D343" s="2" t="s">
        <v>356</v>
      </c>
      <c r="E343" s="9">
        <v>4894</v>
      </c>
      <c r="F343" s="13">
        <v>6.2</v>
      </c>
      <c r="G343" s="9">
        <v>14526</v>
      </c>
      <c r="H343" s="9">
        <v>15729</v>
      </c>
      <c r="I343" s="9">
        <v>30255</v>
      </c>
    </row>
    <row r="344" spans="2:9">
      <c r="B344" s="184"/>
      <c r="C344" s="2" t="s">
        <v>356</v>
      </c>
      <c r="D344" s="2" t="s">
        <v>357</v>
      </c>
      <c r="E344" s="9">
        <v>992</v>
      </c>
      <c r="F344" s="13">
        <v>6.3</v>
      </c>
      <c r="G344" s="9">
        <v>3025</v>
      </c>
      <c r="H344" s="9">
        <v>3244</v>
      </c>
      <c r="I344" s="9">
        <v>6269</v>
      </c>
    </row>
    <row r="345" spans="2:9">
      <c r="B345" s="184"/>
      <c r="C345" s="2" t="s">
        <v>356</v>
      </c>
      <c r="D345" s="2" t="s">
        <v>358</v>
      </c>
      <c r="E345" s="9">
        <v>9331</v>
      </c>
      <c r="F345" s="13">
        <v>5.4</v>
      </c>
      <c r="G345" s="9">
        <v>23985</v>
      </c>
      <c r="H345" s="9">
        <v>26181</v>
      </c>
      <c r="I345" s="9">
        <v>50166</v>
      </c>
    </row>
    <row r="346" spans="2:9">
      <c r="B346" s="184"/>
      <c r="C346" s="2" t="s">
        <v>356</v>
      </c>
      <c r="D346" s="2" t="s">
        <v>359</v>
      </c>
      <c r="E346" s="9">
        <v>4525</v>
      </c>
      <c r="F346" s="13">
        <v>6</v>
      </c>
      <c r="G346" s="9">
        <v>12868</v>
      </c>
      <c r="H346" s="9">
        <v>14113</v>
      </c>
      <c r="I346" s="9">
        <v>26981</v>
      </c>
    </row>
    <row r="347" spans="2:9">
      <c r="B347" s="184"/>
      <c r="C347" s="2" t="s">
        <v>356</v>
      </c>
      <c r="D347" s="2" t="s">
        <v>360</v>
      </c>
      <c r="E347" s="9">
        <v>5690</v>
      </c>
      <c r="F347" s="13">
        <v>5.5</v>
      </c>
      <c r="G347" s="9">
        <v>15255</v>
      </c>
      <c r="H347" s="9">
        <v>15986</v>
      </c>
      <c r="I347" s="9">
        <v>31241</v>
      </c>
    </row>
    <row r="348" spans="2:9">
      <c r="B348" s="184"/>
      <c r="C348" s="2" t="s">
        <v>356</v>
      </c>
      <c r="D348" s="2" t="s">
        <v>361</v>
      </c>
      <c r="E348" s="9">
        <v>7626</v>
      </c>
      <c r="F348" s="13">
        <v>5.8</v>
      </c>
      <c r="G348" s="9">
        <v>21137</v>
      </c>
      <c r="H348" s="9">
        <v>22869</v>
      </c>
      <c r="I348" s="9">
        <v>44006</v>
      </c>
    </row>
    <row r="349" spans="2:9">
      <c r="B349" s="184"/>
      <c r="C349" s="2" t="s">
        <v>362</v>
      </c>
      <c r="D349" s="1" t="s">
        <v>1</v>
      </c>
      <c r="E349" s="52"/>
      <c r="F349" s="54"/>
      <c r="G349" s="52"/>
      <c r="H349" s="52"/>
      <c r="I349" s="52"/>
    </row>
    <row r="350" spans="2:9">
      <c r="B350" s="184"/>
      <c r="C350" s="2" t="s">
        <v>363</v>
      </c>
      <c r="D350" s="2" t="s">
        <v>364</v>
      </c>
      <c r="E350" s="9">
        <v>1468</v>
      </c>
      <c r="F350" s="13">
        <v>5.6</v>
      </c>
      <c r="G350" s="9">
        <v>4276</v>
      </c>
      <c r="H350" s="9">
        <v>4205</v>
      </c>
      <c r="I350" s="9">
        <v>8481</v>
      </c>
    </row>
    <row r="351" spans="2:9">
      <c r="B351" s="184"/>
      <c r="C351" s="2" t="s">
        <v>363</v>
      </c>
      <c r="D351" s="2" t="s">
        <v>365</v>
      </c>
      <c r="E351" s="9">
        <v>1406</v>
      </c>
      <c r="F351" s="13">
        <v>5.4</v>
      </c>
      <c r="G351" s="9">
        <v>3825</v>
      </c>
      <c r="H351" s="9">
        <v>3861</v>
      </c>
      <c r="I351" s="9">
        <v>7686</v>
      </c>
    </row>
    <row r="352" spans="2:9">
      <c r="B352" s="184"/>
      <c r="C352" s="2" t="s">
        <v>363</v>
      </c>
      <c r="D352" s="2" t="s">
        <v>366</v>
      </c>
      <c r="E352" s="9">
        <v>1521</v>
      </c>
      <c r="F352" s="13">
        <v>5.6</v>
      </c>
      <c r="G352" s="9">
        <v>4259</v>
      </c>
      <c r="H352" s="9">
        <v>4302</v>
      </c>
      <c r="I352" s="9">
        <v>8561</v>
      </c>
    </row>
    <row r="353" spans="2:9">
      <c r="B353" s="184"/>
      <c r="C353" s="2" t="s">
        <v>363</v>
      </c>
      <c r="D353" s="2" t="s">
        <v>367</v>
      </c>
      <c r="E353" s="9">
        <v>1162</v>
      </c>
      <c r="F353" s="13">
        <v>5.7</v>
      </c>
      <c r="G353" s="9">
        <v>3348</v>
      </c>
      <c r="H353" s="9">
        <v>3279</v>
      </c>
      <c r="I353" s="9">
        <v>6627</v>
      </c>
    </row>
    <row r="354" spans="2:9">
      <c r="B354" s="184"/>
      <c r="C354" s="2" t="s">
        <v>363</v>
      </c>
      <c r="D354" s="2" t="s">
        <v>368</v>
      </c>
      <c r="E354" s="9">
        <v>1204</v>
      </c>
      <c r="F354" s="13">
        <v>5.2</v>
      </c>
      <c r="G354" s="9">
        <v>3147</v>
      </c>
      <c r="H354" s="9">
        <v>3216</v>
      </c>
      <c r="I354" s="9">
        <v>6363</v>
      </c>
    </row>
    <row r="355" spans="2:9">
      <c r="B355" s="184"/>
      <c r="C355" s="2" t="s">
        <v>363</v>
      </c>
      <c r="D355" s="2" t="s">
        <v>369</v>
      </c>
      <c r="E355" s="9">
        <v>971</v>
      </c>
      <c r="F355" s="13">
        <v>5.4</v>
      </c>
      <c r="G355" s="9">
        <v>2675</v>
      </c>
      <c r="H355" s="9">
        <v>2584</v>
      </c>
      <c r="I355" s="9">
        <v>5259</v>
      </c>
    </row>
    <row r="356" spans="2:9">
      <c r="B356" s="184"/>
      <c r="C356" s="2" t="s">
        <v>363</v>
      </c>
      <c r="D356" s="2" t="s">
        <v>370</v>
      </c>
      <c r="E356" s="9">
        <v>1772</v>
      </c>
      <c r="F356" s="13">
        <v>5</v>
      </c>
      <c r="G356" s="9">
        <v>4447</v>
      </c>
      <c r="H356" s="9">
        <v>4362</v>
      </c>
      <c r="I356" s="9">
        <v>8809</v>
      </c>
    </row>
    <row r="357" spans="2:9">
      <c r="B357" s="184"/>
      <c r="C357" s="2" t="s">
        <v>363</v>
      </c>
      <c r="D357" s="2" t="s">
        <v>371</v>
      </c>
      <c r="E357" s="9">
        <v>1043</v>
      </c>
      <c r="F357" s="13">
        <v>5.5</v>
      </c>
      <c r="G357" s="9">
        <v>2891</v>
      </c>
      <c r="H357" s="9">
        <v>2945</v>
      </c>
      <c r="I357" s="9">
        <v>5836</v>
      </c>
    </row>
    <row r="358" spans="2:9">
      <c r="B358" s="184"/>
      <c r="C358" s="2" t="s">
        <v>363</v>
      </c>
      <c r="D358" s="2" t="s">
        <v>372</v>
      </c>
      <c r="E358" s="9">
        <v>1305</v>
      </c>
      <c r="F358" s="13">
        <v>5.3</v>
      </c>
      <c r="G358" s="9">
        <v>3563</v>
      </c>
      <c r="H358" s="9">
        <v>3332</v>
      </c>
      <c r="I358" s="9">
        <v>6895</v>
      </c>
    </row>
    <row r="359" spans="2:9">
      <c r="B359" s="184"/>
      <c r="C359" s="2" t="s">
        <v>363</v>
      </c>
      <c r="D359" s="2" t="s">
        <v>373</v>
      </c>
      <c r="E359" s="9">
        <v>1507</v>
      </c>
      <c r="F359" s="13">
        <v>5.8</v>
      </c>
      <c r="G359" s="9">
        <v>4345</v>
      </c>
      <c r="H359" s="9">
        <v>4459</v>
      </c>
      <c r="I359" s="9">
        <v>8804</v>
      </c>
    </row>
    <row r="360" spans="2:9">
      <c r="B360" s="184"/>
      <c r="C360" s="2" t="s">
        <v>363</v>
      </c>
      <c r="D360" s="2" t="s">
        <v>374</v>
      </c>
      <c r="E360" s="9">
        <v>2294</v>
      </c>
      <c r="F360" s="13">
        <v>4.7</v>
      </c>
      <c r="G360" s="9">
        <v>5420</v>
      </c>
      <c r="H360" s="9">
        <v>5274</v>
      </c>
      <c r="I360" s="9">
        <v>10694</v>
      </c>
    </row>
    <row r="361" spans="2:9">
      <c r="B361" s="184"/>
      <c r="C361" s="2" t="s">
        <v>363</v>
      </c>
      <c r="D361" s="2" t="s">
        <v>375</v>
      </c>
      <c r="E361" s="9">
        <v>946</v>
      </c>
      <c r="F361" s="13">
        <v>5.5</v>
      </c>
      <c r="G361" s="9">
        <v>2574</v>
      </c>
      <c r="H361" s="9">
        <v>2664</v>
      </c>
      <c r="I361" s="9">
        <v>5238</v>
      </c>
    </row>
    <row r="362" spans="2:9">
      <c r="B362" s="184"/>
      <c r="C362" s="2" t="s">
        <v>376</v>
      </c>
      <c r="D362" s="1" t="s">
        <v>1</v>
      </c>
      <c r="E362" s="52"/>
      <c r="F362" s="54"/>
      <c r="G362" s="52"/>
      <c r="H362" s="52"/>
      <c r="I362" s="52"/>
    </row>
    <row r="363" spans="2:9">
      <c r="B363" s="184"/>
      <c r="C363" s="2" t="s">
        <v>377</v>
      </c>
      <c r="D363" s="2" t="s">
        <v>378</v>
      </c>
      <c r="E363" s="9">
        <v>1147</v>
      </c>
      <c r="F363" s="13">
        <v>4.8</v>
      </c>
      <c r="G363" s="9">
        <v>2819</v>
      </c>
      <c r="H363" s="9">
        <v>2711</v>
      </c>
      <c r="I363" s="9">
        <v>5530</v>
      </c>
    </row>
    <row r="364" spans="2:9">
      <c r="B364" s="184"/>
      <c r="C364" s="2" t="s">
        <v>377</v>
      </c>
      <c r="D364" s="2" t="s">
        <v>379</v>
      </c>
      <c r="E364" s="9">
        <v>4589</v>
      </c>
      <c r="F364" s="13">
        <v>5.6</v>
      </c>
      <c r="G364" s="9">
        <v>12429</v>
      </c>
      <c r="H364" s="9">
        <v>13244</v>
      </c>
      <c r="I364" s="9">
        <v>25673</v>
      </c>
    </row>
    <row r="365" spans="2:9">
      <c r="B365" s="184"/>
      <c r="C365" s="2" t="s">
        <v>377</v>
      </c>
      <c r="D365" s="2" t="s">
        <v>380</v>
      </c>
      <c r="E365" s="9">
        <v>1995</v>
      </c>
      <c r="F365" s="13">
        <v>4.7</v>
      </c>
      <c r="G365" s="9">
        <v>4817</v>
      </c>
      <c r="H365" s="9">
        <v>4639</v>
      </c>
      <c r="I365" s="9">
        <v>9456</v>
      </c>
    </row>
    <row r="366" spans="2:9">
      <c r="B366" s="184"/>
      <c r="C366" s="2" t="s">
        <v>377</v>
      </c>
      <c r="D366" s="2" t="s">
        <v>381</v>
      </c>
      <c r="E366" s="9">
        <v>754</v>
      </c>
      <c r="F366" s="13">
        <v>6.7</v>
      </c>
      <c r="G366" s="9">
        <v>2504</v>
      </c>
      <c r="H366" s="9">
        <v>2572</v>
      </c>
      <c r="I366" s="9">
        <v>5076</v>
      </c>
    </row>
    <row r="367" spans="2:9">
      <c r="B367" s="184"/>
      <c r="C367" s="2" t="s">
        <v>377</v>
      </c>
      <c r="D367" s="2" t="s">
        <v>382</v>
      </c>
      <c r="E367" s="9">
        <v>770</v>
      </c>
      <c r="F367" s="13">
        <v>5.8</v>
      </c>
      <c r="G367" s="9">
        <v>2163</v>
      </c>
      <c r="H367" s="9">
        <v>2307</v>
      </c>
      <c r="I367" s="9">
        <v>4470</v>
      </c>
    </row>
    <row r="368" spans="2:9">
      <c r="B368" s="184"/>
      <c r="C368" s="2" t="s">
        <v>377</v>
      </c>
      <c r="D368" s="2" t="s">
        <v>383</v>
      </c>
      <c r="E368" s="9">
        <v>1251</v>
      </c>
      <c r="F368" s="13">
        <v>8.6999999999999993</v>
      </c>
      <c r="G368" s="9">
        <v>4962</v>
      </c>
      <c r="H368" s="9">
        <v>6129</v>
      </c>
      <c r="I368" s="9">
        <v>11091</v>
      </c>
    </row>
    <row r="369" spans="2:9">
      <c r="B369" s="184"/>
      <c r="C369" s="2" t="s">
        <v>377</v>
      </c>
      <c r="D369" s="2" t="s">
        <v>384</v>
      </c>
      <c r="E369" s="9">
        <v>2028</v>
      </c>
      <c r="F369" s="13">
        <v>4.4000000000000004</v>
      </c>
      <c r="G369" s="9">
        <v>4412</v>
      </c>
      <c r="H369" s="9">
        <v>4539</v>
      </c>
      <c r="I369" s="9">
        <v>8951</v>
      </c>
    </row>
    <row r="370" spans="2:9">
      <c r="B370" s="184"/>
      <c r="C370" s="2" t="s">
        <v>377</v>
      </c>
      <c r="D370" s="2" t="s">
        <v>385</v>
      </c>
      <c r="E370" s="9">
        <v>1746</v>
      </c>
      <c r="F370" s="13">
        <v>4.5999999999999996</v>
      </c>
      <c r="G370" s="9">
        <v>4113</v>
      </c>
      <c r="H370" s="9">
        <v>4009</v>
      </c>
      <c r="I370" s="9">
        <v>8122</v>
      </c>
    </row>
    <row r="371" spans="2:9">
      <c r="B371" s="184"/>
      <c r="C371" s="2" t="s">
        <v>377</v>
      </c>
      <c r="D371" s="2" t="s">
        <v>386</v>
      </c>
      <c r="E371" s="9">
        <v>1625</v>
      </c>
      <c r="F371" s="13">
        <v>4.0999999999999996</v>
      </c>
      <c r="G371" s="9">
        <v>3419</v>
      </c>
      <c r="H371" s="9">
        <v>3278</v>
      </c>
      <c r="I371" s="9">
        <v>6697</v>
      </c>
    </row>
    <row r="372" spans="2:9">
      <c r="B372" s="184"/>
      <c r="C372" s="2" t="s">
        <v>377</v>
      </c>
      <c r="D372" s="2" t="s">
        <v>387</v>
      </c>
      <c r="E372" s="9">
        <v>1935</v>
      </c>
      <c r="F372" s="13">
        <v>4.4000000000000004</v>
      </c>
      <c r="G372" s="9">
        <v>4405</v>
      </c>
      <c r="H372" s="9">
        <v>4143</v>
      </c>
      <c r="I372" s="9">
        <v>8548</v>
      </c>
    </row>
    <row r="373" spans="2:9">
      <c r="B373" s="184"/>
      <c r="C373" s="2" t="s">
        <v>377</v>
      </c>
      <c r="D373" s="2" t="s">
        <v>388</v>
      </c>
      <c r="E373" s="9">
        <v>1690</v>
      </c>
      <c r="F373" s="13">
        <v>4.5999999999999996</v>
      </c>
      <c r="G373" s="9">
        <v>3884</v>
      </c>
      <c r="H373" s="9">
        <v>3999</v>
      </c>
      <c r="I373" s="9">
        <v>7883</v>
      </c>
    </row>
    <row r="374" spans="2:9">
      <c r="B374" s="184"/>
      <c r="C374" s="2" t="s">
        <v>377</v>
      </c>
      <c r="D374" s="2" t="s">
        <v>389</v>
      </c>
      <c r="E374" s="9">
        <v>1173</v>
      </c>
      <c r="F374" s="13">
        <v>5.3</v>
      </c>
      <c r="G374" s="9">
        <v>2913</v>
      </c>
      <c r="H374" s="9">
        <v>3358</v>
      </c>
      <c r="I374" s="9">
        <v>6271</v>
      </c>
    </row>
    <row r="375" spans="2:9">
      <c r="B375" s="184"/>
      <c r="C375" s="2" t="s">
        <v>377</v>
      </c>
      <c r="D375" s="2" t="s">
        <v>390</v>
      </c>
      <c r="E375" s="9">
        <v>2684</v>
      </c>
      <c r="F375" s="13">
        <v>5.8</v>
      </c>
      <c r="G375" s="9">
        <v>7291</v>
      </c>
      <c r="H375" s="9">
        <v>8188</v>
      </c>
      <c r="I375" s="9">
        <v>15479</v>
      </c>
    </row>
    <row r="376" spans="2:9">
      <c r="B376" s="184"/>
      <c r="C376" s="2" t="s">
        <v>377</v>
      </c>
      <c r="D376" s="2" t="s">
        <v>391</v>
      </c>
      <c r="E376" s="9">
        <v>2135</v>
      </c>
      <c r="F376" s="13">
        <v>4.5999999999999996</v>
      </c>
      <c r="G376" s="9">
        <v>4832</v>
      </c>
      <c r="H376" s="9">
        <v>4938</v>
      </c>
      <c r="I376" s="9">
        <v>9770</v>
      </c>
    </row>
    <row r="377" spans="2:9">
      <c r="B377" s="184"/>
      <c r="C377" s="2" t="s">
        <v>377</v>
      </c>
      <c r="D377" s="2" t="s">
        <v>392</v>
      </c>
      <c r="E377" s="9">
        <v>1587</v>
      </c>
      <c r="F377" s="13">
        <v>4.9000000000000004</v>
      </c>
      <c r="G377" s="9">
        <v>3797</v>
      </c>
      <c r="H377" s="9">
        <v>3993</v>
      </c>
      <c r="I377" s="9">
        <v>7790</v>
      </c>
    </row>
    <row r="378" spans="2:9">
      <c r="B378" s="184"/>
      <c r="C378" s="2" t="s">
        <v>377</v>
      </c>
      <c r="D378" s="2" t="s">
        <v>393</v>
      </c>
      <c r="E378" s="9">
        <v>2067</v>
      </c>
      <c r="F378" s="13">
        <v>4.5999999999999996</v>
      </c>
      <c r="G378" s="9">
        <v>4789</v>
      </c>
      <c r="H378" s="9">
        <v>4811</v>
      </c>
      <c r="I378" s="9">
        <v>9600</v>
      </c>
    </row>
    <row r="379" spans="2:9">
      <c r="B379" s="184"/>
      <c r="C379" s="2" t="s">
        <v>377</v>
      </c>
      <c r="D379" s="2" t="s">
        <v>394</v>
      </c>
      <c r="E379" s="9">
        <v>1035</v>
      </c>
      <c r="F379" s="13">
        <v>8.5</v>
      </c>
      <c r="G379" s="9">
        <v>4078</v>
      </c>
      <c r="H379" s="9">
        <v>4689</v>
      </c>
      <c r="I379" s="9">
        <v>8767</v>
      </c>
    </row>
    <row r="380" spans="2:9">
      <c r="B380" s="184"/>
      <c r="C380" s="2" t="s">
        <v>377</v>
      </c>
      <c r="D380" s="2" t="s">
        <v>395</v>
      </c>
      <c r="E380" s="9">
        <v>780</v>
      </c>
      <c r="F380" s="13">
        <v>6.8</v>
      </c>
      <c r="G380" s="9">
        <v>1917</v>
      </c>
      <c r="H380" s="9">
        <v>3454</v>
      </c>
      <c r="I380" s="9">
        <v>5371</v>
      </c>
    </row>
    <row r="381" spans="2:9">
      <c r="B381" s="184"/>
      <c r="C381" s="2" t="s">
        <v>377</v>
      </c>
      <c r="D381" s="2" t="s">
        <v>396</v>
      </c>
      <c r="E381" s="9">
        <v>3001</v>
      </c>
      <c r="F381" s="13">
        <v>4.3</v>
      </c>
      <c r="G381" s="9">
        <v>6293</v>
      </c>
      <c r="H381" s="9">
        <v>6484</v>
      </c>
      <c r="I381" s="9">
        <v>12777</v>
      </c>
    </row>
    <row r="382" spans="2:9">
      <c r="B382" s="184"/>
      <c r="C382" s="2" t="s">
        <v>397</v>
      </c>
      <c r="D382" s="1" t="s">
        <v>1</v>
      </c>
      <c r="E382" s="52"/>
      <c r="F382" s="54"/>
      <c r="G382" s="52"/>
      <c r="H382" s="52"/>
      <c r="I382" s="52"/>
    </row>
    <row r="383" spans="2:9">
      <c r="B383" s="184"/>
      <c r="C383" s="2" t="s">
        <v>398</v>
      </c>
      <c r="D383" s="2" t="s">
        <v>399</v>
      </c>
      <c r="E383" s="9">
        <v>8175</v>
      </c>
      <c r="F383" s="13">
        <v>4</v>
      </c>
      <c r="G383" s="9">
        <v>15389</v>
      </c>
      <c r="H383" s="9">
        <v>17610</v>
      </c>
      <c r="I383" s="9">
        <v>32999</v>
      </c>
    </row>
    <row r="384" spans="2:9">
      <c r="B384" s="184"/>
      <c r="C384" s="2" t="s">
        <v>398</v>
      </c>
      <c r="D384" s="2" t="s">
        <v>400</v>
      </c>
      <c r="E384" s="9">
        <v>5508</v>
      </c>
      <c r="F384" s="13">
        <v>4.0999999999999996</v>
      </c>
      <c r="G384" s="9">
        <v>10752</v>
      </c>
      <c r="H384" s="9">
        <v>12207</v>
      </c>
      <c r="I384" s="9">
        <v>22959</v>
      </c>
    </row>
    <row r="385" spans="2:9">
      <c r="B385" s="184"/>
      <c r="C385" s="2" t="s">
        <v>401</v>
      </c>
      <c r="D385" s="2" t="s">
        <v>402</v>
      </c>
      <c r="E385" s="9">
        <v>3978</v>
      </c>
      <c r="F385" s="13">
        <v>5</v>
      </c>
      <c r="G385" s="9">
        <v>9505</v>
      </c>
      <c r="H385" s="9">
        <v>10394</v>
      </c>
      <c r="I385" s="9">
        <v>19899</v>
      </c>
    </row>
    <row r="386" spans="2:9">
      <c r="B386" s="184"/>
      <c r="C386" s="2" t="s">
        <v>401</v>
      </c>
      <c r="D386" s="2" t="s">
        <v>403</v>
      </c>
      <c r="E386" s="9">
        <v>3060</v>
      </c>
      <c r="F386" s="13">
        <v>5</v>
      </c>
      <c r="G386" s="9">
        <v>7262</v>
      </c>
      <c r="H386" s="9">
        <v>7979</v>
      </c>
      <c r="I386" s="9">
        <v>15241</v>
      </c>
    </row>
    <row r="387" spans="2:9">
      <c r="B387" s="184"/>
      <c r="C387" s="2" t="s">
        <v>401</v>
      </c>
      <c r="D387" s="2" t="s">
        <v>404</v>
      </c>
      <c r="E387" s="9">
        <v>3442</v>
      </c>
      <c r="F387" s="13">
        <v>5.4</v>
      </c>
      <c r="G387" s="9">
        <v>8860</v>
      </c>
      <c r="H387" s="9">
        <v>9619</v>
      </c>
      <c r="I387" s="9">
        <v>18479</v>
      </c>
    </row>
    <row r="388" spans="2:9">
      <c r="B388" s="184"/>
      <c r="C388" s="2" t="s">
        <v>401</v>
      </c>
      <c r="D388" s="2" t="s">
        <v>405</v>
      </c>
      <c r="E388" s="9">
        <v>3256</v>
      </c>
      <c r="F388" s="13">
        <v>5.2</v>
      </c>
      <c r="G388" s="9">
        <v>8578</v>
      </c>
      <c r="H388" s="9">
        <v>8827</v>
      </c>
      <c r="I388" s="9">
        <v>17405</v>
      </c>
    </row>
    <row r="389" spans="2:9">
      <c r="B389" s="184"/>
      <c r="C389" s="2" t="s">
        <v>401</v>
      </c>
      <c r="D389" s="2" t="s">
        <v>406</v>
      </c>
      <c r="E389" s="9">
        <v>5329</v>
      </c>
      <c r="F389" s="13">
        <v>5.2</v>
      </c>
      <c r="G389" s="9">
        <v>13275</v>
      </c>
      <c r="H389" s="9">
        <v>14266</v>
      </c>
      <c r="I389" s="9">
        <v>27541</v>
      </c>
    </row>
    <row r="390" spans="2:9">
      <c r="B390" s="184"/>
      <c r="C390" s="2" t="s">
        <v>401</v>
      </c>
      <c r="D390" s="2" t="s">
        <v>407</v>
      </c>
      <c r="E390" s="9">
        <v>3500</v>
      </c>
      <c r="F390" s="13">
        <v>5.4</v>
      </c>
      <c r="G390" s="9">
        <v>9353</v>
      </c>
      <c r="H390" s="9">
        <v>9673</v>
      </c>
      <c r="I390" s="9">
        <v>19026</v>
      </c>
    </row>
    <row r="391" spans="2:9">
      <c r="B391" s="184"/>
      <c r="C391" s="2" t="s">
        <v>401</v>
      </c>
      <c r="D391" s="2" t="s">
        <v>408</v>
      </c>
      <c r="E391" s="9">
        <v>5382</v>
      </c>
      <c r="F391" s="13">
        <v>5.2</v>
      </c>
      <c r="G391" s="9">
        <v>14257</v>
      </c>
      <c r="H391" s="9">
        <v>14965</v>
      </c>
      <c r="I391" s="9">
        <v>29222</v>
      </c>
    </row>
    <row r="392" spans="2:9">
      <c r="B392" s="184"/>
      <c r="C392" s="2" t="s">
        <v>401</v>
      </c>
      <c r="D392" s="2" t="s">
        <v>409</v>
      </c>
      <c r="E392" s="9">
        <v>3039</v>
      </c>
      <c r="F392" s="13">
        <v>4.8</v>
      </c>
      <c r="G392" s="9">
        <v>6996</v>
      </c>
      <c r="H392" s="9">
        <v>7628</v>
      </c>
      <c r="I392" s="9">
        <v>14624</v>
      </c>
    </row>
    <row r="393" spans="2:9">
      <c r="B393" s="184"/>
      <c r="C393" s="2" t="s">
        <v>401</v>
      </c>
      <c r="D393" s="2" t="s">
        <v>410</v>
      </c>
      <c r="E393" s="9">
        <v>3058</v>
      </c>
      <c r="F393" s="13">
        <v>4.9000000000000004</v>
      </c>
      <c r="G393" s="9">
        <v>7196</v>
      </c>
      <c r="H393" s="9">
        <v>7778</v>
      </c>
      <c r="I393" s="9">
        <v>14974</v>
      </c>
    </row>
    <row r="394" spans="2:9">
      <c r="B394" s="184"/>
      <c r="C394" s="2" t="s">
        <v>401</v>
      </c>
      <c r="D394" s="2" t="s">
        <v>411</v>
      </c>
      <c r="E394" s="9">
        <v>2135</v>
      </c>
      <c r="F394" s="13">
        <v>5.3</v>
      </c>
      <c r="G394" s="9">
        <v>5354</v>
      </c>
      <c r="H394" s="9">
        <v>5920</v>
      </c>
      <c r="I394" s="9">
        <v>11274</v>
      </c>
    </row>
    <row r="395" spans="2:9">
      <c r="B395" s="184"/>
      <c r="C395" s="2" t="s">
        <v>401</v>
      </c>
      <c r="D395" s="2" t="s">
        <v>412</v>
      </c>
      <c r="E395" s="9">
        <v>4581</v>
      </c>
      <c r="F395" s="13">
        <v>5.0999999999999996</v>
      </c>
      <c r="G395" s="9">
        <v>11212</v>
      </c>
      <c r="H395" s="9">
        <v>12138</v>
      </c>
      <c r="I395" s="9">
        <v>23350</v>
      </c>
    </row>
    <row r="396" spans="2:9">
      <c r="B396" s="184"/>
      <c r="C396" s="2" t="s">
        <v>401</v>
      </c>
      <c r="D396" s="2" t="s">
        <v>413</v>
      </c>
      <c r="E396" s="9">
        <v>3764</v>
      </c>
      <c r="F396" s="13">
        <v>5.3</v>
      </c>
      <c r="G396" s="9">
        <v>9775</v>
      </c>
      <c r="H396" s="9">
        <v>10446</v>
      </c>
      <c r="I396" s="9">
        <v>20221</v>
      </c>
    </row>
    <row r="397" spans="2:9">
      <c r="B397" s="184"/>
      <c r="C397" s="2" t="s">
        <v>401</v>
      </c>
      <c r="D397" s="2" t="s">
        <v>414</v>
      </c>
      <c r="E397" s="9">
        <v>3746</v>
      </c>
      <c r="F397" s="13">
        <v>5.2</v>
      </c>
      <c r="G397" s="9">
        <v>9485</v>
      </c>
      <c r="H397" s="9">
        <v>10236</v>
      </c>
      <c r="I397" s="9">
        <v>19721</v>
      </c>
    </row>
    <row r="398" spans="2:9">
      <c r="B398" s="184"/>
      <c r="C398" s="2" t="s">
        <v>401</v>
      </c>
      <c r="D398" s="2" t="s">
        <v>415</v>
      </c>
      <c r="E398" s="9">
        <v>3534</v>
      </c>
      <c r="F398" s="13">
        <v>5.3</v>
      </c>
      <c r="G398" s="9">
        <v>9059</v>
      </c>
      <c r="H398" s="9">
        <v>9533</v>
      </c>
      <c r="I398" s="9">
        <v>18592</v>
      </c>
    </row>
    <row r="399" spans="2:9">
      <c r="B399" s="184"/>
      <c r="C399" s="2" t="s">
        <v>416</v>
      </c>
      <c r="D399" s="1" t="s">
        <v>1</v>
      </c>
      <c r="E399" s="52"/>
      <c r="F399" s="54"/>
      <c r="G399" s="52"/>
      <c r="H399" s="52"/>
      <c r="I399" s="52"/>
    </row>
    <row r="400" spans="2:9">
      <c r="B400" s="184"/>
      <c r="C400" s="2" t="s">
        <v>417</v>
      </c>
      <c r="D400" s="2" t="s">
        <v>418</v>
      </c>
      <c r="E400" s="9">
        <v>3918</v>
      </c>
      <c r="F400" s="13">
        <v>5.7</v>
      </c>
      <c r="G400" s="9">
        <v>10644</v>
      </c>
      <c r="H400" s="9">
        <v>11668</v>
      </c>
      <c r="I400" s="9">
        <v>22312</v>
      </c>
    </row>
    <row r="401" spans="2:9">
      <c r="B401" s="184"/>
      <c r="C401" s="2" t="s">
        <v>417</v>
      </c>
      <c r="D401" s="2" t="s">
        <v>419</v>
      </c>
      <c r="E401" s="9">
        <v>4288</v>
      </c>
      <c r="F401" s="13">
        <v>5.8</v>
      </c>
      <c r="G401" s="9">
        <v>12041</v>
      </c>
      <c r="H401" s="9">
        <v>12772</v>
      </c>
      <c r="I401" s="9">
        <v>24813</v>
      </c>
    </row>
    <row r="402" spans="2:9">
      <c r="B402" s="184"/>
      <c r="C402" s="2" t="s">
        <v>417</v>
      </c>
      <c r="D402" s="2" t="s">
        <v>420</v>
      </c>
      <c r="E402" s="9">
        <v>3236</v>
      </c>
      <c r="F402" s="13">
        <v>5.5</v>
      </c>
      <c r="G402" s="9">
        <v>8644</v>
      </c>
      <c r="H402" s="9">
        <v>9347</v>
      </c>
      <c r="I402" s="9">
        <v>17991</v>
      </c>
    </row>
    <row r="403" spans="2:9">
      <c r="B403" s="184"/>
      <c r="C403" s="2" t="s">
        <v>417</v>
      </c>
      <c r="D403" s="2" t="s">
        <v>421</v>
      </c>
      <c r="E403" s="9">
        <v>2701</v>
      </c>
      <c r="F403" s="13">
        <v>5.5</v>
      </c>
      <c r="G403" s="9">
        <v>7094</v>
      </c>
      <c r="H403" s="9">
        <v>7711</v>
      </c>
      <c r="I403" s="9">
        <v>14805</v>
      </c>
    </row>
    <row r="404" spans="2:9">
      <c r="B404" s="184"/>
      <c r="C404" s="2" t="s">
        <v>417</v>
      </c>
      <c r="D404" s="2" t="s">
        <v>422</v>
      </c>
      <c r="E404" s="9">
        <v>2780</v>
      </c>
      <c r="F404" s="13">
        <v>6</v>
      </c>
      <c r="G404" s="9">
        <v>7962</v>
      </c>
      <c r="H404" s="9">
        <v>8768</v>
      </c>
      <c r="I404" s="9">
        <v>16730</v>
      </c>
    </row>
    <row r="405" spans="2:9">
      <c r="B405" s="184"/>
      <c r="C405" s="2" t="s">
        <v>417</v>
      </c>
      <c r="D405" s="2" t="s">
        <v>423</v>
      </c>
      <c r="E405" s="9">
        <v>2825</v>
      </c>
      <c r="F405" s="13">
        <v>5.6</v>
      </c>
      <c r="G405" s="9">
        <v>7776</v>
      </c>
      <c r="H405" s="9">
        <v>8025</v>
      </c>
      <c r="I405" s="9">
        <v>15801</v>
      </c>
    </row>
    <row r="406" spans="2:9">
      <c r="B406" s="184"/>
      <c r="C406" s="2" t="s">
        <v>417</v>
      </c>
      <c r="D406" s="2" t="s">
        <v>424</v>
      </c>
      <c r="E406" s="9">
        <v>3448</v>
      </c>
      <c r="F406" s="13">
        <v>5.7</v>
      </c>
      <c r="G406" s="9">
        <v>9544</v>
      </c>
      <c r="H406" s="9">
        <v>9975</v>
      </c>
      <c r="I406" s="9">
        <v>19519</v>
      </c>
    </row>
    <row r="407" spans="2:9">
      <c r="B407" s="184"/>
      <c r="C407" s="2" t="s">
        <v>417</v>
      </c>
      <c r="D407" s="2" t="s">
        <v>425</v>
      </c>
      <c r="E407" s="9">
        <v>2678</v>
      </c>
      <c r="F407" s="13">
        <v>5.5</v>
      </c>
      <c r="G407" s="9">
        <v>7236</v>
      </c>
      <c r="H407" s="9">
        <v>7566</v>
      </c>
      <c r="I407" s="9">
        <v>14802</v>
      </c>
    </row>
    <row r="408" spans="2:9">
      <c r="B408" s="184"/>
      <c r="C408" s="2" t="s">
        <v>417</v>
      </c>
      <c r="D408" s="2" t="s">
        <v>426</v>
      </c>
      <c r="E408" s="9">
        <v>4401</v>
      </c>
      <c r="F408" s="13">
        <v>5.6</v>
      </c>
      <c r="G408" s="9">
        <v>12026</v>
      </c>
      <c r="H408" s="9">
        <v>12647</v>
      </c>
      <c r="I408" s="9">
        <v>24673</v>
      </c>
    </row>
    <row r="409" spans="2:9">
      <c r="B409" s="184"/>
      <c r="C409" s="2" t="s">
        <v>417</v>
      </c>
      <c r="D409" s="2" t="s">
        <v>427</v>
      </c>
      <c r="E409" s="9">
        <v>6200</v>
      </c>
      <c r="F409" s="13">
        <v>5.3</v>
      </c>
      <c r="G409" s="9">
        <v>15823</v>
      </c>
      <c r="H409" s="9">
        <v>16935</v>
      </c>
      <c r="I409" s="9">
        <v>32758</v>
      </c>
    </row>
    <row r="410" spans="2:9">
      <c r="B410" s="184"/>
      <c r="C410" s="2" t="s">
        <v>417</v>
      </c>
      <c r="D410" s="2" t="s">
        <v>428</v>
      </c>
      <c r="E410" s="9">
        <v>3759</v>
      </c>
      <c r="F410" s="13">
        <v>5.2</v>
      </c>
      <c r="G410" s="9">
        <v>9477</v>
      </c>
      <c r="H410" s="9">
        <v>10003</v>
      </c>
      <c r="I410" s="9">
        <v>19480</v>
      </c>
    </row>
    <row r="411" spans="2:9">
      <c r="B411" s="184"/>
      <c r="C411" s="2" t="s">
        <v>417</v>
      </c>
      <c r="D411" s="2" t="s">
        <v>429</v>
      </c>
      <c r="E411" s="9">
        <v>4077</v>
      </c>
      <c r="F411" s="13">
        <v>5.4</v>
      </c>
      <c r="G411" s="9">
        <v>10801</v>
      </c>
      <c r="H411" s="9">
        <v>11388</v>
      </c>
      <c r="I411" s="9">
        <v>22189</v>
      </c>
    </row>
    <row r="412" spans="2:9">
      <c r="B412" s="184"/>
      <c r="C412" s="2" t="s">
        <v>430</v>
      </c>
      <c r="D412" s="1" t="s">
        <v>1</v>
      </c>
      <c r="E412" s="52"/>
      <c r="F412" s="54"/>
      <c r="G412" s="52"/>
      <c r="H412" s="52"/>
      <c r="I412" s="52"/>
    </row>
    <row r="413" spans="2:9">
      <c r="B413" s="184"/>
      <c r="C413" s="2" t="s">
        <v>431</v>
      </c>
      <c r="D413" s="2" t="s">
        <v>31</v>
      </c>
      <c r="E413" s="9">
        <v>16218</v>
      </c>
      <c r="F413" s="13">
        <v>5.0999999999999996</v>
      </c>
      <c r="G413" s="9">
        <v>40178</v>
      </c>
      <c r="H413" s="9">
        <v>42961</v>
      </c>
      <c r="I413" s="9">
        <v>83139</v>
      </c>
    </row>
    <row r="414" spans="2:9">
      <c r="B414" s="184"/>
      <c r="C414" s="2" t="s">
        <v>431</v>
      </c>
      <c r="D414" s="2" t="s">
        <v>432</v>
      </c>
      <c r="E414" s="9">
        <v>7928</v>
      </c>
      <c r="F414" s="13">
        <v>5.3</v>
      </c>
      <c r="G414" s="9">
        <v>20732</v>
      </c>
      <c r="H414" s="9">
        <v>21721</v>
      </c>
      <c r="I414" s="9">
        <v>42453</v>
      </c>
    </row>
    <row r="415" spans="2:9">
      <c r="B415" s="184"/>
      <c r="C415" s="2" t="s">
        <v>431</v>
      </c>
      <c r="D415" s="2" t="s">
        <v>433</v>
      </c>
      <c r="E415" s="9">
        <v>4433</v>
      </c>
      <c r="F415" s="13">
        <v>5.2</v>
      </c>
      <c r="G415" s="9">
        <v>11360</v>
      </c>
      <c r="H415" s="9">
        <v>11679</v>
      </c>
      <c r="I415" s="9">
        <v>23039</v>
      </c>
    </row>
    <row r="416" spans="2:9">
      <c r="B416" s="184"/>
      <c r="C416" s="2" t="s">
        <v>431</v>
      </c>
      <c r="D416" s="2" t="s">
        <v>434</v>
      </c>
      <c r="E416" s="9">
        <v>13941</v>
      </c>
      <c r="F416" s="13">
        <v>5.5</v>
      </c>
      <c r="G416" s="9">
        <v>36571</v>
      </c>
      <c r="H416" s="9">
        <v>40061</v>
      </c>
      <c r="I416" s="9">
        <v>76632</v>
      </c>
    </row>
    <row r="417" spans="2:9">
      <c r="B417" s="184"/>
      <c r="C417" s="2" t="s">
        <v>431</v>
      </c>
      <c r="D417" s="2" t="s">
        <v>435</v>
      </c>
      <c r="E417" s="9">
        <v>12728</v>
      </c>
      <c r="F417" s="13">
        <v>5.0999999999999996</v>
      </c>
      <c r="G417" s="9">
        <v>31729</v>
      </c>
      <c r="H417" s="9">
        <v>33019</v>
      </c>
      <c r="I417" s="9">
        <v>64748</v>
      </c>
    </row>
    <row r="418" spans="2:9">
      <c r="B418" s="184"/>
      <c r="C418" s="2" t="s">
        <v>431</v>
      </c>
      <c r="D418" s="2" t="s">
        <v>436</v>
      </c>
      <c r="E418" s="9">
        <v>5570</v>
      </c>
      <c r="F418" s="13">
        <v>5.5</v>
      </c>
      <c r="G418" s="9">
        <v>14683</v>
      </c>
      <c r="H418" s="9">
        <v>15774</v>
      </c>
      <c r="I418" s="9">
        <v>30457</v>
      </c>
    </row>
    <row r="419" spans="2:9">
      <c r="B419" s="184"/>
      <c r="C419" s="2" t="s">
        <v>437</v>
      </c>
      <c r="D419" s="1" t="s">
        <v>1</v>
      </c>
      <c r="E419" s="52"/>
      <c r="F419" s="54"/>
      <c r="G419" s="52"/>
      <c r="H419" s="52"/>
      <c r="I419" s="52"/>
    </row>
    <row r="420" spans="2:9">
      <c r="B420" s="184"/>
      <c r="C420" s="2" t="s">
        <v>438</v>
      </c>
      <c r="D420" s="2" t="s">
        <v>439</v>
      </c>
      <c r="E420" s="9">
        <v>2700</v>
      </c>
      <c r="F420" s="13">
        <v>5.3</v>
      </c>
      <c r="G420" s="9">
        <v>6768</v>
      </c>
      <c r="H420" s="9">
        <v>7663</v>
      </c>
      <c r="I420" s="9">
        <v>14431</v>
      </c>
    </row>
    <row r="421" spans="2:9">
      <c r="B421" s="184"/>
      <c r="C421" s="2" t="s">
        <v>438</v>
      </c>
      <c r="D421" s="2" t="s">
        <v>407</v>
      </c>
      <c r="E421" s="9">
        <v>10750</v>
      </c>
      <c r="F421" s="13">
        <v>4.8</v>
      </c>
      <c r="G421" s="9">
        <v>24881</v>
      </c>
      <c r="H421" s="9">
        <v>26531</v>
      </c>
      <c r="I421" s="9">
        <v>51412</v>
      </c>
    </row>
    <row r="422" spans="2:9">
      <c r="B422" s="184"/>
      <c r="C422" s="2" t="s">
        <v>438</v>
      </c>
      <c r="D422" s="2" t="s">
        <v>440</v>
      </c>
      <c r="E422" s="9">
        <v>6753</v>
      </c>
      <c r="F422" s="13">
        <v>5</v>
      </c>
      <c r="G422" s="9">
        <v>16558</v>
      </c>
      <c r="H422" s="9">
        <v>17652</v>
      </c>
      <c r="I422" s="9">
        <v>34210</v>
      </c>
    </row>
    <row r="423" spans="2:9">
      <c r="B423" s="184"/>
      <c r="C423" s="2" t="s">
        <v>438</v>
      </c>
      <c r="D423" s="2" t="s">
        <v>441</v>
      </c>
      <c r="E423" s="9">
        <v>3793</v>
      </c>
      <c r="F423" s="13">
        <v>4.5</v>
      </c>
      <c r="G423" s="9">
        <v>8223</v>
      </c>
      <c r="H423" s="9">
        <v>8952</v>
      </c>
      <c r="I423" s="9">
        <v>17175</v>
      </c>
    </row>
    <row r="424" spans="2:9">
      <c r="B424" s="184"/>
      <c r="C424" s="2" t="s">
        <v>438</v>
      </c>
      <c r="D424" s="2" t="s">
        <v>442</v>
      </c>
      <c r="E424" s="9">
        <v>5203</v>
      </c>
      <c r="F424" s="13">
        <v>5.4</v>
      </c>
      <c r="G424" s="9">
        <v>13490</v>
      </c>
      <c r="H424" s="9">
        <v>14502</v>
      </c>
      <c r="I424" s="9">
        <v>27992</v>
      </c>
    </row>
    <row r="425" spans="2:9">
      <c r="B425" s="184"/>
      <c r="C425" s="2" t="s">
        <v>438</v>
      </c>
      <c r="D425" s="2" t="s">
        <v>443</v>
      </c>
      <c r="E425" s="9">
        <v>4461</v>
      </c>
      <c r="F425" s="13">
        <v>5.3</v>
      </c>
      <c r="G425" s="9">
        <v>11426</v>
      </c>
      <c r="H425" s="9">
        <v>12221</v>
      </c>
      <c r="I425" s="9">
        <v>23647</v>
      </c>
    </row>
    <row r="426" spans="2:9">
      <c r="B426" s="184"/>
      <c r="C426" s="2" t="s">
        <v>444</v>
      </c>
      <c r="D426" s="2" t="s">
        <v>65</v>
      </c>
      <c r="E426" s="9">
        <v>7827</v>
      </c>
      <c r="F426" s="13">
        <v>3.8</v>
      </c>
      <c r="G426" s="9">
        <v>13673</v>
      </c>
      <c r="H426" s="9">
        <v>16718</v>
      </c>
      <c r="I426" s="9">
        <v>30391</v>
      </c>
    </row>
    <row r="427" spans="2:9">
      <c r="B427" s="184"/>
      <c r="C427" s="2" t="s">
        <v>444</v>
      </c>
      <c r="D427" s="2" t="s">
        <v>445</v>
      </c>
      <c r="E427" s="9">
        <v>5975</v>
      </c>
      <c r="F427" s="13">
        <v>3.9</v>
      </c>
      <c r="G427" s="9">
        <v>10717</v>
      </c>
      <c r="H427" s="9">
        <v>12762</v>
      </c>
      <c r="I427" s="9">
        <v>23479</v>
      </c>
    </row>
    <row r="428" spans="2:9">
      <c r="B428" s="184"/>
      <c r="C428" s="2" t="s">
        <v>446</v>
      </c>
      <c r="D428" s="2" t="s">
        <v>447</v>
      </c>
      <c r="E428" s="9">
        <v>5882</v>
      </c>
      <c r="F428" s="13">
        <v>5</v>
      </c>
      <c r="G428" s="9">
        <v>14549</v>
      </c>
      <c r="H428" s="9">
        <v>15466</v>
      </c>
      <c r="I428" s="9">
        <v>30015</v>
      </c>
    </row>
    <row r="429" spans="2:9">
      <c r="B429" s="184"/>
      <c r="C429" s="2" t="s">
        <v>446</v>
      </c>
      <c r="D429" s="2" t="s">
        <v>448</v>
      </c>
      <c r="E429" s="9">
        <v>5225</v>
      </c>
      <c r="F429" s="13">
        <v>5.4</v>
      </c>
      <c r="G429" s="9">
        <v>13655</v>
      </c>
      <c r="H429" s="9">
        <v>14515</v>
      </c>
      <c r="I429" s="9">
        <v>28170</v>
      </c>
    </row>
    <row r="430" spans="2:9">
      <c r="B430" s="184"/>
      <c r="C430" s="2" t="s">
        <v>446</v>
      </c>
      <c r="D430" s="2" t="s">
        <v>449</v>
      </c>
      <c r="E430" s="9">
        <v>9167</v>
      </c>
      <c r="F430" s="13">
        <v>4.9000000000000004</v>
      </c>
      <c r="G430" s="9">
        <v>21485</v>
      </c>
      <c r="H430" s="9">
        <v>23649</v>
      </c>
      <c r="I430" s="9">
        <v>45134</v>
      </c>
    </row>
    <row r="431" spans="2:9">
      <c r="B431" s="184"/>
      <c r="C431" s="2" t="s">
        <v>446</v>
      </c>
      <c r="D431" s="2" t="s">
        <v>450</v>
      </c>
      <c r="E431" s="9">
        <v>7433</v>
      </c>
      <c r="F431" s="13">
        <v>5.0999999999999996</v>
      </c>
      <c r="G431" s="9">
        <v>18441</v>
      </c>
      <c r="H431" s="9">
        <v>19795</v>
      </c>
      <c r="I431" s="9">
        <v>38236</v>
      </c>
    </row>
    <row r="432" spans="2:9">
      <c r="B432" s="184"/>
      <c r="C432" s="2" t="s">
        <v>446</v>
      </c>
      <c r="D432" s="2" t="s">
        <v>451</v>
      </c>
      <c r="E432" s="9">
        <v>9403</v>
      </c>
      <c r="F432" s="13">
        <v>5</v>
      </c>
      <c r="G432" s="9">
        <v>22394</v>
      </c>
      <c r="H432" s="9">
        <v>24721</v>
      </c>
      <c r="I432" s="9">
        <v>47115</v>
      </c>
    </row>
    <row r="433" spans="2:9">
      <c r="B433" s="184"/>
      <c r="C433" s="2" t="s">
        <v>446</v>
      </c>
      <c r="D433" s="2" t="s">
        <v>452</v>
      </c>
      <c r="E433" s="9">
        <v>7638</v>
      </c>
      <c r="F433" s="13">
        <v>4.9000000000000004</v>
      </c>
      <c r="G433" s="9">
        <v>17729</v>
      </c>
      <c r="H433" s="9">
        <v>19668</v>
      </c>
      <c r="I433" s="9">
        <v>37397</v>
      </c>
    </row>
    <row r="434" spans="2:9">
      <c r="B434" s="184"/>
      <c r="C434" s="2" t="s">
        <v>446</v>
      </c>
      <c r="D434" s="2" t="s">
        <v>453</v>
      </c>
      <c r="E434" s="9">
        <v>5736</v>
      </c>
      <c r="F434" s="13">
        <v>5.4</v>
      </c>
      <c r="G434" s="9">
        <v>15156</v>
      </c>
      <c r="H434" s="9">
        <v>16146</v>
      </c>
      <c r="I434" s="9">
        <v>31302</v>
      </c>
    </row>
    <row r="435" spans="2:9">
      <c r="B435" s="184"/>
      <c r="C435" s="2" t="s">
        <v>446</v>
      </c>
      <c r="D435" s="2" t="s">
        <v>454</v>
      </c>
      <c r="E435" s="9">
        <v>4951</v>
      </c>
      <c r="F435" s="13">
        <v>5.3</v>
      </c>
      <c r="G435" s="9">
        <v>12878</v>
      </c>
      <c r="H435" s="9">
        <v>13404</v>
      </c>
      <c r="I435" s="9">
        <v>26282</v>
      </c>
    </row>
    <row r="436" spans="2:9">
      <c r="B436" s="184"/>
      <c r="C436" s="2" t="s">
        <v>455</v>
      </c>
      <c r="D436" s="1" t="s">
        <v>1</v>
      </c>
      <c r="E436" s="52"/>
      <c r="F436" s="54"/>
      <c r="G436" s="52"/>
      <c r="H436" s="52"/>
      <c r="I436" s="52"/>
    </row>
    <row r="437" spans="2:9">
      <c r="B437" s="184"/>
      <c r="C437" s="2" t="s">
        <v>456</v>
      </c>
      <c r="D437" s="2" t="s">
        <v>457</v>
      </c>
      <c r="E437" s="9">
        <v>11107</v>
      </c>
      <c r="F437" s="13">
        <v>3.6</v>
      </c>
      <c r="G437" s="9">
        <v>19470</v>
      </c>
      <c r="H437" s="9">
        <v>21853</v>
      </c>
      <c r="I437" s="9">
        <v>41323</v>
      </c>
    </row>
    <row r="438" spans="2:9">
      <c r="B438" s="184"/>
      <c r="C438" s="2" t="s">
        <v>456</v>
      </c>
      <c r="D438" s="2" t="s">
        <v>458</v>
      </c>
      <c r="E438" s="9">
        <v>6734</v>
      </c>
      <c r="F438" s="13">
        <v>5.3</v>
      </c>
      <c r="G438" s="9">
        <v>17494</v>
      </c>
      <c r="H438" s="9">
        <v>18658</v>
      </c>
      <c r="I438" s="9">
        <v>36152</v>
      </c>
    </row>
    <row r="439" spans="2:9">
      <c r="B439" s="184"/>
      <c r="C439" s="2" t="s">
        <v>456</v>
      </c>
      <c r="D439" s="2" t="s">
        <v>459</v>
      </c>
      <c r="E439" s="9">
        <v>8616</v>
      </c>
      <c r="F439" s="13">
        <v>3.8</v>
      </c>
      <c r="G439" s="9">
        <v>17381</v>
      </c>
      <c r="H439" s="9">
        <v>15438</v>
      </c>
      <c r="I439" s="9">
        <v>32819</v>
      </c>
    </row>
    <row r="440" spans="2:9">
      <c r="B440" s="184"/>
      <c r="C440" s="2" t="s">
        <v>456</v>
      </c>
      <c r="D440" s="2" t="s">
        <v>460</v>
      </c>
      <c r="E440" s="9">
        <v>17964</v>
      </c>
      <c r="F440" s="13">
        <v>4.3</v>
      </c>
      <c r="G440" s="9">
        <v>37771</v>
      </c>
      <c r="H440" s="9">
        <v>41124</v>
      </c>
      <c r="I440" s="9">
        <v>78895</v>
      </c>
    </row>
    <row r="441" spans="2:9">
      <c r="B441" s="184"/>
      <c r="C441" s="2" t="s">
        <v>461</v>
      </c>
      <c r="D441" s="2" t="s">
        <v>462</v>
      </c>
      <c r="E441" s="9">
        <v>4924</v>
      </c>
      <c r="F441" s="13">
        <v>3.7</v>
      </c>
      <c r="G441" s="9">
        <v>11193</v>
      </c>
      <c r="H441" s="9">
        <v>10254</v>
      </c>
      <c r="I441" s="9">
        <v>21447</v>
      </c>
    </row>
    <row r="442" spans="2:9">
      <c r="B442" s="184"/>
      <c r="C442" s="2" t="s">
        <v>461</v>
      </c>
      <c r="D442" s="2" t="s">
        <v>2008</v>
      </c>
      <c r="E442" s="9">
        <v>5884</v>
      </c>
      <c r="F442" s="13">
        <v>3.5</v>
      </c>
      <c r="G442" s="9">
        <v>11230</v>
      </c>
      <c r="H442" s="9">
        <v>11234</v>
      </c>
      <c r="I442" s="9">
        <v>22464</v>
      </c>
    </row>
    <row r="443" spans="2:9">
      <c r="B443" s="184"/>
      <c r="C443" s="2" t="s">
        <v>461</v>
      </c>
      <c r="D443" s="2" t="s">
        <v>463</v>
      </c>
      <c r="E443" s="9">
        <v>8128</v>
      </c>
      <c r="F443" s="13">
        <v>3.5</v>
      </c>
      <c r="G443" s="9">
        <v>14236</v>
      </c>
      <c r="H443" s="9">
        <v>14784</v>
      </c>
      <c r="I443" s="9">
        <v>29020</v>
      </c>
    </row>
    <row r="444" spans="2:9">
      <c r="B444" s="184"/>
      <c r="C444" s="2" t="s">
        <v>464</v>
      </c>
      <c r="D444" s="2" t="s">
        <v>465</v>
      </c>
      <c r="E444" s="9">
        <v>10177</v>
      </c>
      <c r="F444" s="13">
        <v>5.0999999999999996</v>
      </c>
      <c r="G444" s="9">
        <v>24843</v>
      </c>
      <c r="H444" s="9">
        <v>26717</v>
      </c>
      <c r="I444" s="9">
        <v>51560</v>
      </c>
    </row>
    <row r="445" spans="2:9">
      <c r="B445" s="184"/>
      <c r="C445" s="2" t="s">
        <v>464</v>
      </c>
      <c r="D445" s="2" t="s">
        <v>466</v>
      </c>
      <c r="E445" s="9">
        <v>10317</v>
      </c>
      <c r="F445" s="13">
        <v>5.0999999999999996</v>
      </c>
      <c r="G445" s="9">
        <v>25242</v>
      </c>
      <c r="H445" s="9">
        <v>27703</v>
      </c>
      <c r="I445" s="9">
        <v>52945</v>
      </c>
    </row>
    <row r="446" spans="2:9">
      <c r="B446" s="184"/>
      <c r="C446" s="2" t="s">
        <v>464</v>
      </c>
      <c r="D446" s="2" t="s">
        <v>467</v>
      </c>
      <c r="E446" s="9">
        <v>9704</v>
      </c>
      <c r="F446" s="13">
        <v>4.8</v>
      </c>
      <c r="G446" s="9">
        <v>22487</v>
      </c>
      <c r="H446" s="9">
        <v>24498</v>
      </c>
      <c r="I446" s="9">
        <v>46985</v>
      </c>
    </row>
    <row r="447" spans="2:9">
      <c r="B447" s="184"/>
      <c r="C447" s="2" t="s">
        <v>464</v>
      </c>
      <c r="D447" s="2" t="s">
        <v>468</v>
      </c>
      <c r="E447" s="9">
        <v>5327</v>
      </c>
      <c r="F447" s="13">
        <v>4.0999999999999996</v>
      </c>
      <c r="G447" s="9">
        <v>10248</v>
      </c>
      <c r="H447" s="9">
        <v>11826</v>
      </c>
      <c r="I447" s="9">
        <v>22074</v>
      </c>
    </row>
    <row r="448" spans="2:9">
      <c r="B448" s="184"/>
      <c r="C448" s="2" t="s">
        <v>464</v>
      </c>
      <c r="D448" s="2" t="s">
        <v>469</v>
      </c>
      <c r="E448" s="9">
        <v>6264</v>
      </c>
      <c r="F448" s="13">
        <v>5.2</v>
      </c>
      <c r="G448" s="9">
        <v>16014</v>
      </c>
      <c r="H448" s="9">
        <v>16558</v>
      </c>
      <c r="I448" s="9">
        <v>32572</v>
      </c>
    </row>
    <row r="449" spans="2:10">
      <c r="B449" s="184"/>
      <c r="C449" s="2" t="s">
        <v>470</v>
      </c>
      <c r="D449" s="1" t="s">
        <v>1</v>
      </c>
      <c r="E449" s="52"/>
      <c r="F449" s="54"/>
      <c r="G449" s="52"/>
      <c r="H449" s="52"/>
      <c r="I449" s="52"/>
    </row>
    <row r="450" spans="2:10">
      <c r="B450" s="184"/>
      <c r="C450" s="2" t="s">
        <v>471</v>
      </c>
      <c r="D450" s="2" t="s">
        <v>472</v>
      </c>
      <c r="E450" s="9">
        <v>4279</v>
      </c>
      <c r="F450" s="13">
        <v>5.4</v>
      </c>
      <c r="G450" s="9">
        <v>11373</v>
      </c>
      <c r="H450" s="9">
        <v>12081</v>
      </c>
      <c r="I450" s="9">
        <v>23454</v>
      </c>
    </row>
    <row r="451" spans="2:10">
      <c r="B451" s="184"/>
      <c r="C451" s="2" t="s">
        <v>471</v>
      </c>
      <c r="D451" s="2" t="s">
        <v>473</v>
      </c>
      <c r="E451" s="9">
        <v>2456</v>
      </c>
      <c r="F451" s="13">
        <v>5.7</v>
      </c>
      <c r="G451" s="9">
        <v>6936</v>
      </c>
      <c r="H451" s="9">
        <v>7144</v>
      </c>
      <c r="I451" s="9">
        <v>14080</v>
      </c>
    </row>
    <row r="452" spans="2:10">
      <c r="B452" s="184"/>
      <c r="C452" s="2" t="s">
        <v>471</v>
      </c>
      <c r="D452" s="2" t="s">
        <v>471</v>
      </c>
      <c r="E452" s="9">
        <v>3229</v>
      </c>
      <c r="F452" s="13">
        <v>5.5</v>
      </c>
      <c r="G452" s="9">
        <v>8650</v>
      </c>
      <c r="H452" s="9">
        <v>9080</v>
      </c>
      <c r="I452" s="9">
        <v>17730</v>
      </c>
    </row>
    <row r="453" spans="2:10">
      <c r="B453" s="184"/>
      <c r="C453" s="2" t="s">
        <v>471</v>
      </c>
      <c r="D453" s="2" t="s">
        <v>474</v>
      </c>
      <c r="E453" s="9">
        <v>1069</v>
      </c>
      <c r="F453" s="13">
        <v>3.5</v>
      </c>
      <c r="G453" s="9">
        <v>1899</v>
      </c>
      <c r="H453" s="9">
        <v>2111</v>
      </c>
      <c r="I453" s="9">
        <v>4010</v>
      </c>
    </row>
    <row r="454" spans="2:10">
      <c r="B454" s="184"/>
      <c r="C454" s="2" t="s">
        <v>471</v>
      </c>
      <c r="D454" s="2" t="s">
        <v>475</v>
      </c>
      <c r="E454" s="9">
        <v>3379</v>
      </c>
      <c r="F454" s="13">
        <v>5.4</v>
      </c>
      <c r="G454" s="9">
        <v>9096</v>
      </c>
      <c r="H454" s="9">
        <v>9350</v>
      </c>
      <c r="I454" s="9">
        <v>18446</v>
      </c>
    </row>
    <row r="455" spans="2:10">
      <c r="B455" s="184"/>
      <c r="C455" s="2" t="s">
        <v>471</v>
      </c>
      <c r="D455" s="2" t="s">
        <v>476</v>
      </c>
      <c r="E455" s="9">
        <v>4583</v>
      </c>
      <c r="F455" s="13">
        <v>5.7</v>
      </c>
      <c r="G455" s="9">
        <v>12639</v>
      </c>
      <c r="H455" s="9">
        <v>13437</v>
      </c>
      <c r="I455" s="9">
        <v>26076</v>
      </c>
    </row>
    <row r="456" spans="2:10">
      <c r="B456" s="184"/>
      <c r="C456" s="2" t="s">
        <v>477</v>
      </c>
      <c r="D456" s="2" t="s">
        <v>478</v>
      </c>
      <c r="E456" s="9">
        <v>4004</v>
      </c>
      <c r="F456" s="13">
        <v>5.5</v>
      </c>
      <c r="G456" s="9">
        <v>10692</v>
      </c>
      <c r="H456" s="9">
        <v>11189</v>
      </c>
      <c r="I456" s="9">
        <v>21881</v>
      </c>
    </row>
    <row r="457" spans="2:10">
      <c r="B457" s="184"/>
      <c r="C457" s="2" t="s">
        <v>477</v>
      </c>
      <c r="D457" s="2" t="s">
        <v>479</v>
      </c>
      <c r="E457" s="9">
        <v>1936</v>
      </c>
      <c r="F457" s="13">
        <v>5.6</v>
      </c>
      <c r="G457" s="9">
        <v>5247</v>
      </c>
      <c r="H457" s="9">
        <v>5542</v>
      </c>
      <c r="I457" s="9">
        <v>10789</v>
      </c>
    </row>
    <row r="458" spans="2:10">
      <c r="B458" s="184"/>
      <c r="C458" s="2" t="s">
        <v>477</v>
      </c>
      <c r="D458" s="9" t="s">
        <v>1897</v>
      </c>
      <c r="E458" s="9">
        <v>3691</v>
      </c>
      <c r="F458" s="56">
        <v>5.8</v>
      </c>
      <c r="G458" s="9">
        <v>10473</v>
      </c>
      <c r="H458" s="9">
        <v>10920</v>
      </c>
      <c r="I458" s="9">
        <v>21393</v>
      </c>
    </row>
    <row r="459" spans="2:10">
      <c r="B459" s="184"/>
      <c r="C459" s="2" t="s">
        <v>477</v>
      </c>
      <c r="D459" s="9" t="s">
        <v>1898</v>
      </c>
      <c r="E459" s="9">
        <v>2112</v>
      </c>
      <c r="F459" s="56">
        <v>6</v>
      </c>
      <c r="G459" s="9">
        <v>6142</v>
      </c>
      <c r="H459" s="9">
        <v>6471</v>
      </c>
      <c r="I459" s="9">
        <v>12613</v>
      </c>
    </row>
    <row r="460" spans="2:10">
      <c r="B460" s="184"/>
      <c r="C460" s="2" t="s">
        <v>477</v>
      </c>
      <c r="D460" s="9" t="s">
        <v>1899</v>
      </c>
      <c r="E460" s="9">
        <v>2932</v>
      </c>
      <c r="F460" s="56">
        <v>5.6</v>
      </c>
      <c r="G460" s="9">
        <v>8323</v>
      </c>
      <c r="H460" s="9">
        <v>8411</v>
      </c>
      <c r="I460" s="9">
        <v>16734</v>
      </c>
    </row>
    <row r="461" spans="2:10">
      <c r="B461" s="184"/>
      <c r="C461" s="2" t="s">
        <v>477</v>
      </c>
      <c r="D461" s="9" t="s">
        <v>1900</v>
      </c>
      <c r="E461" s="9">
        <v>4851</v>
      </c>
      <c r="F461" s="56">
        <v>5.3</v>
      </c>
      <c r="G461" s="9">
        <v>12600</v>
      </c>
      <c r="H461" s="9">
        <v>13568</v>
      </c>
      <c r="I461" s="9">
        <v>26168</v>
      </c>
    </row>
    <row r="462" spans="2:10">
      <c r="B462" s="184"/>
      <c r="C462" s="2" t="s">
        <v>480</v>
      </c>
      <c r="D462" s="1" t="s">
        <v>1</v>
      </c>
      <c r="E462" s="52"/>
      <c r="F462" s="193"/>
      <c r="G462" s="52"/>
      <c r="H462" s="52"/>
      <c r="I462" s="52"/>
      <c r="J462" s="1" t="s">
        <v>1</v>
      </c>
    </row>
    <row r="463" spans="2:10">
      <c r="B463" s="184"/>
      <c r="C463" s="2" t="s">
        <v>447</v>
      </c>
      <c r="D463" s="9" t="s">
        <v>1901</v>
      </c>
      <c r="E463" s="9">
        <v>8754</v>
      </c>
      <c r="F463" s="56">
        <v>5.6</v>
      </c>
      <c r="G463" s="9">
        <v>23873</v>
      </c>
      <c r="H463" s="9">
        <v>25624</v>
      </c>
      <c r="I463" s="9">
        <v>49497</v>
      </c>
    </row>
    <row r="464" spans="2:10">
      <c r="B464" s="184"/>
      <c r="C464" s="2" t="s">
        <v>447</v>
      </c>
      <c r="D464" s="9" t="s">
        <v>1902</v>
      </c>
      <c r="E464" s="9">
        <v>6500</v>
      </c>
      <c r="F464" s="56">
        <v>5.5</v>
      </c>
      <c r="G464" s="9">
        <v>17516</v>
      </c>
      <c r="H464" s="9">
        <v>18049</v>
      </c>
      <c r="I464" s="9">
        <v>35565</v>
      </c>
    </row>
    <row r="465" spans="2:10">
      <c r="B465" s="184"/>
      <c r="C465" s="2" t="s">
        <v>447</v>
      </c>
      <c r="D465" s="9" t="s">
        <v>1903</v>
      </c>
      <c r="E465" s="9">
        <v>3792</v>
      </c>
      <c r="F465" s="56">
        <v>4.2</v>
      </c>
      <c r="G465" s="9">
        <v>8055</v>
      </c>
      <c r="H465" s="9">
        <v>8741</v>
      </c>
      <c r="I465" s="9">
        <v>16796</v>
      </c>
    </row>
    <row r="466" spans="2:10">
      <c r="B466" s="184"/>
      <c r="C466" s="2" t="s">
        <v>447</v>
      </c>
      <c r="D466" s="9" t="s">
        <v>1904</v>
      </c>
      <c r="E466" s="9">
        <v>6411</v>
      </c>
      <c r="F466" s="56">
        <v>5.4</v>
      </c>
      <c r="G466" s="9">
        <v>17453</v>
      </c>
      <c r="H466" s="9">
        <v>18009</v>
      </c>
      <c r="I466" s="9">
        <v>35462</v>
      </c>
    </row>
    <row r="467" spans="2:10">
      <c r="B467" s="184"/>
      <c r="C467" s="2" t="s">
        <v>447</v>
      </c>
      <c r="D467" s="9" t="s">
        <v>1905</v>
      </c>
      <c r="E467" s="9">
        <v>6375</v>
      </c>
      <c r="F467" s="56">
        <v>5.6</v>
      </c>
      <c r="G467" s="9">
        <v>17424</v>
      </c>
      <c r="H467" s="9">
        <v>18598</v>
      </c>
      <c r="I467" s="9">
        <v>36022</v>
      </c>
    </row>
    <row r="468" spans="2:10">
      <c r="B468" s="184"/>
      <c r="C468" s="2" t="s">
        <v>447</v>
      </c>
      <c r="D468" s="9" t="s">
        <v>1906</v>
      </c>
      <c r="E468" s="9">
        <v>11390</v>
      </c>
      <c r="F468" s="56">
        <v>5.6</v>
      </c>
      <c r="G468" s="9">
        <v>30839</v>
      </c>
      <c r="H468" s="9">
        <v>32746</v>
      </c>
      <c r="I468" s="9">
        <v>63585</v>
      </c>
    </row>
    <row r="469" spans="2:10">
      <c r="B469" s="184"/>
      <c r="C469" s="2" t="s">
        <v>481</v>
      </c>
      <c r="D469" s="1" t="s">
        <v>1</v>
      </c>
      <c r="E469" s="52"/>
      <c r="F469" s="193"/>
      <c r="G469" s="52"/>
      <c r="H469" s="52"/>
      <c r="I469" s="52"/>
      <c r="J469" s="1" t="s">
        <v>1</v>
      </c>
    </row>
    <row r="470" spans="2:10">
      <c r="B470" s="184"/>
      <c r="C470" s="2" t="s">
        <v>482</v>
      </c>
      <c r="D470" s="9" t="s">
        <v>1907</v>
      </c>
      <c r="E470" s="9">
        <v>10048</v>
      </c>
      <c r="F470" s="56">
        <v>5.4</v>
      </c>
      <c r="G470" s="9">
        <v>26412</v>
      </c>
      <c r="H470" s="9">
        <v>27680</v>
      </c>
      <c r="I470" s="9">
        <v>54092</v>
      </c>
    </row>
    <row r="471" spans="2:10">
      <c r="B471" s="184"/>
      <c r="C471" s="2" t="s">
        <v>482</v>
      </c>
      <c r="D471" s="9" t="s">
        <v>1908</v>
      </c>
      <c r="E471" s="9">
        <v>4553</v>
      </c>
      <c r="F471" s="56">
        <v>6.2</v>
      </c>
      <c r="G471" s="9">
        <v>14280</v>
      </c>
      <c r="H471" s="9">
        <v>14592</v>
      </c>
      <c r="I471" s="9">
        <v>28872</v>
      </c>
    </row>
    <row r="472" spans="2:10">
      <c r="B472" s="184"/>
      <c r="C472" s="2" t="s">
        <v>482</v>
      </c>
      <c r="D472" s="9" t="s">
        <v>1909</v>
      </c>
      <c r="E472" s="9">
        <v>5522</v>
      </c>
      <c r="F472" s="56">
        <v>5.4</v>
      </c>
      <c r="G472" s="9">
        <v>14371</v>
      </c>
      <c r="H472" s="9">
        <v>15428</v>
      </c>
      <c r="I472" s="9">
        <v>29799</v>
      </c>
    </row>
    <row r="473" spans="2:10">
      <c r="B473" s="184"/>
      <c r="C473" s="2" t="s">
        <v>482</v>
      </c>
      <c r="D473" s="9" t="s">
        <v>1910</v>
      </c>
      <c r="E473" s="9">
        <v>4659</v>
      </c>
      <c r="F473" s="56">
        <v>3.6</v>
      </c>
      <c r="G473" s="9">
        <v>8000</v>
      </c>
      <c r="H473" s="9">
        <v>9725</v>
      </c>
      <c r="I473" s="9">
        <v>17725</v>
      </c>
    </row>
    <row r="474" spans="2:10">
      <c r="B474" s="184"/>
      <c r="C474" s="2" t="s">
        <v>482</v>
      </c>
      <c r="D474" s="9" t="s">
        <v>1911</v>
      </c>
      <c r="E474" s="9">
        <v>10739</v>
      </c>
      <c r="F474" s="56">
        <v>5.0999999999999996</v>
      </c>
      <c r="G474" s="9">
        <v>26590</v>
      </c>
      <c r="H474" s="9">
        <v>28658</v>
      </c>
      <c r="I474" s="9">
        <v>55248</v>
      </c>
    </row>
    <row r="475" spans="2:10">
      <c r="B475" s="184"/>
      <c r="C475" s="2" t="s">
        <v>482</v>
      </c>
      <c r="D475" s="9" t="s">
        <v>1912</v>
      </c>
      <c r="E475" s="9">
        <v>10107</v>
      </c>
      <c r="F475" s="56">
        <v>4.9000000000000004</v>
      </c>
      <c r="G475" s="9">
        <v>24433</v>
      </c>
      <c r="H475" s="9">
        <v>26055</v>
      </c>
      <c r="I475" s="9">
        <v>50488</v>
      </c>
    </row>
    <row r="476" spans="2:10">
      <c r="B476" s="184"/>
      <c r="C476" s="2" t="s">
        <v>482</v>
      </c>
      <c r="D476" s="9" t="s">
        <v>1913</v>
      </c>
      <c r="E476" s="9">
        <v>6960</v>
      </c>
      <c r="F476" s="56">
        <v>5.3</v>
      </c>
      <c r="G476" s="9">
        <v>18563</v>
      </c>
      <c r="H476" s="9">
        <v>18961</v>
      </c>
      <c r="I476" s="9">
        <v>37524</v>
      </c>
    </row>
    <row r="477" spans="2:10">
      <c r="B477" s="184"/>
      <c r="C477" s="2" t="s">
        <v>482</v>
      </c>
      <c r="D477" s="9" t="s">
        <v>1914</v>
      </c>
      <c r="E477" s="9">
        <v>11204</v>
      </c>
      <c r="F477" s="56">
        <v>5</v>
      </c>
      <c r="G477" s="9">
        <v>27343</v>
      </c>
      <c r="H477" s="9">
        <v>29495</v>
      </c>
      <c r="I477" s="9">
        <v>56838</v>
      </c>
    </row>
    <row r="478" spans="2:10">
      <c r="B478" s="184"/>
      <c r="C478" s="2" t="s">
        <v>483</v>
      </c>
      <c r="D478" s="9" t="s">
        <v>1915</v>
      </c>
      <c r="E478" s="9">
        <v>6968</v>
      </c>
      <c r="F478" s="56">
        <v>5.2</v>
      </c>
      <c r="G478" s="9">
        <v>17405</v>
      </c>
      <c r="H478" s="9">
        <v>19039</v>
      </c>
      <c r="I478" s="9">
        <v>36444</v>
      </c>
    </row>
    <row r="479" spans="2:10">
      <c r="B479" s="184"/>
      <c r="C479" s="2" t="s">
        <v>483</v>
      </c>
      <c r="D479" s="9" t="s">
        <v>1916</v>
      </c>
      <c r="E479" s="9">
        <v>8920</v>
      </c>
      <c r="F479" s="56">
        <v>5.3</v>
      </c>
      <c r="G479" s="9">
        <v>22767</v>
      </c>
      <c r="H479" s="9">
        <v>24673</v>
      </c>
      <c r="I479" s="9">
        <v>47440</v>
      </c>
    </row>
    <row r="480" spans="2:10">
      <c r="B480" s="184"/>
      <c r="C480" s="2" t="s">
        <v>483</v>
      </c>
      <c r="D480" s="9" t="s">
        <v>1917</v>
      </c>
      <c r="E480" s="9">
        <v>5580</v>
      </c>
      <c r="F480" s="56">
        <v>5.5</v>
      </c>
      <c r="G480" s="9">
        <v>14782</v>
      </c>
      <c r="H480" s="9">
        <v>16081</v>
      </c>
      <c r="I480" s="9">
        <v>30863</v>
      </c>
    </row>
    <row r="481" spans="2:10">
      <c r="B481" s="184"/>
      <c r="C481" s="2" t="s">
        <v>483</v>
      </c>
      <c r="D481" s="9" t="s">
        <v>1918</v>
      </c>
      <c r="E481" s="9">
        <v>4639</v>
      </c>
      <c r="F481" s="56">
        <v>5.2</v>
      </c>
      <c r="G481" s="9">
        <v>11343</v>
      </c>
      <c r="H481" s="9">
        <v>12715</v>
      </c>
      <c r="I481" s="9">
        <v>24058</v>
      </c>
    </row>
    <row r="482" spans="2:10">
      <c r="B482" s="184"/>
      <c r="C482" s="2" t="s">
        <v>483</v>
      </c>
      <c r="D482" s="9" t="s">
        <v>1919</v>
      </c>
      <c r="E482" s="9">
        <v>3890</v>
      </c>
      <c r="F482" s="56">
        <v>5.3</v>
      </c>
      <c r="G482" s="9">
        <v>9861</v>
      </c>
      <c r="H482" s="9">
        <v>11003</v>
      </c>
      <c r="I482" s="9">
        <v>20864</v>
      </c>
    </row>
    <row r="483" spans="2:10">
      <c r="B483" s="184"/>
      <c r="C483" s="2" t="s">
        <v>484</v>
      </c>
      <c r="D483" s="1" t="s">
        <v>1</v>
      </c>
      <c r="E483" s="52"/>
      <c r="F483" s="54"/>
      <c r="G483" s="52"/>
      <c r="H483" s="52"/>
      <c r="I483" s="52"/>
      <c r="J483" s="1"/>
    </row>
    <row r="484" spans="2:10">
      <c r="B484" s="184"/>
      <c r="C484" s="2" t="s">
        <v>485</v>
      </c>
      <c r="D484" s="2" t="s">
        <v>486</v>
      </c>
      <c r="E484" s="9">
        <v>829</v>
      </c>
      <c r="F484" s="13">
        <v>4.5999999999999996</v>
      </c>
      <c r="G484" s="9">
        <v>1834</v>
      </c>
      <c r="H484" s="9">
        <v>1958</v>
      </c>
      <c r="I484" s="9">
        <v>3792</v>
      </c>
      <c r="J484" s="1"/>
    </row>
    <row r="485" spans="2:10">
      <c r="B485" s="184"/>
      <c r="C485" s="2" t="s">
        <v>485</v>
      </c>
      <c r="D485" s="2" t="s">
        <v>487</v>
      </c>
      <c r="E485" s="9">
        <v>1764</v>
      </c>
      <c r="F485" s="13">
        <v>4.9000000000000004</v>
      </c>
      <c r="G485" s="9">
        <v>4255</v>
      </c>
      <c r="H485" s="9">
        <v>4475</v>
      </c>
      <c r="I485" s="9">
        <v>8730</v>
      </c>
      <c r="J485" s="1"/>
    </row>
    <row r="486" spans="2:10">
      <c r="B486" s="184"/>
      <c r="C486" s="2" t="s">
        <v>485</v>
      </c>
      <c r="D486" s="2" t="s">
        <v>488</v>
      </c>
      <c r="E486" s="9">
        <v>571</v>
      </c>
      <c r="F486" s="13">
        <v>7</v>
      </c>
      <c r="G486" s="9">
        <v>2015</v>
      </c>
      <c r="H486" s="9">
        <v>2009</v>
      </c>
      <c r="I486" s="9">
        <v>4024</v>
      </c>
      <c r="J486" s="1"/>
    </row>
    <row r="487" spans="2:10">
      <c r="B487" s="184"/>
      <c r="C487" s="2" t="s">
        <v>485</v>
      </c>
      <c r="D487" s="2" t="s">
        <v>489</v>
      </c>
      <c r="E487" s="9">
        <v>719</v>
      </c>
      <c r="F487" s="13">
        <v>4.5999999999999996</v>
      </c>
      <c r="G487" s="9">
        <v>1650</v>
      </c>
      <c r="H487" s="9">
        <v>1658</v>
      </c>
      <c r="I487" s="9">
        <v>3308</v>
      </c>
      <c r="J487" s="1"/>
    </row>
    <row r="488" spans="2:10">
      <c r="B488" s="184"/>
      <c r="C488" s="2" t="s">
        <v>485</v>
      </c>
      <c r="D488" s="2" t="s">
        <v>490</v>
      </c>
      <c r="E488" s="9">
        <v>1251</v>
      </c>
      <c r="F488" s="13">
        <v>4.3</v>
      </c>
      <c r="G488" s="9">
        <v>2668</v>
      </c>
      <c r="H488" s="9">
        <v>2661</v>
      </c>
      <c r="I488" s="9">
        <v>5329</v>
      </c>
      <c r="J488" s="1"/>
    </row>
    <row r="489" spans="2:10">
      <c r="B489" s="184"/>
      <c r="C489" s="2" t="s">
        <v>485</v>
      </c>
      <c r="D489" s="2" t="s">
        <v>491</v>
      </c>
      <c r="E489" s="9">
        <v>1467</v>
      </c>
      <c r="F489" s="13">
        <v>5.2</v>
      </c>
      <c r="G489" s="9">
        <v>3881</v>
      </c>
      <c r="H489" s="9">
        <v>3724</v>
      </c>
      <c r="I489" s="9">
        <v>7605</v>
      </c>
      <c r="J489" s="1"/>
    </row>
    <row r="490" spans="2:10">
      <c r="B490" s="184"/>
      <c r="C490" s="2" t="s">
        <v>485</v>
      </c>
      <c r="D490" s="2" t="s">
        <v>492</v>
      </c>
      <c r="E490" s="9">
        <v>2973</v>
      </c>
      <c r="F490" s="13">
        <v>4</v>
      </c>
      <c r="G490" s="9">
        <v>5958</v>
      </c>
      <c r="H490" s="9">
        <v>6387</v>
      </c>
      <c r="I490" s="9">
        <v>12345</v>
      </c>
      <c r="J490" s="1"/>
    </row>
    <row r="491" spans="2:10">
      <c r="B491" s="184"/>
      <c r="C491" s="2" t="s">
        <v>485</v>
      </c>
      <c r="D491" s="2" t="s">
        <v>493</v>
      </c>
      <c r="E491" s="9">
        <v>1364</v>
      </c>
      <c r="F491" s="13">
        <v>5</v>
      </c>
      <c r="G491" s="9">
        <v>3394</v>
      </c>
      <c r="H491" s="9">
        <v>3439</v>
      </c>
      <c r="I491" s="9">
        <v>6833</v>
      </c>
      <c r="J491" s="1"/>
    </row>
    <row r="492" spans="2:10">
      <c r="B492" s="184"/>
      <c r="C492" s="2" t="s">
        <v>485</v>
      </c>
      <c r="D492" s="2" t="s">
        <v>494</v>
      </c>
      <c r="E492" s="9">
        <v>2117</v>
      </c>
      <c r="F492" s="13">
        <v>5.0999999999999996</v>
      </c>
      <c r="G492" s="9">
        <v>5204</v>
      </c>
      <c r="H492" s="9">
        <v>5574</v>
      </c>
      <c r="I492" s="9">
        <v>10778</v>
      </c>
      <c r="J492" s="1"/>
    </row>
    <row r="493" spans="2:10">
      <c r="B493" s="184"/>
      <c r="C493" s="2" t="s">
        <v>485</v>
      </c>
      <c r="D493" s="2" t="s">
        <v>495</v>
      </c>
      <c r="E493" s="9">
        <v>2141</v>
      </c>
      <c r="F493" s="13">
        <v>5</v>
      </c>
      <c r="G493" s="9">
        <v>5131</v>
      </c>
      <c r="H493" s="9">
        <v>5553</v>
      </c>
      <c r="I493" s="9">
        <v>10684</v>
      </c>
      <c r="J493" s="1"/>
    </row>
    <row r="494" spans="2:10">
      <c r="B494" s="184"/>
      <c r="C494" s="2" t="s">
        <v>485</v>
      </c>
      <c r="D494" s="2" t="s">
        <v>496</v>
      </c>
      <c r="E494" s="9">
        <v>961</v>
      </c>
      <c r="F494" s="13">
        <v>4.9000000000000004</v>
      </c>
      <c r="G494" s="9">
        <v>2233</v>
      </c>
      <c r="H494" s="9">
        <v>2465</v>
      </c>
      <c r="I494" s="9">
        <v>4698</v>
      </c>
      <c r="J494" s="1"/>
    </row>
    <row r="495" spans="2:10">
      <c r="B495" s="184"/>
      <c r="C495" s="2" t="s">
        <v>485</v>
      </c>
      <c r="D495" s="2" t="s">
        <v>497</v>
      </c>
      <c r="E495" s="9">
        <v>1428</v>
      </c>
      <c r="F495" s="13">
        <v>4.9000000000000004</v>
      </c>
      <c r="G495" s="9">
        <v>3408</v>
      </c>
      <c r="H495" s="9">
        <v>3573</v>
      </c>
      <c r="I495" s="9">
        <v>6981</v>
      </c>
      <c r="J495" s="1"/>
    </row>
    <row r="496" spans="2:10">
      <c r="B496" s="184"/>
      <c r="C496" s="2" t="s">
        <v>485</v>
      </c>
      <c r="D496" s="2" t="s">
        <v>498</v>
      </c>
      <c r="E496" s="9">
        <v>1207</v>
      </c>
      <c r="F496" s="13">
        <v>4.5</v>
      </c>
      <c r="G496" s="9">
        <v>2641</v>
      </c>
      <c r="H496" s="9">
        <v>2810</v>
      </c>
      <c r="I496" s="9">
        <v>5451</v>
      </c>
    </row>
    <row r="497" spans="2:9">
      <c r="B497" s="184"/>
      <c r="C497" s="2" t="s">
        <v>485</v>
      </c>
      <c r="D497" s="2" t="s">
        <v>499</v>
      </c>
      <c r="E497" s="9">
        <v>1092</v>
      </c>
      <c r="F497" s="13">
        <v>4.5999999999999996</v>
      </c>
      <c r="G497" s="9">
        <v>2523</v>
      </c>
      <c r="H497" s="9">
        <v>2515</v>
      </c>
      <c r="I497" s="9">
        <v>5038</v>
      </c>
    </row>
    <row r="498" spans="2:9">
      <c r="B498" s="184"/>
      <c r="C498" s="2" t="s">
        <v>485</v>
      </c>
      <c r="D498" s="2" t="s">
        <v>500</v>
      </c>
      <c r="E498" s="9">
        <v>1768</v>
      </c>
      <c r="F498" s="13">
        <v>5.0999999999999996</v>
      </c>
      <c r="G498" s="9">
        <v>4374</v>
      </c>
      <c r="H498" s="9">
        <v>4610</v>
      </c>
      <c r="I498" s="9">
        <v>8984</v>
      </c>
    </row>
    <row r="499" spans="2:9">
      <c r="B499" s="184"/>
      <c r="C499" s="2" t="s">
        <v>501</v>
      </c>
      <c r="D499" s="1" t="s">
        <v>1</v>
      </c>
      <c r="E499" s="52"/>
      <c r="F499" s="54"/>
      <c r="G499" s="52"/>
      <c r="H499" s="52"/>
      <c r="I499" s="52"/>
    </row>
    <row r="500" spans="2:9">
      <c r="B500" s="184"/>
      <c r="C500" s="2" t="s">
        <v>502</v>
      </c>
      <c r="D500" s="2" t="s">
        <v>503</v>
      </c>
      <c r="E500" s="9">
        <v>2490</v>
      </c>
      <c r="F500" s="13">
        <v>5.8</v>
      </c>
      <c r="G500" s="9">
        <v>6979</v>
      </c>
      <c r="H500" s="9">
        <v>7489</v>
      </c>
      <c r="I500" s="9">
        <v>14468</v>
      </c>
    </row>
    <row r="501" spans="2:9">
      <c r="B501" s="184"/>
      <c r="C501" s="2" t="s">
        <v>502</v>
      </c>
      <c r="D501" s="2" t="s">
        <v>504</v>
      </c>
      <c r="E501" s="9">
        <v>3467</v>
      </c>
      <c r="F501" s="13">
        <v>5.3</v>
      </c>
      <c r="G501" s="9">
        <v>9058</v>
      </c>
      <c r="H501" s="9">
        <v>9506</v>
      </c>
      <c r="I501" s="9">
        <v>18564</v>
      </c>
    </row>
    <row r="502" spans="2:9">
      <c r="B502" s="184"/>
      <c r="C502" s="2" t="s">
        <v>502</v>
      </c>
      <c r="D502" s="2" t="s">
        <v>505</v>
      </c>
      <c r="E502" s="9">
        <v>2972</v>
      </c>
      <c r="F502" s="13">
        <v>5.7</v>
      </c>
      <c r="G502" s="9">
        <v>8187</v>
      </c>
      <c r="H502" s="9">
        <v>8879</v>
      </c>
      <c r="I502" s="9">
        <v>17066</v>
      </c>
    </row>
    <row r="503" spans="2:9">
      <c r="B503" s="184"/>
      <c r="C503" s="2" t="s">
        <v>502</v>
      </c>
      <c r="D503" s="2" t="s">
        <v>502</v>
      </c>
      <c r="E503" s="9">
        <v>2178</v>
      </c>
      <c r="F503" s="13">
        <v>5.4</v>
      </c>
      <c r="G503" s="9">
        <v>5773</v>
      </c>
      <c r="H503" s="9">
        <v>6052</v>
      </c>
      <c r="I503" s="9">
        <v>11825</v>
      </c>
    </row>
    <row r="504" spans="2:9">
      <c r="B504" s="184"/>
      <c r="C504" s="2" t="s">
        <v>506</v>
      </c>
      <c r="D504" s="2" t="s">
        <v>507</v>
      </c>
      <c r="E504" s="9">
        <v>6785</v>
      </c>
      <c r="F504" s="13">
        <v>5.3</v>
      </c>
      <c r="G504" s="9">
        <v>17570</v>
      </c>
      <c r="H504" s="9">
        <v>19211</v>
      </c>
      <c r="I504" s="9">
        <v>36781</v>
      </c>
    </row>
    <row r="505" spans="2:9">
      <c r="B505" s="184"/>
      <c r="C505" s="2" t="s">
        <v>506</v>
      </c>
      <c r="D505" s="2" t="s">
        <v>508</v>
      </c>
      <c r="E505" s="9">
        <v>1710</v>
      </c>
      <c r="F505" s="13">
        <v>3.8</v>
      </c>
      <c r="G505" s="9">
        <v>3343</v>
      </c>
      <c r="H505" s="9">
        <v>3604</v>
      </c>
      <c r="I505" s="9">
        <v>6947</v>
      </c>
    </row>
    <row r="506" spans="2:9">
      <c r="B506" s="184"/>
      <c r="C506" s="2" t="s">
        <v>506</v>
      </c>
      <c r="D506" s="2" t="s">
        <v>509</v>
      </c>
      <c r="E506" s="9">
        <v>1869</v>
      </c>
      <c r="F506" s="13">
        <v>4.7</v>
      </c>
      <c r="G506" s="9">
        <v>4298</v>
      </c>
      <c r="H506" s="9">
        <v>4529</v>
      </c>
      <c r="I506" s="9">
        <v>8827</v>
      </c>
    </row>
    <row r="507" spans="2:9">
      <c r="B507" s="184"/>
      <c r="C507" s="2" t="s">
        <v>506</v>
      </c>
      <c r="D507" s="2" t="s">
        <v>510</v>
      </c>
      <c r="E507" s="9">
        <v>2986</v>
      </c>
      <c r="F507" s="13">
        <v>5.6</v>
      </c>
      <c r="G507" s="9">
        <v>8342</v>
      </c>
      <c r="H507" s="9">
        <v>8320</v>
      </c>
      <c r="I507" s="9">
        <v>16662</v>
      </c>
    </row>
    <row r="508" spans="2:9">
      <c r="B508" s="184"/>
      <c r="C508" s="2" t="s">
        <v>506</v>
      </c>
      <c r="D508" s="2" t="s">
        <v>511</v>
      </c>
      <c r="E508" s="9">
        <v>2484</v>
      </c>
      <c r="F508" s="13">
        <v>4.9000000000000004</v>
      </c>
      <c r="G508" s="9">
        <v>7048</v>
      </c>
      <c r="H508" s="9">
        <v>6177</v>
      </c>
      <c r="I508" s="9">
        <v>13225</v>
      </c>
    </row>
    <row r="509" spans="2:9">
      <c r="B509" s="184"/>
      <c r="C509" s="2" t="s">
        <v>506</v>
      </c>
      <c r="D509" s="2" t="s">
        <v>506</v>
      </c>
      <c r="E509" s="9">
        <v>3780</v>
      </c>
      <c r="F509" s="13">
        <v>5.6</v>
      </c>
      <c r="G509" s="9">
        <v>10247</v>
      </c>
      <c r="H509" s="9">
        <v>10941</v>
      </c>
      <c r="I509" s="9">
        <v>21188</v>
      </c>
    </row>
    <row r="510" spans="2:9">
      <c r="B510" s="184"/>
      <c r="C510" s="2" t="s">
        <v>512</v>
      </c>
      <c r="D510" s="1" t="s">
        <v>1</v>
      </c>
      <c r="E510" s="52"/>
      <c r="F510" s="54"/>
      <c r="G510" s="52"/>
      <c r="H510" s="52"/>
      <c r="I510" s="52"/>
    </row>
    <row r="511" spans="2:9">
      <c r="B511" s="184"/>
      <c r="C511" s="2" t="s">
        <v>513</v>
      </c>
      <c r="D511" s="2" t="s">
        <v>514</v>
      </c>
      <c r="E511" s="9">
        <v>4279</v>
      </c>
      <c r="F511" s="13">
        <v>5.6</v>
      </c>
      <c r="G511" s="9">
        <v>11737</v>
      </c>
      <c r="H511" s="9">
        <v>12523</v>
      </c>
      <c r="I511" s="9">
        <v>24260</v>
      </c>
    </row>
    <row r="512" spans="2:9">
      <c r="B512" s="184"/>
      <c r="C512" s="2" t="s">
        <v>513</v>
      </c>
      <c r="D512" s="2" t="s">
        <v>515</v>
      </c>
      <c r="E512" s="9">
        <v>2788</v>
      </c>
      <c r="F512" s="13">
        <v>6</v>
      </c>
      <c r="G512" s="9">
        <v>7967</v>
      </c>
      <c r="H512" s="9">
        <v>8742</v>
      </c>
      <c r="I512" s="9">
        <v>16709</v>
      </c>
    </row>
    <row r="513" spans="2:9">
      <c r="B513" s="184"/>
      <c r="C513" s="2" t="s">
        <v>513</v>
      </c>
      <c r="D513" s="2" t="s">
        <v>516</v>
      </c>
      <c r="E513" s="9">
        <v>2685</v>
      </c>
      <c r="F513" s="13">
        <v>6</v>
      </c>
      <c r="G513" s="9">
        <v>7591</v>
      </c>
      <c r="H513" s="9">
        <v>8572</v>
      </c>
      <c r="I513" s="9">
        <v>16163</v>
      </c>
    </row>
    <row r="514" spans="2:9">
      <c r="B514" s="184"/>
      <c r="C514" s="2" t="s">
        <v>513</v>
      </c>
      <c r="D514" s="2" t="s">
        <v>517</v>
      </c>
      <c r="E514" s="9">
        <v>3669</v>
      </c>
      <c r="F514" s="13">
        <v>5.5</v>
      </c>
      <c r="G514" s="9">
        <v>9518</v>
      </c>
      <c r="H514" s="9">
        <v>10570</v>
      </c>
      <c r="I514" s="9">
        <v>20088</v>
      </c>
    </row>
    <row r="515" spans="2:9">
      <c r="B515" s="184"/>
      <c r="C515" s="2" t="s">
        <v>513</v>
      </c>
      <c r="D515" s="2" t="s">
        <v>518</v>
      </c>
      <c r="E515" s="9">
        <v>4769</v>
      </c>
      <c r="F515" s="13">
        <v>5.7</v>
      </c>
      <c r="G515" s="9">
        <v>13088</v>
      </c>
      <c r="H515" s="9">
        <v>14241</v>
      </c>
      <c r="I515" s="9">
        <v>27329</v>
      </c>
    </row>
    <row r="516" spans="2:9">
      <c r="B516" s="184"/>
      <c r="C516" s="2" t="s">
        <v>513</v>
      </c>
      <c r="D516" s="2" t="s">
        <v>519</v>
      </c>
      <c r="E516" s="9">
        <v>3993</v>
      </c>
      <c r="F516" s="13">
        <v>5.4</v>
      </c>
      <c r="G516" s="9">
        <v>10594</v>
      </c>
      <c r="H516" s="9">
        <v>11246</v>
      </c>
      <c r="I516" s="9">
        <v>21840</v>
      </c>
    </row>
    <row r="517" spans="2:9">
      <c r="B517" s="184"/>
      <c r="C517" s="2" t="s">
        <v>513</v>
      </c>
      <c r="D517" s="2" t="s">
        <v>513</v>
      </c>
      <c r="E517" s="9">
        <v>2220</v>
      </c>
      <c r="F517" s="13">
        <v>5.7</v>
      </c>
      <c r="G517" s="9">
        <v>6081</v>
      </c>
      <c r="H517" s="9">
        <v>6570</v>
      </c>
      <c r="I517" s="9">
        <v>12651</v>
      </c>
    </row>
    <row r="518" spans="2:9">
      <c r="B518" s="184"/>
      <c r="C518" s="2" t="s">
        <v>513</v>
      </c>
      <c r="D518" s="2" t="s">
        <v>520</v>
      </c>
      <c r="E518" s="9">
        <v>1619</v>
      </c>
      <c r="F518" s="13">
        <v>5.2</v>
      </c>
      <c r="G518" s="9">
        <v>3974</v>
      </c>
      <c r="H518" s="9">
        <v>4504</v>
      </c>
      <c r="I518" s="9">
        <v>8478</v>
      </c>
    </row>
    <row r="519" spans="2:9">
      <c r="B519" s="184"/>
      <c r="C519" s="2" t="s">
        <v>513</v>
      </c>
      <c r="D519" s="2" t="s">
        <v>521</v>
      </c>
      <c r="E519" s="9">
        <v>3953</v>
      </c>
      <c r="F519" s="13">
        <v>6</v>
      </c>
      <c r="G519" s="9">
        <v>11339</v>
      </c>
      <c r="H519" s="9">
        <v>12210</v>
      </c>
      <c r="I519" s="9">
        <v>23549</v>
      </c>
    </row>
    <row r="520" spans="2:9">
      <c r="B520" s="184"/>
      <c r="C520" s="2" t="s">
        <v>513</v>
      </c>
      <c r="D520" s="2" t="s">
        <v>522</v>
      </c>
      <c r="E520" s="9">
        <v>5892</v>
      </c>
      <c r="F520" s="13">
        <v>5.3</v>
      </c>
      <c r="G520" s="9">
        <v>15119</v>
      </c>
      <c r="H520" s="9">
        <v>16444</v>
      </c>
      <c r="I520" s="9">
        <v>31563</v>
      </c>
    </row>
    <row r="521" spans="2:9">
      <c r="B521" s="184"/>
      <c r="C521" s="2" t="s">
        <v>523</v>
      </c>
      <c r="D521" s="1" t="s">
        <v>1</v>
      </c>
      <c r="E521" s="52"/>
      <c r="F521" s="54"/>
      <c r="G521" s="52"/>
      <c r="H521" s="52"/>
      <c r="I521" s="52"/>
    </row>
    <row r="522" spans="2:9">
      <c r="B522" s="184"/>
      <c r="C522" s="2" t="s">
        <v>524</v>
      </c>
      <c r="D522" s="2" t="s">
        <v>525</v>
      </c>
      <c r="E522" s="9">
        <v>5980</v>
      </c>
      <c r="F522" s="13">
        <v>6</v>
      </c>
      <c r="G522" s="9">
        <v>17504</v>
      </c>
      <c r="H522" s="9">
        <v>18279</v>
      </c>
      <c r="I522" s="9">
        <v>35783</v>
      </c>
    </row>
    <row r="523" spans="2:9">
      <c r="B523" s="184"/>
      <c r="C523" s="2" t="s">
        <v>524</v>
      </c>
      <c r="D523" s="2" t="s">
        <v>526</v>
      </c>
      <c r="E523" s="9">
        <v>7012</v>
      </c>
      <c r="F523" s="13">
        <v>5.9</v>
      </c>
      <c r="G523" s="9">
        <v>20013</v>
      </c>
      <c r="H523" s="9">
        <v>21728</v>
      </c>
      <c r="I523" s="9">
        <v>41741</v>
      </c>
    </row>
    <row r="524" spans="2:9">
      <c r="B524" s="184"/>
      <c r="C524" s="2" t="s">
        <v>524</v>
      </c>
      <c r="D524" s="2" t="s">
        <v>524</v>
      </c>
      <c r="E524" s="9">
        <v>6047</v>
      </c>
      <c r="F524" s="13">
        <v>6.1</v>
      </c>
      <c r="G524" s="9">
        <v>18120</v>
      </c>
      <c r="H524" s="9">
        <v>18960</v>
      </c>
      <c r="I524" s="9">
        <v>37080</v>
      </c>
    </row>
    <row r="525" spans="2:9">
      <c r="B525" s="184"/>
      <c r="C525" s="2" t="s">
        <v>524</v>
      </c>
      <c r="D525" s="2" t="s">
        <v>527</v>
      </c>
      <c r="E525" s="9">
        <v>2810</v>
      </c>
      <c r="F525" s="13">
        <v>3.9</v>
      </c>
      <c r="G525" s="9">
        <v>5483</v>
      </c>
      <c r="H525" s="9">
        <v>5980</v>
      </c>
      <c r="I525" s="9">
        <v>11463</v>
      </c>
    </row>
    <row r="526" spans="2:9">
      <c r="B526" s="184"/>
      <c r="C526" s="2" t="s">
        <v>524</v>
      </c>
      <c r="D526" s="2" t="s">
        <v>528</v>
      </c>
      <c r="E526" s="9">
        <v>8808</v>
      </c>
      <c r="F526" s="13">
        <v>6.1</v>
      </c>
      <c r="G526" s="9">
        <v>26003</v>
      </c>
      <c r="H526" s="9">
        <v>27463</v>
      </c>
      <c r="I526" s="9">
        <v>53466</v>
      </c>
    </row>
    <row r="527" spans="2:9">
      <c r="B527" s="184"/>
      <c r="C527" s="2" t="s">
        <v>524</v>
      </c>
      <c r="D527" s="2" t="s">
        <v>529</v>
      </c>
      <c r="E527" s="9">
        <v>6227</v>
      </c>
      <c r="F527" s="13">
        <v>5.8</v>
      </c>
      <c r="G527" s="9">
        <v>17698</v>
      </c>
      <c r="H527" s="9">
        <v>18929</v>
      </c>
      <c r="I527" s="9">
        <v>36627</v>
      </c>
    </row>
    <row r="528" spans="2:9">
      <c r="B528" s="184"/>
      <c r="C528" s="2" t="s">
        <v>524</v>
      </c>
      <c r="D528" s="2" t="s">
        <v>530</v>
      </c>
      <c r="E528" s="9">
        <v>7080</v>
      </c>
      <c r="F528" s="13">
        <v>5.9</v>
      </c>
      <c r="G528" s="9">
        <v>20468</v>
      </c>
      <c r="H528" s="9">
        <v>21445</v>
      </c>
      <c r="I528" s="9">
        <v>41913</v>
      </c>
    </row>
    <row r="529" spans="2:9">
      <c r="B529" s="184"/>
      <c r="C529" s="2" t="s">
        <v>531</v>
      </c>
      <c r="D529" s="1" t="s">
        <v>1</v>
      </c>
      <c r="E529" s="52"/>
      <c r="F529" s="54"/>
      <c r="G529" s="52"/>
      <c r="H529" s="52"/>
      <c r="I529" s="52"/>
    </row>
    <row r="530" spans="2:9">
      <c r="B530" s="184"/>
      <c r="C530" s="2" t="s">
        <v>532</v>
      </c>
      <c r="D530" s="2" t="s">
        <v>533</v>
      </c>
      <c r="E530" s="9">
        <v>1957</v>
      </c>
      <c r="F530" s="13">
        <v>5.8</v>
      </c>
      <c r="G530" s="9">
        <v>5639</v>
      </c>
      <c r="H530" s="9">
        <v>5675</v>
      </c>
      <c r="I530" s="9">
        <v>11314</v>
      </c>
    </row>
    <row r="531" spans="2:9">
      <c r="B531" s="184"/>
      <c r="C531" s="2" t="s">
        <v>532</v>
      </c>
      <c r="D531" s="2" t="s">
        <v>534</v>
      </c>
      <c r="E531" s="9">
        <v>978</v>
      </c>
      <c r="F531" s="13">
        <v>5.2</v>
      </c>
      <c r="G531" s="9">
        <v>2516</v>
      </c>
      <c r="H531" s="9">
        <v>2568</v>
      </c>
      <c r="I531" s="9">
        <v>5084</v>
      </c>
    </row>
    <row r="532" spans="2:9">
      <c r="B532" s="184"/>
      <c r="C532" s="2" t="s">
        <v>532</v>
      </c>
      <c r="D532" s="2" t="s">
        <v>535</v>
      </c>
      <c r="E532" s="9">
        <v>664</v>
      </c>
      <c r="F532" s="13">
        <v>5.3</v>
      </c>
      <c r="G532" s="9">
        <v>1755</v>
      </c>
      <c r="H532" s="9">
        <v>1821</v>
      </c>
      <c r="I532" s="9">
        <v>3576</v>
      </c>
    </row>
    <row r="533" spans="2:9">
      <c r="B533" s="184"/>
      <c r="C533" s="2" t="s">
        <v>532</v>
      </c>
      <c r="D533" s="2" t="s">
        <v>536</v>
      </c>
      <c r="E533" s="9">
        <v>965</v>
      </c>
      <c r="F533" s="13">
        <v>5.9</v>
      </c>
      <c r="G533" s="9">
        <v>3162</v>
      </c>
      <c r="H533" s="9">
        <v>2585</v>
      </c>
      <c r="I533" s="9">
        <v>5747</v>
      </c>
    </row>
    <row r="534" spans="2:9">
      <c r="B534" s="184"/>
      <c r="C534" s="2" t="s">
        <v>532</v>
      </c>
      <c r="D534" s="2" t="s">
        <v>537</v>
      </c>
      <c r="E534" s="9">
        <v>1599</v>
      </c>
      <c r="F534" s="13">
        <v>5.3</v>
      </c>
      <c r="G534" s="9">
        <v>4142</v>
      </c>
      <c r="H534" s="9">
        <v>4294</v>
      </c>
      <c r="I534" s="9">
        <v>8436</v>
      </c>
    </row>
    <row r="535" spans="2:9">
      <c r="B535" s="184"/>
      <c r="C535" s="2" t="s">
        <v>532</v>
      </c>
      <c r="D535" s="2" t="s">
        <v>538</v>
      </c>
      <c r="E535" s="9">
        <v>1863</v>
      </c>
      <c r="F535" s="13">
        <v>5.0999999999999996</v>
      </c>
      <c r="G535" s="9">
        <v>4690</v>
      </c>
      <c r="H535" s="9">
        <v>4778</v>
      </c>
      <c r="I535" s="9">
        <v>9468</v>
      </c>
    </row>
    <row r="536" spans="2:9">
      <c r="B536" s="184"/>
      <c r="C536" s="2" t="s">
        <v>532</v>
      </c>
      <c r="D536" s="2" t="s">
        <v>539</v>
      </c>
      <c r="E536" s="9">
        <v>1107</v>
      </c>
      <c r="F536" s="13">
        <v>4</v>
      </c>
      <c r="G536" s="9">
        <v>2417</v>
      </c>
      <c r="H536" s="9">
        <v>1981</v>
      </c>
      <c r="I536" s="9">
        <v>4398</v>
      </c>
    </row>
    <row r="537" spans="2:9">
      <c r="B537" s="184"/>
      <c r="C537" s="2" t="s">
        <v>532</v>
      </c>
      <c r="D537" s="2" t="s">
        <v>540</v>
      </c>
      <c r="E537" s="9">
        <v>1381</v>
      </c>
      <c r="F537" s="13">
        <v>5.7</v>
      </c>
      <c r="G537" s="9">
        <v>3855</v>
      </c>
      <c r="H537" s="9">
        <v>4051</v>
      </c>
      <c r="I537" s="9">
        <v>7906</v>
      </c>
    </row>
    <row r="538" spans="2:9">
      <c r="B538" s="184"/>
      <c r="C538" s="2" t="s">
        <v>532</v>
      </c>
      <c r="D538" s="2" t="s">
        <v>541</v>
      </c>
      <c r="E538" s="9">
        <v>1822</v>
      </c>
      <c r="F538" s="13">
        <v>5.7</v>
      </c>
      <c r="G538" s="9">
        <v>5190</v>
      </c>
      <c r="H538" s="9">
        <v>5139</v>
      </c>
      <c r="I538" s="9">
        <v>10329</v>
      </c>
    </row>
    <row r="539" spans="2:9">
      <c r="B539" s="184"/>
      <c r="C539" s="2" t="s">
        <v>532</v>
      </c>
      <c r="D539" s="2" t="s">
        <v>542</v>
      </c>
      <c r="E539" s="9">
        <v>2131</v>
      </c>
      <c r="F539" s="13">
        <v>5.8</v>
      </c>
      <c r="G539" s="9">
        <v>6126</v>
      </c>
      <c r="H539" s="9">
        <v>6284</v>
      </c>
      <c r="I539" s="9">
        <v>12410</v>
      </c>
    </row>
    <row r="540" spans="2:9">
      <c r="B540" s="184"/>
      <c r="C540" s="2" t="s">
        <v>532</v>
      </c>
      <c r="D540" s="2" t="s">
        <v>543</v>
      </c>
      <c r="E540" s="9">
        <v>1176</v>
      </c>
      <c r="F540" s="13">
        <v>4.8</v>
      </c>
      <c r="G540" s="9">
        <v>2877</v>
      </c>
      <c r="H540" s="9">
        <v>2904</v>
      </c>
      <c r="I540" s="9">
        <v>5781</v>
      </c>
    </row>
    <row r="541" spans="2:9">
      <c r="B541" s="184"/>
      <c r="C541" s="2" t="s">
        <v>532</v>
      </c>
      <c r="D541" s="2" t="s">
        <v>544</v>
      </c>
      <c r="E541" s="9">
        <v>2595</v>
      </c>
      <c r="F541" s="13">
        <v>4.2</v>
      </c>
      <c r="G541" s="9">
        <v>6210</v>
      </c>
      <c r="H541" s="9">
        <v>4964</v>
      </c>
      <c r="I541" s="9">
        <v>11174</v>
      </c>
    </row>
    <row r="542" spans="2:9">
      <c r="B542" s="184"/>
      <c r="C542" s="2" t="s">
        <v>545</v>
      </c>
      <c r="D542" s="1" t="s">
        <v>1</v>
      </c>
      <c r="E542" s="52"/>
      <c r="F542" s="54"/>
      <c r="G542" s="52"/>
      <c r="H542" s="52"/>
      <c r="I542" s="52"/>
    </row>
    <row r="543" spans="2:9">
      <c r="B543" s="184"/>
      <c r="C543" s="2" t="s">
        <v>546</v>
      </c>
      <c r="D543" s="2" t="s">
        <v>547</v>
      </c>
      <c r="E543" s="9">
        <v>7922</v>
      </c>
      <c r="F543" s="13">
        <v>5.3</v>
      </c>
      <c r="G543" s="9">
        <v>20067</v>
      </c>
      <c r="H543" s="9">
        <v>21755</v>
      </c>
      <c r="I543" s="9">
        <v>41822</v>
      </c>
    </row>
    <row r="544" spans="2:9">
      <c r="B544" s="184"/>
      <c r="C544" s="2" t="s">
        <v>546</v>
      </c>
      <c r="D544" s="2" t="s">
        <v>548</v>
      </c>
      <c r="E544" s="9">
        <v>7122</v>
      </c>
      <c r="F544" s="13">
        <v>5.4</v>
      </c>
      <c r="G544" s="9">
        <v>19107</v>
      </c>
      <c r="H544" s="9">
        <v>19942</v>
      </c>
      <c r="I544" s="9">
        <v>39049</v>
      </c>
    </row>
    <row r="545" spans="2:9">
      <c r="B545" s="184"/>
      <c r="C545" s="2" t="s">
        <v>546</v>
      </c>
      <c r="D545" s="2" t="s">
        <v>549</v>
      </c>
      <c r="E545" s="9">
        <v>5157</v>
      </c>
      <c r="F545" s="13">
        <v>5.5</v>
      </c>
      <c r="G545" s="9">
        <v>13506</v>
      </c>
      <c r="H545" s="9">
        <v>14766</v>
      </c>
      <c r="I545" s="9">
        <v>28272</v>
      </c>
    </row>
    <row r="546" spans="2:9">
      <c r="B546" s="184"/>
      <c r="C546" s="2" t="s">
        <v>546</v>
      </c>
      <c r="D546" s="2" t="s">
        <v>550</v>
      </c>
      <c r="E546" s="9">
        <v>6254</v>
      </c>
      <c r="F546" s="13">
        <v>5.5</v>
      </c>
      <c r="G546" s="9">
        <v>16860</v>
      </c>
      <c r="H546" s="9">
        <v>17847</v>
      </c>
      <c r="I546" s="9">
        <v>34707</v>
      </c>
    </row>
    <row r="547" spans="2:9">
      <c r="B547" s="184"/>
      <c r="C547" s="2" t="s">
        <v>546</v>
      </c>
      <c r="D547" s="2" t="s">
        <v>551</v>
      </c>
      <c r="E547" s="9">
        <v>5262</v>
      </c>
      <c r="F547" s="13">
        <v>5.4</v>
      </c>
      <c r="G547" s="9">
        <v>13993</v>
      </c>
      <c r="H547" s="9">
        <v>14698</v>
      </c>
      <c r="I547" s="9">
        <v>28691</v>
      </c>
    </row>
    <row r="548" spans="2:9">
      <c r="B548" s="184"/>
      <c r="C548" s="2" t="s">
        <v>546</v>
      </c>
      <c r="D548" s="2" t="s">
        <v>552</v>
      </c>
      <c r="E548" s="9">
        <v>2070</v>
      </c>
      <c r="F548" s="13">
        <v>4.8</v>
      </c>
      <c r="G548" s="9">
        <v>5005</v>
      </c>
      <c r="H548" s="9">
        <v>5332</v>
      </c>
      <c r="I548" s="9">
        <v>10337</v>
      </c>
    </row>
    <row r="549" spans="2:9">
      <c r="B549" s="184"/>
      <c r="C549" s="2" t="s">
        <v>546</v>
      </c>
      <c r="D549" s="2" t="s">
        <v>553</v>
      </c>
      <c r="E549" s="9">
        <v>3920</v>
      </c>
      <c r="F549" s="13">
        <v>5.5</v>
      </c>
      <c r="G549" s="9">
        <v>10277</v>
      </c>
      <c r="H549" s="9">
        <v>11192</v>
      </c>
      <c r="I549" s="9">
        <v>21469</v>
      </c>
    </row>
    <row r="550" spans="2:9">
      <c r="B550" s="184"/>
      <c r="C550" s="2" t="s">
        <v>546</v>
      </c>
      <c r="D550" s="2" t="s">
        <v>554</v>
      </c>
      <c r="E550" s="9">
        <v>7287</v>
      </c>
      <c r="F550" s="13">
        <v>5.0999999999999996</v>
      </c>
      <c r="G550" s="9">
        <v>17775</v>
      </c>
      <c r="H550" s="9">
        <v>19331</v>
      </c>
      <c r="I550" s="9">
        <v>37106</v>
      </c>
    </row>
    <row r="551" spans="2:9">
      <c r="B551" s="184"/>
      <c r="C551" s="2" t="s">
        <v>555</v>
      </c>
      <c r="D551" s="1" t="s">
        <v>1</v>
      </c>
      <c r="E551" s="52"/>
      <c r="F551" s="54"/>
      <c r="G551" s="52"/>
      <c r="H551" s="52"/>
      <c r="I551" s="52"/>
    </row>
    <row r="552" spans="2:9">
      <c r="B552" s="184"/>
      <c r="C552" s="2" t="s">
        <v>556</v>
      </c>
      <c r="D552" s="2" t="s">
        <v>557</v>
      </c>
      <c r="E552" s="9">
        <v>4481</v>
      </c>
      <c r="F552" s="13">
        <v>5.2</v>
      </c>
      <c r="G552" s="9">
        <v>11370</v>
      </c>
      <c r="H552" s="9">
        <v>11831</v>
      </c>
      <c r="I552" s="9">
        <v>23201</v>
      </c>
    </row>
    <row r="553" spans="2:9">
      <c r="B553" s="184"/>
      <c r="C553" s="2" t="s">
        <v>556</v>
      </c>
      <c r="D553" s="2" t="s">
        <v>558</v>
      </c>
      <c r="E553" s="9">
        <v>2711</v>
      </c>
      <c r="F553" s="13">
        <v>5</v>
      </c>
      <c r="G553" s="9">
        <v>6467</v>
      </c>
      <c r="H553" s="9">
        <v>7020</v>
      </c>
      <c r="I553" s="9">
        <v>13487</v>
      </c>
    </row>
    <row r="554" spans="2:9">
      <c r="B554" s="184"/>
      <c r="C554" s="2" t="s">
        <v>556</v>
      </c>
      <c r="D554" s="2" t="s">
        <v>559</v>
      </c>
      <c r="E554" s="9">
        <v>2094</v>
      </c>
      <c r="F554" s="13">
        <v>4.5999999999999996</v>
      </c>
      <c r="G554" s="9">
        <v>4837</v>
      </c>
      <c r="H554" s="9">
        <v>4899</v>
      </c>
      <c r="I554" s="9">
        <v>9736</v>
      </c>
    </row>
    <row r="555" spans="2:9">
      <c r="B555" s="184"/>
      <c r="C555" s="2" t="s">
        <v>556</v>
      </c>
      <c r="D555" s="2" t="s">
        <v>560</v>
      </c>
      <c r="E555" s="9">
        <v>1907</v>
      </c>
      <c r="F555" s="13">
        <v>4.7</v>
      </c>
      <c r="G555" s="9">
        <v>4411</v>
      </c>
      <c r="H555" s="9">
        <v>4528</v>
      </c>
      <c r="I555" s="9">
        <v>8939</v>
      </c>
    </row>
    <row r="556" spans="2:9">
      <c r="B556" s="184"/>
      <c r="C556" s="2" t="s">
        <v>556</v>
      </c>
      <c r="D556" s="2" t="s">
        <v>561</v>
      </c>
      <c r="E556" s="9">
        <v>1510</v>
      </c>
      <c r="F556" s="13">
        <v>4.9000000000000004</v>
      </c>
      <c r="G556" s="9">
        <v>3541</v>
      </c>
      <c r="H556" s="9">
        <v>3815</v>
      </c>
      <c r="I556" s="9">
        <v>7356</v>
      </c>
    </row>
    <row r="557" spans="2:9">
      <c r="B557" s="184"/>
      <c r="C557" s="2" t="s">
        <v>556</v>
      </c>
      <c r="D557" s="2" t="s">
        <v>562</v>
      </c>
      <c r="E557" s="9">
        <v>2425</v>
      </c>
      <c r="F557" s="13">
        <v>4.7</v>
      </c>
      <c r="G557" s="9">
        <v>5475</v>
      </c>
      <c r="H557" s="9">
        <v>5985</v>
      </c>
      <c r="I557" s="9">
        <v>11460</v>
      </c>
    </row>
    <row r="558" spans="2:9">
      <c r="B558" s="184"/>
      <c r="C558" s="2" t="s">
        <v>556</v>
      </c>
      <c r="D558" s="2" t="s">
        <v>563</v>
      </c>
      <c r="E558" s="9">
        <v>3726</v>
      </c>
      <c r="F558" s="13">
        <v>5.2</v>
      </c>
      <c r="G558" s="9">
        <v>9445</v>
      </c>
      <c r="H558" s="9">
        <v>9930</v>
      </c>
      <c r="I558" s="9">
        <v>19375</v>
      </c>
    </row>
    <row r="559" spans="2:9">
      <c r="B559" s="184"/>
      <c r="C559" s="2" t="s">
        <v>556</v>
      </c>
      <c r="D559" s="2" t="s">
        <v>564</v>
      </c>
      <c r="E559" s="9">
        <v>2018</v>
      </c>
      <c r="F559" s="13">
        <v>4.8</v>
      </c>
      <c r="G559" s="9">
        <v>4756</v>
      </c>
      <c r="H559" s="9">
        <v>4980</v>
      </c>
      <c r="I559" s="9">
        <v>9736</v>
      </c>
    </row>
    <row r="560" spans="2:9">
      <c r="B560" s="184"/>
      <c r="C560" s="2" t="s">
        <v>556</v>
      </c>
      <c r="D560" s="2" t="s">
        <v>565</v>
      </c>
      <c r="E560" s="9">
        <v>3226</v>
      </c>
      <c r="F560" s="13">
        <v>5.2</v>
      </c>
      <c r="G560" s="9">
        <v>8218</v>
      </c>
      <c r="H560" s="9">
        <v>8503</v>
      </c>
      <c r="I560" s="9">
        <v>16721</v>
      </c>
    </row>
    <row r="561" spans="2:9">
      <c r="B561" s="184"/>
      <c r="C561" s="2" t="s">
        <v>556</v>
      </c>
      <c r="D561" s="2" t="s">
        <v>566</v>
      </c>
      <c r="E561" s="9">
        <v>3970</v>
      </c>
      <c r="F561" s="13">
        <v>4.9000000000000004</v>
      </c>
      <c r="G561" s="9">
        <v>9282</v>
      </c>
      <c r="H561" s="9">
        <v>10104</v>
      </c>
      <c r="I561" s="9">
        <v>19386</v>
      </c>
    </row>
    <row r="562" spans="2:9">
      <c r="B562" s="184"/>
      <c r="C562" s="2" t="s">
        <v>556</v>
      </c>
      <c r="D562" s="2" t="s">
        <v>567</v>
      </c>
      <c r="E562" s="9">
        <v>2481</v>
      </c>
      <c r="F562" s="13">
        <v>4.9000000000000004</v>
      </c>
      <c r="G562" s="9">
        <v>5833</v>
      </c>
      <c r="H562" s="9">
        <v>6221</v>
      </c>
      <c r="I562" s="9">
        <v>12054</v>
      </c>
    </row>
    <row r="563" spans="2:9">
      <c r="B563" s="184"/>
      <c r="C563" s="2" t="s">
        <v>556</v>
      </c>
      <c r="D563" s="2" t="s">
        <v>568</v>
      </c>
      <c r="E563" s="9">
        <v>2875</v>
      </c>
      <c r="F563" s="13">
        <v>4.8</v>
      </c>
      <c r="G563" s="9">
        <v>6752</v>
      </c>
      <c r="H563" s="9">
        <v>6950</v>
      </c>
      <c r="I563" s="9">
        <v>13702</v>
      </c>
    </row>
    <row r="564" spans="2:9">
      <c r="B564" s="184"/>
      <c r="C564" s="2" t="s">
        <v>556</v>
      </c>
      <c r="D564" s="2" t="s">
        <v>569</v>
      </c>
      <c r="E564" s="9">
        <v>2768</v>
      </c>
      <c r="F564" s="13">
        <v>4.7</v>
      </c>
      <c r="G564" s="9">
        <v>6301</v>
      </c>
      <c r="H564" s="9">
        <v>6728</v>
      </c>
      <c r="I564" s="9">
        <v>13029</v>
      </c>
    </row>
    <row r="565" spans="2:9">
      <c r="B565" s="184"/>
      <c r="C565" s="2" t="s">
        <v>556</v>
      </c>
      <c r="D565" s="2" t="s">
        <v>570</v>
      </c>
      <c r="E565" s="9">
        <v>3491</v>
      </c>
      <c r="F565" s="13">
        <v>5.0999999999999996</v>
      </c>
      <c r="G565" s="9">
        <v>8635</v>
      </c>
      <c r="H565" s="9">
        <v>9050</v>
      </c>
      <c r="I565" s="9">
        <v>17685</v>
      </c>
    </row>
    <row r="566" spans="2:9">
      <c r="B566" s="184"/>
      <c r="C566" s="2" t="s">
        <v>556</v>
      </c>
      <c r="D566" s="2" t="s">
        <v>571</v>
      </c>
      <c r="E566" s="9">
        <v>1002</v>
      </c>
      <c r="F566" s="13">
        <v>4.7</v>
      </c>
      <c r="G566" s="9">
        <v>2256</v>
      </c>
      <c r="H566" s="9">
        <v>2501</v>
      </c>
      <c r="I566" s="9">
        <v>4757</v>
      </c>
    </row>
    <row r="567" spans="2:9">
      <c r="B567" s="184"/>
      <c r="C567" s="2" t="s">
        <v>556</v>
      </c>
      <c r="D567" s="2" t="s">
        <v>572</v>
      </c>
      <c r="E567" s="9">
        <v>1805</v>
      </c>
      <c r="F567" s="13">
        <v>3.9</v>
      </c>
      <c r="G567" s="9">
        <v>3328</v>
      </c>
      <c r="H567" s="9">
        <v>3737</v>
      </c>
      <c r="I567" s="9">
        <v>7065</v>
      </c>
    </row>
    <row r="568" spans="2:9">
      <c r="B568" s="184"/>
      <c r="C568" s="2" t="s">
        <v>556</v>
      </c>
      <c r="D568" s="2" t="s">
        <v>573</v>
      </c>
      <c r="E568" s="9">
        <v>1528</v>
      </c>
      <c r="F568" s="13">
        <v>4.5</v>
      </c>
      <c r="G568" s="9">
        <v>3324</v>
      </c>
      <c r="H568" s="9">
        <v>3549</v>
      </c>
      <c r="I568" s="9">
        <v>6873</v>
      </c>
    </row>
    <row r="569" spans="2:9">
      <c r="B569" s="184"/>
      <c r="C569" s="2" t="s">
        <v>556</v>
      </c>
      <c r="D569" s="2" t="s">
        <v>574</v>
      </c>
      <c r="E569" s="9">
        <v>1928</v>
      </c>
      <c r="F569" s="13">
        <v>4.5999999999999996</v>
      </c>
      <c r="G569" s="9">
        <v>4405</v>
      </c>
      <c r="H569" s="9">
        <v>4532</v>
      </c>
      <c r="I569" s="9">
        <v>8937</v>
      </c>
    </row>
    <row r="570" spans="2:9">
      <c r="B570" s="184"/>
      <c r="C570" s="2" t="s">
        <v>556</v>
      </c>
      <c r="D570" s="2" t="s">
        <v>575</v>
      </c>
      <c r="E570" s="9">
        <v>3107</v>
      </c>
      <c r="F570" s="13">
        <v>4.8</v>
      </c>
      <c r="G570" s="9">
        <v>7131</v>
      </c>
      <c r="H570" s="9">
        <v>7755</v>
      </c>
      <c r="I570" s="9">
        <v>14886</v>
      </c>
    </row>
    <row r="571" spans="2:9">
      <c r="B571" s="184"/>
      <c r="C571" s="2" t="s">
        <v>556</v>
      </c>
      <c r="D571" s="2" t="s">
        <v>576</v>
      </c>
      <c r="E571" s="9">
        <v>2035</v>
      </c>
      <c r="F571" s="13">
        <v>4.4000000000000004</v>
      </c>
      <c r="G571" s="9">
        <v>4408</v>
      </c>
      <c r="H571" s="9">
        <v>4653</v>
      </c>
      <c r="I571" s="9">
        <v>9061</v>
      </c>
    </row>
    <row r="572" spans="2:9">
      <c r="B572" s="184"/>
      <c r="C572" s="2" t="s">
        <v>556</v>
      </c>
      <c r="D572" s="2" t="s">
        <v>577</v>
      </c>
      <c r="E572" s="9">
        <v>4284</v>
      </c>
      <c r="F572" s="13">
        <v>4.8</v>
      </c>
      <c r="G572" s="9">
        <v>10103</v>
      </c>
      <c r="H572" s="9">
        <v>10779</v>
      </c>
      <c r="I572" s="9">
        <v>20882</v>
      </c>
    </row>
    <row r="573" spans="2:9">
      <c r="B573" s="184"/>
      <c r="C573" s="2" t="s">
        <v>556</v>
      </c>
      <c r="D573" s="2" t="s">
        <v>578</v>
      </c>
      <c r="E573" s="9">
        <v>3033</v>
      </c>
      <c r="F573" s="13">
        <v>4.4000000000000004</v>
      </c>
      <c r="G573" s="9">
        <v>6645</v>
      </c>
      <c r="H573" s="9">
        <v>7055</v>
      </c>
      <c r="I573" s="9">
        <v>13700</v>
      </c>
    </row>
    <row r="574" spans="2:9">
      <c r="B574" s="184"/>
      <c r="C574" s="2" t="s">
        <v>556</v>
      </c>
      <c r="D574" s="2" t="s">
        <v>579</v>
      </c>
      <c r="E574" s="9">
        <v>1719</v>
      </c>
      <c r="F574" s="13">
        <v>4.7</v>
      </c>
      <c r="G574" s="9">
        <v>3985</v>
      </c>
      <c r="H574" s="9">
        <v>4043</v>
      </c>
      <c r="I574" s="9">
        <v>8028</v>
      </c>
    </row>
    <row r="575" spans="2:9">
      <c r="B575" s="184"/>
      <c r="C575" s="2" t="s">
        <v>556</v>
      </c>
      <c r="D575" s="2" t="s">
        <v>580</v>
      </c>
      <c r="E575" s="9">
        <v>1236</v>
      </c>
      <c r="F575" s="13">
        <v>4.8</v>
      </c>
      <c r="G575" s="9">
        <v>2905</v>
      </c>
      <c r="H575" s="9">
        <v>2999</v>
      </c>
      <c r="I575" s="9">
        <v>5904</v>
      </c>
    </row>
    <row r="576" spans="2:9">
      <c r="B576" s="184"/>
      <c r="C576" s="2" t="s">
        <v>556</v>
      </c>
      <c r="D576" s="2" t="s">
        <v>581</v>
      </c>
      <c r="E576" s="9">
        <v>2155</v>
      </c>
      <c r="F576" s="13">
        <v>5</v>
      </c>
      <c r="G576" s="9">
        <v>5228</v>
      </c>
      <c r="H576" s="9">
        <v>5463</v>
      </c>
      <c r="I576" s="9">
        <v>10691</v>
      </c>
    </row>
    <row r="577" spans="2:9">
      <c r="B577" s="184"/>
      <c r="C577" s="2" t="s">
        <v>556</v>
      </c>
      <c r="D577" s="2" t="s">
        <v>582</v>
      </c>
      <c r="E577" s="9">
        <v>1838</v>
      </c>
      <c r="F577" s="13">
        <v>5.6</v>
      </c>
      <c r="G577" s="9">
        <v>5062</v>
      </c>
      <c r="H577" s="9">
        <v>5211</v>
      </c>
      <c r="I577" s="9">
        <v>10273</v>
      </c>
    </row>
    <row r="578" spans="2:9">
      <c r="B578" s="184"/>
      <c r="C578" s="2" t="s">
        <v>556</v>
      </c>
      <c r="D578" s="2" t="s">
        <v>583</v>
      </c>
      <c r="E578" s="9">
        <v>1580</v>
      </c>
      <c r="F578" s="13">
        <v>4.9000000000000004</v>
      </c>
      <c r="G578" s="9">
        <v>3695</v>
      </c>
      <c r="H578" s="9">
        <v>4004</v>
      </c>
      <c r="I578" s="9">
        <v>7699</v>
      </c>
    </row>
    <row r="579" spans="2:9">
      <c r="B579" s="184"/>
      <c r="C579" s="2" t="s">
        <v>556</v>
      </c>
      <c r="D579" s="2" t="s">
        <v>584</v>
      </c>
      <c r="E579" s="9">
        <v>815</v>
      </c>
      <c r="F579" s="13">
        <v>5</v>
      </c>
      <c r="G579" s="9">
        <v>1919</v>
      </c>
      <c r="H579" s="9">
        <v>2125</v>
      </c>
      <c r="I579" s="9">
        <v>4044</v>
      </c>
    </row>
    <row r="580" spans="2:9">
      <c r="B580" s="184"/>
      <c r="C580" s="2" t="s">
        <v>556</v>
      </c>
      <c r="D580" s="2" t="s">
        <v>585</v>
      </c>
      <c r="E580" s="9">
        <v>3493</v>
      </c>
      <c r="F580" s="13">
        <v>4.8</v>
      </c>
      <c r="G580" s="9">
        <v>8289</v>
      </c>
      <c r="H580" s="9">
        <v>8337</v>
      </c>
      <c r="I580" s="9">
        <v>16626</v>
      </c>
    </row>
    <row r="581" spans="2:9">
      <c r="B581" s="184"/>
      <c r="C581" s="2" t="s">
        <v>556</v>
      </c>
      <c r="D581" s="2" t="s">
        <v>586</v>
      </c>
      <c r="E581" s="9">
        <v>1499</v>
      </c>
      <c r="F581" s="13">
        <v>5.0999999999999996</v>
      </c>
      <c r="G581" s="9">
        <v>3739</v>
      </c>
      <c r="H581" s="9">
        <v>3832</v>
      </c>
      <c r="I581" s="9">
        <v>7571</v>
      </c>
    </row>
    <row r="582" spans="2:9">
      <c r="B582" s="184"/>
      <c r="C582" s="2" t="s">
        <v>587</v>
      </c>
      <c r="D582" s="1" t="s">
        <v>1</v>
      </c>
      <c r="E582" s="52"/>
      <c r="F582" s="54"/>
      <c r="G582" s="52"/>
      <c r="H582" s="52"/>
      <c r="I582" s="52"/>
    </row>
    <row r="583" spans="2:9">
      <c r="B583" s="184"/>
      <c r="C583" s="2" t="s">
        <v>588</v>
      </c>
      <c r="D583" s="2" t="s">
        <v>589</v>
      </c>
      <c r="E583" s="9">
        <v>8004</v>
      </c>
      <c r="F583" s="13">
        <v>4.8</v>
      </c>
      <c r="G583" s="9">
        <v>18511</v>
      </c>
      <c r="H583" s="9">
        <v>19649</v>
      </c>
      <c r="I583" s="9">
        <v>38160</v>
      </c>
    </row>
    <row r="584" spans="2:9">
      <c r="B584" s="184"/>
      <c r="C584" s="2" t="s">
        <v>588</v>
      </c>
      <c r="D584" s="2" t="s">
        <v>590</v>
      </c>
      <c r="E584" s="9">
        <v>8527</v>
      </c>
      <c r="F584" s="13">
        <v>5.2</v>
      </c>
      <c r="G584" s="9">
        <v>21413</v>
      </c>
      <c r="H584" s="9">
        <v>22841</v>
      </c>
      <c r="I584" s="9">
        <v>44254</v>
      </c>
    </row>
    <row r="585" spans="2:9">
      <c r="B585" s="184"/>
      <c r="C585" s="2" t="s">
        <v>588</v>
      </c>
      <c r="D585" s="2" t="s">
        <v>591</v>
      </c>
      <c r="E585" s="9">
        <v>8156</v>
      </c>
      <c r="F585" s="13">
        <v>5</v>
      </c>
      <c r="G585" s="9">
        <v>19974</v>
      </c>
      <c r="H585" s="9">
        <v>21135</v>
      </c>
      <c r="I585" s="9">
        <v>41109</v>
      </c>
    </row>
    <row r="586" spans="2:9">
      <c r="B586" s="184"/>
      <c r="C586" s="2" t="s">
        <v>588</v>
      </c>
      <c r="D586" s="2" t="s">
        <v>592</v>
      </c>
      <c r="E586" s="9">
        <v>5545</v>
      </c>
      <c r="F586" s="13">
        <v>5.5</v>
      </c>
      <c r="G586" s="9">
        <v>14723</v>
      </c>
      <c r="H586" s="9">
        <v>15566</v>
      </c>
      <c r="I586" s="9">
        <v>30289</v>
      </c>
    </row>
    <row r="587" spans="2:9">
      <c r="B587" s="184"/>
      <c r="C587" s="2" t="s">
        <v>588</v>
      </c>
      <c r="D587" s="2" t="s">
        <v>593</v>
      </c>
      <c r="E587" s="9">
        <v>4001</v>
      </c>
      <c r="F587" s="13">
        <v>5.3</v>
      </c>
      <c r="G587" s="9">
        <v>10203</v>
      </c>
      <c r="H587" s="9">
        <v>11145</v>
      </c>
      <c r="I587" s="9">
        <v>21348</v>
      </c>
    </row>
    <row r="588" spans="2:9">
      <c r="B588" s="184"/>
      <c r="C588" s="2" t="s">
        <v>588</v>
      </c>
      <c r="D588" s="2" t="s">
        <v>594</v>
      </c>
      <c r="E588" s="9">
        <v>5785</v>
      </c>
      <c r="F588" s="13">
        <v>5.5</v>
      </c>
      <c r="G588" s="9">
        <v>15659</v>
      </c>
      <c r="H588" s="9">
        <v>16416</v>
      </c>
      <c r="I588" s="9">
        <v>32075</v>
      </c>
    </row>
    <row r="589" spans="2:9">
      <c r="B589" s="184"/>
      <c r="C589" s="2" t="s">
        <v>588</v>
      </c>
      <c r="D589" s="2" t="s">
        <v>595</v>
      </c>
      <c r="E589" s="9">
        <v>3761</v>
      </c>
      <c r="F589" s="13">
        <v>3.5</v>
      </c>
      <c r="G589" s="9">
        <v>6713</v>
      </c>
      <c r="H589" s="9">
        <v>6504</v>
      </c>
      <c r="I589" s="9">
        <v>13217</v>
      </c>
    </row>
    <row r="590" spans="2:9">
      <c r="B590" s="184"/>
      <c r="C590" s="2" t="s">
        <v>588</v>
      </c>
      <c r="D590" s="2" t="s">
        <v>596</v>
      </c>
      <c r="E590" s="9">
        <v>5854</v>
      </c>
      <c r="F590" s="13">
        <v>5.4</v>
      </c>
      <c r="G590" s="9">
        <v>15427</v>
      </c>
      <c r="H590" s="9">
        <v>16200</v>
      </c>
      <c r="I590" s="9">
        <v>31627</v>
      </c>
    </row>
    <row r="591" spans="2:9">
      <c r="B591" s="184"/>
      <c r="C591" s="2" t="s">
        <v>588</v>
      </c>
      <c r="D591" s="2" t="s">
        <v>597</v>
      </c>
      <c r="E591" s="9">
        <v>8598</v>
      </c>
      <c r="F591" s="13">
        <v>5.5</v>
      </c>
      <c r="G591" s="9">
        <v>23100</v>
      </c>
      <c r="H591" s="9">
        <v>24220</v>
      </c>
      <c r="I591" s="9">
        <v>47320</v>
      </c>
    </row>
    <row r="592" spans="2:9">
      <c r="B592" s="184"/>
      <c r="C592" s="2" t="s">
        <v>588</v>
      </c>
      <c r="D592" s="2" t="s">
        <v>116</v>
      </c>
      <c r="E592" s="9">
        <v>22320</v>
      </c>
      <c r="F592" s="13">
        <v>4.5999999999999996</v>
      </c>
      <c r="G592" s="9">
        <v>50283</v>
      </c>
      <c r="H592" s="9">
        <v>52241</v>
      </c>
      <c r="I592" s="9">
        <v>102524</v>
      </c>
    </row>
    <row r="593" spans="2:9">
      <c r="B593" s="184"/>
      <c r="C593" s="2" t="s">
        <v>588</v>
      </c>
      <c r="D593" s="2" t="s">
        <v>598</v>
      </c>
      <c r="E593" s="9">
        <v>4397</v>
      </c>
      <c r="F593" s="13">
        <v>3.9</v>
      </c>
      <c r="G593" s="9">
        <v>8058</v>
      </c>
      <c r="H593" s="9">
        <v>9093</v>
      </c>
      <c r="I593" s="9">
        <v>17151</v>
      </c>
    </row>
    <row r="594" spans="2:9">
      <c r="B594" s="184"/>
      <c r="C594" s="2" t="s">
        <v>588</v>
      </c>
      <c r="D594" s="2" t="s">
        <v>599</v>
      </c>
      <c r="E594" s="9">
        <v>4880</v>
      </c>
      <c r="F594" s="13">
        <v>5.3</v>
      </c>
      <c r="G594" s="9">
        <v>12344</v>
      </c>
      <c r="H594" s="9">
        <v>13612</v>
      </c>
      <c r="I594" s="9">
        <v>25956</v>
      </c>
    </row>
    <row r="595" spans="2:9">
      <c r="B595" s="184"/>
      <c r="C595" s="2" t="s">
        <v>588</v>
      </c>
      <c r="D595" s="2" t="s">
        <v>600</v>
      </c>
      <c r="E595" s="9">
        <v>7685</v>
      </c>
      <c r="F595" s="13">
        <v>4.4000000000000004</v>
      </c>
      <c r="G595" s="9">
        <v>16669</v>
      </c>
      <c r="H595" s="9">
        <v>17473</v>
      </c>
      <c r="I595" s="9">
        <v>34142</v>
      </c>
    </row>
    <row r="596" spans="2:9">
      <c r="B596" s="184"/>
      <c r="C596" s="2" t="s">
        <v>601</v>
      </c>
      <c r="D596" s="1" t="s">
        <v>1</v>
      </c>
      <c r="E596" s="52"/>
      <c r="F596" s="54"/>
      <c r="G596" s="52"/>
      <c r="H596" s="52"/>
      <c r="I596" s="52"/>
    </row>
    <row r="597" spans="2:9">
      <c r="B597" s="184"/>
      <c r="C597" s="2" t="s">
        <v>602</v>
      </c>
      <c r="D597" s="2" t="s">
        <v>603</v>
      </c>
      <c r="E597" s="9">
        <v>4274</v>
      </c>
      <c r="F597" s="13">
        <v>4.9000000000000004</v>
      </c>
      <c r="G597" s="9">
        <v>10114</v>
      </c>
      <c r="H597" s="9">
        <v>10783</v>
      </c>
      <c r="I597" s="9">
        <v>20897</v>
      </c>
    </row>
    <row r="598" spans="2:9">
      <c r="B598" s="184"/>
      <c r="C598" s="2" t="s">
        <v>602</v>
      </c>
      <c r="D598" s="2" t="s">
        <v>604</v>
      </c>
      <c r="E598" s="9">
        <v>1575</v>
      </c>
      <c r="F598" s="13">
        <v>4.9000000000000004</v>
      </c>
      <c r="G598" s="9">
        <v>3838</v>
      </c>
      <c r="H598" s="9">
        <v>3919</v>
      </c>
      <c r="I598" s="9">
        <v>7757</v>
      </c>
    </row>
    <row r="599" spans="2:9">
      <c r="B599" s="184"/>
      <c r="C599" s="2" t="s">
        <v>602</v>
      </c>
      <c r="D599" s="2" t="s">
        <v>605</v>
      </c>
      <c r="E599" s="9">
        <v>3117</v>
      </c>
      <c r="F599" s="13">
        <v>5.5</v>
      </c>
      <c r="G599" s="9">
        <v>8107</v>
      </c>
      <c r="H599" s="9">
        <v>8945</v>
      </c>
      <c r="I599" s="9">
        <v>17052</v>
      </c>
    </row>
    <row r="600" spans="2:9">
      <c r="B600" s="184"/>
      <c r="C600" s="2" t="s">
        <v>602</v>
      </c>
      <c r="D600" s="2" t="s">
        <v>606</v>
      </c>
      <c r="E600" s="9">
        <v>7802</v>
      </c>
      <c r="F600" s="13">
        <v>4.2</v>
      </c>
      <c r="G600" s="9">
        <v>15888</v>
      </c>
      <c r="H600" s="9">
        <v>17096</v>
      </c>
      <c r="I600" s="9">
        <v>32984</v>
      </c>
    </row>
    <row r="601" spans="2:9">
      <c r="B601" s="184"/>
      <c r="C601" s="2" t="s">
        <v>602</v>
      </c>
      <c r="D601" s="2" t="s">
        <v>607</v>
      </c>
      <c r="E601" s="9">
        <v>4708</v>
      </c>
      <c r="F601" s="13">
        <v>4.7</v>
      </c>
      <c r="G601" s="9">
        <v>10765</v>
      </c>
      <c r="H601" s="9">
        <v>11407</v>
      </c>
      <c r="I601" s="9">
        <v>22172</v>
      </c>
    </row>
    <row r="602" spans="2:9">
      <c r="B602" s="184"/>
      <c r="C602" s="2" t="s">
        <v>602</v>
      </c>
      <c r="D602" s="2" t="s">
        <v>608</v>
      </c>
      <c r="E602" s="9">
        <v>3958</v>
      </c>
      <c r="F602" s="13">
        <v>4.9000000000000004</v>
      </c>
      <c r="G602" s="9">
        <v>9288</v>
      </c>
      <c r="H602" s="9">
        <v>9983</v>
      </c>
      <c r="I602" s="9">
        <v>19271</v>
      </c>
    </row>
    <row r="603" spans="2:9">
      <c r="B603" s="184"/>
      <c r="C603" s="2" t="s">
        <v>602</v>
      </c>
      <c r="D603" s="2" t="s">
        <v>609</v>
      </c>
      <c r="E603" s="9">
        <v>2497</v>
      </c>
      <c r="F603" s="13">
        <v>4.8</v>
      </c>
      <c r="G603" s="9">
        <v>5856</v>
      </c>
      <c r="H603" s="9">
        <v>6258</v>
      </c>
      <c r="I603" s="9">
        <v>12114</v>
      </c>
    </row>
    <row r="604" spans="2:9">
      <c r="B604" s="184"/>
      <c r="C604" s="2" t="s">
        <v>602</v>
      </c>
      <c r="D604" s="2" t="s">
        <v>610</v>
      </c>
      <c r="E604" s="9">
        <v>3459</v>
      </c>
      <c r="F604" s="13">
        <v>4.5999999999999996</v>
      </c>
      <c r="G604" s="9">
        <v>7620</v>
      </c>
      <c r="H604" s="9">
        <v>8176</v>
      </c>
      <c r="I604" s="9">
        <v>15796</v>
      </c>
    </row>
    <row r="605" spans="2:9">
      <c r="B605" s="184"/>
      <c r="C605" s="2" t="s">
        <v>602</v>
      </c>
      <c r="D605" s="2" t="s">
        <v>602</v>
      </c>
      <c r="E605" s="9">
        <v>6277</v>
      </c>
      <c r="F605" s="13">
        <v>4.5</v>
      </c>
      <c r="G605" s="9">
        <v>13475</v>
      </c>
      <c r="H605" s="9">
        <v>14628</v>
      </c>
      <c r="I605" s="9">
        <v>28103</v>
      </c>
    </row>
    <row r="606" spans="2:9">
      <c r="B606" s="184"/>
      <c r="C606" s="2" t="s">
        <v>602</v>
      </c>
      <c r="D606" s="2" t="s">
        <v>611</v>
      </c>
      <c r="E606" s="9">
        <v>8255</v>
      </c>
      <c r="F606" s="13">
        <v>4.2</v>
      </c>
      <c r="G606" s="9">
        <v>16904</v>
      </c>
      <c r="H606" s="9">
        <v>17843</v>
      </c>
      <c r="I606" s="9">
        <v>34747</v>
      </c>
    </row>
    <row r="607" spans="2:9">
      <c r="B607" s="184"/>
      <c r="C607" s="2" t="s">
        <v>602</v>
      </c>
      <c r="D607" s="2" t="s">
        <v>612</v>
      </c>
      <c r="E607" s="9">
        <v>3132</v>
      </c>
      <c r="F607" s="13">
        <v>4.7</v>
      </c>
      <c r="G607" s="9">
        <v>7305</v>
      </c>
      <c r="H607" s="9">
        <v>7432</v>
      </c>
      <c r="I607" s="9">
        <v>14737</v>
      </c>
    </row>
    <row r="608" spans="2:9">
      <c r="B608" s="184"/>
      <c r="C608" s="2" t="s">
        <v>602</v>
      </c>
      <c r="D608" s="2" t="s">
        <v>613</v>
      </c>
      <c r="E608" s="9">
        <v>5058</v>
      </c>
      <c r="F608" s="13">
        <v>4.7</v>
      </c>
      <c r="G608" s="9">
        <v>11675</v>
      </c>
      <c r="H608" s="9">
        <v>12177</v>
      </c>
      <c r="I608" s="9">
        <v>23852</v>
      </c>
    </row>
    <row r="609" spans="2:9">
      <c r="B609" s="184"/>
      <c r="C609" s="2" t="s">
        <v>602</v>
      </c>
      <c r="D609" s="2" t="s">
        <v>614</v>
      </c>
      <c r="E609" s="9">
        <v>4596</v>
      </c>
      <c r="F609" s="13">
        <v>4.7</v>
      </c>
      <c r="G609" s="9">
        <v>10511</v>
      </c>
      <c r="H609" s="9">
        <v>11329</v>
      </c>
      <c r="I609" s="9">
        <v>21840</v>
      </c>
    </row>
    <row r="610" spans="2:9">
      <c r="B610" s="184"/>
      <c r="C610" s="2" t="s">
        <v>602</v>
      </c>
      <c r="D610" s="2" t="s">
        <v>615</v>
      </c>
      <c r="E610" s="9">
        <v>2065</v>
      </c>
      <c r="F610" s="13">
        <v>4.7</v>
      </c>
      <c r="G610" s="9">
        <v>4755</v>
      </c>
      <c r="H610" s="9">
        <v>5027</v>
      </c>
      <c r="I610" s="9">
        <v>9782</v>
      </c>
    </row>
    <row r="611" spans="2:9">
      <c r="B611" s="184"/>
      <c r="C611" s="2" t="s">
        <v>602</v>
      </c>
      <c r="D611" s="2" t="s">
        <v>616</v>
      </c>
      <c r="E611" s="9">
        <v>1712</v>
      </c>
      <c r="F611" s="13">
        <v>5.3</v>
      </c>
      <c r="G611" s="9">
        <v>4475</v>
      </c>
      <c r="H611" s="9">
        <v>4550</v>
      </c>
      <c r="I611" s="9">
        <v>9025</v>
      </c>
    </row>
    <row r="612" spans="2:9">
      <c r="B612" s="184"/>
      <c r="C612" s="2" t="s">
        <v>602</v>
      </c>
      <c r="D612" s="2" t="s">
        <v>617</v>
      </c>
      <c r="E612" s="9">
        <v>4553</v>
      </c>
      <c r="F612" s="13">
        <v>4.9000000000000004</v>
      </c>
      <c r="G612" s="9">
        <v>10747</v>
      </c>
      <c r="H612" s="9">
        <v>11947</v>
      </c>
      <c r="I612" s="9">
        <v>22694</v>
      </c>
    </row>
    <row r="613" spans="2:9">
      <c r="B613" s="184"/>
      <c r="C613" s="2" t="s">
        <v>602</v>
      </c>
      <c r="D613" s="2" t="s">
        <v>618</v>
      </c>
      <c r="E613" s="9">
        <v>5661</v>
      </c>
      <c r="F613" s="13">
        <v>4.8</v>
      </c>
      <c r="G613" s="9">
        <v>12994</v>
      </c>
      <c r="H613" s="9">
        <v>14538</v>
      </c>
      <c r="I613" s="9">
        <v>27532</v>
      </c>
    </row>
    <row r="614" spans="2:9">
      <c r="B614" s="184"/>
      <c r="C614" s="2" t="s">
        <v>602</v>
      </c>
      <c r="D614" s="2" t="s">
        <v>619</v>
      </c>
      <c r="E614" s="9">
        <v>6736</v>
      </c>
      <c r="F614" s="13">
        <v>4.5</v>
      </c>
      <c r="G614" s="9">
        <v>14971</v>
      </c>
      <c r="H614" s="9">
        <v>15741</v>
      </c>
      <c r="I614" s="9">
        <v>30712</v>
      </c>
    </row>
    <row r="615" spans="2:9">
      <c r="B615" s="184"/>
      <c r="C615" s="2" t="s">
        <v>602</v>
      </c>
      <c r="D615" s="2" t="s">
        <v>620</v>
      </c>
      <c r="E615" s="9">
        <v>2529</v>
      </c>
      <c r="F615" s="13">
        <v>4.7</v>
      </c>
      <c r="G615" s="9">
        <v>5881</v>
      </c>
      <c r="H615" s="9">
        <v>6406</v>
      </c>
      <c r="I615" s="9">
        <v>12287</v>
      </c>
    </row>
    <row r="616" spans="2:9">
      <c r="B616" s="184"/>
      <c r="C616" s="2" t="s">
        <v>602</v>
      </c>
      <c r="D616" s="2" t="s">
        <v>621</v>
      </c>
      <c r="E616" s="9">
        <v>2699</v>
      </c>
      <c r="F616" s="13">
        <v>4.9000000000000004</v>
      </c>
      <c r="G616" s="9">
        <v>6510</v>
      </c>
      <c r="H616" s="9">
        <v>6751</v>
      </c>
      <c r="I616" s="9">
        <v>13261</v>
      </c>
    </row>
    <row r="617" spans="2:9">
      <c r="B617" s="184"/>
      <c r="C617" s="2" t="s">
        <v>622</v>
      </c>
      <c r="D617" s="2" t="s">
        <v>623</v>
      </c>
      <c r="E617" s="9">
        <v>10722</v>
      </c>
      <c r="F617" s="13">
        <v>3.8</v>
      </c>
      <c r="G617" s="9">
        <v>20638</v>
      </c>
      <c r="H617" s="9">
        <v>21672</v>
      </c>
      <c r="I617" s="9">
        <v>42310</v>
      </c>
    </row>
    <row r="618" spans="2:9">
      <c r="B618" s="184"/>
      <c r="C618" s="2" t="s">
        <v>622</v>
      </c>
      <c r="D618" s="2" t="s">
        <v>445</v>
      </c>
      <c r="E618" s="9">
        <v>10546</v>
      </c>
      <c r="F618" s="13">
        <v>3.4</v>
      </c>
      <c r="G618" s="9">
        <v>18440</v>
      </c>
      <c r="H618" s="9">
        <v>20636</v>
      </c>
      <c r="I618" s="9">
        <v>39076</v>
      </c>
    </row>
    <row r="619" spans="2:9">
      <c r="B619" s="184"/>
      <c r="C619" s="2" t="s">
        <v>622</v>
      </c>
      <c r="D619" s="2" t="s">
        <v>624</v>
      </c>
      <c r="E619" s="9">
        <v>3606</v>
      </c>
      <c r="F619" s="13">
        <v>4</v>
      </c>
      <c r="G619" s="9">
        <v>6853</v>
      </c>
      <c r="H619" s="9">
        <v>7950</v>
      </c>
      <c r="I619" s="9">
        <v>14803</v>
      </c>
    </row>
    <row r="620" spans="2:9">
      <c r="B620" s="184"/>
      <c r="C620" s="2" t="s">
        <v>625</v>
      </c>
      <c r="D620" s="1" t="s">
        <v>1</v>
      </c>
      <c r="E620" s="52"/>
      <c r="F620" s="54"/>
      <c r="G620" s="52"/>
      <c r="H620" s="52"/>
      <c r="I620" s="52"/>
    </row>
    <row r="621" spans="2:9">
      <c r="B621" s="184"/>
      <c r="C621" s="2" t="s">
        <v>626</v>
      </c>
      <c r="D621" s="2" t="s">
        <v>141</v>
      </c>
      <c r="E621" s="9">
        <v>8187</v>
      </c>
      <c r="F621" s="13">
        <v>5.4</v>
      </c>
      <c r="G621" s="9">
        <v>21400</v>
      </c>
      <c r="H621" s="9">
        <v>22717</v>
      </c>
      <c r="I621" s="9">
        <v>44117</v>
      </c>
    </row>
    <row r="622" spans="2:9">
      <c r="B622" s="184"/>
      <c r="C622" s="2" t="s">
        <v>626</v>
      </c>
      <c r="D622" s="2" t="s">
        <v>627</v>
      </c>
      <c r="E622" s="9">
        <v>1692</v>
      </c>
      <c r="F622" s="13">
        <v>4.9000000000000004</v>
      </c>
      <c r="G622" s="9">
        <v>4208</v>
      </c>
      <c r="H622" s="9">
        <v>4217</v>
      </c>
      <c r="I622" s="9">
        <v>8425</v>
      </c>
    </row>
    <row r="623" spans="2:9">
      <c r="B623" s="184"/>
      <c r="C623" s="2" t="s">
        <v>626</v>
      </c>
      <c r="D623" s="2" t="s">
        <v>628</v>
      </c>
      <c r="E623" s="9">
        <v>5824</v>
      </c>
      <c r="F623" s="13">
        <v>5.4</v>
      </c>
      <c r="G623" s="9">
        <v>15060</v>
      </c>
      <c r="H623" s="9">
        <v>16412</v>
      </c>
      <c r="I623" s="9">
        <v>31472</v>
      </c>
    </row>
    <row r="624" spans="2:9">
      <c r="B624" s="184"/>
      <c r="C624" s="2" t="s">
        <v>626</v>
      </c>
      <c r="D624" s="2" t="s">
        <v>629</v>
      </c>
      <c r="E624" s="9">
        <v>5611</v>
      </c>
      <c r="F624" s="13">
        <v>4.9000000000000004</v>
      </c>
      <c r="G624" s="9">
        <v>13387</v>
      </c>
      <c r="H624" s="9">
        <v>13916</v>
      </c>
      <c r="I624" s="9">
        <v>27303</v>
      </c>
    </row>
    <row r="625" spans="2:9">
      <c r="B625" s="184"/>
      <c r="C625" s="2" t="s">
        <v>626</v>
      </c>
      <c r="D625" s="2" t="s">
        <v>630</v>
      </c>
      <c r="E625" s="9">
        <v>4577</v>
      </c>
      <c r="F625" s="13">
        <v>5.5</v>
      </c>
      <c r="G625" s="9">
        <v>12027</v>
      </c>
      <c r="H625" s="9">
        <v>13167</v>
      </c>
      <c r="I625" s="9">
        <v>25194</v>
      </c>
    </row>
    <row r="626" spans="2:9">
      <c r="B626" s="184"/>
      <c r="C626" s="2" t="s">
        <v>626</v>
      </c>
      <c r="D626" s="2" t="s">
        <v>631</v>
      </c>
      <c r="E626" s="9">
        <v>3985</v>
      </c>
      <c r="F626" s="13">
        <v>3</v>
      </c>
      <c r="G626" s="9">
        <v>6279</v>
      </c>
      <c r="H626" s="9">
        <v>5870</v>
      </c>
      <c r="I626" s="9">
        <v>12149</v>
      </c>
    </row>
    <row r="627" spans="2:9">
      <c r="B627" s="184"/>
      <c r="C627" s="2" t="s">
        <v>626</v>
      </c>
      <c r="D627" s="2" t="s">
        <v>632</v>
      </c>
      <c r="E627" s="9">
        <v>7798</v>
      </c>
      <c r="F627" s="13">
        <v>5.4</v>
      </c>
      <c r="G627" s="9">
        <v>20667</v>
      </c>
      <c r="H627" s="9">
        <v>21644</v>
      </c>
      <c r="I627" s="9">
        <v>42311</v>
      </c>
    </row>
    <row r="628" spans="2:9">
      <c r="B628" s="184"/>
      <c r="C628" s="2" t="s">
        <v>626</v>
      </c>
      <c r="D628" s="2" t="s">
        <v>633</v>
      </c>
      <c r="E628" s="9">
        <v>3206</v>
      </c>
      <c r="F628" s="13">
        <v>4.9000000000000004</v>
      </c>
      <c r="G628" s="9">
        <v>7339</v>
      </c>
      <c r="H628" s="9">
        <v>8402</v>
      </c>
      <c r="I628" s="9">
        <v>15741</v>
      </c>
    </row>
    <row r="629" spans="2:9">
      <c r="B629" s="184"/>
      <c r="C629" s="2" t="s">
        <v>626</v>
      </c>
      <c r="D629" s="2" t="s">
        <v>634</v>
      </c>
      <c r="E629" s="9">
        <v>3933</v>
      </c>
      <c r="F629" s="13">
        <v>4</v>
      </c>
      <c r="G629" s="9">
        <v>8554</v>
      </c>
      <c r="H629" s="9">
        <v>7963</v>
      </c>
      <c r="I629" s="9">
        <v>16517</v>
      </c>
    </row>
    <row r="630" spans="2:9">
      <c r="B630" s="184"/>
      <c r="C630" s="2" t="s">
        <v>635</v>
      </c>
      <c r="D630" s="1" t="s">
        <v>1</v>
      </c>
      <c r="E630" s="52"/>
      <c r="F630" s="54"/>
      <c r="G630" s="52"/>
      <c r="H630" s="52"/>
      <c r="I630" s="52"/>
    </row>
    <row r="631" spans="2:9">
      <c r="B631" s="184"/>
      <c r="C631" s="2" t="s">
        <v>636</v>
      </c>
      <c r="D631" s="2" t="s">
        <v>637</v>
      </c>
      <c r="E631" s="9">
        <v>7827</v>
      </c>
      <c r="F631" s="13">
        <v>5.7</v>
      </c>
      <c r="G631" s="9">
        <v>21788</v>
      </c>
      <c r="H631" s="9">
        <v>23008</v>
      </c>
      <c r="I631" s="9">
        <v>44796</v>
      </c>
    </row>
    <row r="632" spans="2:9">
      <c r="B632" s="184"/>
      <c r="C632" s="2" t="s">
        <v>636</v>
      </c>
      <c r="D632" s="2" t="s">
        <v>638</v>
      </c>
      <c r="E632" s="9">
        <v>7862</v>
      </c>
      <c r="F632" s="13">
        <v>5.7</v>
      </c>
      <c r="G632" s="9">
        <v>21841</v>
      </c>
      <c r="H632" s="9">
        <v>22947</v>
      </c>
      <c r="I632" s="9">
        <v>44788</v>
      </c>
    </row>
    <row r="633" spans="2:9">
      <c r="B633" s="184"/>
      <c r="C633" s="2" t="s">
        <v>636</v>
      </c>
      <c r="D633" s="2" t="s">
        <v>639</v>
      </c>
      <c r="E633" s="9">
        <v>5778</v>
      </c>
      <c r="F633" s="13">
        <v>5.6</v>
      </c>
      <c r="G633" s="9">
        <v>15743</v>
      </c>
      <c r="H633" s="9">
        <v>16837</v>
      </c>
      <c r="I633" s="9">
        <v>32580</v>
      </c>
    </row>
    <row r="634" spans="2:9">
      <c r="B634" s="184"/>
      <c r="C634" s="2" t="s">
        <v>636</v>
      </c>
      <c r="D634" s="2" t="s">
        <v>640</v>
      </c>
      <c r="E634" s="9">
        <v>7614</v>
      </c>
      <c r="F634" s="13">
        <v>6.4</v>
      </c>
      <c r="G634" s="9">
        <v>23858</v>
      </c>
      <c r="H634" s="9">
        <v>25132</v>
      </c>
      <c r="I634" s="9">
        <v>48990</v>
      </c>
    </row>
    <row r="635" spans="2:9">
      <c r="B635" s="184"/>
      <c r="C635" s="2" t="s">
        <v>636</v>
      </c>
      <c r="D635" s="2" t="s">
        <v>641</v>
      </c>
      <c r="E635" s="9">
        <v>6725</v>
      </c>
      <c r="F635" s="13">
        <v>5.6</v>
      </c>
      <c r="G635" s="9">
        <v>18192</v>
      </c>
      <c r="H635" s="9">
        <v>19344</v>
      </c>
      <c r="I635" s="9">
        <v>37536</v>
      </c>
    </row>
    <row r="636" spans="2:9">
      <c r="B636" s="184"/>
      <c r="C636" s="2" t="s">
        <v>636</v>
      </c>
      <c r="D636" s="2" t="s">
        <v>642</v>
      </c>
      <c r="E636" s="9">
        <v>4085</v>
      </c>
      <c r="F636" s="13">
        <v>4.5</v>
      </c>
      <c r="G636" s="9">
        <v>8957</v>
      </c>
      <c r="H636" s="9">
        <v>9779</v>
      </c>
      <c r="I636" s="9">
        <v>18736</v>
      </c>
    </row>
    <row r="637" spans="2:9">
      <c r="B637" s="184"/>
      <c r="C637" s="2" t="s">
        <v>636</v>
      </c>
      <c r="D637" s="2" t="s">
        <v>643</v>
      </c>
      <c r="E637" s="9">
        <v>4574</v>
      </c>
      <c r="F637" s="13">
        <v>5.6</v>
      </c>
      <c r="G637" s="9">
        <v>12632</v>
      </c>
      <c r="H637" s="9">
        <v>13202</v>
      </c>
      <c r="I637" s="9">
        <v>25834</v>
      </c>
    </row>
    <row r="638" spans="2:9">
      <c r="B638" s="184"/>
      <c r="C638" s="2" t="s">
        <v>644</v>
      </c>
      <c r="D638" s="1" t="s">
        <v>1</v>
      </c>
      <c r="E638" s="52"/>
      <c r="F638" s="54"/>
      <c r="G638" s="52"/>
      <c r="H638" s="52"/>
      <c r="I638" s="52"/>
    </row>
    <row r="639" spans="2:9">
      <c r="B639" s="184"/>
      <c r="C639" s="2" t="s">
        <v>645</v>
      </c>
      <c r="D639" s="2" t="s">
        <v>646</v>
      </c>
      <c r="E639" s="9">
        <v>5331</v>
      </c>
      <c r="F639" s="13">
        <v>6</v>
      </c>
      <c r="G639" s="9">
        <v>15184</v>
      </c>
      <c r="H639" s="9">
        <v>17004</v>
      </c>
      <c r="I639" s="9">
        <v>32188</v>
      </c>
    </row>
    <row r="640" spans="2:9">
      <c r="B640" s="184"/>
      <c r="C640" s="2" t="s">
        <v>645</v>
      </c>
      <c r="D640" s="2" t="s">
        <v>647</v>
      </c>
      <c r="E640" s="9">
        <v>5194</v>
      </c>
      <c r="F640" s="13">
        <v>6.5</v>
      </c>
      <c r="G640" s="9">
        <v>16309</v>
      </c>
      <c r="H640" s="9">
        <v>17656</v>
      </c>
      <c r="I640" s="9">
        <v>33965</v>
      </c>
    </row>
    <row r="641" spans="2:9">
      <c r="B641" s="184"/>
      <c r="C641" s="2" t="s">
        <v>645</v>
      </c>
      <c r="D641" s="2" t="s">
        <v>648</v>
      </c>
      <c r="E641" s="9">
        <v>5711</v>
      </c>
      <c r="F641" s="13">
        <v>5.7</v>
      </c>
      <c r="G641" s="9">
        <v>15764</v>
      </c>
      <c r="H641" s="9">
        <v>16972</v>
      </c>
      <c r="I641" s="9">
        <v>32736</v>
      </c>
    </row>
    <row r="642" spans="2:9">
      <c r="B642" s="184"/>
      <c r="C642" s="2" t="s">
        <v>645</v>
      </c>
      <c r="D642" s="2" t="s">
        <v>645</v>
      </c>
      <c r="E642" s="9">
        <v>4617</v>
      </c>
      <c r="F642" s="13">
        <v>6.2</v>
      </c>
      <c r="G642" s="9">
        <v>13686</v>
      </c>
      <c r="H642" s="9">
        <v>14826</v>
      </c>
      <c r="I642" s="9">
        <v>28512</v>
      </c>
    </row>
    <row r="643" spans="2:9">
      <c r="B643" s="184"/>
      <c r="C643" s="2" t="s">
        <v>645</v>
      </c>
      <c r="D643" s="2" t="s">
        <v>649</v>
      </c>
      <c r="E643" s="9">
        <v>2687</v>
      </c>
      <c r="F643" s="13">
        <v>5.2</v>
      </c>
      <c r="G643" s="9">
        <v>7274</v>
      </c>
      <c r="H643" s="9">
        <v>7812</v>
      </c>
      <c r="I643" s="9">
        <v>15086</v>
      </c>
    </row>
    <row r="644" spans="2:9">
      <c r="B644" s="184"/>
      <c r="C644" s="2" t="s">
        <v>650</v>
      </c>
      <c r="D644" s="1" t="s">
        <v>1</v>
      </c>
      <c r="E644" s="52"/>
      <c r="F644" s="54"/>
      <c r="G644" s="52"/>
      <c r="H644" s="52"/>
      <c r="I644" s="52"/>
    </row>
    <row r="645" spans="2:9">
      <c r="B645" s="184"/>
      <c r="C645" s="2" t="s">
        <v>651</v>
      </c>
      <c r="D645" s="2" t="s">
        <v>651</v>
      </c>
      <c r="E645" s="9">
        <v>2912</v>
      </c>
      <c r="F645" s="13">
        <v>6.2</v>
      </c>
      <c r="G645" s="9">
        <v>8810</v>
      </c>
      <c r="H645" s="9">
        <v>9442</v>
      </c>
      <c r="I645" s="9">
        <v>18252</v>
      </c>
    </row>
    <row r="646" spans="2:9">
      <c r="B646" s="184"/>
      <c r="C646" s="2" t="s">
        <v>651</v>
      </c>
      <c r="D646" s="2" t="s">
        <v>652</v>
      </c>
      <c r="E646" s="9">
        <v>2547</v>
      </c>
      <c r="F646" s="13">
        <v>5.0999999999999996</v>
      </c>
      <c r="G646" s="9">
        <v>6452</v>
      </c>
      <c r="H646" s="9">
        <v>6656</v>
      </c>
      <c r="I646" s="9">
        <v>13108</v>
      </c>
    </row>
    <row r="647" spans="2:9">
      <c r="B647" s="184"/>
      <c r="C647" s="2" t="s">
        <v>651</v>
      </c>
      <c r="D647" s="2" t="s">
        <v>653</v>
      </c>
      <c r="E647" s="9">
        <v>4721</v>
      </c>
      <c r="F647" s="13">
        <v>5.8</v>
      </c>
      <c r="G647" s="9">
        <v>13267</v>
      </c>
      <c r="H647" s="9">
        <v>13933</v>
      </c>
      <c r="I647" s="9">
        <v>27200</v>
      </c>
    </row>
    <row r="648" spans="2:9">
      <c r="B648" s="184"/>
      <c r="C648" s="2" t="s">
        <v>651</v>
      </c>
      <c r="D648" s="2" t="s">
        <v>654</v>
      </c>
      <c r="E648" s="9">
        <v>1962</v>
      </c>
      <c r="F648" s="13">
        <v>6</v>
      </c>
      <c r="G648" s="9">
        <v>5665</v>
      </c>
      <c r="H648" s="9">
        <v>6072</v>
      </c>
      <c r="I648" s="9">
        <v>11737</v>
      </c>
    </row>
    <row r="649" spans="2:9">
      <c r="B649" s="184"/>
      <c r="C649" s="2" t="s">
        <v>651</v>
      </c>
      <c r="D649" s="2" t="s">
        <v>655</v>
      </c>
      <c r="E649" s="9">
        <v>4914</v>
      </c>
      <c r="F649" s="13">
        <v>6</v>
      </c>
      <c r="G649" s="9">
        <v>14408</v>
      </c>
      <c r="H649" s="9">
        <v>15160</v>
      </c>
      <c r="I649" s="9">
        <v>29568</v>
      </c>
    </row>
    <row r="650" spans="2:9">
      <c r="B650" s="184"/>
      <c r="C650" s="2" t="s">
        <v>651</v>
      </c>
      <c r="D650" s="2" t="s">
        <v>656</v>
      </c>
      <c r="E650" s="9">
        <v>2795</v>
      </c>
      <c r="F650" s="13">
        <v>6.2</v>
      </c>
      <c r="G650" s="9">
        <v>8432</v>
      </c>
      <c r="H650" s="9">
        <v>8841</v>
      </c>
      <c r="I650" s="9">
        <v>17273</v>
      </c>
    </row>
    <row r="651" spans="2:9">
      <c r="B651" s="184"/>
      <c r="C651" s="2" t="s">
        <v>657</v>
      </c>
      <c r="D651" s="2" t="s">
        <v>657</v>
      </c>
      <c r="E651" s="9">
        <v>4794</v>
      </c>
      <c r="F651" s="13">
        <v>6</v>
      </c>
      <c r="G651" s="9">
        <v>13811</v>
      </c>
      <c r="H651" s="9">
        <v>14968</v>
      </c>
      <c r="I651" s="9">
        <v>28779</v>
      </c>
    </row>
    <row r="652" spans="2:9">
      <c r="B652" s="184"/>
      <c r="C652" s="2" t="s">
        <v>657</v>
      </c>
      <c r="D652" s="2" t="s">
        <v>658</v>
      </c>
      <c r="E652" s="9">
        <v>5475</v>
      </c>
      <c r="F652" s="13">
        <v>5.2</v>
      </c>
      <c r="G652" s="9">
        <v>13654</v>
      </c>
      <c r="H652" s="9">
        <v>14851</v>
      </c>
      <c r="I652" s="9">
        <v>28505</v>
      </c>
    </row>
    <row r="653" spans="2:9">
      <c r="B653" s="184"/>
      <c r="C653" s="2" t="s">
        <v>657</v>
      </c>
      <c r="D653" s="2" t="s">
        <v>659</v>
      </c>
      <c r="E653" s="9">
        <v>3149</v>
      </c>
      <c r="F653" s="13">
        <v>5.5</v>
      </c>
      <c r="G653" s="9">
        <v>8464</v>
      </c>
      <c r="H653" s="9">
        <v>9026</v>
      </c>
      <c r="I653" s="9">
        <v>17490</v>
      </c>
    </row>
    <row r="654" spans="2:9">
      <c r="B654" s="184"/>
      <c r="C654" s="2" t="s">
        <v>657</v>
      </c>
      <c r="D654" s="2" t="s">
        <v>660</v>
      </c>
      <c r="E654" s="9">
        <v>1711</v>
      </c>
      <c r="F654" s="13">
        <v>5.6</v>
      </c>
      <c r="G654" s="9">
        <v>4812</v>
      </c>
      <c r="H654" s="9">
        <v>5152</v>
      </c>
      <c r="I654" s="9">
        <v>9964</v>
      </c>
    </row>
    <row r="655" spans="2:9">
      <c r="B655" s="184"/>
      <c r="C655" s="2" t="s">
        <v>657</v>
      </c>
      <c r="D655" s="2" t="s">
        <v>661</v>
      </c>
      <c r="E655" s="9">
        <v>2773</v>
      </c>
      <c r="F655" s="13">
        <v>5.9</v>
      </c>
      <c r="G655" s="9">
        <v>7882</v>
      </c>
      <c r="H655" s="9">
        <v>8467</v>
      </c>
      <c r="I655" s="9">
        <v>16349</v>
      </c>
    </row>
    <row r="656" spans="2:9">
      <c r="B656" s="184"/>
      <c r="C656" s="2" t="s">
        <v>657</v>
      </c>
      <c r="D656" s="2" t="s">
        <v>662</v>
      </c>
      <c r="E656" s="9">
        <v>2645</v>
      </c>
      <c r="F656" s="13">
        <v>6.3</v>
      </c>
      <c r="G656" s="9">
        <v>8106</v>
      </c>
      <c r="H656" s="9">
        <v>8581</v>
      </c>
      <c r="I656" s="9">
        <v>16687</v>
      </c>
    </row>
    <row r="657" spans="2:9">
      <c r="B657" s="184"/>
      <c r="C657" s="2" t="s">
        <v>657</v>
      </c>
      <c r="D657" s="2" t="s">
        <v>663</v>
      </c>
      <c r="E657" s="9">
        <v>4460</v>
      </c>
      <c r="F657" s="13">
        <v>5.9</v>
      </c>
      <c r="G657" s="9">
        <v>12854</v>
      </c>
      <c r="H657" s="9">
        <v>13654</v>
      </c>
      <c r="I657" s="9">
        <v>26508</v>
      </c>
    </row>
    <row r="658" spans="2:9">
      <c r="B658" s="184"/>
      <c r="C658" s="2" t="s">
        <v>664</v>
      </c>
      <c r="D658" s="2" t="s">
        <v>665</v>
      </c>
      <c r="E658" s="9">
        <v>3616</v>
      </c>
      <c r="F658" s="13">
        <v>5.8</v>
      </c>
      <c r="G658" s="9">
        <v>10271</v>
      </c>
      <c r="H658" s="9">
        <v>11113</v>
      </c>
      <c r="I658" s="9">
        <v>21384</v>
      </c>
    </row>
    <row r="659" spans="2:9">
      <c r="B659" s="184"/>
      <c r="C659" s="2" t="s">
        <v>664</v>
      </c>
      <c r="D659" s="2" t="s">
        <v>666</v>
      </c>
      <c r="E659" s="9">
        <v>2351</v>
      </c>
      <c r="F659" s="13">
        <v>6.1</v>
      </c>
      <c r="G659" s="9">
        <v>6890</v>
      </c>
      <c r="H659" s="9">
        <v>7469</v>
      </c>
      <c r="I659" s="9">
        <v>14359</v>
      </c>
    </row>
    <row r="660" spans="2:9">
      <c r="B660" s="184"/>
      <c r="C660" s="2" t="s">
        <v>664</v>
      </c>
      <c r="D660" s="2" t="s">
        <v>667</v>
      </c>
      <c r="E660" s="9">
        <v>2622</v>
      </c>
      <c r="F660" s="13">
        <v>6.2</v>
      </c>
      <c r="G660" s="9">
        <v>7918</v>
      </c>
      <c r="H660" s="9">
        <v>8326</v>
      </c>
      <c r="I660" s="9">
        <v>16244</v>
      </c>
    </row>
    <row r="661" spans="2:9">
      <c r="B661" s="184"/>
      <c r="C661" s="2" t="s">
        <v>664</v>
      </c>
      <c r="D661" s="2" t="s">
        <v>664</v>
      </c>
      <c r="E661" s="9">
        <v>2696</v>
      </c>
      <c r="F661" s="13">
        <v>5.7</v>
      </c>
      <c r="G661" s="9">
        <v>7546</v>
      </c>
      <c r="H661" s="9">
        <v>7780</v>
      </c>
      <c r="I661" s="9">
        <v>15326</v>
      </c>
    </row>
    <row r="662" spans="2:9">
      <c r="B662" s="184"/>
      <c r="C662" s="2" t="s">
        <v>664</v>
      </c>
      <c r="D662" s="2" t="s">
        <v>668</v>
      </c>
      <c r="E662" s="9">
        <v>6459</v>
      </c>
      <c r="F662" s="13">
        <v>4.9000000000000004</v>
      </c>
      <c r="G662" s="9">
        <v>15485</v>
      </c>
      <c r="H662" s="9">
        <v>17196</v>
      </c>
      <c r="I662" s="9">
        <v>32681</v>
      </c>
    </row>
    <row r="663" spans="2:9">
      <c r="B663" s="184"/>
      <c r="C663" s="2" t="s">
        <v>664</v>
      </c>
      <c r="D663" s="2" t="s">
        <v>669</v>
      </c>
      <c r="E663" s="9">
        <v>4200</v>
      </c>
      <c r="F663" s="13">
        <v>5.9</v>
      </c>
      <c r="G663" s="9">
        <v>11995</v>
      </c>
      <c r="H663" s="9">
        <v>12665</v>
      </c>
      <c r="I663" s="9">
        <v>24660</v>
      </c>
    </row>
    <row r="664" spans="2:9">
      <c r="B664" s="184"/>
      <c r="C664" s="2" t="s">
        <v>670</v>
      </c>
      <c r="D664" s="1" t="s">
        <v>1</v>
      </c>
      <c r="E664" s="52"/>
      <c r="F664" s="54"/>
      <c r="G664" s="52"/>
      <c r="H664" s="52"/>
      <c r="I664" s="52"/>
    </row>
    <row r="665" spans="2:9">
      <c r="B665" s="184"/>
      <c r="C665" s="2" t="s">
        <v>671</v>
      </c>
      <c r="D665" s="2" t="s">
        <v>672</v>
      </c>
      <c r="E665" s="9">
        <v>5847</v>
      </c>
      <c r="F665" s="13">
        <v>6</v>
      </c>
      <c r="G665" s="9">
        <v>17322</v>
      </c>
      <c r="H665" s="9">
        <v>18058</v>
      </c>
      <c r="I665" s="9">
        <v>35380</v>
      </c>
    </row>
    <row r="666" spans="2:9">
      <c r="B666" s="184"/>
      <c r="C666" s="2" t="s">
        <v>671</v>
      </c>
      <c r="D666" s="2" t="s">
        <v>673</v>
      </c>
      <c r="E666" s="9">
        <v>5394</v>
      </c>
      <c r="F666" s="13">
        <v>6</v>
      </c>
      <c r="G666" s="9">
        <v>16140</v>
      </c>
      <c r="H666" s="9">
        <v>16625</v>
      </c>
      <c r="I666" s="9">
        <v>32765</v>
      </c>
    </row>
    <row r="667" spans="2:9">
      <c r="B667" s="184"/>
      <c r="C667" s="2" t="s">
        <v>671</v>
      </c>
      <c r="D667" s="2" t="s">
        <v>674</v>
      </c>
      <c r="E667" s="9">
        <v>740</v>
      </c>
      <c r="F667" s="13">
        <v>4.8</v>
      </c>
      <c r="G667" s="9">
        <v>1758</v>
      </c>
      <c r="H667" s="9">
        <v>1818</v>
      </c>
      <c r="I667" s="9">
        <v>3576</v>
      </c>
    </row>
    <row r="668" spans="2:9">
      <c r="B668" s="184"/>
      <c r="C668" s="2" t="s">
        <v>671</v>
      </c>
      <c r="D668" s="2" t="s">
        <v>675</v>
      </c>
      <c r="E668" s="9">
        <v>3342</v>
      </c>
      <c r="F668" s="13">
        <v>5.7</v>
      </c>
      <c r="G668" s="9">
        <v>9488</v>
      </c>
      <c r="H668" s="9">
        <v>10011</v>
      </c>
      <c r="I668" s="9">
        <v>19499</v>
      </c>
    </row>
    <row r="669" spans="2:9">
      <c r="B669" s="184"/>
      <c r="C669" s="2" t="s">
        <v>671</v>
      </c>
      <c r="D669" s="2" t="s">
        <v>676</v>
      </c>
      <c r="E669" s="9">
        <v>5617</v>
      </c>
      <c r="F669" s="13">
        <v>6.1</v>
      </c>
      <c r="G669" s="9">
        <v>16686</v>
      </c>
      <c r="H669" s="9">
        <v>17895</v>
      </c>
      <c r="I669" s="9">
        <v>34581</v>
      </c>
    </row>
    <row r="670" spans="2:9">
      <c r="B670" s="184"/>
      <c r="C670" s="2" t="s">
        <v>677</v>
      </c>
      <c r="D670" s="2" t="s">
        <v>678</v>
      </c>
      <c r="E670" s="9">
        <v>3559</v>
      </c>
      <c r="F670" s="13">
        <v>5.7</v>
      </c>
      <c r="G670" s="9">
        <v>9954</v>
      </c>
      <c r="H670" s="9">
        <v>10478</v>
      </c>
      <c r="I670" s="9">
        <v>20432</v>
      </c>
    </row>
    <row r="671" spans="2:9">
      <c r="B671" s="184"/>
      <c r="C671" s="2" t="s">
        <v>677</v>
      </c>
      <c r="D671" s="2" t="s">
        <v>679</v>
      </c>
      <c r="E671" s="9">
        <v>8694</v>
      </c>
      <c r="F671" s="13">
        <v>6.2</v>
      </c>
      <c r="G671" s="9">
        <v>26205</v>
      </c>
      <c r="H671" s="9">
        <v>27963</v>
      </c>
      <c r="I671" s="9">
        <v>54168</v>
      </c>
    </row>
    <row r="672" spans="2:9">
      <c r="B672" s="184"/>
      <c r="C672" s="2" t="s">
        <v>677</v>
      </c>
      <c r="D672" s="2" t="s">
        <v>680</v>
      </c>
      <c r="E672" s="9">
        <v>7838</v>
      </c>
      <c r="F672" s="13">
        <v>6.1</v>
      </c>
      <c r="G672" s="9">
        <v>22742</v>
      </c>
      <c r="H672" s="9">
        <v>24849</v>
      </c>
      <c r="I672" s="9">
        <v>47591</v>
      </c>
    </row>
    <row r="673" spans="2:9">
      <c r="B673" s="184"/>
      <c r="C673" s="2" t="s">
        <v>677</v>
      </c>
      <c r="D673" s="2" t="s">
        <v>681</v>
      </c>
      <c r="E673" s="9">
        <v>4977</v>
      </c>
      <c r="F673" s="13">
        <v>5.8</v>
      </c>
      <c r="G673" s="9">
        <v>13938</v>
      </c>
      <c r="H673" s="9">
        <v>14764</v>
      </c>
      <c r="I673" s="9">
        <v>28702</v>
      </c>
    </row>
    <row r="674" spans="2:9">
      <c r="B674" s="184"/>
      <c r="C674" s="2" t="s">
        <v>677</v>
      </c>
      <c r="D674" s="2" t="s">
        <v>682</v>
      </c>
      <c r="E674" s="9">
        <v>1463</v>
      </c>
      <c r="F674" s="13">
        <v>4.2</v>
      </c>
      <c r="G674" s="9">
        <v>3424</v>
      </c>
      <c r="H674" s="9">
        <v>3512</v>
      </c>
      <c r="I674" s="9">
        <v>6936</v>
      </c>
    </row>
    <row r="675" spans="2:9">
      <c r="B675" s="184"/>
      <c r="C675" s="2" t="s">
        <v>683</v>
      </c>
      <c r="D675" s="1" t="s">
        <v>1</v>
      </c>
      <c r="E675" s="52"/>
      <c r="F675" s="54"/>
      <c r="G675" s="52"/>
      <c r="H675" s="52"/>
      <c r="I675" s="52"/>
    </row>
    <row r="676" spans="2:9">
      <c r="B676" s="184"/>
      <c r="C676" s="2" t="s">
        <v>684</v>
      </c>
      <c r="D676" s="2" t="s">
        <v>685</v>
      </c>
      <c r="E676" s="9">
        <v>3408</v>
      </c>
      <c r="F676" s="13">
        <v>5.5</v>
      </c>
      <c r="G676" s="9">
        <v>9261</v>
      </c>
      <c r="H676" s="9">
        <v>9466</v>
      </c>
      <c r="I676" s="9">
        <v>18727</v>
      </c>
    </row>
    <row r="677" spans="2:9">
      <c r="B677" s="184"/>
      <c r="C677" s="2" t="s">
        <v>684</v>
      </c>
      <c r="D677" s="2" t="s">
        <v>686</v>
      </c>
      <c r="E677" s="9">
        <v>2091</v>
      </c>
      <c r="F677" s="13">
        <v>4</v>
      </c>
      <c r="G677" s="9">
        <v>4236</v>
      </c>
      <c r="H677" s="9">
        <v>4225</v>
      </c>
      <c r="I677" s="9">
        <v>8461</v>
      </c>
    </row>
    <row r="678" spans="2:9">
      <c r="B678" s="184"/>
      <c r="C678" s="2" t="s">
        <v>684</v>
      </c>
      <c r="D678" s="2" t="s">
        <v>687</v>
      </c>
      <c r="E678" s="9">
        <v>1797</v>
      </c>
      <c r="F678" s="13">
        <v>4.2</v>
      </c>
      <c r="G678" s="9">
        <v>3663</v>
      </c>
      <c r="H678" s="9">
        <v>3826</v>
      </c>
      <c r="I678" s="9">
        <v>7489</v>
      </c>
    </row>
    <row r="679" spans="2:9">
      <c r="B679" s="184"/>
      <c r="C679" s="2" t="s">
        <v>684</v>
      </c>
      <c r="D679" s="2" t="s">
        <v>688</v>
      </c>
      <c r="E679" s="9">
        <v>3693</v>
      </c>
      <c r="F679" s="13">
        <v>4.9000000000000004</v>
      </c>
      <c r="G679" s="9">
        <v>8660</v>
      </c>
      <c r="H679" s="9">
        <v>9459</v>
      </c>
      <c r="I679" s="9">
        <v>18119</v>
      </c>
    </row>
    <row r="680" spans="2:9">
      <c r="B680" s="184"/>
      <c r="C680" s="2" t="s">
        <v>684</v>
      </c>
      <c r="D680" s="2" t="s">
        <v>689</v>
      </c>
      <c r="E680" s="9">
        <v>4639</v>
      </c>
      <c r="F680" s="13">
        <v>4.4000000000000004</v>
      </c>
      <c r="G680" s="9">
        <v>9976</v>
      </c>
      <c r="H680" s="9">
        <v>10307</v>
      </c>
      <c r="I680" s="9">
        <v>20283</v>
      </c>
    </row>
    <row r="681" spans="2:9">
      <c r="B681" s="184"/>
      <c r="C681" s="2" t="s">
        <v>684</v>
      </c>
      <c r="D681" s="2" t="s">
        <v>690</v>
      </c>
      <c r="E681" s="9">
        <v>3051</v>
      </c>
      <c r="F681" s="13">
        <v>4.4000000000000004</v>
      </c>
      <c r="G681" s="9">
        <v>6713</v>
      </c>
      <c r="H681" s="9">
        <v>6822</v>
      </c>
      <c r="I681" s="9">
        <v>13535</v>
      </c>
    </row>
    <row r="682" spans="2:9">
      <c r="B682" s="184"/>
      <c r="C682" s="2" t="s">
        <v>684</v>
      </c>
      <c r="D682" s="2" t="s">
        <v>691</v>
      </c>
      <c r="E682" s="9">
        <v>1416</v>
      </c>
      <c r="F682" s="13">
        <v>5</v>
      </c>
      <c r="G682" s="9">
        <v>3620</v>
      </c>
      <c r="H682" s="9">
        <v>3454</v>
      </c>
      <c r="I682" s="9">
        <v>7074</v>
      </c>
    </row>
    <row r="683" spans="2:9">
      <c r="B683" s="184"/>
      <c r="C683" s="2" t="s">
        <v>684</v>
      </c>
      <c r="D683" s="2" t="s">
        <v>692</v>
      </c>
      <c r="E683" s="9">
        <v>826</v>
      </c>
      <c r="F683" s="13">
        <v>4.2</v>
      </c>
      <c r="G683" s="9">
        <v>1740</v>
      </c>
      <c r="H683" s="9">
        <v>1745</v>
      </c>
      <c r="I683" s="9">
        <v>3485</v>
      </c>
    </row>
    <row r="684" spans="2:9">
      <c r="B684" s="184"/>
      <c r="C684" s="2" t="s">
        <v>684</v>
      </c>
      <c r="D684" s="2" t="s">
        <v>693</v>
      </c>
      <c r="E684" s="9">
        <v>3853</v>
      </c>
      <c r="F684" s="13">
        <v>4.3</v>
      </c>
      <c r="G684" s="9">
        <v>8251</v>
      </c>
      <c r="H684" s="9">
        <v>8637</v>
      </c>
      <c r="I684" s="9">
        <v>16888</v>
      </c>
    </row>
    <row r="685" spans="2:9">
      <c r="B685" s="184"/>
      <c r="C685" s="2" t="s">
        <v>684</v>
      </c>
      <c r="D685" s="2" t="s">
        <v>694</v>
      </c>
      <c r="E685" s="9">
        <v>2645</v>
      </c>
      <c r="F685" s="13">
        <v>3.9</v>
      </c>
      <c r="G685" s="9">
        <v>5155</v>
      </c>
      <c r="H685" s="9">
        <v>5129</v>
      </c>
      <c r="I685" s="9">
        <v>10284</v>
      </c>
    </row>
    <row r="686" spans="2:9">
      <c r="B686" s="184"/>
      <c r="C686" s="2" t="s">
        <v>684</v>
      </c>
      <c r="D686" s="2" t="s">
        <v>695</v>
      </c>
      <c r="E686" s="9">
        <v>2417</v>
      </c>
      <c r="F686" s="13">
        <v>4.5999999999999996</v>
      </c>
      <c r="G686" s="9">
        <v>5456</v>
      </c>
      <c r="H686" s="9">
        <v>5695</v>
      </c>
      <c r="I686" s="9">
        <v>11151</v>
      </c>
    </row>
    <row r="687" spans="2:9">
      <c r="B687" s="184"/>
      <c r="C687" s="2" t="s">
        <v>684</v>
      </c>
      <c r="D687" s="2" t="s">
        <v>696</v>
      </c>
      <c r="E687" s="9">
        <v>1497</v>
      </c>
      <c r="F687" s="13">
        <v>5</v>
      </c>
      <c r="G687" s="9">
        <v>3779</v>
      </c>
      <c r="H687" s="9">
        <v>3704</v>
      </c>
      <c r="I687" s="9">
        <v>7483</v>
      </c>
    </row>
    <row r="688" spans="2:9">
      <c r="B688" s="184"/>
      <c r="C688" s="2" t="s">
        <v>684</v>
      </c>
      <c r="D688" s="2" t="s">
        <v>697</v>
      </c>
      <c r="E688" s="9">
        <v>1374</v>
      </c>
      <c r="F688" s="13">
        <v>4.3</v>
      </c>
      <c r="G688" s="9">
        <v>2952</v>
      </c>
      <c r="H688" s="9">
        <v>2955</v>
      </c>
      <c r="I688" s="9">
        <v>5907</v>
      </c>
    </row>
    <row r="689" spans="2:9">
      <c r="B689" s="184"/>
      <c r="C689" s="2" t="s">
        <v>684</v>
      </c>
      <c r="D689" s="2" t="s">
        <v>698</v>
      </c>
      <c r="E689" s="9">
        <v>2755</v>
      </c>
      <c r="F689" s="13">
        <v>4.3</v>
      </c>
      <c r="G689" s="9">
        <v>5849</v>
      </c>
      <c r="H689" s="9">
        <v>5949</v>
      </c>
      <c r="I689" s="9">
        <v>11798</v>
      </c>
    </row>
    <row r="690" spans="2:9">
      <c r="B690" s="184"/>
      <c r="C690" s="2" t="s">
        <v>684</v>
      </c>
      <c r="D690" s="2" t="s">
        <v>699</v>
      </c>
      <c r="E690" s="9">
        <v>3237</v>
      </c>
      <c r="F690" s="13">
        <v>4.2</v>
      </c>
      <c r="G690" s="9">
        <v>6802</v>
      </c>
      <c r="H690" s="9">
        <v>6953</v>
      </c>
      <c r="I690" s="9">
        <v>13755</v>
      </c>
    </row>
    <row r="691" spans="2:9">
      <c r="B691" s="184"/>
      <c r="C691" s="2" t="s">
        <v>684</v>
      </c>
      <c r="D691" s="2" t="s">
        <v>700</v>
      </c>
      <c r="E691" s="9">
        <v>2017</v>
      </c>
      <c r="F691" s="13">
        <v>4.3</v>
      </c>
      <c r="G691" s="9">
        <v>4381</v>
      </c>
      <c r="H691" s="9">
        <v>4283</v>
      </c>
      <c r="I691" s="9">
        <v>8664</v>
      </c>
    </row>
    <row r="692" spans="2:9">
      <c r="B692" s="184"/>
      <c r="C692" s="2" t="s">
        <v>684</v>
      </c>
      <c r="D692" s="2" t="s">
        <v>701</v>
      </c>
      <c r="E692" s="9">
        <v>3197</v>
      </c>
      <c r="F692" s="13">
        <v>4.2</v>
      </c>
      <c r="G692" s="9">
        <v>6723</v>
      </c>
      <c r="H692" s="9">
        <v>6817</v>
      </c>
      <c r="I692" s="9">
        <v>13540</v>
      </c>
    </row>
    <row r="693" spans="2:9">
      <c r="B693" s="184"/>
      <c r="C693" s="2" t="s">
        <v>684</v>
      </c>
      <c r="D693" s="2" t="s">
        <v>412</v>
      </c>
      <c r="E693" s="9">
        <v>2318</v>
      </c>
      <c r="F693" s="13">
        <v>4.4000000000000004</v>
      </c>
      <c r="G693" s="9">
        <v>5230</v>
      </c>
      <c r="H693" s="9">
        <v>4898</v>
      </c>
      <c r="I693" s="9">
        <v>10128</v>
      </c>
    </row>
    <row r="694" spans="2:9">
      <c r="B694" s="184"/>
      <c r="C694" s="2" t="s">
        <v>684</v>
      </c>
      <c r="D694" s="2" t="s">
        <v>702</v>
      </c>
      <c r="E694" s="9">
        <v>2251</v>
      </c>
      <c r="F694" s="13">
        <v>4.2</v>
      </c>
      <c r="G694" s="9">
        <v>4770</v>
      </c>
      <c r="H694" s="9">
        <v>4789</v>
      </c>
      <c r="I694" s="9">
        <v>9559</v>
      </c>
    </row>
    <row r="695" spans="2:9">
      <c r="B695" s="184"/>
      <c r="C695" s="2" t="s">
        <v>684</v>
      </c>
      <c r="D695" s="2" t="s">
        <v>703</v>
      </c>
      <c r="E695" s="9">
        <v>4164</v>
      </c>
      <c r="F695" s="13">
        <v>4.5</v>
      </c>
      <c r="G695" s="9">
        <v>9127</v>
      </c>
      <c r="H695" s="9">
        <v>9757</v>
      </c>
      <c r="I695" s="9">
        <v>18884</v>
      </c>
    </row>
    <row r="696" spans="2:9">
      <c r="B696" s="184"/>
      <c r="C696" s="2" t="s">
        <v>684</v>
      </c>
      <c r="D696" s="2" t="s">
        <v>704</v>
      </c>
      <c r="E696" s="9">
        <v>2744</v>
      </c>
      <c r="F696" s="13">
        <v>4.2</v>
      </c>
      <c r="G696" s="9">
        <v>5645</v>
      </c>
      <c r="H696" s="9">
        <v>5777</v>
      </c>
      <c r="I696" s="9">
        <v>11422</v>
      </c>
    </row>
    <row r="697" spans="2:9">
      <c r="B697" s="184"/>
      <c r="C697" s="2" t="s">
        <v>705</v>
      </c>
      <c r="D697" s="1" t="s">
        <v>1</v>
      </c>
      <c r="E697" s="52"/>
      <c r="F697" s="54"/>
      <c r="G697" s="52"/>
      <c r="H697" s="52"/>
      <c r="I697" s="52"/>
    </row>
    <row r="698" spans="2:9">
      <c r="B698" s="184"/>
      <c r="C698" s="2" t="s">
        <v>706</v>
      </c>
      <c r="D698" s="2" t="s">
        <v>707</v>
      </c>
      <c r="E698" s="9">
        <v>6951</v>
      </c>
      <c r="F698" s="13">
        <v>5.7</v>
      </c>
      <c r="G698" s="9">
        <v>19751</v>
      </c>
      <c r="H698" s="9">
        <v>20652</v>
      </c>
      <c r="I698" s="9">
        <v>40403</v>
      </c>
    </row>
    <row r="699" spans="2:9">
      <c r="B699" s="184"/>
      <c r="C699" s="2" t="s">
        <v>706</v>
      </c>
      <c r="D699" s="2" t="s">
        <v>708</v>
      </c>
      <c r="E699" s="9">
        <v>6669</v>
      </c>
      <c r="F699" s="13">
        <v>5.7</v>
      </c>
      <c r="G699" s="9">
        <v>19059</v>
      </c>
      <c r="H699" s="9">
        <v>19856</v>
      </c>
      <c r="I699" s="9">
        <v>38915</v>
      </c>
    </row>
    <row r="700" spans="2:9">
      <c r="B700" s="184"/>
      <c r="C700" s="2" t="s">
        <v>706</v>
      </c>
      <c r="D700" s="2" t="s">
        <v>709</v>
      </c>
      <c r="E700" s="9">
        <v>8164</v>
      </c>
      <c r="F700" s="13">
        <v>5.9</v>
      </c>
      <c r="G700" s="9">
        <v>23304</v>
      </c>
      <c r="H700" s="9">
        <v>25209</v>
      </c>
      <c r="I700" s="9">
        <v>48513</v>
      </c>
    </row>
    <row r="701" spans="2:9">
      <c r="B701" s="184"/>
      <c r="C701" s="2" t="s">
        <v>706</v>
      </c>
      <c r="D701" s="2" t="s">
        <v>710</v>
      </c>
      <c r="E701" s="9">
        <v>6418</v>
      </c>
      <c r="F701" s="13">
        <v>5.8</v>
      </c>
      <c r="G701" s="9">
        <v>18251</v>
      </c>
      <c r="H701" s="9">
        <v>18940</v>
      </c>
      <c r="I701" s="9">
        <v>37191</v>
      </c>
    </row>
    <row r="702" spans="2:9">
      <c r="B702" s="184"/>
      <c r="C702" s="2" t="s">
        <v>706</v>
      </c>
      <c r="D702" s="2" t="s">
        <v>711</v>
      </c>
      <c r="E702" s="9">
        <v>5974</v>
      </c>
      <c r="F702" s="13">
        <v>6</v>
      </c>
      <c r="G702" s="9">
        <v>17616</v>
      </c>
      <c r="H702" s="9">
        <v>18191</v>
      </c>
      <c r="I702" s="9">
        <v>35807</v>
      </c>
    </row>
    <row r="703" spans="2:9">
      <c r="B703" s="184"/>
      <c r="C703" s="2" t="s">
        <v>706</v>
      </c>
      <c r="D703" s="2" t="s">
        <v>706</v>
      </c>
      <c r="E703" s="9">
        <v>4952</v>
      </c>
      <c r="F703" s="13">
        <v>4.9000000000000004</v>
      </c>
      <c r="G703" s="9">
        <v>12054</v>
      </c>
      <c r="H703" s="9">
        <v>13048</v>
      </c>
      <c r="I703" s="9">
        <v>25102</v>
      </c>
    </row>
    <row r="704" spans="2:9">
      <c r="B704" s="184"/>
      <c r="C704" s="2" t="s">
        <v>706</v>
      </c>
      <c r="D704" s="2" t="s">
        <v>712</v>
      </c>
      <c r="E704" s="9">
        <v>3787</v>
      </c>
      <c r="F704" s="13">
        <v>5.7</v>
      </c>
      <c r="G704" s="9">
        <v>10427</v>
      </c>
      <c r="H704" s="9">
        <v>11344</v>
      </c>
      <c r="I704" s="9">
        <v>21771</v>
      </c>
    </row>
    <row r="705" spans="2:9">
      <c r="B705" s="184"/>
      <c r="C705" s="2" t="s">
        <v>713</v>
      </c>
      <c r="D705" s="2" t="s">
        <v>399</v>
      </c>
      <c r="E705" s="9">
        <v>4940</v>
      </c>
      <c r="F705" s="13">
        <v>3.7</v>
      </c>
      <c r="G705" s="9">
        <v>8982</v>
      </c>
      <c r="H705" s="9">
        <v>9713</v>
      </c>
      <c r="I705" s="9">
        <v>18695</v>
      </c>
    </row>
    <row r="706" spans="2:9">
      <c r="B706" s="184"/>
      <c r="C706" s="2" t="s">
        <v>713</v>
      </c>
      <c r="D706" s="2" t="s">
        <v>445</v>
      </c>
      <c r="E706" s="9">
        <v>4477</v>
      </c>
      <c r="F706" s="13">
        <v>3.9</v>
      </c>
      <c r="G706" s="9">
        <v>9598</v>
      </c>
      <c r="H706" s="9">
        <v>9784</v>
      </c>
      <c r="I706" s="9">
        <v>19382</v>
      </c>
    </row>
    <row r="707" spans="2:9">
      <c r="B707" s="184"/>
      <c r="C707" s="2" t="s">
        <v>713</v>
      </c>
      <c r="D707" s="2" t="s">
        <v>400</v>
      </c>
      <c r="E707" s="9">
        <v>2863</v>
      </c>
      <c r="F707" s="13">
        <v>3.8</v>
      </c>
      <c r="G707" s="9">
        <v>5366</v>
      </c>
      <c r="H707" s="9">
        <v>6009</v>
      </c>
      <c r="I707" s="9">
        <v>11375</v>
      </c>
    </row>
    <row r="708" spans="2:9">
      <c r="B708" s="184"/>
      <c r="C708" s="2" t="s">
        <v>714</v>
      </c>
      <c r="D708" s="1" t="s">
        <v>1</v>
      </c>
      <c r="E708" s="52"/>
      <c r="F708" s="54"/>
      <c r="G708" s="52"/>
      <c r="H708" s="52"/>
      <c r="I708" s="52"/>
    </row>
    <row r="709" spans="2:9">
      <c r="B709" s="184"/>
      <c r="C709" s="2" t="s">
        <v>715</v>
      </c>
      <c r="D709" s="2" t="s">
        <v>716</v>
      </c>
      <c r="E709" s="9">
        <v>3802</v>
      </c>
      <c r="F709" s="13">
        <v>5.3</v>
      </c>
      <c r="G709" s="9">
        <v>9664</v>
      </c>
      <c r="H709" s="9">
        <v>10331</v>
      </c>
      <c r="I709" s="9">
        <v>19995</v>
      </c>
    </row>
    <row r="710" spans="2:9">
      <c r="B710" s="184"/>
      <c r="C710" s="2" t="s">
        <v>715</v>
      </c>
      <c r="D710" s="2" t="s">
        <v>717</v>
      </c>
      <c r="E710" s="9">
        <v>4431</v>
      </c>
      <c r="F710" s="13">
        <v>3.9</v>
      </c>
      <c r="G710" s="9">
        <v>8658</v>
      </c>
      <c r="H710" s="9">
        <v>9566</v>
      </c>
      <c r="I710" s="9">
        <v>18224</v>
      </c>
    </row>
    <row r="711" spans="2:9">
      <c r="B711" s="184"/>
      <c r="C711" s="2" t="s">
        <v>715</v>
      </c>
      <c r="D711" s="2" t="s">
        <v>718</v>
      </c>
      <c r="E711" s="9">
        <v>3439</v>
      </c>
      <c r="F711" s="13">
        <v>5.5</v>
      </c>
      <c r="G711" s="9">
        <v>9054</v>
      </c>
      <c r="H711" s="9">
        <v>9841</v>
      </c>
      <c r="I711" s="9">
        <v>18895</v>
      </c>
    </row>
    <row r="712" spans="2:9">
      <c r="B712" s="184"/>
      <c r="C712" s="2" t="s">
        <v>715</v>
      </c>
      <c r="D712" s="2" t="s">
        <v>719</v>
      </c>
      <c r="E712" s="9">
        <v>5097</v>
      </c>
      <c r="F712" s="13">
        <v>5.0999999999999996</v>
      </c>
      <c r="G712" s="9">
        <v>12352</v>
      </c>
      <c r="H712" s="9">
        <v>13533</v>
      </c>
      <c r="I712" s="9">
        <v>25885</v>
      </c>
    </row>
    <row r="713" spans="2:9">
      <c r="B713" s="184"/>
      <c r="C713" s="2" t="s">
        <v>715</v>
      </c>
      <c r="D713" s="2" t="s">
        <v>720</v>
      </c>
      <c r="E713" s="9">
        <v>3670</v>
      </c>
      <c r="F713" s="13">
        <v>5.0999999999999996</v>
      </c>
      <c r="G713" s="9">
        <v>8984</v>
      </c>
      <c r="H713" s="9">
        <v>9850</v>
      </c>
      <c r="I713" s="9">
        <v>18834</v>
      </c>
    </row>
    <row r="714" spans="2:9">
      <c r="B714" s="184"/>
      <c r="C714" s="2" t="s">
        <v>715</v>
      </c>
      <c r="D714" s="2" t="s">
        <v>721</v>
      </c>
      <c r="E714" s="9">
        <v>7568</v>
      </c>
      <c r="F714" s="13">
        <v>5.0999999999999996</v>
      </c>
      <c r="G714" s="9">
        <v>18658</v>
      </c>
      <c r="H714" s="9">
        <v>20061</v>
      </c>
      <c r="I714" s="9">
        <v>38719</v>
      </c>
    </row>
    <row r="715" spans="2:9">
      <c r="B715" s="184"/>
      <c r="C715" s="2" t="s">
        <v>715</v>
      </c>
      <c r="D715" s="2" t="s">
        <v>722</v>
      </c>
      <c r="E715" s="9">
        <v>9154</v>
      </c>
      <c r="F715" s="13">
        <v>5</v>
      </c>
      <c r="G715" s="9">
        <v>23013</v>
      </c>
      <c r="H715" s="9">
        <v>23599</v>
      </c>
      <c r="I715" s="9">
        <v>46612</v>
      </c>
    </row>
    <row r="716" spans="2:9">
      <c r="B716" s="184"/>
      <c r="C716" s="2" t="s">
        <v>723</v>
      </c>
      <c r="D716" s="2" t="s">
        <v>399</v>
      </c>
      <c r="E716" s="9">
        <v>4251</v>
      </c>
      <c r="F716" s="13">
        <v>4.2</v>
      </c>
      <c r="G716" s="9">
        <v>8865</v>
      </c>
      <c r="H716" s="9">
        <v>9789</v>
      </c>
      <c r="I716" s="9">
        <v>18654</v>
      </c>
    </row>
    <row r="717" spans="2:9">
      <c r="B717" s="184"/>
      <c r="C717" s="2" t="s">
        <v>723</v>
      </c>
      <c r="D717" s="2" t="s">
        <v>400</v>
      </c>
      <c r="E717" s="9">
        <v>5754</v>
      </c>
      <c r="F717" s="13">
        <v>3.9</v>
      </c>
      <c r="G717" s="9">
        <v>10828</v>
      </c>
      <c r="H717" s="9">
        <v>12424</v>
      </c>
      <c r="I717" s="9">
        <v>23252</v>
      </c>
    </row>
    <row r="718" spans="2:9">
      <c r="B718" s="184"/>
      <c r="C718" s="2" t="s">
        <v>724</v>
      </c>
      <c r="D718" s="2" t="s">
        <v>725</v>
      </c>
      <c r="E718" s="9">
        <v>3849</v>
      </c>
      <c r="F718" s="13">
        <v>5.3</v>
      </c>
      <c r="G718" s="9">
        <v>9855</v>
      </c>
      <c r="H718" s="9">
        <v>10716</v>
      </c>
      <c r="I718" s="9">
        <v>20571</v>
      </c>
    </row>
    <row r="719" spans="2:9">
      <c r="B719" s="184"/>
      <c r="C719" s="2" t="s">
        <v>724</v>
      </c>
      <c r="D719" s="2" t="s">
        <v>726</v>
      </c>
      <c r="E719" s="9">
        <v>5619</v>
      </c>
      <c r="F719" s="13">
        <v>5.2</v>
      </c>
      <c r="G719" s="9">
        <v>14122</v>
      </c>
      <c r="H719" s="9">
        <v>15216</v>
      </c>
      <c r="I719" s="9">
        <v>29338</v>
      </c>
    </row>
    <row r="720" spans="2:9">
      <c r="B720" s="184"/>
      <c r="C720" s="2" t="s">
        <v>724</v>
      </c>
      <c r="D720" s="2" t="s">
        <v>727</v>
      </c>
      <c r="E720" s="9">
        <v>3854</v>
      </c>
      <c r="F720" s="13">
        <v>5.2</v>
      </c>
      <c r="G720" s="9">
        <v>9656</v>
      </c>
      <c r="H720" s="9">
        <v>10368</v>
      </c>
      <c r="I720" s="9">
        <v>20024</v>
      </c>
    </row>
    <row r="721" spans="2:9">
      <c r="B721" s="184"/>
      <c r="C721" s="2" t="s">
        <v>724</v>
      </c>
      <c r="D721" s="2" t="s">
        <v>728</v>
      </c>
      <c r="E721" s="9">
        <v>3353</v>
      </c>
      <c r="F721" s="13">
        <v>5.3</v>
      </c>
      <c r="G721" s="9">
        <v>8559</v>
      </c>
      <c r="H721" s="9">
        <v>9276</v>
      </c>
      <c r="I721" s="9">
        <v>17835</v>
      </c>
    </row>
    <row r="722" spans="2:9">
      <c r="B722" s="184"/>
      <c r="C722" s="2" t="s">
        <v>724</v>
      </c>
      <c r="D722" s="2" t="s">
        <v>729</v>
      </c>
      <c r="E722" s="9">
        <v>8087</v>
      </c>
      <c r="F722" s="13">
        <v>4.9000000000000004</v>
      </c>
      <c r="G722" s="9">
        <v>19256</v>
      </c>
      <c r="H722" s="9">
        <v>20837</v>
      </c>
      <c r="I722" s="9">
        <v>40093</v>
      </c>
    </row>
    <row r="723" spans="2:9">
      <c r="B723" s="184"/>
      <c r="C723" s="2" t="s">
        <v>724</v>
      </c>
      <c r="D723" s="2" t="s">
        <v>730</v>
      </c>
      <c r="E723" s="9">
        <v>5698</v>
      </c>
      <c r="F723" s="13">
        <v>5.4</v>
      </c>
      <c r="G723" s="9">
        <v>15112</v>
      </c>
      <c r="H723" s="9">
        <v>15895</v>
      </c>
      <c r="I723" s="9">
        <v>31007</v>
      </c>
    </row>
    <row r="724" spans="2:9">
      <c r="B724" s="184"/>
      <c r="C724" s="2" t="s">
        <v>724</v>
      </c>
      <c r="D724" s="2" t="s">
        <v>731</v>
      </c>
      <c r="E724" s="9">
        <v>4981</v>
      </c>
      <c r="F724" s="13">
        <v>5.3</v>
      </c>
      <c r="G724" s="9">
        <v>12756</v>
      </c>
      <c r="H724" s="9">
        <v>13704</v>
      </c>
      <c r="I724" s="9">
        <v>26460</v>
      </c>
    </row>
    <row r="725" spans="2:9">
      <c r="B725" s="184"/>
      <c r="C725" s="2" t="s">
        <v>724</v>
      </c>
      <c r="D725" s="2" t="s">
        <v>732</v>
      </c>
      <c r="E725" s="9">
        <v>2330</v>
      </c>
      <c r="F725" s="13">
        <v>5.2</v>
      </c>
      <c r="G725" s="9">
        <v>5998</v>
      </c>
      <c r="H725" s="9">
        <v>6409</v>
      </c>
      <c r="I725" s="9">
        <v>12407</v>
      </c>
    </row>
    <row r="726" spans="2:9">
      <c r="B726" s="184"/>
      <c r="C726" s="2" t="s">
        <v>724</v>
      </c>
      <c r="D726" s="2" t="s">
        <v>733</v>
      </c>
      <c r="E726" s="9">
        <v>6061</v>
      </c>
      <c r="F726" s="13">
        <v>5.0999999999999996</v>
      </c>
      <c r="G726" s="9">
        <v>15100</v>
      </c>
      <c r="H726" s="9">
        <v>15868</v>
      </c>
      <c r="I726" s="9">
        <v>30968</v>
      </c>
    </row>
    <row r="727" spans="2:9">
      <c r="B727" s="184"/>
      <c r="C727" s="2" t="s">
        <v>724</v>
      </c>
      <c r="D727" s="2" t="s">
        <v>734</v>
      </c>
      <c r="E727" s="9">
        <v>3217</v>
      </c>
      <c r="F727" s="13">
        <v>5</v>
      </c>
      <c r="G727" s="9">
        <v>7746</v>
      </c>
      <c r="H727" s="9">
        <v>8409</v>
      </c>
      <c r="I727" s="9">
        <v>16155</v>
      </c>
    </row>
    <row r="728" spans="2:9">
      <c r="B728" s="184"/>
      <c r="C728" s="2" t="s">
        <v>724</v>
      </c>
      <c r="D728" s="2" t="s">
        <v>735</v>
      </c>
      <c r="E728" s="9">
        <v>7245</v>
      </c>
      <c r="F728" s="13">
        <v>5.2</v>
      </c>
      <c r="G728" s="9">
        <v>18545</v>
      </c>
      <c r="H728" s="9">
        <v>19625</v>
      </c>
      <c r="I728" s="9">
        <v>38170</v>
      </c>
    </row>
    <row r="729" spans="2:9">
      <c r="B729" s="184"/>
      <c r="C729" s="2" t="s">
        <v>724</v>
      </c>
      <c r="D729" s="2" t="s">
        <v>736</v>
      </c>
      <c r="E729" s="9">
        <v>2906</v>
      </c>
      <c r="F729" s="13">
        <v>4.9000000000000004</v>
      </c>
      <c r="G729" s="9">
        <v>6872</v>
      </c>
      <c r="H729" s="9">
        <v>7408</v>
      </c>
      <c r="I729" s="9">
        <v>14280</v>
      </c>
    </row>
    <row r="730" spans="2:9">
      <c r="C730" s="2"/>
      <c r="D730" s="2"/>
      <c r="E730" s="9"/>
      <c r="F730" s="13"/>
      <c r="G730" s="9"/>
      <c r="H730" s="9"/>
      <c r="I730" s="9"/>
    </row>
    <row r="731" spans="2:9">
      <c r="C731" s="7" t="s">
        <v>2481</v>
      </c>
      <c r="D731" s="2"/>
      <c r="E731" s="52"/>
      <c r="F731" s="54"/>
      <c r="G731" s="52"/>
      <c r="H731" s="52"/>
      <c r="I731" s="52"/>
    </row>
    <row r="732" spans="2:9">
      <c r="B732" s="185"/>
      <c r="C732" s="2" t="s">
        <v>737</v>
      </c>
      <c r="D732" s="1" t="s">
        <v>1</v>
      </c>
      <c r="E732" s="52"/>
      <c r="F732" s="54"/>
      <c r="G732" s="52"/>
      <c r="H732" s="52"/>
      <c r="I732" s="52"/>
    </row>
    <row r="733" spans="2:9">
      <c r="B733" s="185"/>
      <c r="C733" s="2" t="s">
        <v>738</v>
      </c>
      <c r="D733" s="2" t="s">
        <v>739</v>
      </c>
      <c r="E733" s="9">
        <v>2114</v>
      </c>
      <c r="F733" s="13">
        <v>5.8</v>
      </c>
      <c r="G733" s="9">
        <v>6135</v>
      </c>
      <c r="H733" s="9">
        <v>6361</v>
      </c>
      <c r="I733" s="9">
        <v>12496</v>
      </c>
    </row>
    <row r="734" spans="2:9">
      <c r="B734" s="185"/>
      <c r="C734" s="2" t="s">
        <v>738</v>
      </c>
      <c r="D734" s="2" t="s">
        <v>740</v>
      </c>
      <c r="E734" s="9">
        <v>2980</v>
      </c>
      <c r="F734" s="13">
        <v>5.8</v>
      </c>
      <c r="G734" s="9">
        <v>8557</v>
      </c>
      <c r="H734" s="9">
        <v>8843</v>
      </c>
      <c r="I734" s="9">
        <v>17400</v>
      </c>
    </row>
    <row r="735" spans="2:9">
      <c r="B735" s="185"/>
      <c r="C735" s="2" t="s">
        <v>738</v>
      </c>
      <c r="D735" s="2" t="s">
        <v>741</v>
      </c>
      <c r="E735" s="9">
        <v>2821</v>
      </c>
      <c r="F735" s="13">
        <v>6.2</v>
      </c>
      <c r="G735" s="9">
        <v>8498</v>
      </c>
      <c r="H735" s="9">
        <v>9117</v>
      </c>
      <c r="I735" s="9">
        <v>17615</v>
      </c>
    </row>
    <row r="736" spans="2:9">
      <c r="B736" s="185"/>
      <c r="C736" s="2" t="s">
        <v>738</v>
      </c>
      <c r="D736" s="2" t="s">
        <v>742</v>
      </c>
      <c r="E736" s="9">
        <v>3529</v>
      </c>
      <c r="F736" s="13">
        <v>6.5</v>
      </c>
      <c r="G736" s="9">
        <v>11254</v>
      </c>
      <c r="H736" s="9">
        <v>12094</v>
      </c>
      <c r="I736" s="9">
        <v>23348</v>
      </c>
    </row>
    <row r="737" spans="2:9">
      <c r="B737" s="185"/>
      <c r="C737" s="2" t="s">
        <v>738</v>
      </c>
      <c r="D737" s="2" t="s">
        <v>743</v>
      </c>
      <c r="E737" s="9">
        <v>4165</v>
      </c>
      <c r="F737" s="13">
        <v>5.5</v>
      </c>
      <c r="G737" s="9">
        <v>11262</v>
      </c>
      <c r="H737" s="9">
        <v>11942</v>
      </c>
      <c r="I737" s="9">
        <v>23204</v>
      </c>
    </row>
    <row r="738" spans="2:9">
      <c r="B738" s="185"/>
      <c r="C738" s="2" t="s">
        <v>738</v>
      </c>
      <c r="D738" s="2" t="s">
        <v>744</v>
      </c>
      <c r="E738" s="9">
        <v>2688</v>
      </c>
      <c r="F738" s="13">
        <v>5.6</v>
      </c>
      <c r="G738" s="9">
        <v>7257</v>
      </c>
      <c r="H738" s="9">
        <v>7719</v>
      </c>
      <c r="I738" s="9">
        <v>14976</v>
      </c>
    </row>
    <row r="739" spans="2:9">
      <c r="B739" s="185"/>
      <c r="C739" s="2" t="s">
        <v>745</v>
      </c>
      <c r="D739" s="1" t="s">
        <v>1</v>
      </c>
      <c r="E739" s="52"/>
      <c r="F739" s="54"/>
      <c r="G739" s="52"/>
      <c r="H739" s="52"/>
      <c r="I739" s="52"/>
    </row>
    <row r="740" spans="2:9">
      <c r="B740" s="185"/>
      <c r="C740" s="2" t="s">
        <v>746</v>
      </c>
      <c r="D740" s="2" t="s">
        <v>747</v>
      </c>
      <c r="E740" s="9">
        <v>5897</v>
      </c>
      <c r="F740" s="13">
        <v>7.2</v>
      </c>
      <c r="G740" s="9">
        <v>20790</v>
      </c>
      <c r="H740" s="9">
        <v>22232</v>
      </c>
      <c r="I740" s="9">
        <v>43022</v>
      </c>
    </row>
    <row r="741" spans="2:9">
      <c r="B741" s="185"/>
      <c r="C741" s="2" t="s">
        <v>746</v>
      </c>
      <c r="D741" s="2" t="s">
        <v>748</v>
      </c>
      <c r="E741" s="9">
        <v>2287</v>
      </c>
      <c r="F741" s="13">
        <v>5.0999999999999996</v>
      </c>
      <c r="G741" s="9">
        <v>5956</v>
      </c>
      <c r="H741" s="9">
        <v>5998</v>
      </c>
      <c r="I741" s="9">
        <v>11954</v>
      </c>
    </row>
    <row r="742" spans="2:9">
      <c r="B742" s="185"/>
      <c r="C742" s="2" t="s">
        <v>746</v>
      </c>
      <c r="D742" s="2" t="s">
        <v>749</v>
      </c>
      <c r="E742" s="9">
        <v>2147</v>
      </c>
      <c r="F742" s="13">
        <v>5.2</v>
      </c>
      <c r="G742" s="9">
        <v>5453</v>
      </c>
      <c r="H742" s="9">
        <v>5682</v>
      </c>
      <c r="I742" s="9">
        <v>11135</v>
      </c>
    </row>
    <row r="743" spans="2:9">
      <c r="B743" s="185"/>
      <c r="C743" s="2" t="s">
        <v>746</v>
      </c>
      <c r="D743" s="2" t="s">
        <v>750</v>
      </c>
      <c r="E743" s="9">
        <v>3243</v>
      </c>
      <c r="F743" s="13">
        <v>4.5</v>
      </c>
      <c r="G743" s="9">
        <v>7179</v>
      </c>
      <c r="H743" s="9">
        <v>7411</v>
      </c>
      <c r="I743" s="9">
        <v>14590</v>
      </c>
    </row>
    <row r="744" spans="2:9">
      <c r="B744" s="185"/>
      <c r="C744" s="2" t="s">
        <v>746</v>
      </c>
      <c r="D744" s="2" t="s">
        <v>751</v>
      </c>
      <c r="E744" s="9">
        <v>8143</v>
      </c>
      <c r="F744" s="13">
        <v>5.2</v>
      </c>
      <c r="G744" s="9">
        <v>19915</v>
      </c>
      <c r="H744" s="9">
        <v>22875</v>
      </c>
      <c r="I744" s="9">
        <v>42790</v>
      </c>
    </row>
    <row r="745" spans="2:9">
      <c r="B745" s="185"/>
      <c r="C745" s="2" t="s">
        <v>746</v>
      </c>
      <c r="D745" s="2" t="s">
        <v>752</v>
      </c>
      <c r="E745" s="9">
        <v>2954</v>
      </c>
      <c r="F745" s="13">
        <v>5.8</v>
      </c>
      <c r="G745" s="9">
        <v>8107</v>
      </c>
      <c r="H745" s="9">
        <v>8944</v>
      </c>
      <c r="I745" s="9">
        <v>17051</v>
      </c>
    </row>
    <row r="746" spans="2:9">
      <c r="B746" s="185"/>
      <c r="C746" s="2" t="s">
        <v>746</v>
      </c>
      <c r="D746" s="2" t="s">
        <v>753</v>
      </c>
      <c r="E746" s="9">
        <v>2566</v>
      </c>
      <c r="F746" s="13">
        <v>5.5</v>
      </c>
      <c r="G746" s="9">
        <v>6823</v>
      </c>
      <c r="H746" s="9">
        <v>7384</v>
      </c>
      <c r="I746" s="9">
        <v>14207</v>
      </c>
    </row>
    <row r="747" spans="2:9">
      <c r="B747" s="185"/>
      <c r="C747" s="2" t="s">
        <v>746</v>
      </c>
      <c r="D747" s="2" t="s">
        <v>754</v>
      </c>
      <c r="E747" s="9">
        <v>1998</v>
      </c>
      <c r="F747" s="13">
        <v>5.7</v>
      </c>
      <c r="G747" s="9">
        <v>5572</v>
      </c>
      <c r="H747" s="9">
        <v>5840</v>
      </c>
      <c r="I747" s="9">
        <v>11412</v>
      </c>
    </row>
    <row r="748" spans="2:9">
      <c r="B748" s="185"/>
      <c r="C748" s="2" t="s">
        <v>746</v>
      </c>
      <c r="D748" s="2" t="s">
        <v>755</v>
      </c>
      <c r="E748" s="9">
        <v>3006</v>
      </c>
      <c r="F748" s="13">
        <v>5.6</v>
      </c>
      <c r="G748" s="9">
        <v>8362</v>
      </c>
      <c r="H748" s="9">
        <v>8799</v>
      </c>
      <c r="I748" s="9">
        <v>17161</v>
      </c>
    </row>
    <row r="749" spans="2:9">
      <c r="B749" s="185"/>
      <c r="C749" s="2" t="s">
        <v>746</v>
      </c>
      <c r="D749" s="2" t="s">
        <v>756</v>
      </c>
      <c r="E749" s="9">
        <v>9385</v>
      </c>
      <c r="F749" s="13">
        <v>5.3</v>
      </c>
      <c r="G749" s="9">
        <v>23346</v>
      </c>
      <c r="H749" s="9">
        <v>26145</v>
      </c>
      <c r="I749" s="9">
        <v>49491</v>
      </c>
    </row>
    <row r="750" spans="2:9">
      <c r="B750" s="185"/>
      <c r="C750" s="2" t="s">
        <v>757</v>
      </c>
      <c r="D750" s="1" t="s">
        <v>1</v>
      </c>
      <c r="E750" s="52"/>
      <c r="F750" s="54"/>
      <c r="G750" s="52"/>
      <c r="H750" s="52"/>
      <c r="I750" s="52"/>
    </row>
    <row r="751" spans="2:9">
      <c r="B751" s="185"/>
      <c r="C751" s="2" t="s">
        <v>758</v>
      </c>
      <c r="D751" s="2" t="s">
        <v>759</v>
      </c>
      <c r="E751" s="9">
        <v>3846</v>
      </c>
      <c r="F751" s="13">
        <v>5.3</v>
      </c>
      <c r="G751" s="9">
        <v>9839</v>
      </c>
      <c r="H751" s="9">
        <v>10592</v>
      </c>
      <c r="I751" s="9">
        <v>20431</v>
      </c>
    </row>
    <row r="752" spans="2:9">
      <c r="B752" s="185"/>
      <c r="C752" s="2" t="s">
        <v>758</v>
      </c>
      <c r="D752" s="2" t="s">
        <v>760</v>
      </c>
      <c r="E752" s="9">
        <v>1148</v>
      </c>
      <c r="F752" s="13">
        <v>5.2</v>
      </c>
      <c r="G752" s="9">
        <v>2867</v>
      </c>
      <c r="H752" s="9">
        <v>3194</v>
      </c>
      <c r="I752" s="9">
        <v>6061</v>
      </c>
    </row>
    <row r="753" spans="2:9">
      <c r="B753" s="185"/>
      <c r="C753" s="2" t="s">
        <v>758</v>
      </c>
      <c r="D753" s="2" t="s">
        <v>761</v>
      </c>
      <c r="E753" s="9">
        <v>2244</v>
      </c>
      <c r="F753" s="13">
        <v>5.2</v>
      </c>
      <c r="G753" s="9">
        <v>5805</v>
      </c>
      <c r="H753" s="9">
        <v>5973</v>
      </c>
      <c r="I753" s="9">
        <v>11778</v>
      </c>
    </row>
    <row r="754" spans="2:9">
      <c r="B754" s="185"/>
      <c r="C754" s="2" t="s">
        <v>758</v>
      </c>
      <c r="D754" s="2" t="s">
        <v>762</v>
      </c>
      <c r="E754" s="9">
        <v>2213</v>
      </c>
      <c r="F754" s="13">
        <v>4.9000000000000004</v>
      </c>
      <c r="G754" s="9">
        <v>5348</v>
      </c>
      <c r="H754" s="9">
        <v>6177</v>
      </c>
      <c r="I754" s="9">
        <v>11525</v>
      </c>
    </row>
    <row r="755" spans="2:9">
      <c r="B755" s="185"/>
      <c r="C755" s="2" t="s">
        <v>758</v>
      </c>
      <c r="D755" s="2" t="s">
        <v>763</v>
      </c>
      <c r="E755" s="9">
        <v>2541</v>
      </c>
      <c r="F755" s="13">
        <v>4.8</v>
      </c>
      <c r="G755" s="9">
        <v>5801</v>
      </c>
      <c r="H755" s="9">
        <v>6319</v>
      </c>
      <c r="I755" s="9">
        <v>12120</v>
      </c>
    </row>
    <row r="756" spans="2:9">
      <c r="B756" s="185"/>
      <c r="C756" s="2" t="s">
        <v>758</v>
      </c>
      <c r="D756" s="2" t="s">
        <v>764</v>
      </c>
      <c r="E756" s="9">
        <v>1591</v>
      </c>
      <c r="F756" s="13">
        <v>5.5</v>
      </c>
      <c r="G756" s="9">
        <v>4284</v>
      </c>
      <c r="H756" s="9">
        <v>4448</v>
      </c>
      <c r="I756" s="9">
        <v>8732</v>
      </c>
    </row>
    <row r="757" spans="2:9">
      <c r="B757" s="185"/>
      <c r="C757" s="2" t="s">
        <v>758</v>
      </c>
      <c r="D757" s="2" t="s">
        <v>765</v>
      </c>
      <c r="E757" s="9">
        <v>4063</v>
      </c>
      <c r="F757" s="13">
        <v>5.5</v>
      </c>
      <c r="G757" s="9">
        <v>10691</v>
      </c>
      <c r="H757" s="9">
        <v>11502</v>
      </c>
      <c r="I757" s="9">
        <v>22193</v>
      </c>
    </row>
    <row r="758" spans="2:9">
      <c r="B758" s="185"/>
      <c r="C758" s="2" t="s">
        <v>758</v>
      </c>
      <c r="D758" s="2" t="s">
        <v>766</v>
      </c>
      <c r="E758" s="9">
        <v>3452</v>
      </c>
      <c r="F758" s="13">
        <v>4.7</v>
      </c>
      <c r="G758" s="9">
        <v>7705</v>
      </c>
      <c r="H758" s="9">
        <v>8421</v>
      </c>
      <c r="I758" s="9">
        <v>16126</v>
      </c>
    </row>
    <row r="759" spans="2:9">
      <c r="B759" s="185"/>
      <c r="C759" s="2" t="s">
        <v>758</v>
      </c>
      <c r="D759" s="2" t="s">
        <v>767</v>
      </c>
      <c r="E759" s="9">
        <v>2931</v>
      </c>
      <c r="F759" s="13">
        <v>5.5</v>
      </c>
      <c r="G759" s="9">
        <v>7752</v>
      </c>
      <c r="H759" s="9">
        <v>8240</v>
      </c>
      <c r="I759" s="9">
        <v>15992</v>
      </c>
    </row>
    <row r="760" spans="2:9">
      <c r="B760" s="185"/>
      <c r="C760" s="2" t="s">
        <v>758</v>
      </c>
      <c r="D760" s="2" t="s">
        <v>768</v>
      </c>
      <c r="E760" s="9">
        <v>2133</v>
      </c>
      <c r="F760" s="13">
        <v>5.5</v>
      </c>
      <c r="G760" s="9">
        <v>5672</v>
      </c>
      <c r="H760" s="9">
        <v>6063</v>
      </c>
      <c r="I760" s="9">
        <v>11735</v>
      </c>
    </row>
    <row r="761" spans="2:9">
      <c r="B761" s="185"/>
      <c r="C761" s="2" t="s">
        <v>758</v>
      </c>
      <c r="D761" s="2" t="s">
        <v>769</v>
      </c>
      <c r="E761" s="9">
        <v>2674</v>
      </c>
      <c r="F761" s="13">
        <v>5.0999999999999996</v>
      </c>
      <c r="G761" s="9">
        <v>6564</v>
      </c>
      <c r="H761" s="9">
        <v>6991</v>
      </c>
      <c r="I761" s="9">
        <v>13555</v>
      </c>
    </row>
    <row r="762" spans="2:9">
      <c r="B762" s="185"/>
      <c r="C762" s="2" t="s">
        <v>758</v>
      </c>
      <c r="D762" s="2" t="s">
        <v>770</v>
      </c>
      <c r="E762" s="9">
        <v>3882</v>
      </c>
      <c r="F762" s="13">
        <v>5.4</v>
      </c>
      <c r="G762" s="9">
        <v>10262</v>
      </c>
      <c r="H762" s="9">
        <v>10541</v>
      </c>
      <c r="I762" s="9">
        <v>20803</v>
      </c>
    </row>
    <row r="763" spans="2:9">
      <c r="B763" s="185"/>
      <c r="C763" s="2" t="s">
        <v>758</v>
      </c>
      <c r="D763" s="2" t="s">
        <v>771</v>
      </c>
      <c r="E763" s="9">
        <v>2091</v>
      </c>
      <c r="F763" s="13">
        <v>5.7</v>
      </c>
      <c r="G763" s="9">
        <v>5820</v>
      </c>
      <c r="H763" s="9">
        <v>6081</v>
      </c>
      <c r="I763" s="9">
        <v>11901</v>
      </c>
    </row>
    <row r="764" spans="2:9">
      <c r="B764" s="185"/>
      <c r="C764" s="2" t="s">
        <v>758</v>
      </c>
      <c r="D764" s="2" t="s">
        <v>772</v>
      </c>
      <c r="E764" s="9">
        <v>2212</v>
      </c>
      <c r="F764" s="13">
        <v>5.0999999999999996</v>
      </c>
      <c r="G764" s="9">
        <v>5493</v>
      </c>
      <c r="H764" s="9">
        <v>5733</v>
      </c>
      <c r="I764" s="9">
        <v>11226</v>
      </c>
    </row>
    <row r="765" spans="2:9">
      <c r="B765" s="185"/>
      <c r="C765" s="2" t="s">
        <v>758</v>
      </c>
      <c r="D765" s="2" t="s">
        <v>773</v>
      </c>
      <c r="E765" s="9">
        <v>2285</v>
      </c>
      <c r="F765" s="13">
        <v>5</v>
      </c>
      <c r="G765" s="9">
        <v>5619</v>
      </c>
      <c r="H765" s="9">
        <v>5962</v>
      </c>
      <c r="I765" s="9">
        <v>11581</v>
      </c>
    </row>
    <row r="766" spans="2:9">
      <c r="B766" s="185"/>
      <c r="C766" s="2" t="s">
        <v>758</v>
      </c>
      <c r="D766" s="2" t="s">
        <v>774</v>
      </c>
      <c r="E766" s="9">
        <v>3968</v>
      </c>
      <c r="F766" s="13">
        <v>5.5</v>
      </c>
      <c r="G766" s="9">
        <v>10573</v>
      </c>
      <c r="H766" s="9">
        <v>11154</v>
      </c>
      <c r="I766" s="9">
        <v>21727</v>
      </c>
    </row>
    <row r="767" spans="2:9">
      <c r="B767" s="185"/>
      <c r="C767" s="2" t="s">
        <v>775</v>
      </c>
      <c r="D767" s="1" t="s">
        <v>1</v>
      </c>
      <c r="E767" s="52"/>
      <c r="F767" s="54"/>
      <c r="G767" s="52"/>
      <c r="H767" s="52"/>
      <c r="I767" s="52"/>
    </row>
    <row r="768" spans="2:9">
      <c r="B768" s="185"/>
      <c r="C768" s="2" t="s">
        <v>776</v>
      </c>
      <c r="D768" s="2" t="s">
        <v>777</v>
      </c>
      <c r="E768" s="9">
        <v>5752</v>
      </c>
      <c r="F768" s="13">
        <v>5</v>
      </c>
      <c r="G768" s="9">
        <v>13998</v>
      </c>
      <c r="H768" s="9">
        <v>14750</v>
      </c>
      <c r="I768" s="9">
        <v>28748</v>
      </c>
    </row>
    <row r="769" spans="2:9">
      <c r="B769" s="185"/>
      <c r="C769" s="2" t="s">
        <v>776</v>
      </c>
      <c r="D769" s="2" t="s">
        <v>778</v>
      </c>
      <c r="E769" s="9">
        <v>4833</v>
      </c>
      <c r="F769" s="13">
        <v>4.8</v>
      </c>
      <c r="G769" s="9">
        <v>11274</v>
      </c>
      <c r="H769" s="9">
        <v>12166</v>
      </c>
      <c r="I769" s="9">
        <v>23440</v>
      </c>
    </row>
    <row r="770" spans="2:9">
      <c r="B770" s="185"/>
      <c r="C770" s="2" t="s">
        <v>776</v>
      </c>
      <c r="D770" s="2" t="s">
        <v>779</v>
      </c>
      <c r="E770" s="9">
        <v>4137</v>
      </c>
      <c r="F770" s="13">
        <v>4.9000000000000004</v>
      </c>
      <c r="G770" s="9">
        <v>9885</v>
      </c>
      <c r="H770" s="9">
        <v>10336</v>
      </c>
      <c r="I770" s="9">
        <v>20221</v>
      </c>
    </row>
    <row r="771" spans="2:9">
      <c r="B771" s="185"/>
      <c r="C771" s="2" t="s">
        <v>776</v>
      </c>
      <c r="D771" s="2" t="s">
        <v>780</v>
      </c>
      <c r="E771" s="9">
        <v>1367</v>
      </c>
      <c r="F771" s="13">
        <v>4.7</v>
      </c>
      <c r="G771" s="9">
        <v>3254</v>
      </c>
      <c r="H771" s="9">
        <v>3374</v>
      </c>
      <c r="I771" s="9">
        <v>6628</v>
      </c>
    </row>
    <row r="772" spans="2:9">
      <c r="B772" s="185"/>
      <c r="C772" s="2" t="s">
        <v>776</v>
      </c>
      <c r="D772" s="2" t="s">
        <v>781</v>
      </c>
      <c r="E772" s="9">
        <v>6308</v>
      </c>
      <c r="F772" s="13">
        <v>4.9000000000000004</v>
      </c>
      <c r="G772" s="9">
        <v>14979</v>
      </c>
      <c r="H772" s="9">
        <v>15680</v>
      </c>
      <c r="I772" s="9">
        <v>30659</v>
      </c>
    </row>
    <row r="773" spans="2:9">
      <c r="B773" s="185"/>
      <c r="C773" s="2" t="s">
        <v>776</v>
      </c>
      <c r="D773" s="2" t="s">
        <v>782</v>
      </c>
      <c r="E773" s="9">
        <v>5412</v>
      </c>
      <c r="F773" s="13">
        <v>5</v>
      </c>
      <c r="G773" s="9">
        <v>13151</v>
      </c>
      <c r="H773" s="9">
        <v>14188</v>
      </c>
      <c r="I773" s="9">
        <v>27339</v>
      </c>
    </row>
    <row r="774" spans="2:9">
      <c r="B774" s="185"/>
      <c r="C774" s="2" t="s">
        <v>776</v>
      </c>
      <c r="D774" s="2" t="s">
        <v>783</v>
      </c>
      <c r="E774" s="9">
        <v>4254</v>
      </c>
      <c r="F774" s="13">
        <v>4.7</v>
      </c>
      <c r="G774" s="9">
        <v>9629</v>
      </c>
      <c r="H774" s="9">
        <v>10351</v>
      </c>
      <c r="I774" s="9">
        <v>19980</v>
      </c>
    </row>
    <row r="775" spans="2:9">
      <c r="B775" s="185"/>
      <c r="C775" s="2" t="s">
        <v>776</v>
      </c>
      <c r="D775" s="2" t="s">
        <v>784</v>
      </c>
      <c r="E775" s="9">
        <v>4834</v>
      </c>
      <c r="F775" s="13">
        <v>5.2</v>
      </c>
      <c r="G775" s="9">
        <v>11925</v>
      </c>
      <c r="H775" s="9">
        <v>12976</v>
      </c>
      <c r="I775" s="9">
        <v>24901</v>
      </c>
    </row>
    <row r="776" spans="2:9">
      <c r="B776" s="185"/>
      <c r="C776" s="2" t="s">
        <v>776</v>
      </c>
      <c r="D776" s="2" t="s">
        <v>785</v>
      </c>
      <c r="E776" s="9">
        <v>8658</v>
      </c>
      <c r="F776" s="13">
        <v>5</v>
      </c>
      <c r="G776" s="9">
        <v>21181</v>
      </c>
      <c r="H776" s="9">
        <v>22230</v>
      </c>
      <c r="I776" s="9">
        <v>43411</v>
      </c>
    </row>
    <row r="777" spans="2:9">
      <c r="B777" s="185"/>
      <c r="C777" s="2" t="s">
        <v>786</v>
      </c>
      <c r="D777" s="1" t="s">
        <v>1</v>
      </c>
      <c r="E777" s="52"/>
      <c r="F777" s="54"/>
      <c r="G777" s="52"/>
      <c r="H777" s="52"/>
      <c r="I777" s="52"/>
    </row>
    <row r="778" spans="2:9">
      <c r="B778" s="185"/>
      <c r="C778" s="2" t="s">
        <v>787</v>
      </c>
      <c r="D778" s="2" t="s">
        <v>788</v>
      </c>
      <c r="E778" s="9">
        <v>1960</v>
      </c>
      <c r="F778" s="13">
        <v>5.6</v>
      </c>
      <c r="G778" s="9">
        <v>5293</v>
      </c>
      <c r="H778" s="9">
        <v>5665</v>
      </c>
      <c r="I778" s="9">
        <v>10958</v>
      </c>
    </row>
    <row r="779" spans="2:9">
      <c r="B779" s="185"/>
      <c r="C779" s="2" t="s">
        <v>787</v>
      </c>
      <c r="D779" s="2" t="s">
        <v>789</v>
      </c>
      <c r="E779" s="9">
        <v>2864</v>
      </c>
      <c r="F779" s="13">
        <v>5.2</v>
      </c>
      <c r="G779" s="9">
        <v>7669</v>
      </c>
      <c r="H779" s="9">
        <v>8108</v>
      </c>
      <c r="I779" s="9">
        <v>15777</v>
      </c>
    </row>
    <row r="780" spans="2:9">
      <c r="B780" s="185"/>
      <c r="C780" s="2" t="s">
        <v>787</v>
      </c>
      <c r="D780" s="2" t="s">
        <v>790</v>
      </c>
      <c r="E780" s="9">
        <v>1329</v>
      </c>
      <c r="F780" s="13">
        <v>5.7</v>
      </c>
      <c r="G780" s="9">
        <v>3714</v>
      </c>
      <c r="H780" s="9">
        <v>3856</v>
      </c>
      <c r="I780" s="9">
        <v>7570</v>
      </c>
    </row>
    <row r="781" spans="2:9">
      <c r="B781" s="185"/>
      <c r="C781" s="2" t="s">
        <v>787</v>
      </c>
      <c r="D781" s="2" t="s">
        <v>791</v>
      </c>
      <c r="E781" s="9">
        <v>2158</v>
      </c>
      <c r="F781" s="13">
        <v>5</v>
      </c>
      <c r="G781" s="9">
        <v>5481</v>
      </c>
      <c r="H781" s="9">
        <v>5612</v>
      </c>
      <c r="I781" s="9">
        <v>11093</v>
      </c>
    </row>
    <row r="782" spans="2:9">
      <c r="B782" s="185"/>
      <c r="C782" s="2" t="s">
        <v>787</v>
      </c>
      <c r="D782" s="2" t="s">
        <v>792</v>
      </c>
      <c r="E782" s="9">
        <v>2715</v>
      </c>
      <c r="F782" s="13">
        <v>5.5</v>
      </c>
      <c r="G782" s="9">
        <v>7250</v>
      </c>
      <c r="H782" s="9">
        <v>7820</v>
      </c>
      <c r="I782" s="9">
        <v>15070</v>
      </c>
    </row>
    <row r="783" spans="2:9">
      <c r="B783" s="185"/>
      <c r="C783" s="2" t="s">
        <v>787</v>
      </c>
      <c r="D783" s="2" t="s">
        <v>793</v>
      </c>
      <c r="E783" s="9">
        <v>3029</v>
      </c>
      <c r="F783" s="13">
        <v>5.5</v>
      </c>
      <c r="G783" s="9">
        <v>8239</v>
      </c>
      <c r="H783" s="9">
        <v>8362</v>
      </c>
      <c r="I783" s="9">
        <v>16601</v>
      </c>
    </row>
    <row r="784" spans="2:9">
      <c r="B784" s="185"/>
      <c r="C784" s="2" t="s">
        <v>787</v>
      </c>
      <c r="D784" s="2" t="s">
        <v>794</v>
      </c>
      <c r="E784" s="9">
        <v>2173</v>
      </c>
      <c r="F784" s="13">
        <v>5.3</v>
      </c>
      <c r="G784" s="9">
        <v>5595</v>
      </c>
      <c r="H784" s="9">
        <v>5956</v>
      </c>
      <c r="I784" s="9">
        <v>11551</v>
      </c>
    </row>
    <row r="785" spans="2:9">
      <c r="B785" s="185"/>
      <c r="C785" s="2" t="s">
        <v>787</v>
      </c>
      <c r="D785" s="2" t="s">
        <v>795</v>
      </c>
      <c r="E785" s="9">
        <v>2645</v>
      </c>
      <c r="F785" s="13">
        <v>5.6</v>
      </c>
      <c r="G785" s="9">
        <v>7303</v>
      </c>
      <c r="H785" s="9">
        <v>7420</v>
      </c>
      <c r="I785" s="9">
        <v>14723</v>
      </c>
    </row>
    <row r="786" spans="2:9">
      <c r="B786" s="185"/>
      <c r="C786" s="2" t="s">
        <v>787</v>
      </c>
      <c r="D786" s="2" t="s">
        <v>796</v>
      </c>
      <c r="E786" s="9">
        <v>2373</v>
      </c>
      <c r="F786" s="13">
        <v>5.6</v>
      </c>
      <c r="G786" s="9">
        <v>6514</v>
      </c>
      <c r="H786" s="9">
        <v>6727</v>
      </c>
      <c r="I786" s="9">
        <v>13241</v>
      </c>
    </row>
    <row r="787" spans="2:9">
      <c r="B787" s="185"/>
      <c r="C787" s="2" t="s">
        <v>787</v>
      </c>
      <c r="D787" s="2" t="s">
        <v>797</v>
      </c>
      <c r="E787" s="9">
        <v>4202</v>
      </c>
      <c r="F787" s="13">
        <v>4.8</v>
      </c>
      <c r="G787" s="9">
        <v>10093</v>
      </c>
      <c r="H787" s="9">
        <v>9886</v>
      </c>
      <c r="I787" s="9">
        <v>19979</v>
      </c>
    </row>
    <row r="788" spans="2:9">
      <c r="B788" s="185"/>
      <c r="C788" s="2" t="s">
        <v>787</v>
      </c>
      <c r="D788" s="2" t="s">
        <v>798</v>
      </c>
      <c r="E788" s="9">
        <v>2437</v>
      </c>
      <c r="F788" s="13">
        <v>4.2</v>
      </c>
      <c r="G788" s="9">
        <v>5341</v>
      </c>
      <c r="H788" s="9">
        <v>5000</v>
      </c>
      <c r="I788" s="9">
        <v>10341</v>
      </c>
    </row>
    <row r="789" spans="2:9">
      <c r="B789" s="185"/>
      <c r="C789" s="57" t="s">
        <v>2007</v>
      </c>
      <c r="D789" s="1" t="s">
        <v>1</v>
      </c>
      <c r="E789" s="52"/>
      <c r="F789" s="54"/>
      <c r="G789" s="52"/>
      <c r="H789" s="52"/>
      <c r="I789" s="52"/>
    </row>
    <row r="790" spans="2:9">
      <c r="B790" s="185"/>
      <c r="C790" s="2" t="s">
        <v>799</v>
      </c>
      <c r="D790" s="2" t="s">
        <v>800</v>
      </c>
      <c r="E790" s="9">
        <v>4305</v>
      </c>
      <c r="F790" s="13">
        <v>6.1</v>
      </c>
      <c r="G790" s="9">
        <v>16867</v>
      </c>
      <c r="H790" s="9">
        <v>14169</v>
      </c>
      <c r="I790" s="9">
        <v>31036</v>
      </c>
    </row>
    <row r="791" spans="2:9">
      <c r="B791" s="185"/>
      <c r="C791" s="2" t="s">
        <v>799</v>
      </c>
      <c r="D791" s="2" t="s">
        <v>801</v>
      </c>
      <c r="E791" s="9">
        <v>2292</v>
      </c>
      <c r="F791" s="13">
        <v>5</v>
      </c>
      <c r="G791" s="9">
        <v>5750</v>
      </c>
      <c r="H791" s="9">
        <v>5867</v>
      </c>
      <c r="I791" s="9">
        <v>11617</v>
      </c>
    </row>
    <row r="792" spans="2:9">
      <c r="B792" s="185"/>
      <c r="C792" s="2" t="s">
        <v>799</v>
      </c>
      <c r="D792" s="2" t="s">
        <v>802</v>
      </c>
      <c r="E792" s="9">
        <v>4822</v>
      </c>
      <c r="F792" s="13">
        <v>6.2</v>
      </c>
      <c r="G792" s="9">
        <v>19877</v>
      </c>
      <c r="H792" s="9">
        <v>16021</v>
      </c>
      <c r="I792" s="9">
        <v>35898</v>
      </c>
    </row>
    <row r="793" spans="2:9">
      <c r="B793" s="185"/>
      <c r="C793" s="2" t="s">
        <v>799</v>
      </c>
      <c r="D793" s="2" t="s">
        <v>803</v>
      </c>
      <c r="E793" s="9">
        <v>4431</v>
      </c>
      <c r="F793" s="13">
        <v>6.9</v>
      </c>
      <c r="G793" s="9">
        <v>16004</v>
      </c>
      <c r="H793" s="9">
        <v>17203</v>
      </c>
      <c r="I793" s="9">
        <v>33207</v>
      </c>
    </row>
    <row r="794" spans="2:9">
      <c r="B794" s="185"/>
      <c r="C794" s="2" t="s">
        <v>804</v>
      </c>
      <c r="D794" s="2" t="s">
        <v>805</v>
      </c>
      <c r="E794" s="9">
        <v>7779</v>
      </c>
      <c r="F794" s="13">
        <v>5.4</v>
      </c>
      <c r="G794" s="9">
        <v>20603</v>
      </c>
      <c r="H794" s="9">
        <v>21457</v>
      </c>
      <c r="I794" s="9">
        <v>42060</v>
      </c>
    </row>
    <row r="795" spans="2:9">
      <c r="B795" s="185"/>
      <c r="C795" s="2" t="s">
        <v>804</v>
      </c>
      <c r="D795" s="2" t="s">
        <v>806</v>
      </c>
      <c r="E795" s="9">
        <v>1978</v>
      </c>
      <c r="F795" s="13">
        <v>5</v>
      </c>
      <c r="G795" s="9">
        <v>4831</v>
      </c>
      <c r="H795" s="9">
        <v>5015</v>
      </c>
      <c r="I795" s="9">
        <v>9846</v>
      </c>
    </row>
    <row r="796" spans="2:9">
      <c r="B796" s="185"/>
      <c r="C796" s="2" t="s">
        <v>804</v>
      </c>
      <c r="D796" s="2" t="s">
        <v>807</v>
      </c>
      <c r="E796" s="9">
        <v>8132</v>
      </c>
      <c r="F796" s="13">
        <v>4.5999999999999996</v>
      </c>
      <c r="G796" s="9">
        <v>18748</v>
      </c>
      <c r="H796" s="9">
        <v>19552</v>
      </c>
      <c r="I796" s="9">
        <v>38300</v>
      </c>
    </row>
    <row r="797" spans="2:9">
      <c r="B797" s="185"/>
      <c r="C797" s="2" t="s">
        <v>804</v>
      </c>
      <c r="D797" s="2" t="s">
        <v>808</v>
      </c>
      <c r="E797" s="9">
        <v>8929</v>
      </c>
      <c r="F797" s="13">
        <v>5.2</v>
      </c>
      <c r="G797" s="9">
        <v>22280</v>
      </c>
      <c r="H797" s="9">
        <v>24033</v>
      </c>
      <c r="I797" s="9">
        <v>46313</v>
      </c>
    </row>
    <row r="798" spans="2:9">
      <c r="B798" s="185"/>
      <c r="C798" s="2" t="s">
        <v>804</v>
      </c>
      <c r="D798" s="2" t="s">
        <v>809</v>
      </c>
      <c r="E798" s="9">
        <v>11081</v>
      </c>
      <c r="F798" s="13">
        <v>4.9000000000000004</v>
      </c>
      <c r="G798" s="9">
        <v>26040</v>
      </c>
      <c r="H798" s="9">
        <v>27957</v>
      </c>
      <c r="I798" s="9">
        <v>53997</v>
      </c>
    </row>
    <row r="799" spans="2:9">
      <c r="B799" s="185"/>
      <c r="C799" s="2" t="s">
        <v>810</v>
      </c>
      <c r="D799" s="1" t="s">
        <v>1</v>
      </c>
      <c r="E799" s="52"/>
      <c r="F799" s="54"/>
      <c r="G799" s="52"/>
      <c r="H799" s="52"/>
      <c r="I799" s="52"/>
    </row>
    <row r="800" spans="2:9">
      <c r="B800" s="185"/>
      <c r="C800" s="2" t="s">
        <v>811</v>
      </c>
      <c r="D800" s="2" t="s">
        <v>812</v>
      </c>
      <c r="E800" s="9">
        <v>6426</v>
      </c>
      <c r="F800" s="13">
        <v>5.3</v>
      </c>
      <c r="G800" s="9">
        <v>16594</v>
      </c>
      <c r="H800" s="9">
        <v>17655</v>
      </c>
      <c r="I800" s="9">
        <v>34249</v>
      </c>
    </row>
    <row r="801" spans="2:9">
      <c r="B801" s="185"/>
      <c r="C801" s="2" t="s">
        <v>811</v>
      </c>
      <c r="D801" s="2" t="s">
        <v>813</v>
      </c>
      <c r="E801" s="9">
        <v>5661</v>
      </c>
      <c r="F801" s="13">
        <v>5.0999999999999996</v>
      </c>
      <c r="G801" s="9">
        <v>13949</v>
      </c>
      <c r="H801" s="9">
        <v>15052</v>
      </c>
      <c r="I801" s="9">
        <v>29001</v>
      </c>
    </row>
    <row r="802" spans="2:9">
      <c r="B802" s="185"/>
      <c r="C802" s="2" t="s">
        <v>811</v>
      </c>
      <c r="D802" s="2" t="s">
        <v>814</v>
      </c>
      <c r="E802" s="9">
        <v>1700</v>
      </c>
      <c r="F802" s="13">
        <v>4.2</v>
      </c>
      <c r="G802" s="9">
        <v>3626</v>
      </c>
      <c r="H802" s="9">
        <v>4013</v>
      </c>
      <c r="I802" s="9">
        <v>7639</v>
      </c>
    </row>
    <row r="803" spans="2:9">
      <c r="B803" s="185"/>
      <c r="C803" s="2" t="s">
        <v>811</v>
      </c>
      <c r="D803" s="2" t="s">
        <v>815</v>
      </c>
      <c r="E803" s="9">
        <v>6340</v>
      </c>
      <c r="F803" s="13">
        <v>5.4</v>
      </c>
      <c r="G803" s="9">
        <v>16551</v>
      </c>
      <c r="H803" s="9">
        <v>17444</v>
      </c>
      <c r="I803" s="9">
        <v>33995</v>
      </c>
    </row>
    <row r="804" spans="2:9">
      <c r="B804" s="185"/>
      <c r="C804" s="2" t="s">
        <v>811</v>
      </c>
      <c r="D804" s="2" t="s">
        <v>816</v>
      </c>
      <c r="E804" s="9">
        <v>5882</v>
      </c>
      <c r="F804" s="13">
        <v>5.0999999999999996</v>
      </c>
      <c r="G804" s="9">
        <v>14528</v>
      </c>
      <c r="H804" s="9">
        <v>15440</v>
      </c>
      <c r="I804" s="9">
        <v>29968</v>
      </c>
    </row>
    <row r="805" spans="2:9">
      <c r="B805" s="185"/>
      <c r="C805" s="2" t="s">
        <v>811</v>
      </c>
      <c r="D805" s="2" t="s">
        <v>817</v>
      </c>
      <c r="E805" s="9">
        <v>9413</v>
      </c>
      <c r="F805" s="13">
        <v>5.2</v>
      </c>
      <c r="G805" s="9">
        <v>23702</v>
      </c>
      <c r="H805" s="9">
        <v>24852</v>
      </c>
      <c r="I805" s="9">
        <v>48554</v>
      </c>
    </row>
    <row r="806" spans="2:9">
      <c r="B806" s="185"/>
      <c r="C806" s="2" t="s">
        <v>818</v>
      </c>
      <c r="D806" s="2" t="s">
        <v>819</v>
      </c>
      <c r="E806" s="9">
        <v>8384</v>
      </c>
      <c r="F806" s="13">
        <v>4.9000000000000004</v>
      </c>
      <c r="G806" s="9">
        <v>21182</v>
      </c>
      <c r="H806" s="9">
        <v>20753</v>
      </c>
      <c r="I806" s="9">
        <v>41935</v>
      </c>
    </row>
    <row r="807" spans="2:9">
      <c r="B807" s="185"/>
      <c r="C807" s="2" t="s">
        <v>818</v>
      </c>
      <c r="D807" s="2" t="s">
        <v>820</v>
      </c>
      <c r="E807" s="9">
        <v>10124</v>
      </c>
      <c r="F807" s="13">
        <v>5.2</v>
      </c>
      <c r="G807" s="9">
        <v>25976</v>
      </c>
      <c r="H807" s="9">
        <v>27055</v>
      </c>
      <c r="I807" s="9">
        <v>53031</v>
      </c>
    </row>
    <row r="808" spans="2:9">
      <c r="B808" s="185"/>
      <c r="C808" s="2" t="s">
        <v>818</v>
      </c>
      <c r="D808" s="2" t="s">
        <v>821</v>
      </c>
      <c r="E808" s="9">
        <v>2937</v>
      </c>
      <c r="F808" s="13">
        <v>4.5</v>
      </c>
      <c r="G808" s="9">
        <v>6998</v>
      </c>
      <c r="H808" s="9">
        <v>7505</v>
      </c>
      <c r="I808" s="9">
        <v>14503</v>
      </c>
    </row>
    <row r="809" spans="2:9">
      <c r="B809" s="185"/>
      <c r="C809" s="2" t="s">
        <v>818</v>
      </c>
      <c r="D809" s="2" t="s">
        <v>822</v>
      </c>
      <c r="E809" s="9">
        <v>7174</v>
      </c>
      <c r="F809" s="13">
        <v>5</v>
      </c>
      <c r="G809" s="9">
        <v>17268</v>
      </c>
      <c r="H809" s="9">
        <v>18423</v>
      </c>
      <c r="I809" s="9">
        <v>35691</v>
      </c>
    </row>
    <row r="810" spans="2:9">
      <c r="B810" s="185"/>
      <c r="C810" s="2" t="s">
        <v>818</v>
      </c>
      <c r="D810" s="2" t="s">
        <v>823</v>
      </c>
      <c r="E810" s="9">
        <v>7772</v>
      </c>
      <c r="F810" s="13">
        <v>5.2</v>
      </c>
      <c r="G810" s="9">
        <v>19735</v>
      </c>
      <c r="H810" s="9">
        <v>20485</v>
      </c>
      <c r="I810" s="9">
        <v>40220</v>
      </c>
    </row>
    <row r="811" spans="2:9">
      <c r="B811" s="185"/>
      <c r="C811" s="2" t="s">
        <v>824</v>
      </c>
      <c r="D811" s="1" t="s">
        <v>1</v>
      </c>
      <c r="E811" s="52"/>
      <c r="F811" s="54"/>
      <c r="G811" s="52"/>
      <c r="H811" s="52"/>
      <c r="I811" s="52"/>
    </row>
    <row r="812" spans="2:9">
      <c r="B812" s="185"/>
      <c r="C812" s="2" t="s">
        <v>825</v>
      </c>
      <c r="D812" s="2" t="s">
        <v>826</v>
      </c>
      <c r="E812" s="9">
        <v>3162</v>
      </c>
      <c r="F812" s="13">
        <v>5.5</v>
      </c>
      <c r="G812" s="9">
        <v>9170</v>
      </c>
      <c r="H812" s="9">
        <v>9765</v>
      </c>
      <c r="I812" s="9">
        <v>18935</v>
      </c>
    </row>
    <row r="813" spans="2:9">
      <c r="B813" s="185"/>
      <c r="C813" s="2" t="s">
        <v>825</v>
      </c>
      <c r="D813" s="2" t="s">
        <v>827</v>
      </c>
      <c r="E813" s="9">
        <v>7158</v>
      </c>
      <c r="F813" s="13">
        <v>5.9</v>
      </c>
      <c r="G813" s="9">
        <v>20873</v>
      </c>
      <c r="H813" s="9">
        <v>22849</v>
      </c>
      <c r="I813" s="9">
        <v>43722</v>
      </c>
    </row>
    <row r="814" spans="2:9">
      <c r="B814" s="185"/>
      <c r="C814" s="2" t="s">
        <v>828</v>
      </c>
      <c r="D814" s="2" t="s">
        <v>829</v>
      </c>
      <c r="E814" s="9">
        <v>5939</v>
      </c>
      <c r="F814" s="13">
        <v>5.0999999999999996</v>
      </c>
      <c r="G814" s="9">
        <v>14371</v>
      </c>
      <c r="H814" s="9">
        <v>16256</v>
      </c>
      <c r="I814" s="9">
        <v>30627</v>
      </c>
    </row>
    <row r="815" spans="2:9">
      <c r="B815" s="185"/>
      <c r="C815" s="2" t="s">
        <v>828</v>
      </c>
      <c r="D815" s="2" t="s">
        <v>830</v>
      </c>
      <c r="E815" s="9">
        <v>4437</v>
      </c>
      <c r="F815" s="13">
        <v>5.5</v>
      </c>
      <c r="G815" s="9">
        <v>11538</v>
      </c>
      <c r="H815" s="9">
        <v>12703</v>
      </c>
      <c r="I815" s="9">
        <v>24241</v>
      </c>
    </row>
    <row r="816" spans="2:9">
      <c r="B816" s="185"/>
      <c r="C816" s="2" t="s">
        <v>828</v>
      </c>
      <c r="D816" s="2" t="s">
        <v>831</v>
      </c>
      <c r="E816" s="9">
        <v>4548</v>
      </c>
      <c r="F816" s="13">
        <v>4.9000000000000004</v>
      </c>
      <c r="G816" s="9">
        <v>10737</v>
      </c>
      <c r="H816" s="9">
        <v>11791</v>
      </c>
      <c r="I816" s="9">
        <v>22528</v>
      </c>
    </row>
    <row r="817" spans="2:9">
      <c r="B817" s="185"/>
      <c r="C817" s="2" t="s">
        <v>828</v>
      </c>
      <c r="D817" s="2" t="s">
        <v>832</v>
      </c>
      <c r="E817" s="9">
        <v>7230</v>
      </c>
      <c r="F817" s="13">
        <v>5.7</v>
      </c>
      <c r="G817" s="9">
        <v>19260</v>
      </c>
      <c r="H817" s="9">
        <v>21901</v>
      </c>
      <c r="I817" s="9">
        <v>41161</v>
      </c>
    </row>
    <row r="818" spans="2:9">
      <c r="B818" s="185"/>
      <c r="C818" s="2" t="s">
        <v>828</v>
      </c>
      <c r="D818" s="2" t="s">
        <v>833</v>
      </c>
      <c r="E818" s="9">
        <v>5796</v>
      </c>
      <c r="F818" s="13">
        <v>5</v>
      </c>
      <c r="G818" s="9">
        <v>13467</v>
      </c>
      <c r="H818" s="9">
        <v>15471</v>
      </c>
      <c r="I818" s="9">
        <v>28938</v>
      </c>
    </row>
    <row r="819" spans="2:9">
      <c r="B819" s="185"/>
      <c r="C819" s="2" t="s">
        <v>828</v>
      </c>
      <c r="D819" s="2" t="s">
        <v>834</v>
      </c>
      <c r="E819" s="9">
        <v>7291</v>
      </c>
      <c r="F819" s="13">
        <v>5.2</v>
      </c>
      <c r="G819" s="9">
        <v>18124</v>
      </c>
      <c r="H819" s="9">
        <v>20367</v>
      </c>
      <c r="I819" s="9">
        <v>38491</v>
      </c>
    </row>
    <row r="820" spans="2:9">
      <c r="B820" s="185"/>
      <c r="C820" s="2" t="s">
        <v>828</v>
      </c>
      <c r="D820" s="2" t="s">
        <v>835</v>
      </c>
      <c r="E820" s="9">
        <v>11003</v>
      </c>
      <c r="F820" s="13">
        <v>5.4</v>
      </c>
      <c r="G820" s="9">
        <v>27935</v>
      </c>
      <c r="H820" s="9">
        <v>32275</v>
      </c>
      <c r="I820" s="9">
        <v>60210</v>
      </c>
    </row>
    <row r="821" spans="2:9">
      <c r="B821" s="185"/>
      <c r="C821" s="2" t="s">
        <v>836</v>
      </c>
      <c r="D821" s="2" t="s">
        <v>837</v>
      </c>
      <c r="E821" s="9">
        <v>1593</v>
      </c>
      <c r="F821" s="13">
        <v>5</v>
      </c>
      <c r="G821" s="9">
        <v>3835</v>
      </c>
      <c r="H821" s="9">
        <v>4112</v>
      </c>
      <c r="I821" s="9">
        <v>7947</v>
      </c>
    </row>
    <row r="822" spans="2:9">
      <c r="B822" s="185"/>
      <c r="C822" s="2" t="s">
        <v>836</v>
      </c>
      <c r="D822" s="2" t="s">
        <v>838</v>
      </c>
      <c r="E822" s="9">
        <v>3991</v>
      </c>
      <c r="F822" s="13">
        <v>4.7</v>
      </c>
      <c r="G822" s="9">
        <v>9041</v>
      </c>
      <c r="H822" s="9">
        <v>9893</v>
      </c>
      <c r="I822" s="9">
        <v>18934</v>
      </c>
    </row>
    <row r="823" spans="2:9">
      <c r="B823" s="185"/>
      <c r="C823" s="2" t="s">
        <v>836</v>
      </c>
      <c r="D823" s="2" t="s">
        <v>839</v>
      </c>
      <c r="E823" s="9">
        <v>3482</v>
      </c>
      <c r="F823" s="13">
        <v>5.5</v>
      </c>
      <c r="G823" s="9">
        <v>9488</v>
      </c>
      <c r="H823" s="9">
        <v>9519</v>
      </c>
      <c r="I823" s="9">
        <v>19007</v>
      </c>
    </row>
    <row r="824" spans="2:9">
      <c r="B824" s="185"/>
      <c r="C824" s="2" t="s">
        <v>836</v>
      </c>
      <c r="D824" s="2" t="s">
        <v>840</v>
      </c>
      <c r="E824" s="9">
        <v>4070</v>
      </c>
      <c r="F824" s="13">
        <v>4.7</v>
      </c>
      <c r="G824" s="9">
        <v>9142</v>
      </c>
      <c r="H824" s="9">
        <v>9919</v>
      </c>
      <c r="I824" s="9">
        <v>19061</v>
      </c>
    </row>
    <row r="825" spans="2:9">
      <c r="B825" s="185"/>
      <c r="C825" s="2" t="s">
        <v>836</v>
      </c>
      <c r="D825" s="2" t="s">
        <v>841</v>
      </c>
      <c r="E825" s="9">
        <v>1896</v>
      </c>
      <c r="F825" s="13">
        <v>5.0999999999999996</v>
      </c>
      <c r="G825" s="9">
        <v>4610</v>
      </c>
      <c r="H825" s="9">
        <v>5011</v>
      </c>
      <c r="I825" s="9">
        <v>9621</v>
      </c>
    </row>
    <row r="826" spans="2:9">
      <c r="B826" s="185"/>
      <c r="C826" s="2" t="s">
        <v>836</v>
      </c>
      <c r="D826" s="2" t="s">
        <v>842</v>
      </c>
      <c r="E826" s="9">
        <v>4025</v>
      </c>
      <c r="F826" s="13">
        <v>5.9</v>
      </c>
      <c r="G826" s="9">
        <v>11722</v>
      </c>
      <c r="H826" s="9">
        <v>12269</v>
      </c>
      <c r="I826" s="9">
        <v>23991</v>
      </c>
    </row>
    <row r="827" spans="2:9">
      <c r="B827" s="185"/>
      <c r="C827" s="2" t="s">
        <v>836</v>
      </c>
      <c r="D827" s="2" t="s">
        <v>843</v>
      </c>
      <c r="E827" s="9">
        <v>5908</v>
      </c>
      <c r="F827" s="13">
        <v>5.3</v>
      </c>
      <c r="G827" s="9">
        <v>15491</v>
      </c>
      <c r="H827" s="9">
        <v>15844</v>
      </c>
      <c r="I827" s="9">
        <v>31335</v>
      </c>
    </row>
    <row r="828" spans="2:9">
      <c r="B828" s="185"/>
      <c r="C828" s="2" t="s">
        <v>836</v>
      </c>
      <c r="D828" s="2" t="s">
        <v>844</v>
      </c>
      <c r="E828" s="9">
        <v>1966</v>
      </c>
      <c r="F828" s="13">
        <v>4.5</v>
      </c>
      <c r="G828" s="9">
        <v>4098</v>
      </c>
      <c r="H828" s="9">
        <v>4683</v>
      </c>
      <c r="I828" s="9">
        <v>8781</v>
      </c>
    </row>
    <row r="829" spans="2:9">
      <c r="B829" s="185"/>
      <c r="C829" s="2" t="s">
        <v>845</v>
      </c>
      <c r="D829" s="2" t="s">
        <v>846</v>
      </c>
      <c r="E829" s="9">
        <v>7123</v>
      </c>
      <c r="F829" s="13">
        <v>5.7</v>
      </c>
      <c r="G829" s="9">
        <v>19538</v>
      </c>
      <c r="H829" s="9">
        <v>20840</v>
      </c>
      <c r="I829" s="9">
        <v>40378</v>
      </c>
    </row>
    <row r="830" spans="2:9">
      <c r="B830" s="185"/>
      <c r="C830" s="2" t="s">
        <v>845</v>
      </c>
      <c r="D830" s="2" t="s">
        <v>847</v>
      </c>
      <c r="E830" s="9">
        <v>3834</v>
      </c>
      <c r="F830" s="13">
        <v>5.6</v>
      </c>
      <c r="G830" s="9">
        <v>10251</v>
      </c>
      <c r="H830" s="9">
        <v>11246</v>
      </c>
      <c r="I830" s="9">
        <v>21497</v>
      </c>
    </row>
    <row r="831" spans="2:9">
      <c r="B831" s="185"/>
      <c r="C831" s="2" t="s">
        <v>845</v>
      </c>
      <c r="D831" s="2" t="s">
        <v>848</v>
      </c>
      <c r="E831" s="9">
        <v>6571</v>
      </c>
      <c r="F831" s="13">
        <v>4.9000000000000004</v>
      </c>
      <c r="G831" s="9">
        <v>15072</v>
      </c>
      <c r="H831" s="9">
        <v>17139</v>
      </c>
      <c r="I831" s="9">
        <v>32211</v>
      </c>
    </row>
    <row r="832" spans="2:9">
      <c r="B832" s="185"/>
      <c r="C832" s="2" t="s">
        <v>845</v>
      </c>
      <c r="D832" s="2" t="s">
        <v>849</v>
      </c>
      <c r="E832" s="9">
        <v>7887</v>
      </c>
      <c r="F832" s="13">
        <v>5.5</v>
      </c>
      <c r="G832" s="9">
        <v>20547</v>
      </c>
      <c r="H832" s="9">
        <v>22932</v>
      </c>
      <c r="I832" s="9">
        <v>43479</v>
      </c>
    </row>
    <row r="833" spans="2:9">
      <c r="B833" s="185"/>
      <c r="C833" s="2" t="s">
        <v>845</v>
      </c>
      <c r="D833" s="2" t="s">
        <v>850</v>
      </c>
      <c r="E833" s="9">
        <v>7277</v>
      </c>
      <c r="F833" s="13">
        <v>5.7</v>
      </c>
      <c r="G833" s="9">
        <v>19970</v>
      </c>
      <c r="H833" s="9">
        <v>21454</v>
      </c>
      <c r="I833" s="9">
        <v>41424</v>
      </c>
    </row>
    <row r="834" spans="2:9">
      <c r="B834" s="185"/>
      <c r="C834" s="2" t="s">
        <v>845</v>
      </c>
      <c r="D834" s="2" t="s">
        <v>851</v>
      </c>
      <c r="E834" s="9">
        <v>4334</v>
      </c>
      <c r="F834" s="13">
        <v>5.8</v>
      </c>
      <c r="G834" s="9">
        <v>12285</v>
      </c>
      <c r="H834" s="9">
        <v>12745</v>
      </c>
      <c r="I834" s="9">
        <v>25030</v>
      </c>
    </row>
    <row r="835" spans="2:9">
      <c r="B835" s="185"/>
      <c r="C835" s="2" t="s">
        <v>852</v>
      </c>
      <c r="D835" s="2" t="s">
        <v>853</v>
      </c>
      <c r="E835" s="9">
        <v>5713</v>
      </c>
      <c r="F835" s="13">
        <v>4.8</v>
      </c>
      <c r="G835" s="9">
        <v>12936</v>
      </c>
      <c r="H835" s="9">
        <v>14294</v>
      </c>
      <c r="I835" s="9">
        <v>27230</v>
      </c>
    </row>
    <row r="836" spans="2:9">
      <c r="B836" s="185"/>
      <c r="C836" s="2" t="s">
        <v>852</v>
      </c>
      <c r="D836" s="2" t="s">
        <v>854</v>
      </c>
      <c r="E836" s="9">
        <v>4858</v>
      </c>
      <c r="F836" s="13">
        <v>4.8</v>
      </c>
      <c r="G836" s="9">
        <v>11495</v>
      </c>
      <c r="H836" s="9">
        <v>12800</v>
      </c>
      <c r="I836" s="9">
        <v>24295</v>
      </c>
    </row>
    <row r="837" spans="2:9">
      <c r="B837" s="185"/>
      <c r="C837" s="2" t="s">
        <v>852</v>
      </c>
      <c r="D837" s="2" t="s">
        <v>855</v>
      </c>
      <c r="E837" s="9">
        <v>7454</v>
      </c>
      <c r="F837" s="13">
        <v>5</v>
      </c>
      <c r="G837" s="9">
        <v>17754</v>
      </c>
      <c r="H837" s="9">
        <v>19656</v>
      </c>
      <c r="I837" s="9">
        <v>37410</v>
      </c>
    </row>
    <row r="838" spans="2:9">
      <c r="B838" s="185"/>
      <c r="C838" s="2" t="s">
        <v>852</v>
      </c>
      <c r="D838" s="2" t="s">
        <v>852</v>
      </c>
      <c r="E838" s="9">
        <v>8937</v>
      </c>
      <c r="F838" s="13">
        <v>4.9000000000000004</v>
      </c>
      <c r="G838" s="9">
        <v>21012</v>
      </c>
      <c r="H838" s="9">
        <v>23693</v>
      </c>
      <c r="I838" s="9">
        <v>44705</v>
      </c>
    </row>
    <row r="839" spans="2:9">
      <c r="B839" s="185"/>
      <c r="C839" s="2" t="s">
        <v>856</v>
      </c>
      <c r="D839" s="1" t="s">
        <v>1</v>
      </c>
      <c r="E839" s="52"/>
      <c r="F839" s="54"/>
      <c r="G839" s="52"/>
      <c r="H839" s="52"/>
      <c r="I839" s="52"/>
    </row>
    <row r="840" spans="2:9">
      <c r="B840" s="185"/>
      <c r="C840" s="2" t="s">
        <v>857</v>
      </c>
      <c r="D840" s="2" t="s">
        <v>858</v>
      </c>
      <c r="E840" s="9">
        <v>2970</v>
      </c>
      <c r="F840" s="13">
        <v>5.4</v>
      </c>
      <c r="G840" s="9">
        <v>7842</v>
      </c>
      <c r="H840" s="9">
        <v>8318</v>
      </c>
      <c r="I840" s="9">
        <v>16160</v>
      </c>
    </row>
    <row r="841" spans="2:9">
      <c r="B841" s="185"/>
      <c r="C841" s="2" t="s">
        <v>857</v>
      </c>
      <c r="D841" s="2" t="s">
        <v>859</v>
      </c>
      <c r="E841" s="9">
        <v>3484</v>
      </c>
      <c r="F841" s="13">
        <v>5.2</v>
      </c>
      <c r="G841" s="9">
        <v>8847</v>
      </c>
      <c r="H841" s="9">
        <v>9319</v>
      </c>
      <c r="I841" s="9">
        <v>18166</v>
      </c>
    </row>
    <row r="842" spans="2:9">
      <c r="B842" s="185"/>
      <c r="C842" s="2" t="s">
        <v>857</v>
      </c>
      <c r="D842" s="2" t="s">
        <v>860</v>
      </c>
      <c r="E842" s="9">
        <v>4054</v>
      </c>
      <c r="F842" s="13">
        <v>5.0999999999999996</v>
      </c>
      <c r="G842" s="9">
        <v>10272</v>
      </c>
      <c r="H842" s="9">
        <v>10831</v>
      </c>
      <c r="I842" s="9">
        <v>21103</v>
      </c>
    </row>
    <row r="843" spans="2:9">
      <c r="B843" s="185"/>
      <c r="C843" s="2" t="s">
        <v>857</v>
      </c>
      <c r="D843" s="2" t="s">
        <v>861</v>
      </c>
      <c r="E843" s="9">
        <v>2811</v>
      </c>
      <c r="F843" s="13">
        <v>5</v>
      </c>
      <c r="G843" s="9">
        <v>6743</v>
      </c>
      <c r="H843" s="9">
        <v>7446</v>
      </c>
      <c r="I843" s="9">
        <v>14189</v>
      </c>
    </row>
    <row r="844" spans="2:9">
      <c r="B844" s="185"/>
      <c r="C844" s="2" t="s">
        <v>857</v>
      </c>
      <c r="D844" s="2" t="s">
        <v>862</v>
      </c>
      <c r="E844" s="9">
        <v>3661</v>
      </c>
      <c r="F844" s="13">
        <v>5.0999999999999996</v>
      </c>
      <c r="G844" s="9">
        <v>9221</v>
      </c>
      <c r="H844" s="9">
        <v>9447</v>
      </c>
      <c r="I844" s="9">
        <v>18668</v>
      </c>
    </row>
    <row r="845" spans="2:9">
      <c r="B845" s="185"/>
      <c r="C845" s="2" t="s">
        <v>857</v>
      </c>
      <c r="D845" s="2" t="s">
        <v>857</v>
      </c>
      <c r="E845" s="9">
        <v>3036</v>
      </c>
      <c r="F845" s="13">
        <v>5.2</v>
      </c>
      <c r="G845" s="9">
        <v>7778</v>
      </c>
      <c r="H845" s="9">
        <v>8106</v>
      </c>
      <c r="I845" s="9">
        <v>15884</v>
      </c>
    </row>
    <row r="846" spans="2:9">
      <c r="B846" s="185"/>
      <c r="C846" s="2" t="s">
        <v>857</v>
      </c>
      <c r="D846" s="2" t="s">
        <v>863</v>
      </c>
      <c r="E846" s="9">
        <v>4053</v>
      </c>
      <c r="F846" s="13">
        <v>4.8</v>
      </c>
      <c r="G846" s="9">
        <v>9521</v>
      </c>
      <c r="H846" s="9">
        <v>10289</v>
      </c>
      <c r="I846" s="9">
        <v>19810</v>
      </c>
    </row>
    <row r="847" spans="2:9">
      <c r="B847" s="185"/>
      <c r="C847" s="2" t="s">
        <v>857</v>
      </c>
      <c r="D847" s="2" t="s">
        <v>864</v>
      </c>
      <c r="E847" s="9">
        <v>3098</v>
      </c>
      <c r="F847" s="13">
        <v>5.5</v>
      </c>
      <c r="G847" s="9">
        <v>8411</v>
      </c>
      <c r="H847" s="9">
        <v>8778</v>
      </c>
      <c r="I847" s="9">
        <v>17189</v>
      </c>
    </row>
    <row r="848" spans="2:9">
      <c r="B848" s="185"/>
      <c r="C848" s="2" t="s">
        <v>857</v>
      </c>
      <c r="D848" s="2" t="s">
        <v>865</v>
      </c>
      <c r="E848" s="9">
        <v>2405</v>
      </c>
      <c r="F848" s="13">
        <v>5.4</v>
      </c>
      <c r="G848" s="9">
        <v>6378</v>
      </c>
      <c r="H848" s="9">
        <v>6759</v>
      </c>
      <c r="I848" s="9">
        <v>13137</v>
      </c>
    </row>
    <row r="849" spans="2:9">
      <c r="B849" s="185"/>
      <c r="C849" s="2" t="s">
        <v>857</v>
      </c>
      <c r="D849" s="2" t="s">
        <v>866</v>
      </c>
      <c r="E849" s="9">
        <v>2781</v>
      </c>
      <c r="F849" s="13">
        <v>5.3</v>
      </c>
      <c r="G849" s="9">
        <v>7082</v>
      </c>
      <c r="H849" s="9">
        <v>7605</v>
      </c>
      <c r="I849" s="9">
        <v>14687</v>
      </c>
    </row>
    <row r="850" spans="2:9">
      <c r="B850" s="185"/>
      <c r="C850" s="2" t="s">
        <v>857</v>
      </c>
      <c r="D850" s="2" t="s">
        <v>867</v>
      </c>
      <c r="E850" s="9">
        <v>2428</v>
      </c>
      <c r="F850" s="13">
        <v>5.5</v>
      </c>
      <c r="G850" s="9">
        <v>6555</v>
      </c>
      <c r="H850" s="9">
        <v>7031</v>
      </c>
      <c r="I850" s="9">
        <v>13586</v>
      </c>
    </row>
    <row r="851" spans="2:9">
      <c r="B851" s="185"/>
      <c r="C851" s="2" t="s">
        <v>868</v>
      </c>
      <c r="D851" s="1" t="s">
        <v>1</v>
      </c>
      <c r="E851" s="52"/>
      <c r="F851" s="54"/>
      <c r="G851" s="52"/>
      <c r="H851" s="52"/>
      <c r="I851" s="52"/>
    </row>
    <row r="852" spans="2:9">
      <c r="B852" s="185"/>
      <c r="C852" s="2" t="s">
        <v>869</v>
      </c>
      <c r="D852" s="2" t="s">
        <v>870</v>
      </c>
      <c r="E852" s="9">
        <v>3815</v>
      </c>
      <c r="F852" s="13">
        <v>5.0999999999999996</v>
      </c>
      <c r="G852" s="9">
        <v>9274</v>
      </c>
      <c r="H852" s="9">
        <v>10228</v>
      </c>
      <c r="I852" s="9">
        <v>19502</v>
      </c>
    </row>
    <row r="853" spans="2:9">
      <c r="B853" s="185"/>
      <c r="C853" s="2" t="s">
        <v>869</v>
      </c>
      <c r="D853" s="2" t="s">
        <v>871</v>
      </c>
      <c r="E853" s="9">
        <v>6776</v>
      </c>
      <c r="F853" s="13">
        <v>4.9000000000000004</v>
      </c>
      <c r="G853" s="9">
        <v>15924</v>
      </c>
      <c r="H853" s="9">
        <v>17024</v>
      </c>
      <c r="I853" s="9">
        <v>32948</v>
      </c>
    </row>
    <row r="854" spans="2:9">
      <c r="B854" s="185"/>
      <c r="C854" s="2" t="s">
        <v>869</v>
      </c>
      <c r="D854" s="2" t="s">
        <v>872</v>
      </c>
      <c r="E854" s="9">
        <v>4834</v>
      </c>
      <c r="F854" s="13">
        <v>5</v>
      </c>
      <c r="G854" s="9">
        <v>11720</v>
      </c>
      <c r="H854" s="9">
        <v>12586</v>
      </c>
      <c r="I854" s="9">
        <v>24306</v>
      </c>
    </row>
    <row r="855" spans="2:9">
      <c r="B855" s="185"/>
      <c r="C855" s="2" t="s">
        <v>869</v>
      </c>
      <c r="D855" s="2" t="s">
        <v>873</v>
      </c>
      <c r="E855" s="9">
        <v>2708</v>
      </c>
      <c r="F855" s="13">
        <v>4.8</v>
      </c>
      <c r="G855" s="9">
        <v>6735</v>
      </c>
      <c r="H855" s="9">
        <v>6775</v>
      </c>
      <c r="I855" s="9">
        <v>13510</v>
      </c>
    </row>
    <row r="856" spans="2:9">
      <c r="B856" s="185"/>
      <c r="C856" s="2" t="s">
        <v>869</v>
      </c>
      <c r="D856" s="2" t="s">
        <v>874</v>
      </c>
      <c r="E856" s="9">
        <v>3542</v>
      </c>
      <c r="F856" s="13">
        <v>5.2</v>
      </c>
      <c r="G856" s="9">
        <v>9014</v>
      </c>
      <c r="H856" s="9">
        <v>9526</v>
      </c>
      <c r="I856" s="9">
        <v>18540</v>
      </c>
    </row>
    <row r="857" spans="2:9">
      <c r="B857" s="185"/>
      <c r="C857" s="2" t="s">
        <v>869</v>
      </c>
      <c r="D857" s="2" t="s">
        <v>875</v>
      </c>
      <c r="E857" s="9">
        <v>3463</v>
      </c>
      <c r="F857" s="13">
        <v>4.9000000000000004</v>
      </c>
      <c r="G857" s="9">
        <v>8345</v>
      </c>
      <c r="H857" s="9">
        <v>8664</v>
      </c>
      <c r="I857" s="9">
        <v>17009</v>
      </c>
    </row>
    <row r="858" spans="2:9">
      <c r="B858" s="185"/>
      <c r="C858" s="2" t="s">
        <v>876</v>
      </c>
      <c r="D858" s="2" t="s">
        <v>877</v>
      </c>
      <c r="E858" s="9">
        <v>6890</v>
      </c>
      <c r="F858" s="13">
        <v>4.5999999999999996</v>
      </c>
      <c r="G858" s="9">
        <v>17397</v>
      </c>
      <c r="H858" s="9">
        <v>17619</v>
      </c>
      <c r="I858" s="9">
        <v>35016</v>
      </c>
    </row>
    <row r="859" spans="2:9">
      <c r="B859" s="185"/>
      <c r="C859" s="2" t="s">
        <v>876</v>
      </c>
      <c r="D859" s="2" t="s">
        <v>878</v>
      </c>
      <c r="E859" s="9">
        <v>6127</v>
      </c>
      <c r="F859" s="13">
        <v>5.0999999999999996</v>
      </c>
      <c r="G859" s="9">
        <v>16079</v>
      </c>
      <c r="H859" s="9">
        <v>16331</v>
      </c>
      <c r="I859" s="9">
        <v>32410</v>
      </c>
    </row>
    <row r="860" spans="2:9">
      <c r="B860" s="185"/>
      <c r="C860" s="2" t="s">
        <v>876</v>
      </c>
      <c r="D860" s="2" t="s">
        <v>879</v>
      </c>
      <c r="E860" s="9">
        <v>7788</v>
      </c>
      <c r="F860" s="13">
        <v>4.5</v>
      </c>
      <c r="G860" s="9">
        <v>17977</v>
      </c>
      <c r="H860" s="9">
        <v>18468</v>
      </c>
      <c r="I860" s="9">
        <v>36445</v>
      </c>
    </row>
    <row r="861" spans="2:9">
      <c r="B861" s="185"/>
      <c r="C861" s="2" t="s">
        <v>876</v>
      </c>
      <c r="D861" s="2" t="s">
        <v>880</v>
      </c>
      <c r="E861" s="9">
        <v>9102</v>
      </c>
      <c r="F861" s="13">
        <v>5.3</v>
      </c>
      <c r="G861" s="9">
        <v>22579</v>
      </c>
      <c r="H861" s="9">
        <v>25826</v>
      </c>
      <c r="I861" s="9">
        <v>48405</v>
      </c>
    </row>
    <row r="862" spans="2:9">
      <c r="B862" s="185"/>
      <c r="C862" s="2" t="s">
        <v>785</v>
      </c>
      <c r="D862" s="2" t="s">
        <v>881</v>
      </c>
      <c r="E862" s="9">
        <v>6355</v>
      </c>
      <c r="F862" s="13">
        <v>4.9000000000000004</v>
      </c>
      <c r="G862" s="9">
        <v>15152</v>
      </c>
      <c r="H862" s="9">
        <v>16104</v>
      </c>
      <c r="I862" s="9">
        <v>31256</v>
      </c>
    </row>
    <row r="863" spans="2:9">
      <c r="B863" s="185"/>
      <c r="C863" s="2" t="s">
        <v>785</v>
      </c>
      <c r="D863" s="2" t="s">
        <v>882</v>
      </c>
      <c r="E863" s="9">
        <v>5672</v>
      </c>
      <c r="F863" s="13">
        <v>5</v>
      </c>
      <c r="G863" s="9">
        <v>14154</v>
      </c>
      <c r="H863" s="9">
        <v>15223</v>
      </c>
      <c r="I863" s="9">
        <v>29377</v>
      </c>
    </row>
    <row r="864" spans="2:9">
      <c r="B864" s="185"/>
      <c r="C864" s="2" t="s">
        <v>785</v>
      </c>
      <c r="D864" s="2" t="s">
        <v>883</v>
      </c>
      <c r="E864" s="9">
        <v>3874</v>
      </c>
      <c r="F864" s="13">
        <v>5</v>
      </c>
      <c r="G864" s="9">
        <v>9445</v>
      </c>
      <c r="H864" s="9">
        <v>10022</v>
      </c>
      <c r="I864" s="9">
        <v>19467</v>
      </c>
    </row>
    <row r="865" spans="2:9">
      <c r="B865" s="185"/>
      <c r="C865" s="2" t="s">
        <v>785</v>
      </c>
      <c r="D865" s="2" t="s">
        <v>884</v>
      </c>
      <c r="E865" s="9">
        <v>5827</v>
      </c>
      <c r="F865" s="13">
        <v>5.2</v>
      </c>
      <c r="G865" s="9">
        <v>14735</v>
      </c>
      <c r="H865" s="9">
        <v>15382</v>
      </c>
      <c r="I865" s="9">
        <v>30117</v>
      </c>
    </row>
    <row r="866" spans="2:9">
      <c r="B866" s="185"/>
      <c r="C866" s="2" t="s">
        <v>785</v>
      </c>
      <c r="D866" s="2" t="s">
        <v>885</v>
      </c>
      <c r="E866" s="9">
        <v>6344</v>
      </c>
      <c r="F866" s="13">
        <v>5.0999999999999996</v>
      </c>
      <c r="G866" s="9">
        <v>15765</v>
      </c>
      <c r="H866" s="9">
        <v>16453</v>
      </c>
      <c r="I866" s="9">
        <v>32218</v>
      </c>
    </row>
    <row r="867" spans="2:9">
      <c r="B867" s="185"/>
      <c r="C867" s="2" t="s">
        <v>785</v>
      </c>
      <c r="D867" s="2" t="s">
        <v>886</v>
      </c>
      <c r="E867" s="9">
        <v>4570</v>
      </c>
      <c r="F867" s="13">
        <v>5.0999999999999996</v>
      </c>
      <c r="G867" s="9">
        <v>11315</v>
      </c>
      <c r="H867" s="9">
        <v>11892</v>
      </c>
      <c r="I867" s="9">
        <v>23207</v>
      </c>
    </row>
    <row r="868" spans="2:9">
      <c r="B868" s="185"/>
      <c r="C868" s="2" t="s">
        <v>887</v>
      </c>
      <c r="D868" s="1" t="s">
        <v>1</v>
      </c>
      <c r="E868" s="52"/>
      <c r="F868" s="54"/>
      <c r="G868" s="52"/>
      <c r="H868" s="52"/>
      <c r="I868" s="52"/>
    </row>
    <row r="869" spans="2:9">
      <c r="B869" s="185"/>
      <c r="C869" s="2" t="s">
        <v>888</v>
      </c>
      <c r="D869" s="2" t="s">
        <v>889</v>
      </c>
      <c r="E869" s="9">
        <v>1627</v>
      </c>
      <c r="F869" s="13">
        <v>6.2</v>
      </c>
      <c r="G869" s="9">
        <v>4605</v>
      </c>
      <c r="H869" s="9">
        <v>5508</v>
      </c>
      <c r="I869" s="9">
        <v>10113</v>
      </c>
    </row>
    <row r="870" spans="2:9">
      <c r="B870" s="185"/>
      <c r="C870" s="2" t="s">
        <v>888</v>
      </c>
      <c r="D870" s="2" t="s">
        <v>890</v>
      </c>
      <c r="E870" s="9">
        <v>2292</v>
      </c>
      <c r="F870" s="13">
        <v>5</v>
      </c>
      <c r="G870" s="9">
        <v>5611</v>
      </c>
      <c r="H870" s="9">
        <v>5932</v>
      </c>
      <c r="I870" s="9">
        <v>11543</v>
      </c>
    </row>
    <row r="871" spans="2:9">
      <c r="B871" s="185"/>
      <c r="C871" s="2" t="s">
        <v>888</v>
      </c>
      <c r="D871" s="2" t="s">
        <v>891</v>
      </c>
      <c r="E871" s="9">
        <v>2353</v>
      </c>
      <c r="F871" s="13">
        <v>5.7</v>
      </c>
      <c r="G871" s="9">
        <v>6212</v>
      </c>
      <c r="H871" s="9">
        <v>7190</v>
      </c>
      <c r="I871" s="9">
        <v>13402</v>
      </c>
    </row>
    <row r="872" spans="2:9">
      <c r="B872" s="185"/>
      <c r="C872" s="2" t="s">
        <v>888</v>
      </c>
      <c r="D872" s="2" t="s">
        <v>892</v>
      </c>
      <c r="E872" s="9">
        <v>4152</v>
      </c>
      <c r="F872" s="13">
        <v>6</v>
      </c>
      <c r="G872" s="9">
        <v>11356</v>
      </c>
      <c r="H872" s="9">
        <v>13897</v>
      </c>
      <c r="I872" s="9">
        <v>25253</v>
      </c>
    </row>
    <row r="873" spans="2:9">
      <c r="B873" s="185"/>
      <c r="C873" s="2" t="s">
        <v>888</v>
      </c>
      <c r="D873" s="2" t="s">
        <v>893</v>
      </c>
      <c r="E873" s="9">
        <v>1170</v>
      </c>
      <c r="F873" s="13">
        <v>5.3</v>
      </c>
      <c r="G873" s="9">
        <v>3132</v>
      </c>
      <c r="H873" s="9">
        <v>3093</v>
      </c>
      <c r="I873" s="9">
        <v>6225</v>
      </c>
    </row>
    <row r="874" spans="2:9">
      <c r="B874" s="185"/>
      <c r="C874" s="2" t="s">
        <v>888</v>
      </c>
      <c r="D874" s="2" t="s">
        <v>894</v>
      </c>
      <c r="E874" s="9">
        <v>2576</v>
      </c>
      <c r="F874" s="13">
        <v>5.6</v>
      </c>
      <c r="G874" s="9">
        <v>6978</v>
      </c>
      <c r="H874" s="9">
        <v>7602</v>
      </c>
      <c r="I874" s="9">
        <v>14580</v>
      </c>
    </row>
    <row r="875" spans="2:9">
      <c r="B875" s="185"/>
      <c r="C875" s="2" t="s">
        <v>888</v>
      </c>
      <c r="D875" s="2" t="s">
        <v>895</v>
      </c>
      <c r="E875" s="9">
        <v>3569</v>
      </c>
      <c r="F875" s="13">
        <v>5.9</v>
      </c>
      <c r="G875" s="9">
        <v>9824</v>
      </c>
      <c r="H875" s="9">
        <v>11299</v>
      </c>
      <c r="I875" s="9">
        <v>21123</v>
      </c>
    </row>
    <row r="876" spans="2:9">
      <c r="B876" s="185"/>
      <c r="C876" s="2" t="s">
        <v>888</v>
      </c>
      <c r="D876" s="2" t="s">
        <v>896</v>
      </c>
      <c r="E876" s="9">
        <v>2210</v>
      </c>
      <c r="F876" s="13">
        <v>6.4</v>
      </c>
      <c r="G876" s="9">
        <v>6949</v>
      </c>
      <c r="H876" s="9">
        <v>7220</v>
      </c>
      <c r="I876" s="9">
        <v>14169</v>
      </c>
    </row>
    <row r="877" spans="2:9">
      <c r="B877" s="185"/>
      <c r="C877" s="2" t="s">
        <v>888</v>
      </c>
      <c r="D877" s="2" t="s">
        <v>897</v>
      </c>
      <c r="E877" s="9">
        <v>1416</v>
      </c>
      <c r="F877" s="13">
        <v>5.4</v>
      </c>
      <c r="G877" s="9">
        <v>3745</v>
      </c>
      <c r="H877" s="9">
        <v>3961</v>
      </c>
      <c r="I877" s="9">
        <v>7706</v>
      </c>
    </row>
    <row r="878" spans="2:9">
      <c r="B878" s="185"/>
      <c r="C878" s="2" t="s">
        <v>888</v>
      </c>
      <c r="D878" s="2" t="s">
        <v>898</v>
      </c>
      <c r="E878" s="9">
        <v>1294</v>
      </c>
      <c r="F878" s="13">
        <v>4.9000000000000004</v>
      </c>
      <c r="G878" s="9">
        <v>2852</v>
      </c>
      <c r="H878" s="9">
        <v>3537</v>
      </c>
      <c r="I878" s="9">
        <v>6389</v>
      </c>
    </row>
    <row r="879" spans="2:9">
      <c r="B879" s="185"/>
      <c r="C879" s="2" t="s">
        <v>888</v>
      </c>
      <c r="D879" s="2" t="s">
        <v>899</v>
      </c>
      <c r="E879" s="9">
        <v>1399</v>
      </c>
      <c r="F879" s="13">
        <v>5.3</v>
      </c>
      <c r="G879" s="9">
        <v>3413</v>
      </c>
      <c r="H879" s="9">
        <v>3977</v>
      </c>
      <c r="I879" s="9">
        <v>7390</v>
      </c>
    </row>
    <row r="880" spans="2:9">
      <c r="B880" s="185"/>
      <c r="C880" s="2" t="s">
        <v>888</v>
      </c>
      <c r="D880" s="2" t="s">
        <v>900</v>
      </c>
      <c r="E880" s="9">
        <v>676</v>
      </c>
      <c r="F880" s="13">
        <v>5.0999999999999996</v>
      </c>
      <c r="G880" s="9">
        <v>1780</v>
      </c>
      <c r="H880" s="9">
        <v>1827</v>
      </c>
      <c r="I880" s="9">
        <v>3607</v>
      </c>
    </row>
    <row r="881" spans="2:9">
      <c r="B881" s="185"/>
      <c r="C881" s="2" t="s">
        <v>888</v>
      </c>
      <c r="D881" s="2" t="s">
        <v>901</v>
      </c>
      <c r="E881" s="9">
        <v>2521</v>
      </c>
      <c r="F881" s="13">
        <v>5.8</v>
      </c>
      <c r="G881" s="9">
        <v>7448</v>
      </c>
      <c r="H881" s="9">
        <v>7527</v>
      </c>
      <c r="I881" s="9">
        <v>14975</v>
      </c>
    </row>
    <row r="882" spans="2:9">
      <c r="B882" s="185"/>
      <c r="C882" s="2" t="s">
        <v>888</v>
      </c>
      <c r="D882" s="2" t="s">
        <v>902</v>
      </c>
      <c r="E882" s="9">
        <v>2470</v>
      </c>
      <c r="F882" s="13">
        <v>5.2</v>
      </c>
      <c r="G882" s="9">
        <v>6027</v>
      </c>
      <c r="H882" s="9">
        <v>6772</v>
      </c>
      <c r="I882" s="9">
        <v>12799</v>
      </c>
    </row>
    <row r="883" spans="2:9">
      <c r="B883" s="185"/>
      <c r="C883" s="2" t="s">
        <v>903</v>
      </c>
      <c r="D883" s="1" t="s">
        <v>1</v>
      </c>
      <c r="E883" s="52"/>
      <c r="F883" s="54"/>
      <c r="G883" s="52"/>
      <c r="H883" s="52"/>
      <c r="I883" s="52"/>
    </row>
    <row r="884" spans="2:9">
      <c r="B884" s="185"/>
      <c r="C884" s="2" t="s">
        <v>904</v>
      </c>
      <c r="D884" s="2" t="s">
        <v>905</v>
      </c>
      <c r="E884" s="9">
        <v>3218</v>
      </c>
      <c r="F884" s="13">
        <v>5.2</v>
      </c>
      <c r="G884" s="9">
        <v>8197</v>
      </c>
      <c r="H884" s="9">
        <v>8559</v>
      </c>
      <c r="I884" s="9">
        <v>16756</v>
      </c>
    </row>
    <row r="885" spans="2:9">
      <c r="B885" s="185"/>
      <c r="C885" s="2" t="s">
        <v>904</v>
      </c>
      <c r="D885" s="2" t="s">
        <v>906</v>
      </c>
      <c r="E885" s="9">
        <v>9675</v>
      </c>
      <c r="F885" s="13">
        <v>4.5</v>
      </c>
      <c r="G885" s="9">
        <v>21381</v>
      </c>
      <c r="H885" s="9">
        <v>23223</v>
      </c>
      <c r="I885" s="9">
        <v>44604</v>
      </c>
    </row>
    <row r="886" spans="2:9">
      <c r="B886" s="185"/>
      <c r="C886" s="2" t="s">
        <v>904</v>
      </c>
      <c r="D886" s="2" t="s">
        <v>907</v>
      </c>
      <c r="E886" s="9">
        <v>3252</v>
      </c>
      <c r="F886" s="13">
        <v>4.9000000000000004</v>
      </c>
      <c r="G886" s="9">
        <v>7695</v>
      </c>
      <c r="H886" s="9">
        <v>8316</v>
      </c>
      <c r="I886" s="9">
        <v>16011</v>
      </c>
    </row>
    <row r="887" spans="2:9">
      <c r="B887" s="185"/>
      <c r="C887" s="2" t="s">
        <v>904</v>
      </c>
      <c r="D887" s="2" t="s">
        <v>908</v>
      </c>
      <c r="E887" s="9">
        <v>3081</v>
      </c>
      <c r="F887" s="13">
        <v>5.2</v>
      </c>
      <c r="G887" s="9">
        <v>7811</v>
      </c>
      <c r="H887" s="9">
        <v>8243</v>
      </c>
      <c r="I887" s="9">
        <v>16054</v>
      </c>
    </row>
    <row r="888" spans="2:9">
      <c r="B888" s="185"/>
      <c r="C888" s="2" t="s">
        <v>904</v>
      </c>
      <c r="D888" s="2" t="s">
        <v>909</v>
      </c>
      <c r="E888" s="9">
        <v>2195</v>
      </c>
      <c r="F888" s="13">
        <v>5.4</v>
      </c>
      <c r="G888" s="9">
        <v>5692</v>
      </c>
      <c r="H888" s="9">
        <v>6085</v>
      </c>
      <c r="I888" s="9">
        <v>11777</v>
      </c>
    </row>
    <row r="889" spans="2:9">
      <c r="B889" s="185"/>
      <c r="C889" s="2" t="s">
        <v>904</v>
      </c>
      <c r="D889" s="2" t="s">
        <v>910</v>
      </c>
      <c r="E889" s="9">
        <v>2868</v>
      </c>
      <c r="F889" s="13">
        <v>5.5</v>
      </c>
      <c r="G889" s="9">
        <v>7684</v>
      </c>
      <c r="H889" s="9">
        <v>8019</v>
      </c>
      <c r="I889" s="9">
        <v>15703</v>
      </c>
    </row>
    <row r="890" spans="2:9">
      <c r="B890" s="185"/>
      <c r="C890" s="2" t="s">
        <v>904</v>
      </c>
      <c r="D890" s="2" t="s">
        <v>911</v>
      </c>
      <c r="E890" s="9">
        <v>4214</v>
      </c>
      <c r="F890" s="13">
        <v>5</v>
      </c>
      <c r="G890" s="9">
        <v>10312</v>
      </c>
      <c r="H890" s="9">
        <v>10809</v>
      </c>
      <c r="I890" s="9">
        <v>21121</v>
      </c>
    </row>
    <row r="891" spans="2:9">
      <c r="B891" s="185"/>
      <c r="C891" s="2" t="s">
        <v>904</v>
      </c>
      <c r="D891" s="2" t="s">
        <v>912</v>
      </c>
      <c r="E891" s="9">
        <v>2698</v>
      </c>
      <c r="F891" s="13">
        <v>5.2</v>
      </c>
      <c r="G891" s="9">
        <v>6763</v>
      </c>
      <c r="H891" s="9">
        <v>7277</v>
      </c>
      <c r="I891" s="9">
        <v>14040</v>
      </c>
    </row>
    <row r="892" spans="2:9">
      <c r="B892" s="185"/>
      <c r="C892" s="2" t="s">
        <v>904</v>
      </c>
      <c r="D892" s="2" t="s">
        <v>913</v>
      </c>
      <c r="E892" s="9">
        <v>3840</v>
      </c>
      <c r="F892" s="13">
        <v>5.4</v>
      </c>
      <c r="G892" s="9">
        <v>9985</v>
      </c>
      <c r="H892" s="9">
        <v>10825</v>
      </c>
      <c r="I892" s="9">
        <v>20810</v>
      </c>
    </row>
    <row r="893" spans="2:9">
      <c r="B893" s="185"/>
      <c r="C893" s="2" t="s">
        <v>904</v>
      </c>
      <c r="D893" s="2" t="s">
        <v>914</v>
      </c>
      <c r="E893" s="9">
        <v>4918</v>
      </c>
      <c r="F893" s="13">
        <v>5.5</v>
      </c>
      <c r="G893" s="9">
        <v>12918</v>
      </c>
      <c r="H893" s="9">
        <v>14218</v>
      </c>
      <c r="I893" s="9">
        <v>27136</v>
      </c>
    </row>
    <row r="894" spans="2:9">
      <c r="B894" s="185"/>
      <c r="C894" s="2" t="s">
        <v>915</v>
      </c>
      <c r="D894" s="1" t="s">
        <v>1</v>
      </c>
      <c r="E894" s="52"/>
      <c r="F894" s="54"/>
      <c r="G894" s="52"/>
      <c r="H894" s="52"/>
      <c r="I894" s="52"/>
    </row>
    <row r="895" spans="2:9">
      <c r="B895" s="185"/>
      <c r="C895" s="2" t="s">
        <v>916</v>
      </c>
      <c r="D895" s="2" t="s">
        <v>917</v>
      </c>
      <c r="E895" s="9">
        <v>1829</v>
      </c>
      <c r="F895" s="13">
        <v>7.9</v>
      </c>
      <c r="G895" s="9">
        <v>7158</v>
      </c>
      <c r="H895" s="9">
        <v>7364</v>
      </c>
      <c r="I895" s="9">
        <v>14522</v>
      </c>
    </row>
    <row r="896" spans="2:9">
      <c r="B896" s="185"/>
      <c r="C896" s="2" t="s">
        <v>916</v>
      </c>
      <c r="D896" s="2" t="s">
        <v>918</v>
      </c>
      <c r="E896" s="9">
        <v>2371</v>
      </c>
      <c r="F896" s="56">
        <v>6.4</v>
      </c>
      <c r="G896" s="9">
        <v>7392</v>
      </c>
      <c r="H896" s="9">
        <v>7811</v>
      </c>
      <c r="I896" s="9">
        <v>15203</v>
      </c>
    </row>
    <row r="897" spans="2:11">
      <c r="B897" s="185"/>
      <c r="C897" s="2" t="s">
        <v>916</v>
      </c>
      <c r="D897" s="2" t="s">
        <v>919</v>
      </c>
      <c r="E897" s="9">
        <v>6016</v>
      </c>
      <c r="F897" s="56">
        <v>6.1</v>
      </c>
      <c r="G897" s="9">
        <v>18077</v>
      </c>
      <c r="H897" s="9">
        <v>19748</v>
      </c>
      <c r="I897" s="9">
        <v>37825</v>
      </c>
    </row>
    <row r="898" spans="2:11">
      <c r="B898" s="185"/>
      <c r="C898" s="2" t="s">
        <v>916</v>
      </c>
      <c r="D898" s="9" t="s">
        <v>1920</v>
      </c>
      <c r="E898" s="9">
        <v>5993</v>
      </c>
      <c r="F898" s="56">
        <v>6.8</v>
      </c>
      <c r="G898" s="9">
        <v>20519</v>
      </c>
      <c r="H898" s="9">
        <v>20300</v>
      </c>
      <c r="I898" s="9">
        <v>40819</v>
      </c>
    </row>
    <row r="899" spans="2:11">
      <c r="B899" s="185"/>
      <c r="C899" s="2" t="s">
        <v>916</v>
      </c>
      <c r="D899" s="9" t="s">
        <v>1921</v>
      </c>
      <c r="E899" s="9">
        <v>4955</v>
      </c>
      <c r="F899" s="56">
        <v>6.8</v>
      </c>
      <c r="G899" s="9">
        <v>16420</v>
      </c>
      <c r="H899" s="9">
        <v>17275</v>
      </c>
      <c r="I899" s="9">
        <v>33695</v>
      </c>
    </row>
    <row r="900" spans="2:11">
      <c r="B900" s="185"/>
      <c r="C900" s="2" t="s">
        <v>916</v>
      </c>
      <c r="D900" s="9" t="s">
        <v>1922</v>
      </c>
      <c r="E900" s="9">
        <v>4482</v>
      </c>
      <c r="F900" s="56">
        <v>7.1</v>
      </c>
      <c r="G900" s="9">
        <v>15938</v>
      </c>
      <c r="H900" s="9">
        <v>15883</v>
      </c>
      <c r="I900" s="9">
        <v>31821</v>
      </c>
    </row>
    <row r="901" spans="2:11">
      <c r="B901" s="185"/>
      <c r="C901" s="2" t="s">
        <v>916</v>
      </c>
      <c r="D901" s="9" t="s">
        <v>1923</v>
      </c>
      <c r="E901" s="9">
        <v>5116</v>
      </c>
      <c r="F901" s="56">
        <v>6.6</v>
      </c>
      <c r="G901" s="9">
        <v>16587</v>
      </c>
      <c r="H901" s="9">
        <v>17691</v>
      </c>
      <c r="I901" s="9">
        <v>34278</v>
      </c>
    </row>
    <row r="902" spans="2:11">
      <c r="B902" s="185"/>
      <c r="C902" s="2" t="s">
        <v>920</v>
      </c>
      <c r="D902" s="1" t="s">
        <v>1</v>
      </c>
      <c r="E902" s="52"/>
      <c r="F902" s="193"/>
      <c r="G902" s="52"/>
      <c r="H902" s="52"/>
      <c r="I902" s="52"/>
      <c r="K902" s="1" t="s">
        <v>1</v>
      </c>
    </row>
    <row r="903" spans="2:11">
      <c r="B903" s="185"/>
      <c r="C903" s="2" t="s">
        <v>921</v>
      </c>
      <c r="D903" s="9" t="s">
        <v>1924</v>
      </c>
      <c r="E903" s="9">
        <v>9719</v>
      </c>
      <c r="F903" s="56">
        <v>4.8</v>
      </c>
      <c r="G903" s="9">
        <v>22747</v>
      </c>
      <c r="H903" s="9">
        <v>24070</v>
      </c>
      <c r="I903" s="9">
        <v>46817</v>
      </c>
    </row>
    <row r="904" spans="2:11">
      <c r="B904" s="185"/>
      <c r="C904" s="2" t="s">
        <v>921</v>
      </c>
      <c r="D904" s="9" t="s">
        <v>1925</v>
      </c>
      <c r="E904" s="9">
        <v>5810</v>
      </c>
      <c r="F904" s="56">
        <v>5</v>
      </c>
      <c r="G904" s="9">
        <v>14227</v>
      </c>
      <c r="H904" s="9">
        <v>15254</v>
      </c>
      <c r="I904" s="9">
        <v>29481</v>
      </c>
    </row>
    <row r="905" spans="2:11">
      <c r="B905" s="185"/>
      <c r="C905" s="2" t="s">
        <v>921</v>
      </c>
      <c r="D905" s="9" t="s">
        <v>1926</v>
      </c>
      <c r="E905" s="9">
        <v>8000</v>
      </c>
      <c r="F905" s="56">
        <v>4.9000000000000004</v>
      </c>
      <c r="G905" s="9">
        <v>19042</v>
      </c>
      <c r="H905" s="9">
        <v>20206</v>
      </c>
      <c r="I905" s="9">
        <v>39248</v>
      </c>
    </row>
    <row r="906" spans="2:11">
      <c r="B906" s="185"/>
      <c r="C906" s="2" t="s">
        <v>921</v>
      </c>
      <c r="D906" s="9" t="s">
        <v>1927</v>
      </c>
      <c r="E906" s="9">
        <v>7244</v>
      </c>
      <c r="F906" s="56">
        <v>5</v>
      </c>
      <c r="G906" s="9">
        <v>17753</v>
      </c>
      <c r="H906" s="9">
        <v>18632</v>
      </c>
      <c r="I906" s="9">
        <v>36385</v>
      </c>
    </row>
    <row r="907" spans="2:11">
      <c r="B907" s="185"/>
      <c r="C907" s="2" t="s">
        <v>921</v>
      </c>
      <c r="D907" s="9" t="s">
        <v>1928</v>
      </c>
      <c r="E907" s="9">
        <v>9539</v>
      </c>
      <c r="F907" s="56">
        <v>4.9000000000000004</v>
      </c>
      <c r="G907" s="9">
        <v>22602</v>
      </c>
      <c r="H907" s="9">
        <v>23955</v>
      </c>
      <c r="I907" s="9">
        <v>46557</v>
      </c>
    </row>
    <row r="908" spans="2:11">
      <c r="B908" s="185"/>
      <c r="C908" s="2" t="s">
        <v>921</v>
      </c>
      <c r="D908" s="9" t="s">
        <v>1929</v>
      </c>
      <c r="E908" s="9">
        <v>1855</v>
      </c>
      <c r="F908" s="56">
        <v>4.7</v>
      </c>
      <c r="G908" s="9">
        <v>4304</v>
      </c>
      <c r="H908" s="9">
        <v>4529</v>
      </c>
      <c r="I908" s="9">
        <v>8833</v>
      </c>
    </row>
    <row r="909" spans="2:11">
      <c r="B909" s="185"/>
      <c r="C909" s="2" t="s">
        <v>921</v>
      </c>
      <c r="D909" s="9" t="s">
        <v>1930</v>
      </c>
      <c r="E909" s="9">
        <v>6925</v>
      </c>
      <c r="F909" s="56">
        <v>5</v>
      </c>
      <c r="G909" s="9">
        <v>16764</v>
      </c>
      <c r="H909" s="9">
        <v>17793</v>
      </c>
      <c r="I909" s="9">
        <v>34557</v>
      </c>
    </row>
    <row r="910" spans="2:11">
      <c r="B910" s="185"/>
      <c r="C910" s="2" t="s">
        <v>922</v>
      </c>
      <c r="D910" s="1" t="s">
        <v>1</v>
      </c>
      <c r="E910" s="52"/>
      <c r="F910" s="193"/>
      <c r="G910" s="52"/>
      <c r="H910" s="52"/>
      <c r="I910" s="52"/>
      <c r="K910" s="1" t="s">
        <v>1</v>
      </c>
    </row>
    <row r="911" spans="2:11">
      <c r="B911" s="185"/>
      <c r="C911" s="2" t="s">
        <v>923</v>
      </c>
      <c r="D911" s="9" t="s">
        <v>1931</v>
      </c>
      <c r="E911" s="9">
        <v>5129</v>
      </c>
      <c r="F911" s="56">
        <v>5.9</v>
      </c>
      <c r="G911" s="9">
        <v>14115</v>
      </c>
      <c r="H911" s="9">
        <v>16252</v>
      </c>
      <c r="I911" s="9">
        <v>30367</v>
      </c>
    </row>
    <row r="912" spans="2:11">
      <c r="B912" s="185"/>
      <c r="C912" s="2" t="s">
        <v>923</v>
      </c>
      <c r="D912" s="9" t="s">
        <v>1932</v>
      </c>
      <c r="E912" s="9">
        <v>4849</v>
      </c>
      <c r="F912" s="56">
        <v>6.7</v>
      </c>
      <c r="G912" s="9">
        <v>15784</v>
      </c>
      <c r="H912" s="9">
        <v>17823</v>
      </c>
      <c r="I912" s="9">
        <v>33607</v>
      </c>
    </row>
    <row r="913" spans="1:11">
      <c r="B913" s="185"/>
      <c r="C913" s="2" t="s">
        <v>923</v>
      </c>
      <c r="D913" s="9" t="s">
        <v>1933</v>
      </c>
      <c r="E913" s="9">
        <v>2827</v>
      </c>
      <c r="F913" s="56">
        <v>4.8</v>
      </c>
      <c r="G913" s="9">
        <v>6842</v>
      </c>
      <c r="H913" s="9">
        <v>7148</v>
      </c>
      <c r="I913" s="9">
        <v>13990</v>
      </c>
    </row>
    <row r="914" spans="1:11">
      <c r="B914" s="185"/>
      <c r="C914" s="2" t="s">
        <v>923</v>
      </c>
      <c r="D914" s="9" t="s">
        <v>1934</v>
      </c>
      <c r="E914" s="9">
        <v>3427</v>
      </c>
      <c r="F914" s="56">
        <v>6.1</v>
      </c>
      <c r="G914" s="9">
        <v>10830</v>
      </c>
      <c r="H914" s="9">
        <v>12564</v>
      </c>
      <c r="I914" s="9">
        <v>23394</v>
      </c>
    </row>
    <row r="915" spans="1:11">
      <c r="B915" s="185"/>
      <c r="C915" s="2" t="s">
        <v>923</v>
      </c>
      <c r="D915" s="9" t="s">
        <v>1935</v>
      </c>
      <c r="E915" s="9">
        <v>5622</v>
      </c>
      <c r="F915" s="56">
        <v>6.7</v>
      </c>
      <c r="G915" s="9">
        <v>19770</v>
      </c>
      <c r="H915" s="9">
        <v>20804</v>
      </c>
      <c r="I915" s="9">
        <v>40574</v>
      </c>
    </row>
    <row r="916" spans="1:11">
      <c r="B916" s="185"/>
      <c r="C916" s="2" t="s">
        <v>923</v>
      </c>
      <c r="D916" s="9" t="s">
        <v>1936</v>
      </c>
      <c r="E916" s="9">
        <v>4993</v>
      </c>
      <c r="F916" s="56">
        <v>7</v>
      </c>
      <c r="G916" s="9">
        <v>17950</v>
      </c>
      <c r="H916" s="9">
        <v>19027</v>
      </c>
      <c r="I916" s="9">
        <v>36977</v>
      </c>
    </row>
    <row r="917" spans="1:11">
      <c r="B917" s="185"/>
      <c r="C917" s="2" t="s">
        <v>924</v>
      </c>
      <c r="D917" s="1" t="s">
        <v>1</v>
      </c>
      <c r="E917" s="52"/>
      <c r="F917" s="193"/>
      <c r="G917" s="52"/>
      <c r="H917" s="52"/>
      <c r="I917" s="52"/>
      <c r="K917" s="1" t="s">
        <v>1</v>
      </c>
    </row>
    <row r="918" spans="1:11">
      <c r="A918" s="1" t="s">
        <v>1</v>
      </c>
      <c r="B918" s="185"/>
      <c r="C918" s="2" t="s">
        <v>925</v>
      </c>
      <c r="D918" s="9" t="s">
        <v>1937</v>
      </c>
      <c r="E918" s="9">
        <v>3553</v>
      </c>
      <c r="F918" s="56">
        <v>5.0999999999999996</v>
      </c>
      <c r="G918" s="9">
        <v>8660</v>
      </c>
      <c r="H918" s="9">
        <v>9572</v>
      </c>
      <c r="I918" s="9">
        <v>18232</v>
      </c>
    </row>
    <row r="919" spans="1:11">
      <c r="A919" s="1" t="s">
        <v>1</v>
      </c>
      <c r="B919" s="185"/>
      <c r="C919" s="2" t="s">
        <v>925</v>
      </c>
      <c r="D919" s="9" t="s">
        <v>1938</v>
      </c>
      <c r="E919" s="9">
        <v>1573</v>
      </c>
      <c r="F919" s="56">
        <v>4.9000000000000004</v>
      </c>
      <c r="G919" s="9">
        <v>3741</v>
      </c>
      <c r="H919" s="9">
        <v>3945</v>
      </c>
      <c r="I919" s="9">
        <v>7686</v>
      </c>
    </row>
    <row r="920" spans="1:11">
      <c r="A920" s="1" t="s">
        <v>1</v>
      </c>
      <c r="B920" s="185"/>
      <c r="C920" s="2" t="s">
        <v>925</v>
      </c>
      <c r="D920" s="9" t="s">
        <v>1939</v>
      </c>
      <c r="E920" s="9">
        <v>3358</v>
      </c>
      <c r="F920" s="56">
        <v>4.8</v>
      </c>
      <c r="G920" s="9">
        <v>7849</v>
      </c>
      <c r="H920" s="9">
        <v>8238</v>
      </c>
      <c r="I920" s="9">
        <v>16087</v>
      </c>
    </row>
    <row r="921" spans="1:11">
      <c r="A921" s="1" t="s">
        <v>1</v>
      </c>
      <c r="B921" s="185"/>
      <c r="C921" s="2" t="s">
        <v>925</v>
      </c>
      <c r="D921" s="9" t="s">
        <v>1940</v>
      </c>
      <c r="E921" s="9">
        <v>2473</v>
      </c>
      <c r="F921" s="56">
        <v>4.8</v>
      </c>
      <c r="G921" s="9">
        <v>5773</v>
      </c>
      <c r="H921" s="9">
        <v>6213</v>
      </c>
      <c r="I921" s="9">
        <v>11986</v>
      </c>
    </row>
    <row r="922" spans="1:11">
      <c r="A922" s="1" t="s">
        <v>1</v>
      </c>
      <c r="B922" s="185"/>
      <c r="C922" s="2" t="s">
        <v>925</v>
      </c>
      <c r="D922" s="9" t="s">
        <v>1941</v>
      </c>
      <c r="E922" s="9">
        <v>2505</v>
      </c>
      <c r="F922" s="56">
        <v>5</v>
      </c>
      <c r="G922" s="9">
        <v>5906</v>
      </c>
      <c r="H922" s="9">
        <v>6594</v>
      </c>
      <c r="I922" s="9">
        <v>12500</v>
      </c>
    </row>
    <row r="923" spans="1:11">
      <c r="A923" s="1" t="s">
        <v>1</v>
      </c>
      <c r="B923" s="185"/>
      <c r="C923" s="2" t="s">
        <v>925</v>
      </c>
      <c r="D923" s="9" t="s">
        <v>1942</v>
      </c>
      <c r="E923" s="9">
        <v>1845</v>
      </c>
      <c r="F923" s="56">
        <v>5</v>
      </c>
      <c r="G923" s="9">
        <v>4425</v>
      </c>
      <c r="H923" s="9">
        <v>4819</v>
      </c>
      <c r="I923" s="9">
        <v>9244</v>
      </c>
    </row>
    <row r="924" spans="1:11">
      <c r="A924" s="1" t="s">
        <v>1</v>
      </c>
      <c r="B924" s="185"/>
      <c r="C924" s="2" t="s">
        <v>925</v>
      </c>
      <c r="D924" s="9" t="s">
        <v>1943</v>
      </c>
      <c r="E924" s="9">
        <v>2053</v>
      </c>
      <c r="F924" s="56">
        <v>4.7</v>
      </c>
      <c r="G924" s="9">
        <v>4674</v>
      </c>
      <c r="H924" s="9">
        <v>5121</v>
      </c>
      <c r="I924" s="9">
        <v>9795</v>
      </c>
    </row>
    <row r="925" spans="1:11">
      <c r="A925" s="1" t="s">
        <v>1</v>
      </c>
      <c r="B925" s="185"/>
      <c r="C925" s="2" t="s">
        <v>925</v>
      </c>
      <c r="D925" s="9" t="s">
        <v>1944</v>
      </c>
      <c r="E925" s="9">
        <v>2932</v>
      </c>
      <c r="F925" s="56">
        <v>4.9000000000000004</v>
      </c>
      <c r="G925" s="9">
        <v>6982</v>
      </c>
      <c r="H925" s="9">
        <v>7277</v>
      </c>
      <c r="I925" s="9">
        <v>14259</v>
      </c>
    </row>
    <row r="926" spans="1:11">
      <c r="A926" s="1" t="s">
        <v>1</v>
      </c>
      <c r="B926" s="185"/>
      <c r="C926" s="2" t="s">
        <v>925</v>
      </c>
      <c r="D926" s="9" t="s">
        <v>1945</v>
      </c>
      <c r="E926" s="9">
        <v>1913</v>
      </c>
      <c r="F926" s="56">
        <v>4.9000000000000004</v>
      </c>
      <c r="G926" s="9">
        <v>4636</v>
      </c>
      <c r="H926" s="9">
        <v>4716</v>
      </c>
      <c r="I926" s="9">
        <v>9352</v>
      </c>
    </row>
    <row r="927" spans="1:11">
      <c r="A927" s="1" t="s">
        <v>1</v>
      </c>
      <c r="B927" s="185"/>
      <c r="C927" s="2" t="s">
        <v>925</v>
      </c>
      <c r="D927" s="9" t="s">
        <v>1946</v>
      </c>
      <c r="E927" s="9">
        <v>3019</v>
      </c>
      <c r="F927" s="56">
        <v>4.9000000000000004</v>
      </c>
      <c r="G927" s="9">
        <v>7162</v>
      </c>
      <c r="H927" s="9">
        <v>7660</v>
      </c>
      <c r="I927" s="9">
        <v>14822</v>
      </c>
    </row>
    <row r="928" spans="1:11">
      <c r="A928" s="1" t="s">
        <v>1</v>
      </c>
      <c r="B928" s="185"/>
      <c r="C928" s="2" t="s">
        <v>925</v>
      </c>
      <c r="D928" s="9" t="s">
        <v>1947</v>
      </c>
      <c r="E928" s="9">
        <v>2273</v>
      </c>
      <c r="F928" s="56">
        <v>4.4000000000000004</v>
      </c>
      <c r="G928" s="9">
        <v>4769</v>
      </c>
      <c r="H928" s="9">
        <v>5318</v>
      </c>
      <c r="I928" s="9">
        <v>10087</v>
      </c>
    </row>
    <row r="929" spans="2:11">
      <c r="B929" s="185"/>
      <c r="C929" s="2" t="s">
        <v>926</v>
      </c>
      <c r="D929" s="1" t="s">
        <v>1</v>
      </c>
      <c r="E929" s="52"/>
      <c r="F929" s="193"/>
      <c r="G929" s="52"/>
      <c r="H929" s="52"/>
      <c r="I929" s="52"/>
      <c r="K929" s="1" t="s">
        <v>1</v>
      </c>
    </row>
    <row r="930" spans="2:11">
      <c r="B930" s="185"/>
      <c r="C930" s="2" t="s">
        <v>927</v>
      </c>
      <c r="D930" s="9" t="s">
        <v>1948</v>
      </c>
      <c r="E930" s="9">
        <v>8147</v>
      </c>
      <c r="F930" s="56">
        <v>4.8</v>
      </c>
      <c r="G930" s="9">
        <v>19381</v>
      </c>
      <c r="H930" s="9">
        <v>20885</v>
      </c>
      <c r="I930" s="9">
        <v>40266</v>
      </c>
    </row>
    <row r="931" spans="2:11">
      <c r="B931" s="185"/>
      <c r="C931" s="2" t="s">
        <v>927</v>
      </c>
      <c r="D931" s="9" t="s">
        <v>1949</v>
      </c>
      <c r="E931" s="9">
        <v>5116</v>
      </c>
      <c r="F931" s="56">
        <v>4.9000000000000004</v>
      </c>
      <c r="G931" s="9">
        <v>12040</v>
      </c>
      <c r="H931" s="9">
        <v>12909</v>
      </c>
      <c r="I931" s="9">
        <v>24949</v>
      </c>
    </row>
    <row r="932" spans="2:11">
      <c r="B932" s="185"/>
      <c r="C932" s="2" t="s">
        <v>927</v>
      </c>
      <c r="D932" s="9" t="s">
        <v>1950</v>
      </c>
      <c r="E932" s="9">
        <v>5978</v>
      </c>
      <c r="F932" s="56">
        <v>4.7</v>
      </c>
      <c r="G932" s="9">
        <v>13616</v>
      </c>
      <c r="H932" s="9">
        <v>14678</v>
      </c>
      <c r="I932" s="9">
        <v>28294</v>
      </c>
    </row>
    <row r="933" spans="2:11">
      <c r="B933" s="185"/>
      <c r="C933" s="2" t="s">
        <v>927</v>
      </c>
      <c r="D933" s="9" t="s">
        <v>1951</v>
      </c>
      <c r="E933" s="9">
        <v>7074</v>
      </c>
      <c r="F933" s="56">
        <v>4.9000000000000004</v>
      </c>
      <c r="G933" s="9">
        <v>16849</v>
      </c>
      <c r="H933" s="9">
        <v>18236</v>
      </c>
      <c r="I933" s="9">
        <v>35085</v>
      </c>
    </row>
    <row r="934" spans="2:11">
      <c r="B934" s="185"/>
      <c r="C934" s="2" t="s">
        <v>927</v>
      </c>
      <c r="D934" s="9" t="s">
        <v>1952</v>
      </c>
      <c r="E934" s="9">
        <v>6914</v>
      </c>
      <c r="F934" s="56">
        <v>4.9000000000000004</v>
      </c>
      <c r="G934" s="9">
        <v>16362</v>
      </c>
      <c r="H934" s="9">
        <v>17526</v>
      </c>
      <c r="I934" s="9">
        <v>33888</v>
      </c>
    </row>
    <row r="935" spans="2:11">
      <c r="B935" s="185"/>
      <c r="C935" s="2" t="s">
        <v>927</v>
      </c>
      <c r="D935" s="9" t="s">
        <v>1953</v>
      </c>
      <c r="E935" s="9">
        <v>9130</v>
      </c>
      <c r="F935" s="56">
        <v>4.9000000000000004</v>
      </c>
      <c r="G935" s="9">
        <v>21953</v>
      </c>
      <c r="H935" s="9">
        <v>23242</v>
      </c>
      <c r="I935" s="9">
        <v>45195</v>
      </c>
    </row>
    <row r="936" spans="2:11">
      <c r="B936" s="185"/>
      <c r="C936" s="2" t="s">
        <v>927</v>
      </c>
      <c r="D936" s="9" t="s">
        <v>1954</v>
      </c>
      <c r="E936" s="9">
        <v>7236</v>
      </c>
      <c r="F936" s="56">
        <v>4.8</v>
      </c>
      <c r="G936" s="9">
        <v>17237</v>
      </c>
      <c r="H936" s="9">
        <v>18478</v>
      </c>
      <c r="I936" s="9">
        <v>35715</v>
      </c>
    </row>
    <row r="937" spans="2:11">
      <c r="B937" s="185"/>
      <c r="C937" s="2" t="s">
        <v>927</v>
      </c>
      <c r="D937" s="9" t="s">
        <v>1955</v>
      </c>
      <c r="E937" s="9">
        <v>6671</v>
      </c>
      <c r="F937" s="56">
        <v>4.7</v>
      </c>
      <c r="G937" s="9">
        <v>15539</v>
      </c>
      <c r="H937" s="9">
        <v>16668</v>
      </c>
      <c r="I937" s="9">
        <v>32207</v>
      </c>
    </row>
    <row r="938" spans="2:11">
      <c r="B938" s="185"/>
      <c r="C938" s="2" t="s">
        <v>927</v>
      </c>
      <c r="D938" s="2" t="s">
        <v>928</v>
      </c>
      <c r="E938" s="9">
        <v>7503</v>
      </c>
      <c r="F938" s="13">
        <v>4.8</v>
      </c>
      <c r="G938" s="9">
        <v>17320</v>
      </c>
      <c r="H938" s="9">
        <v>18538</v>
      </c>
      <c r="I938" s="9">
        <v>35858</v>
      </c>
      <c r="J938" s="1"/>
    </row>
    <row r="939" spans="2:11">
      <c r="B939" s="185"/>
      <c r="C939" s="2" t="s">
        <v>929</v>
      </c>
      <c r="D939" s="2" t="s">
        <v>930</v>
      </c>
      <c r="E939" s="9">
        <v>7643</v>
      </c>
      <c r="F939" s="13">
        <v>3.9</v>
      </c>
      <c r="G939" s="9">
        <v>15005</v>
      </c>
      <c r="H939" s="9">
        <v>16846</v>
      </c>
      <c r="I939" s="9">
        <v>31851</v>
      </c>
      <c r="J939" s="1"/>
    </row>
    <row r="940" spans="2:11">
      <c r="B940" s="185"/>
      <c r="C940" s="2" t="s">
        <v>929</v>
      </c>
      <c r="D940" s="2" t="s">
        <v>65</v>
      </c>
      <c r="E940" s="9">
        <v>5947</v>
      </c>
      <c r="F940" s="13">
        <v>3.7</v>
      </c>
      <c r="G940" s="9">
        <v>10772</v>
      </c>
      <c r="H940" s="9">
        <v>12019</v>
      </c>
      <c r="I940" s="9">
        <v>22791</v>
      </c>
      <c r="J940" s="1"/>
    </row>
    <row r="941" spans="2:11">
      <c r="B941" s="185"/>
      <c r="C941" s="2" t="s">
        <v>929</v>
      </c>
      <c r="D941" s="2" t="s">
        <v>931</v>
      </c>
      <c r="E941" s="9">
        <v>10232</v>
      </c>
      <c r="F941" s="13">
        <v>3.7</v>
      </c>
      <c r="G941" s="9">
        <v>18107</v>
      </c>
      <c r="H941" s="9">
        <v>20694</v>
      </c>
      <c r="I941" s="9">
        <v>38801</v>
      </c>
      <c r="J941" s="1"/>
    </row>
    <row r="942" spans="2:11">
      <c r="B942" s="185"/>
      <c r="C942" s="2" t="s">
        <v>929</v>
      </c>
      <c r="D942" s="2" t="s">
        <v>932</v>
      </c>
      <c r="E942" s="9">
        <v>1574</v>
      </c>
      <c r="F942" s="13">
        <v>3.6</v>
      </c>
      <c r="G942" s="9">
        <v>2710</v>
      </c>
      <c r="H942" s="9">
        <v>2906</v>
      </c>
      <c r="I942" s="9">
        <v>5616</v>
      </c>
      <c r="J942" s="1"/>
    </row>
    <row r="943" spans="2:11">
      <c r="B943" s="185"/>
      <c r="C943" s="2" t="s">
        <v>933</v>
      </c>
      <c r="D943" s="1" t="s">
        <v>1</v>
      </c>
      <c r="E943" s="52"/>
      <c r="F943" s="54"/>
      <c r="G943" s="52"/>
      <c r="H943" s="52"/>
      <c r="I943" s="52"/>
      <c r="J943" s="1"/>
    </row>
    <row r="944" spans="2:11">
      <c r="B944" s="185"/>
      <c r="C944" s="2" t="s">
        <v>934</v>
      </c>
      <c r="D944" s="2" t="s">
        <v>935</v>
      </c>
      <c r="E944" s="9">
        <v>6145</v>
      </c>
      <c r="F944" s="13">
        <v>4.8</v>
      </c>
      <c r="G944" s="9">
        <v>13798</v>
      </c>
      <c r="H944" s="9">
        <v>16019</v>
      </c>
      <c r="I944" s="9">
        <v>29817</v>
      </c>
      <c r="J944" s="1"/>
    </row>
    <row r="945" spans="2:13">
      <c r="B945" s="185"/>
      <c r="C945" s="2" t="s">
        <v>934</v>
      </c>
      <c r="D945" s="2" t="s">
        <v>2003</v>
      </c>
      <c r="E945" s="9">
        <v>1907</v>
      </c>
      <c r="F945" s="56">
        <v>4.7</v>
      </c>
      <c r="G945" s="9">
        <v>4162</v>
      </c>
      <c r="H945" s="9">
        <v>4739</v>
      </c>
      <c r="I945" s="9">
        <v>8901</v>
      </c>
    </row>
    <row r="946" spans="2:13">
      <c r="B946" s="185"/>
      <c r="C946" s="2" t="s">
        <v>934</v>
      </c>
      <c r="D946" s="2" t="s">
        <v>936</v>
      </c>
      <c r="E946" s="9">
        <v>3944</v>
      </c>
      <c r="F946" s="13">
        <v>4.9000000000000004</v>
      </c>
      <c r="G946" s="9">
        <v>9295</v>
      </c>
      <c r="H946" s="9">
        <v>10314</v>
      </c>
      <c r="I946" s="9">
        <v>19609</v>
      </c>
      <c r="J946" s="1"/>
    </row>
    <row r="947" spans="2:13">
      <c r="B947" s="185"/>
      <c r="C947" s="2" t="s">
        <v>934</v>
      </c>
      <c r="D947" s="2" t="s">
        <v>937</v>
      </c>
      <c r="E947" s="9">
        <v>5768</v>
      </c>
      <c r="F947" s="13">
        <v>5.5</v>
      </c>
      <c r="G947" s="9">
        <v>15274</v>
      </c>
      <c r="H947" s="9">
        <v>16776</v>
      </c>
      <c r="I947" s="9">
        <v>32050</v>
      </c>
      <c r="J947" s="1"/>
    </row>
    <row r="948" spans="2:13">
      <c r="B948" s="185"/>
      <c r="C948" s="2" t="s">
        <v>934</v>
      </c>
      <c r="D948" s="2" t="s">
        <v>938</v>
      </c>
      <c r="E948" s="9">
        <v>4783</v>
      </c>
      <c r="F948" s="13">
        <v>4.9000000000000004</v>
      </c>
      <c r="G948" s="9">
        <v>11211</v>
      </c>
      <c r="H948" s="9">
        <v>12491</v>
      </c>
      <c r="I948" s="9">
        <v>23702</v>
      </c>
      <c r="J948" s="1"/>
    </row>
    <row r="949" spans="2:13">
      <c r="B949" s="185"/>
      <c r="C949" s="2" t="s">
        <v>934</v>
      </c>
      <c r="D949" s="2" t="s">
        <v>939</v>
      </c>
      <c r="E949" s="9">
        <v>6458</v>
      </c>
      <c r="F949" s="13">
        <v>4.5999999999999996</v>
      </c>
      <c r="G949" s="9">
        <v>13885</v>
      </c>
      <c r="H949" s="9">
        <v>15981</v>
      </c>
      <c r="I949" s="9">
        <v>29866</v>
      </c>
      <c r="J949" s="1"/>
    </row>
    <row r="950" spans="2:13">
      <c r="B950" s="185"/>
      <c r="C950" s="2" t="s">
        <v>934</v>
      </c>
      <c r="D950" s="2" t="s">
        <v>940</v>
      </c>
      <c r="E950" s="9">
        <v>2600</v>
      </c>
      <c r="F950" s="13">
        <v>6.5</v>
      </c>
      <c r="G950" s="9">
        <v>7927</v>
      </c>
      <c r="H950" s="9">
        <v>9062</v>
      </c>
      <c r="I950" s="9">
        <v>16989</v>
      </c>
      <c r="J950" s="1"/>
    </row>
    <row r="951" spans="2:13">
      <c r="B951" s="185"/>
      <c r="C951" s="2" t="s">
        <v>934</v>
      </c>
      <c r="D951" s="2" t="s">
        <v>941</v>
      </c>
      <c r="E951" s="9">
        <v>4861</v>
      </c>
      <c r="F951" s="13">
        <v>5.2</v>
      </c>
      <c r="G951" s="9">
        <v>11726</v>
      </c>
      <c r="H951" s="9">
        <v>13516</v>
      </c>
      <c r="I951" s="9">
        <v>25242</v>
      </c>
      <c r="J951" s="1"/>
    </row>
    <row r="952" spans="2:13">
      <c r="B952" s="185"/>
      <c r="C952" s="2" t="s">
        <v>942</v>
      </c>
      <c r="D952" s="1" t="s">
        <v>1</v>
      </c>
      <c r="E952" s="52"/>
      <c r="F952" s="54"/>
      <c r="G952" s="52"/>
      <c r="H952" s="52"/>
      <c r="I952" s="52"/>
      <c r="J952" s="1"/>
    </row>
    <row r="953" spans="2:13">
      <c r="B953" s="185"/>
      <c r="C953" s="2" t="s">
        <v>943</v>
      </c>
      <c r="D953" s="2" t="s">
        <v>944</v>
      </c>
      <c r="E953" s="9">
        <v>2238</v>
      </c>
      <c r="F953" s="13">
        <v>4.2</v>
      </c>
      <c r="G953" s="9">
        <v>4654</v>
      </c>
      <c r="H953" s="9">
        <v>4915</v>
      </c>
      <c r="I953" s="9">
        <v>9569</v>
      </c>
      <c r="J953" s="1"/>
    </row>
    <row r="954" spans="2:13">
      <c r="B954" s="185"/>
      <c r="C954" s="2" t="s">
        <v>943</v>
      </c>
      <c r="D954" s="2" t="s">
        <v>945</v>
      </c>
      <c r="E954" s="9">
        <v>7929</v>
      </c>
      <c r="F954" s="13">
        <v>4.5</v>
      </c>
      <c r="G954" s="9">
        <v>18823</v>
      </c>
      <c r="H954" s="9">
        <v>20113</v>
      </c>
      <c r="I954" s="9">
        <v>38936</v>
      </c>
      <c r="J954" s="1"/>
    </row>
    <row r="955" spans="2:13">
      <c r="B955" s="185"/>
      <c r="C955" s="2" t="s">
        <v>943</v>
      </c>
      <c r="D955" s="2" t="s">
        <v>946</v>
      </c>
      <c r="E955" s="9">
        <v>5018</v>
      </c>
      <c r="F955" s="13">
        <v>4.8</v>
      </c>
      <c r="G955" s="9">
        <v>12392</v>
      </c>
      <c r="H955" s="9">
        <v>13393</v>
      </c>
      <c r="I955" s="9">
        <v>25785</v>
      </c>
      <c r="J955" s="1"/>
    </row>
    <row r="956" spans="2:13">
      <c r="B956" s="185"/>
      <c r="C956" s="2" t="s">
        <v>943</v>
      </c>
      <c r="D956" s="2" t="s">
        <v>947</v>
      </c>
      <c r="E956" s="9">
        <v>3492</v>
      </c>
      <c r="F956" s="13">
        <v>4.4000000000000004</v>
      </c>
      <c r="G956" s="9">
        <v>7336</v>
      </c>
      <c r="H956" s="9">
        <v>8095</v>
      </c>
      <c r="I956" s="9">
        <v>15431</v>
      </c>
      <c r="J956" s="1"/>
    </row>
    <row r="957" spans="2:13">
      <c r="B957" s="185"/>
      <c r="C957" s="2" t="s">
        <v>948</v>
      </c>
      <c r="D957" s="2" t="s">
        <v>949</v>
      </c>
      <c r="E957" s="9">
        <v>1608</v>
      </c>
      <c r="F957" s="13">
        <v>3.6</v>
      </c>
      <c r="G957" s="9">
        <v>3444</v>
      </c>
      <c r="H957" s="9">
        <v>2939</v>
      </c>
      <c r="I957" s="9">
        <v>6383</v>
      </c>
      <c r="J957" s="1"/>
    </row>
    <row r="958" spans="2:13">
      <c r="B958" s="185"/>
      <c r="C958" s="2" t="s">
        <v>948</v>
      </c>
      <c r="D958" s="2" t="s">
        <v>950</v>
      </c>
      <c r="E958" s="9">
        <v>2221</v>
      </c>
      <c r="F958" s="13">
        <v>3.7</v>
      </c>
      <c r="G958" s="9">
        <v>4107</v>
      </c>
      <c r="H958" s="9">
        <v>4328</v>
      </c>
      <c r="I958" s="9">
        <v>8435</v>
      </c>
      <c r="J958" s="1"/>
    </row>
    <row r="959" spans="2:13">
      <c r="B959" s="185"/>
      <c r="C959" s="2" t="s">
        <v>951</v>
      </c>
      <c r="D959" s="1" t="s">
        <v>1</v>
      </c>
      <c r="E959" s="52"/>
      <c r="F959" s="54"/>
      <c r="G959" s="52"/>
      <c r="H959" s="52"/>
      <c r="I959" s="52"/>
      <c r="J959" s="1"/>
    </row>
    <row r="960" spans="2:13">
      <c r="B960" s="185"/>
      <c r="C960" s="2" t="s">
        <v>952</v>
      </c>
      <c r="D960" s="2" t="s">
        <v>953</v>
      </c>
      <c r="E960" s="9">
        <v>2437</v>
      </c>
      <c r="F960" s="13">
        <v>6.8</v>
      </c>
      <c r="G960" s="9">
        <v>8353</v>
      </c>
      <c r="H960" s="9">
        <v>8229</v>
      </c>
      <c r="I960" s="9">
        <v>16582</v>
      </c>
      <c r="J960" s="1"/>
      <c r="M960" s="55"/>
    </row>
    <row r="961" spans="2:13">
      <c r="B961" s="185"/>
      <c r="C961" s="2" t="s">
        <v>952</v>
      </c>
      <c r="D961" s="2" t="s">
        <v>954</v>
      </c>
      <c r="E961" s="9">
        <v>2397</v>
      </c>
      <c r="F961" s="13">
        <v>5.5</v>
      </c>
      <c r="G961" s="9">
        <v>6594</v>
      </c>
      <c r="H961" s="9">
        <v>6700</v>
      </c>
      <c r="I961" s="9">
        <v>13294</v>
      </c>
      <c r="J961" s="1"/>
      <c r="M961" s="55"/>
    </row>
    <row r="962" spans="2:13">
      <c r="B962" s="185"/>
      <c r="C962" s="2" t="s">
        <v>952</v>
      </c>
      <c r="D962" s="2" t="s">
        <v>955</v>
      </c>
      <c r="E962" s="9">
        <v>2295</v>
      </c>
      <c r="F962" s="13">
        <v>5.7</v>
      </c>
      <c r="G962" s="9">
        <v>6793</v>
      </c>
      <c r="H962" s="9">
        <v>6471</v>
      </c>
      <c r="I962" s="9">
        <v>13264</v>
      </c>
      <c r="J962" s="1"/>
      <c r="M962" s="55"/>
    </row>
    <row r="963" spans="2:13">
      <c r="B963" s="185"/>
      <c r="C963" s="2" t="s">
        <v>956</v>
      </c>
      <c r="D963" s="2" t="s">
        <v>957</v>
      </c>
      <c r="E963" s="9">
        <v>1642</v>
      </c>
      <c r="F963" s="13">
        <v>5.5</v>
      </c>
      <c r="G963" s="9">
        <v>4427</v>
      </c>
      <c r="H963" s="9">
        <v>4556</v>
      </c>
      <c r="I963" s="9">
        <v>8983</v>
      </c>
      <c r="J963" s="1"/>
      <c r="M963" s="55"/>
    </row>
    <row r="964" spans="2:13">
      <c r="B964" s="185"/>
      <c r="C964" s="2" t="s">
        <v>956</v>
      </c>
      <c r="D964" s="2" t="s">
        <v>958</v>
      </c>
      <c r="E964" s="9">
        <v>1988</v>
      </c>
      <c r="F964" s="13">
        <v>4.8</v>
      </c>
      <c r="G964" s="9">
        <v>4778</v>
      </c>
      <c r="H964" s="9">
        <v>4732</v>
      </c>
      <c r="I964" s="9">
        <v>9510</v>
      </c>
      <c r="J964" s="1"/>
      <c r="M964" s="55"/>
    </row>
    <row r="965" spans="2:13">
      <c r="B965" s="185"/>
      <c r="C965" s="2" t="s">
        <v>956</v>
      </c>
      <c r="D965" s="2" t="s">
        <v>959</v>
      </c>
      <c r="E965" s="9">
        <v>2236</v>
      </c>
      <c r="F965" s="13">
        <v>5.5</v>
      </c>
      <c r="G965" s="9">
        <v>6014</v>
      </c>
      <c r="H965" s="9">
        <v>6419</v>
      </c>
      <c r="I965" s="9">
        <v>12433</v>
      </c>
      <c r="J965" s="1"/>
      <c r="M965" s="55"/>
    </row>
    <row r="966" spans="2:13">
      <c r="B966" s="185"/>
      <c r="C966" s="2" t="s">
        <v>956</v>
      </c>
      <c r="D966" s="2" t="s">
        <v>960</v>
      </c>
      <c r="E966" s="9">
        <v>5738</v>
      </c>
      <c r="F966" s="13">
        <v>4.9000000000000004</v>
      </c>
      <c r="G966" s="9">
        <v>14125</v>
      </c>
      <c r="H966" s="9">
        <v>14111</v>
      </c>
      <c r="I966" s="9">
        <v>28236</v>
      </c>
      <c r="J966" s="1"/>
      <c r="M966" s="55"/>
    </row>
    <row r="967" spans="2:13">
      <c r="B967" s="185"/>
      <c r="C967" s="2" t="s">
        <v>956</v>
      </c>
      <c r="D967" s="2" t="s">
        <v>961</v>
      </c>
      <c r="E967" s="9">
        <v>5034</v>
      </c>
      <c r="F967" s="13">
        <v>4.8</v>
      </c>
      <c r="G967" s="9">
        <v>11861</v>
      </c>
      <c r="H967" s="9">
        <v>12819</v>
      </c>
      <c r="I967" s="9">
        <v>24680</v>
      </c>
      <c r="J967" s="1"/>
      <c r="M967" s="55"/>
    </row>
    <row r="968" spans="2:13">
      <c r="B968" s="185"/>
      <c r="C968" s="2" t="s">
        <v>956</v>
      </c>
      <c r="D968" s="2" t="s">
        <v>962</v>
      </c>
      <c r="E968" s="9">
        <v>2127</v>
      </c>
      <c r="F968" s="13">
        <v>4.8</v>
      </c>
      <c r="G968" s="9">
        <v>4992</v>
      </c>
      <c r="H968" s="9">
        <v>5515</v>
      </c>
      <c r="I968" s="9">
        <v>10507</v>
      </c>
      <c r="J968" s="1"/>
      <c r="M968" s="55"/>
    </row>
    <row r="969" spans="2:13">
      <c r="B969" s="185"/>
      <c r="C969" s="2" t="s">
        <v>963</v>
      </c>
      <c r="D969" s="1" t="s">
        <v>1</v>
      </c>
      <c r="E969" s="52"/>
      <c r="F969" s="54"/>
      <c r="G969" s="52"/>
      <c r="H969" s="52"/>
      <c r="I969" s="52"/>
      <c r="J969" s="1"/>
    </row>
    <row r="970" spans="2:13">
      <c r="B970" s="185"/>
      <c r="C970" s="2" t="s">
        <v>964</v>
      </c>
      <c r="D970" s="2" t="s">
        <v>965</v>
      </c>
      <c r="E970" s="9">
        <v>3048</v>
      </c>
      <c r="F970" s="194">
        <v>5.5</v>
      </c>
      <c r="G970" s="9">
        <v>9905</v>
      </c>
      <c r="H970" s="9">
        <v>10574</v>
      </c>
      <c r="I970" s="9">
        <v>20479</v>
      </c>
      <c r="J970" s="1"/>
      <c r="M970" s="55"/>
    </row>
    <row r="971" spans="2:13">
      <c r="B971" s="185"/>
      <c r="C971" s="2" t="s">
        <v>964</v>
      </c>
      <c r="D971" s="2" t="s">
        <v>966</v>
      </c>
      <c r="E971" s="9">
        <v>4484</v>
      </c>
      <c r="F971" s="13">
        <v>5.0999999999999996</v>
      </c>
      <c r="G971" s="9">
        <v>10513</v>
      </c>
      <c r="H971" s="9">
        <v>12345</v>
      </c>
      <c r="I971" s="9">
        <v>22858</v>
      </c>
      <c r="J971" s="1"/>
      <c r="M971" s="55"/>
    </row>
    <row r="972" spans="2:13">
      <c r="B972" s="185"/>
      <c r="C972" s="2" t="s">
        <v>964</v>
      </c>
      <c r="D972" s="2" t="s">
        <v>967</v>
      </c>
      <c r="E972" s="9">
        <v>2528</v>
      </c>
      <c r="F972" s="194">
        <v>6.1</v>
      </c>
      <c r="G972" s="9">
        <v>13699</v>
      </c>
      <c r="H972" s="9">
        <v>11384</v>
      </c>
      <c r="I972" s="9">
        <v>25083</v>
      </c>
      <c r="J972" s="1"/>
      <c r="M972" s="55"/>
    </row>
    <row r="973" spans="2:13">
      <c r="B973" s="185"/>
      <c r="C973" s="2" t="s">
        <v>964</v>
      </c>
      <c r="D973" s="2" t="s">
        <v>968</v>
      </c>
      <c r="E973" s="9">
        <v>945</v>
      </c>
      <c r="F973" s="13">
        <v>3.9</v>
      </c>
      <c r="G973" s="9">
        <v>1849</v>
      </c>
      <c r="H973" s="9">
        <v>1808</v>
      </c>
      <c r="I973" s="9">
        <v>3657</v>
      </c>
      <c r="J973" s="1"/>
      <c r="M973" s="55"/>
    </row>
    <row r="974" spans="2:13">
      <c r="B974" s="185"/>
      <c r="C974" s="2" t="s">
        <v>964</v>
      </c>
      <c r="D974" s="2" t="s">
        <v>969</v>
      </c>
      <c r="E974" s="9">
        <v>5209</v>
      </c>
      <c r="F974" s="194">
        <v>5.2</v>
      </c>
      <c r="G974" s="9">
        <v>13575</v>
      </c>
      <c r="H974" s="9">
        <v>14362</v>
      </c>
      <c r="I974" s="9">
        <v>27937</v>
      </c>
      <c r="J974" s="1"/>
      <c r="M974" s="55"/>
    </row>
    <row r="975" spans="2:13">
      <c r="B975" s="185"/>
      <c r="C975" s="2" t="s">
        <v>970</v>
      </c>
      <c r="D975" s="2" t="s">
        <v>971</v>
      </c>
      <c r="E975" s="9">
        <v>4312</v>
      </c>
      <c r="F975" s="194">
        <v>7.3</v>
      </c>
      <c r="G975" s="9">
        <v>15592</v>
      </c>
      <c r="H975" s="9">
        <v>16928</v>
      </c>
      <c r="I975" s="9">
        <v>32520</v>
      </c>
      <c r="J975" s="1"/>
      <c r="M975" s="55"/>
    </row>
    <row r="976" spans="2:13">
      <c r="B976" s="185"/>
      <c r="C976" s="2" t="s">
        <v>970</v>
      </c>
      <c r="D976" s="2" t="s">
        <v>972</v>
      </c>
      <c r="E976" s="9">
        <v>1433</v>
      </c>
      <c r="F976" s="194">
        <v>4.7</v>
      </c>
      <c r="G976" s="9">
        <v>3880</v>
      </c>
      <c r="H976" s="9">
        <v>4172</v>
      </c>
      <c r="I976" s="9">
        <v>8052</v>
      </c>
      <c r="J976" s="1"/>
      <c r="M976" s="55"/>
    </row>
    <row r="977" spans="2:13">
      <c r="B977" s="185"/>
      <c r="C977" s="2" t="s">
        <v>970</v>
      </c>
      <c r="D977" s="2" t="s">
        <v>973</v>
      </c>
      <c r="E977" s="9">
        <v>4455</v>
      </c>
      <c r="F977" s="194">
        <v>5.8</v>
      </c>
      <c r="G977" s="9">
        <v>13313</v>
      </c>
      <c r="H977" s="9">
        <v>15792</v>
      </c>
      <c r="I977" s="9">
        <v>29105</v>
      </c>
      <c r="J977" s="1"/>
      <c r="M977" s="55"/>
    </row>
    <row r="978" spans="2:13">
      <c r="B978" s="185"/>
      <c r="C978" s="2" t="s">
        <v>974</v>
      </c>
      <c r="D978" s="1" t="s">
        <v>1</v>
      </c>
      <c r="E978" s="52"/>
      <c r="F978" s="54"/>
      <c r="G978" s="52"/>
      <c r="H978" s="52"/>
      <c r="I978" s="52"/>
      <c r="J978" s="1" t="s">
        <v>1</v>
      </c>
    </row>
    <row r="979" spans="2:13">
      <c r="B979" s="185"/>
      <c r="C979" s="2" t="s">
        <v>975</v>
      </c>
      <c r="D979" s="9" t="s">
        <v>1956</v>
      </c>
      <c r="E979" s="9">
        <v>7760</v>
      </c>
      <c r="F979" s="56">
        <v>5.4</v>
      </c>
      <c r="G979" s="9">
        <v>20063</v>
      </c>
      <c r="H979" s="9">
        <v>21869</v>
      </c>
      <c r="I979" s="9">
        <v>41932</v>
      </c>
      <c r="M979" s="55"/>
    </row>
    <row r="980" spans="2:13">
      <c r="B980" s="185"/>
      <c r="C980" s="2" t="s">
        <v>975</v>
      </c>
      <c r="D980" s="9" t="s">
        <v>1957</v>
      </c>
      <c r="E980" s="9">
        <v>4139</v>
      </c>
      <c r="F980" s="56">
        <v>5.0999999999999996</v>
      </c>
      <c r="G980" s="9">
        <v>10247</v>
      </c>
      <c r="H980" s="9">
        <v>11064</v>
      </c>
      <c r="I980" s="9">
        <v>21311</v>
      </c>
      <c r="M980" s="55"/>
    </row>
    <row r="981" spans="2:13">
      <c r="B981" s="185"/>
      <c r="C981" s="2" t="s">
        <v>975</v>
      </c>
      <c r="D981" s="9" t="s">
        <v>1958</v>
      </c>
      <c r="E981" s="9">
        <v>2320</v>
      </c>
      <c r="F981" s="56">
        <v>5.8</v>
      </c>
      <c r="G981" s="9">
        <v>6432</v>
      </c>
      <c r="H981" s="9">
        <v>6961</v>
      </c>
      <c r="I981" s="9">
        <v>13393</v>
      </c>
      <c r="M981" s="55"/>
    </row>
    <row r="982" spans="2:13">
      <c r="B982" s="185"/>
      <c r="C982" s="2" t="s">
        <v>975</v>
      </c>
      <c r="D982" s="9" t="s">
        <v>1959</v>
      </c>
      <c r="E982" s="9">
        <v>1997</v>
      </c>
      <c r="F982" s="56">
        <v>5.6</v>
      </c>
      <c r="G982" s="9">
        <v>5593</v>
      </c>
      <c r="H982" s="9">
        <v>5506</v>
      </c>
      <c r="I982" s="9">
        <v>11099</v>
      </c>
      <c r="M982" s="55"/>
    </row>
    <row r="983" spans="2:13">
      <c r="B983" s="185"/>
      <c r="C983" s="2" t="s">
        <v>975</v>
      </c>
      <c r="D983" s="9" t="s">
        <v>1960</v>
      </c>
      <c r="E983" s="9">
        <v>2345</v>
      </c>
      <c r="F983" s="56">
        <v>4.9000000000000004</v>
      </c>
      <c r="G983" s="9">
        <v>5350</v>
      </c>
      <c r="H983" s="9">
        <v>6239</v>
      </c>
      <c r="I983" s="9">
        <v>11589</v>
      </c>
      <c r="M983" s="55"/>
    </row>
    <row r="984" spans="2:13">
      <c r="B984" s="185"/>
      <c r="C984" s="2" t="s">
        <v>975</v>
      </c>
      <c r="D984" s="9" t="s">
        <v>1961</v>
      </c>
      <c r="E984" s="9">
        <v>4400</v>
      </c>
      <c r="F984" s="56">
        <v>5.0999999999999996</v>
      </c>
      <c r="G984" s="9">
        <v>10543</v>
      </c>
      <c r="H984" s="9">
        <v>12267</v>
      </c>
      <c r="I984" s="9">
        <v>22810</v>
      </c>
      <c r="M984" s="55"/>
    </row>
    <row r="985" spans="2:13">
      <c r="B985" s="185"/>
      <c r="C985" s="2" t="s">
        <v>975</v>
      </c>
      <c r="D985" s="9" t="s">
        <v>1962</v>
      </c>
      <c r="E985" s="9">
        <v>1086</v>
      </c>
      <c r="F985" s="56">
        <v>4.8</v>
      </c>
      <c r="G985" s="9">
        <v>2547</v>
      </c>
      <c r="H985" s="9">
        <v>2731</v>
      </c>
      <c r="I985" s="9">
        <v>5278</v>
      </c>
      <c r="M985" s="55"/>
    </row>
    <row r="986" spans="2:13">
      <c r="B986" s="185"/>
      <c r="C986" s="2" t="s">
        <v>975</v>
      </c>
      <c r="D986" s="9" t="s">
        <v>1963</v>
      </c>
      <c r="E986" s="9">
        <v>3424</v>
      </c>
      <c r="F986" s="56">
        <v>5.0999999999999996</v>
      </c>
      <c r="G986" s="9">
        <v>8311</v>
      </c>
      <c r="H986" s="9">
        <v>9496</v>
      </c>
      <c r="I986" s="9">
        <v>17807</v>
      </c>
      <c r="M986" s="55"/>
    </row>
    <row r="987" spans="2:13">
      <c r="B987" s="185"/>
      <c r="C987" s="2" t="s">
        <v>976</v>
      </c>
      <c r="D987" s="1" t="s">
        <v>1</v>
      </c>
      <c r="E987" s="52"/>
      <c r="F987" s="52"/>
      <c r="G987" s="52"/>
      <c r="H987" s="52"/>
      <c r="I987" s="52"/>
    </row>
    <row r="988" spans="2:13">
      <c r="B988" s="185"/>
      <c r="C988" s="2" t="s">
        <v>977</v>
      </c>
      <c r="D988" s="9" t="s">
        <v>1964</v>
      </c>
      <c r="E988" s="9">
        <v>3448</v>
      </c>
      <c r="F988" s="56">
        <v>5.3</v>
      </c>
      <c r="G988" s="9">
        <v>9010</v>
      </c>
      <c r="H988" s="9">
        <v>9413</v>
      </c>
      <c r="I988" s="9">
        <v>18423</v>
      </c>
    </row>
    <row r="989" spans="2:13">
      <c r="B989" s="185"/>
      <c r="C989" s="2" t="s">
        <v>977</v>
      </c>
      <c r="D989" s="9" t="s">
        <v>1965</v>
      </c>
      <c r="E989" s="9">
        <v>4372</v>
      </c>
      <c r="F989" s="56">
        <v>5.3</v>
      </c>
      <c r="G989" s="9">
        <v>11068</v>
      </c>
      <c r="H989" s="9">
        <v>11994</v>
      </c>
      <c r="I989" s="9">
        <v>23062</v>
      </c>
    </row>
    <row r="990" spans="2:13">
      <c r="B990" s="185"/>
      <c r="C990" s="2" t="s">
        <v>977</v>
      </c>
      <c r="D990" s="9" t="s">
        <v>1966</v>
      </c>
      <c r="E990" s="9">
        <v>4521</v>
      </c>
      <c r="F990" s="56">
        <v>4.9000000000000004</v>
      </c>
      <c r="G990" s="9">
        <v>10499</v>
      </c>
      <c r="H990" s="9">
        <v>11861</v>
      </c>
      <c r="I990" s="9">
        <v>22360</v>
      </c>
    </row>
    <row r="991" spans="2:13">
      <c r="B991" s="185"/>
      <c r="C991" s="2" t="s">
        <v>977</v>
      </c>
      <c r="D991" s="9" t="s">
        <v>1967</v>
      </c>
      <c r="E991" s="9">
        <v>5505</v>
      </c>
      <c r="F991" s="56">
        <v>5.3</v>
      </c>
      <c r="G991" s="9">
        <v>13632</v>
      </c>
      <c r="H991" s="9">
        <v>15785</v>
      </c>
      <c r="I991" s="9">
        <v>29417</v>
      </c>
    </row>
    <row r="992" spans="2:13">
      <c r="B992" s="185"/>
      <c r="C992" s="2" t="s">
        <v>977</v>
      </c>
      <c r="D992" s="9" t="s">
        <v>1968</v>
      </c>
      <c r="E992" s="9">
        <v>5702</v>
      </c>
      <c r="F992" s="56">
        <v>5.3</v>
      </c>
      <c r="G992" s="9">
        <v>15121</v>
      </c>
      <c r="H992" s="9">
        <v>15446</v>
      </c>
      <c r="I992" s="9">
        <v>30567</v>
      </c>
    </row>
    <row r="993" spans="2:9">
      <c r="B993" s="185"/>
      <c r="C993" s="2" t="s">
        <v>977</v>
      </c>
      <c r="D993" s="9" t="s">
        <v>1969</v>
      </c>
      <c r="E993" s="9">
        <v>4598</v>
      </c>
      <c r="F993" s="56">
        <v>5.2</v>
      </c>
      <c r="G993" s="9">
        <v>11670</v>
      </c>
      <c r="H993" s="9">
        <v>12464</v>
      </c>
      <c r="I993" s="9">
        <v>24134</v>
      </c>
    </row>
    <row r="994" spans="2:9">
      <c r="B994" s="185"/>
      <c r="C994" s="2" t="s">
        <v>978</v>
      </c>
      <c r="D994" s="9" t="s">
        <v>1970</v>
      </c>
      <c r="E994" s="9">
        <v>4964</v>
      </c>
      <c r="F994" s="56">
        <v>4.9000000000000004</v>
      </c>
      <c r="G994" s="9">
        <v>11750</v>
      </c>
      <c r="H994" s="9">
        <v>12886</v>
      </c>
      <c r="I994" s="9">
        <v>24636</v>
      </c>
    </row>
    <row r="995" spans="2:9">
      <c r="B995" s="185"/>
      <c r="C995" s="2" t="s">
        <v>978</v>
      </c>
      <c r="D995" s="9" t="s">
        <v>1971</v>
      </c>
      <c r="E995" s="9">
        <v>1992</v>
      </c>
      <c r="F995" s="56">
        <v>4.9000000000000004</v>
      </c>
      <c r="G995" s="9">
        <v>4646</v>
      </c>
      <c r="H995" s="9">
        <v>5078</v>
      </c>
      <c r="I995" s="9">
        <v>9724</v>
      </c>
    </row>
    <row r="996" spans="2:9">
      <c r="B996" s="185"/>
      <c r="C996" s="2" t="s">
        <v>978</v>
      </c>
      <c r="D996" s="9" t="s">
        <v>1972</v>
      </c>
      <c r="E996" s="9">
        <v>6830</v>
      </c>
      <c r="F996" s="56">
        <v>5.0999999999999996</v>
      </c>
      <c r="G996" s="9">
        <v>16724</v>
      </c>
      <c r="H996" s="9">
        <v>17984</v>
      </c>
      <c r="I996" s="9">
        <v>34708</v>
      </c>
    </row>
    <row r="997" spans="2:9">
      <c r="B997" s="185"/>
      <c r="C997" s="2" t="s">
        <v>978</v>
      </c>
      <c r="D997" s="9" t="s">
        <v>1973</v>
      </c>
      <c r="E997" s="9">
        <v>6298</v>
      </c>
      <c r="F997" s="56">
        <v>5.0999999999999996</v>
      </c>
      <c r="G997" s="9">
        <v>15424</v>
      </c>
      <c r="H997" s="9">
        <v>16508</v>
      </c>
      <c r="I997" s="9">
        <v>31932</v>
      </c>
    </row>
    <row r="998" spans="2:9">
      <c r="B998" s="185"/>
      <c r="C998" s="2" t="s">
        <v>978</v>
      </c>
      <c r="D998" s="9" t="s">
        <v>1974</v>
      </c>
      <c r="E998" s="9">
        <v>4234</v>
      </c>
      <c r="F998" s="56">
        <v>5</v>
      </c>
      <c r="G998" s="9">
        <v>9893</v>
      </c>
      <c r="H998" s="9">
        <v>11186</v>
      </c>
      <c r="I998" s="9">
        <v>21079</v>
      </c>
    </row>
    <row r="999" spans="2:9">
      <c r="B999" s="185"/>
      <c r="C999" s="2" t="s">
        <v>978</v>
      </c>
      <c r="D999" s="9" t="s">
        <v>1975</v>
      </c>
      <c r="E999" s="9">
        <v>4645</v>
      </c>
      <c r="F999" s="56">
        <v>5.2</v>
      </c>
      <c r="G999" s="9">
        <v>11805</v>
      </c>
      <c r="H999" s="9">
        <v>12392</v>
      </c>
      <c r="I999" s="9">
        <v>24197</v>
      </c>
    </row>
    <row r="1000" spans="2:9">
      <c r="B1000" s="185"/>
      <c r="C1000" s="2" t="s">
        <v>978</v>
      </c>
      <c r="D1000" s="9" t="s">
        <v>1976</v>
      </c>
      <c r="E1000" s="9">
        <v>7224</v>
      </c>
      <c r="F1000" s="56">
        <v>4.8</v>
      </c>
      <c r="G1000" s="9">
        <v>16529</v>
      </c>
      <c r="H1000" s="9">
        <v>18446</v>
      </c>
      <c r="I1000" s="9">
        <v>34975</v>
      </c>
    </row>
    <row r="1001" spans="2:9">
      <c r="B1001" s="185"/>
      <c r="C1001" s="2" t="s">
        <v>978</v>
      </c>
      <c r="D1001" s="9" t="s">
        <v>1977</v>
      </c>
      <c r="E1001" s="9">
        <v>4025</v>
      </c>
      <c r="F1001" s="56">
        <v>5</v>
      </c>
      <c r="G1001" s="9">
        <v>9759</v>
      </c>
      <c r="H1001" s="9">
        <v>10777</v>
      </c>
      <c r="I1001" s="9">
        <v>20536</v>
      </c>
    </row>
    <row r="1002" spans="2:9">
      <c r="B1002" s="185"/>
      <c r="C1002" s="2" t="s">
        <v>978</v>
      </c>
      <c r="D1002" s="9" t="s">
        <v>1978</v>
      </c>
      <c r="E1002" s="9">
        <v>7064</v>
      </c>
      <c r="F1002" s="56">
        <v>5</v>
      </c>
      <c r="G1002" s="9">
        <v>16977</v>
      </c>
      <c r="H1002" s="9">
        <v>18493</v>
      </c>
      <c r="I1002" s="9">
        <v>35470</v>
      </c>
    </row>
    <row r="1003" spans="2:9">
      <c r="B1003" s="185"/>
      <c r="C1003" s="2" t="s">
        <v>979</v>
      </c>
      <c r="D1003" s="1" t="s">
        <v>1</v>
      </c>
      <c r="E1003" s="52"/>
      <c r="F1003" s="193"/>
      <c r="G1003" s="52"/>
      <c r="H1003" s="52"/>
      <c r="I1003" s="52"/>
    </row>
    <row r="1004" spans="2:9">
      <c r="B1004" s="185"/>
      <c r="C1004" s="2" t="s">
        <v>980</v>
      </c>
      <c r="D1004" s="9" t="s">
        <v>1979</v>
      </c>
      <c r="E1004" s="9">
        <v>7727</v>
      </c>
      <c r="F1004" s="56">
        <v>5.2</v>
      </c>
      <c r="G1004" s="9">
        <v>19923</v>
      </c>
      <c r="H1004" s="9">
        <v>20434</v>
      </c>
      <c r="I1004" s="9">
        <v>40357</v>
      </c>
    </row>
    <row r="1005" spans="2:9">
      <c r="B1005" s="185"/>
      <c r="C1005" s="2" t="s">
        <v>980</v>
      </c>
      <c r="D1005" s="9" t="s">
        <v>1980</v>
      </c>
      <c r="E1005" s="9">
        <v>2274</v>
      </c>
      <c r="F1005" s="56">
        <v>5</v>
      </c>
      <c r="G1005" s="9">
        <v>5400</v>
      </c>
      <c r="H1005" s="9">
        <v>5897</v>
      </c>
      <c r="I1005" s="9">
        <v>11297</v>
      </c>
    </row>
    <row r="1006" spans="2:9">
      <c r="B1006" s="185"/>
      <c r="C1006" s="2" t="s">
        <v>980</v>
      </c>
      <c r="D1006" s="9" t="s">
        <v>1981</v>
      </c>
      <c r="E1006" s="9">
        <v>2784</v>
      </c>
      <c r="F1006" s="56">
        <v>4.8</v>
      </c>
      <c r="G1006" s="9">
        <v>6462</v>
      </c>
      <c r="H1006" s="9">
        <v>7027</v>
      </c>
      <c r="I1006" s="9">
        <v>13489</v>
      </c>
    </row>
    <row r="1007" spans="2:9">
      <c r="B1007" s="185"/>
      <c r="C1007" s="2" t="s">
        <v>980</v>
      </c>
      <c r="D1007" s="9" t="s">
        <v>1982</v>
      </c>
      <c r="E1007" s="9">
        <v>6894</v>
      </c>
      <c r="F1007" s="56">
        <v>5.0999999999999996</v>
      </c>
      <c r="G1007" s="9">
        <v>17558</v>
      </c>
      <c r="H1007" s="9">
        <v>18091</v>
      </c>
      <c r="I1007" s="9">
        <v>35649</v>
      </c>
    </row>
    <row r="1008" spans="2:9">
      <c r="B1008" s="185"/>
      <c r="C1008" s="2" t="s">
        <v>980</v>
      </c>
      <c r="D1008" s="9" t="s">
        <v>1983</v>
      </c>
      <c r="E1008" s="9">
        <v>5435</v>
      </c>
      <c r="F1008" s="56">
        <v>4.9000000000000004</v>
      </c>
      <c r="G1008" s="9">
        <v>13556</v>
      </c>
      <c r="H1008" s="9">
        <v>13746</v>
      </c>
      <c r="I1008" s="9">
        <v>27302</v>
      </c>
    </row>
    <row r="1009" spans="2:9">
      <c r="B1009" s="185"/>
      <c r="C1009" s="2" t="s">
        <v>981</v>
      </c>
      <c r="D1009" s="1" t="s">
        <v>1</v>
      </c>
      <c r="E1009" s="52"/>
      <c r="F1009" s="193"/>
      <c r="G1009" s="52"/>
      <c r="H1009" s="52"/>
      <c r="I1009" s="52"/>
    </row>
    <row r="1010" spans="2:9">
      <c r="B1010" s="185"/>
      <c r="C1010" s="2" t="s">
        <v>982</v>
      </c>
      <c r="D1010" s="9" t="s">
        <v>1984</v>
      </c>
      <c r="E1010" s="9">
        <v>2192</v>
      </c>
      <c r="F1010" s="56">
        <v>4.7</v>
      </c>
      <c r="G1010" s="9">
        <v>4997</v>
      </c>
      <c r="H1010" s="9">
        <v>5249</v>
      </c>
      <c r="I1010" s="9">
        <v>10246</v>
      </c>
    </row>
    <row r="1011" spans="2:9">
      <c r="B1011" s="185"/>
      <c r="C1011" s="2" t="s">
        <v>982</v>
      </c>
      <c r="D1011" s="9" t="s">
        <v>1985</v>
      </c>
      <c r="E1011" s="9">
        <v>2644</v>
      </c>
      <c r="F1011" s="56">
        <v>4.8</v>
      </c>
      <c r="G1011" s="9">
        <v>6085</v>
      </c>
      <c r="H1011" s="9">
        <v>6646</v>
      </c>
      <c r="I1011" s="9">
        <v>12731</v>
      </c>
    </row>
    <row r="1012" spans="2:9">
      <c r="B1012" s="185"/>
      <c r="C1012" s="2" t="s">
        <v>982</v>
      </c>
      <c r="D1012" s="9" t="s">
        <v>1986</v>
      </c>
      <c r="E1012" s="9">
        <v>3109</v>
      </c>
      <c r="F1012" s="56">
        <v>4.8</v>
      </c>
      <c r="G1012" s="9">
        <v>7354</v>
      </c>
      <c r="H1012" s="9">
        <v>7589</v>
      </c>
      <c r="I1012" s="9">
        <v>14943</v>
      </c>
    </row>
    <row r="1013" spans="2:9">
      <c r="B1013" s="185"/>
      <c r="C1013" s="2" t="s">
        <v>982</v>
      </c>
      <c r="D1013" s="9" t="s">
        <v>1987</v>
      </c>
      <c r="E1013" s="9">
        <v>3083</v>
      </c>
      <c r="F1013" s="56">
        <v>4.9000000000000004</v>
      </c>
      <c r="G1013" s="9">
        <v>7509</v>
      </c>
      <c r="H1013" s="9">
        <v>7762</v>
      </c>
      <c r="I1013" s="9">
        <v>15271</v>
      </c>
    </row>
    <row r="1014" spans="2:9">
      <c r="B1014" s="185"/>
      <c r="C1014" s="2" t="s">
        <v>982</v>
      </c>
      <c r="D1014" s="9" t="s">
        <v>1988</v>
      </c>
      <c r="E1014" s="9">
        <v>4815</v>
      </c>
      <c r="F1014" s="56">
        <v>4.5999999999999996</v>
      </c>
      <c r="G1014" s="9">
        <v>10730</v>
      </c>
      <c r="H1014" s="9">
        <v>11457</v>
      </c>
      <c r="I1014" s="9">
        <v>22187</v>
      </c>
    </row>
    <row r="1015" spans="2:9">
      <c r="B1015" s="185"/>
      <c r="C1015" s="2" t="s">
        <v>982</v>
      </c>
      <c r="D1015" s="9" t="s">
        <v>1989</v>
      </c>
      <c r="E1015" s="9">
        <v>2897</v>
      </c>
      <c r="F1015" s="56">
        <v>4.8</v>
      </c>
      <c r="G1015" s="9">
        <v>6801</v>
      </c>
      <c r="H1015" s="9">
        <v>7077</v>
      </c>
      <c r="I1015" s="9">
        <v>13878</v>
      </c>
    </row>
    <row r="1016" spans="2:9">
      <c r="B1016" s="185"/>
      <c r="C1016" s="2" t="s">
        <v>982</v>
      </c>
      <c r="D1016" s="9" t="s">
        <v>1990</v>
      </c>
      <c r="E1016" s="9">
        <v>2115</v>
      </c>
      <c r="F1016" s="56">
        <v>4.8</v>
      </c>
      <c r="G1016" s="9">
        <v>4913</v>
      </c>
      <c r="H1016" s="9">
        <v>5231</v>
      </c>
      <c r="I1016" s="9">
        <v>10144</v>
      </c>
    </row>
    <row r="1017" spans="2:9">
      <c r="B1017" s="185"/>
      <c r="C1017" s="2" t="s">
        <v>982</v>
      </c>
      <c r="D1017" s="9" t="s">
        <v>1991</v>
      </c>
      <c r="E1017" s="9">
        <v>1418</v>
      </c>
      <c r="F1017" s="56">
        <v>4.3</v>
      </c>
      <c r="G1017" s="9">
        <v>3055</v>
      </c>
      <c r="H1017" s="9">
        <v>3162</v>
      </c>
      <c r="I1017" s="9">
        <v>6217</v>
      </c>
    </row>
    <row r="1018" spans="2:9">
      <c r="B1018" s="185"/>
      <c r="C1018" s="2" t="s">
        <v>983</v>
      </c>
      <c r="D1018" s="1" t="s">
        <v>1</v>
      </c>
      <c r="E1018" s="52"/>
      <c r="F1018" s="193"/>
      <c r="G1018" s="52"/>
      <c r="H1018" s="52"/>
      <c r="I1018" s="52"/>
    </row>
    <row r="1019" spans="2:9">
      <c r="B1019" s="185"/>
      <c r="C1019" s="2" t="s">
        <v>984</v>
      </c>
      <c r="D1019" s="2" t="s">
        <v>985</v>
      </c>
      <c r="E1019" s="9">
        <v>6839</v>
      </c>
      <c r="F1019" s="56">
        <v>5</v>
      </c>
      <c r="G1019" s="9">
        <v>16770</v>
      </c>
      <c r="H1019" s="9">
        <v>17610</v>
      </c>
      <c r="I1019" s="9">
        <v>34380</v>
      </c>
    </row>
    <row r="1020" spans="2:9">
      <c r="B1020" s="185"/>
      <c r="C1020" s="2" t="s">
        <v>984</v>
      </c>
      <c r="D1020" s="2" t="s">
        <v>986</v>
      </c>
      <c r="E1020" s="9">
        <v>3660</v>
      </c>
      <c r="F1020" s="56">
        <v>4.8</v>
      </c>
      <c r="G1020" s="9">
        <v>8713</v>
      </c>
      <c r="H1020" s="9">
        <v>8977</v>
      </c>
      <c r="I1020" s="9">
        <v>17690</v>
      </c>
    </row>
    <row r="1021" spans="2:9">
      <c r="B1021" s="185"/>
      <c r="C1021" s="2" t="s">
        <v>984</v>
      </c>
      <c r="D1021" s="2" t="s">
        <v>987</v>
      </c>
      <c r="E1021" s="9">
        <v>6047</v>
      </c>
      <c r="F1021" s="56">
        <v>5</v>
      </c>
      <c r="G1021" s="9">
        <v>14532</v>
      </c>
      <c r="H1021" s="9">
        <v>15701</v>
      </c>
      <c r="I1021" s="9">
        <v>30233</v>
      </c>
    </row>
    <row r="1022" spans="2:9">
      <c r="B1022" s="185"/>
      <c r="C1022" s="2" t="s">
        <v>984</v>
      </c>
      <c r="D1022" s="2" t="s">
        <v>988</v>
      </c>
      <c r="E1022" s="9">
        <v>6144</v>
      </c>
      <c r="F1022" s="56">
        <v>5</v>
      </c>
      <c r="G1022" s="9">
        <v>14778</v>
      </c>
      <c r="H1022" s="9">
        <v>15721</v>
      </c>
      <c r="I1022" s="9">
        <v>30499</v>
      </c>
    </row>
    <row r="1023" spans="2:9">
      <c r="B1023" s="185"/>
      <c r="C1023" s="2" t="s">
        <v>984</v>
      </c>
      <c r="D1023" s="2" t="s">
        <v>989</v>
      </c>
      <c r="E1023" s="9">
        <v>9771</v>
      </c>
      <c r="F1023" s="56">
        <v>4.8</v>
      </c>
      <c r="G1023" s="9">
        <v>22992</v>
      </c>
      <c r="H1023" s="9">
        <v>24414</v>
      </c>
      <c r="I1023" s="9">
        <v>47406</v>
      </c>
    </row>
    <row r="1024" spans="2:9">
      <c r="B1024" s="185"/>
      <c r="C1024" s="2" t="s">
        <v>984</v>
      </c>
      <c r="D1024" s="2" t="s">
        <v>990</v>
      </c>
      <c r="E1024" s="9">
        <v>8002</v>
      </c>
      <c r="F1024" s="56">
        <v>5.0999999999999996</v>
      </c>
      <c r="G1024" s="9">
        <v>19878</v>
      </c>
      <c r="H1024" s="9">
        <v>21327</v>
      </c>
      <c r="I1024" s="9">
        <v>41205</v>
      </c>
    </row>
    <row r="1025" spans="2:9">
      <c r="B1025" s="185"/>
      <c r="C1025" s="2" t="s">
        <v>984</v>
      </c>
      <c r="D1025" s="2" t="s">
        <v>991</v>
      </c>
      <c r="E1025" s="9">
        <v>10655</v>
      </c>
      <c r="F1025" s="56">
        <v>5.0999999999999996</v>
      </c>
      <c r="G1025" s="9">
        <v>26970</v>
      </c>
      <c r="H1025" s="9">
        <v>28283</v>
      </c>
      <c r="I1025" s="9">
        <v>55253</v>
      </c>
    </row>
    <row r="1026" spans="2:9">
      <c r="B1026" s="185"/>
      <c r="C1026" s="2" t="s">
        <v>984</v>
      </c>
      <c r="D1026" s="2" t="s">
        <v>992</v>
      </c>
      <c r="E1026" s="9">
        <v>7255</v>
      </c>
      <c r="F1026" s="56">
        <v>5.2</v>
      </c>
      <c r="G1026" s="9">
        <v>18299</v>
      </c>
      <c r="H1026" s="9">
        <v>19754</v>
      </c>
      <c r="I1026" s="9">
        <v>38053</v>
      </c>
    </row>
    <row r="1027" spans="2:9">
      <c r="B1027" s="185"/>
      <c r="C1027" s="2" t="s">
        <v>984</v>
      </c>
      <c r="D1027" s="2" t="s">
        <v>993</v>
      </c>
      <c r="E1027" s="9">
        <v>5224</v>
      </c>
      <c r="F1027" s="56">
        <v>5.2</v>
      </c>
      <c r="G1027" s="9">
        <v>13263</v>
      </c>
      <c r="H1027" s="9">
        <v>13868</v>
      </c>
      <c r="I1027" s="9">
        <v>27131</v>
      </c>
    </row>
    <row r="1028" spans="2:9">
      <c r="B1028" s="185"/>
      <c r="C1028" s="2" t="s">
        <v>984</v>
      </c>
      <c r="D1028" s="2" t="s">
        <v>994</v>
      </c>
      <c r="E1028" s="9">
        <v>5793</v>
      </c>
      <c r="F1028" s="56">
        <v>4.9000000000000004</v>
      </c>
      <c r="G1028" s="9">
        <v>13943</v>
      </c>
      <c r="H1028" s="9">
        <v>14243</v>
      </c>
      <c r="I1028" s="9">
        <v>28186</v>
      </c>
    </row>
    <row r="1029" spans="2:9">
      <c r="B1029" s="185"/>
      <c r="C1029" s="2" t="s">
        <v>984</v>
      </c>
      <c r="D1029" s="2" t="s">
        <v>995</v>
      </c>
      <c r="E1029" s="9">
        <v>5615</v>
      </c>
      <c r="F1029" s="56">
        <v>4.5999999999999996</v>
      </c>
      <c r="G1029" s="9">
        <v>12684</v>
      </c>
      <c r="H1029" s="9">
        <v>13434</v>
      </c>
      <c r="I1029" s="9">
        <v>26118</v>
      </c>
    </row>
    <row r="1030" spans="2:9">
      <c r="B1030" s="185"/>
      <c r="C1030" s="2" t="s">
        <v>984</v>
      </c>
      <c r="D1030" s="2" t="s">
        <v>996</v>
      </c>
      <c r="E1030" s="9">
        <v>2430</v>
      </c>
      <c r="F1030" s="56">
        <v>4.7</v>
      </c>
      <c r="G1030" s="9">
        <v>5882</v>
      </c>
      <c r="H1030" s="9">
        <v>5975</v>
      </c>
      <c r="I1030" s="9">
        <v>11857</v>
      </c>
    </row>
    <row r="1031" spans="2:9">
      <c r="B1031" s="185"/>
      <c r="C1031" s="2" t="s">
        <v>997</v>
      </c>
      <c r="D1031" s="1" t="s">
        <v>1</v>
      </c>
      <c r="E1031" s="52"/>
      <c r="F1031" s="193"/>
      <c r="G1031" s="52"/>
      <c r="H1031" s="52"/>
      <c r="I1031" s="52"/>
    </row>
    <row r="1032" spans="2:9">
      <c r="B1032" s="185"/>
      <c r="C1032" s="2" t="s">
        <v>998</v>
      </c>
      <c r="D1032" s="2" t="s">
        <v>999</v>
      </c>
      <c r="E1032" s="9">
        <v>2570</v>
      </c>
      <c r="F1032" s="56">
        <v>5.5</v>
      </c>
      <c r="G1032" s="9">
        <v>7095</v>
      </c>
      <c r="H1032" s="9">
        <v>7117</v>
      </c>
      <c r="I1032" s="9">
        <v>14212</v>
      </c>
    </row>
    <row r="1033" spans="2:9">
      <c r="B1033" s="185"/>
      <c r="C1033" s="2" t="s">
        <v>998</v>
      </c>
      <c r="D1033" s="2" t="s">
        <v>1000</v>
      </c>
      <c r="E1033" s="9">
        <v>1760</v>
      </c>
      <c r="F1033" s="56">
        <v>5.2</v>
      </c>
      <c r="G1033" s="9">
        <v>4508</v>
      </c>
      <c r="H1033" s="9">
        <v>4674</v>
      </c>
      <c r="I1033" s="9">
        <v>9182</v>
      </c>
    </row>
    <row r="1034" spans="2:9">
      <c r="B1034" s="185"/>
      <c r="C1034" s="2" t="s">
        <v>998</v>
      </c>
      <c r="D1034" s="2" t="s">
        <v>1001</v>
      </c>
      <c r="E1034" s="9">
        <v>2887</v>
      </c>
      <c r="F1034" s="56">
        <v>6.2</v>
      </c>
      <c r="G1034" s="9">
        <v>8459</v>
      </c>
      <c r="H1034" s="9">
        <v>9370</v>
      </c>
      <c r="I1034" s="9">
        <v>17829</v>
      </c>
    </row>
    <row r="1035" spans="2:9">
      <c r="B1035" s="185"/>
      <c r="C1035" s="2" t="s">
        <v>998</v>
      </c>
      <c r="D1035" s="2" t="s">
        <v>1002</v>
      </c>
      <c r="E1035" s="9">
        <v>3880</v>
      </c>
      <c r="F1035" s="56">
        <v>4.9000000000000004</v>
      </c>
      <c r="G1035" s="9">
        <v>9095</v>
      </c>
      <c r="H1035" s="9">
        <v>10170</v>
      </c>
      <c r="I1035" s="9">
        <v>19265</v>
      </c>
    </row>
    <row r="1036" spans="2:9">
      <c r="B1036" s="185"/>
      <c r="C1036" s="2" t="s">
        <v>998</v>
      </c>
      <c r="D1036" s="2" t="s">
        <v>1003</v>
      </c>
      <c r="E1036" s="9">
        <v>2479</v>
      </c>
      <c r="F1036" s="56">
        <v>5.4</v>
      </c>
      <c r="G1036" s="9">
        <v>6489</v>
      </c>
      <c r="H1036" s="9">
        <v>6894</v>
      </c>
      <c r="I1036" s="9">
        <v>13383</v>
      </c>
    </row>
    <row r="1037" spans="2:9">
      <c r="B1037" s="185"/>
      <c r="C1037" s="2" t="s">
        <v>998</v>
      </c>
      <c r="D1037" s="2" t="s">
        <v>1004</v>
      </c>
      <c r="E1037" s="9">
        <v>3663</v>
      </c>
      <c r="F1037" s="56">
        <v>5.3</v>
      </c>
      <c r="G1037" s="9">
        <v>8898</v>
      </c>
      <c r="H1037" s="9">
        <v>10397</v>
      </c>
      <c r="I1037" s="9">
        <v>19295</v>
      </c>
    </row>
    <row r="1038" spans="2:9">
      <c r="B1038" s="185"/>
      <c r="C1038" s="2" t="s">
        <v>998</v>
      </c>
      <c r="D1038" s="2" t="s">
        <v>1005</v>
      </c>
      <c r="E1038" s="9">
        <v>2912</v>
      </c>
      <c r="F1038" s="56">
        <v>5.2</v>
      </c>
      <c r="G1038" s="9">
        <v>7247</v>
      </c>
      <c r="H1038" s="9">
        <v>7796</v>
      </c>
      <c r="I1038" s="9">
        <v>15043</v>
      </c>
    </row>
    <row r="1039" spans="2:9">
      <c r="B1039" s="185"/>
      <c r="C1039" s="2" t="s">
        <v>998</v>
      </c>
      <c r="D1039" s="2" t="s">
        <v>1006</v>
      </c>
      <c r="E1039" s="9">
        <v>1940</v>
      </c>
      <c r="F1039" s="56">
        <v>5.4</v>
      </c>
      <c r="G1039" s="9">
        <v>4938</v>
      </c>
      <c r="H1039" s="9">
        <v>5453</v>
      </c>
      <c r="I1039" s="9">
        <v>10391</v>
      </c>
    </row>
    <row r="1040" spans="2:9">
      <c r="B1040" s="185"/>
      <c r="C1040" s="2" t="s">
        <v>998</v>
      </c>
      <c r="D1040" s="2" t="s">
        <v>1007</v>
      </c>
      <c r="E1040" s="9">
        <v>1970</v>
      </c>
      <c r="F1040" s="56">
        <v>5</v>
      </c>
      <c r="G1040" s="9">
        <v>4895</v>
      </c>
      <c r="H1040" s="9">
        <v>5110</v>
      </c>
      <c r="I1040" s="9">
        <v>10005</v>
      </c>
    </row>
    <row r="1041" spans="2:9">
      <c r="B1041" s="185"/>
      <c r="C1041" s="2" t="s">
        <v>998</v>
      </c>
      <c r="D1041" s="2" t="s">
        <v>1008</v>
      </c>
      <c r="E1041" s="9">
        <v>2905</v>
      </c>
      <c r="F1041" s="56">
        <v>4.7</v>
      </c>
      <c r="G1041" s="9">
        <v>6691</v>
      </c>
      <c r="H1041" s="9">
        <v>7389</v>
      </c>
      <c r="I1041" s="9">
        <v>14080</v>
      </c>
    </row>
    <row r="1042" spans="2:9">
      <c r="B1042" s="185"/>
      <c r="C1042" s="2" t="s">
        <v>998</v>
      </c>
      <c r="D1042" s="2" t="s">
        <v>1009</v>
      </c>
      <c r="E1042" s="9">
        <v>4115</v>
      </c>
      <c r="F1042" s="56">
        <v>5.5</v>
      </c>
      <c r="G1042" s="9">
        <v>10887</v>
      </c>
      <c r="H1042" s="9">
        <v>11652</v>
      </c>
      <c r="I1042" s="9">
        <v>22539</v>
      </c>
    </row>
    <row r="1043" spans="2:9">
      <c r="B1043" s="185"/>
      <c r="C1043" s="2" t="s">
        <v>998</v>
      </c>
      <c r="D1043" s="2" t="s">
        <v>1010</v>
      </c>
      <c r="E1043" s="9">
        <v>3824</v>
      </c>
      <c r="F1043" s="56">
        <v>4.8</v>
      </c>
      <c r="G1043" s="9">
        <v>8946</v>
      </c>
      <c r="H1043" s="9">
        <v>9553</v>
      </c>
      <c r="I1043" s="9">
        <v>18499</v>
      </c>
    </row>
    <row r="1044" spans="2:9">
      <c r="B1044" s="185"/>
      <c r="C1044" s="2" t="s">
        <v>1011</v>
      </c>
      <c r="D1044" s="1" t="s">
        <v>1</v>
      </c>
      <c r="E1044" s="52"/>
      <c r="F1044" s="193"/>
      <c r="G1044" s="52"/>
      <c r="H1044" s="52"/>
      <c r="I1044" s="52"/>
    </row>
    <row r="1045" spans="2:9">
      <c r="B1045" s="185"/>
      <c r="C1045" s="2" t="s">
        <v>1012</v>
      </c>
      <c r="D1045" s="2" t="s">
        <v>1013</v>
      </c>
      <c r="E1045" s="9">
        <v>5375</v>
      </c>
      <c r="F1045" s="56">
        <v>7.5</v>
      </c>
      <c r="G1045" s="9">
        <v>19385</v>
      </c>
      <c r="H1045" s="9">
        <v>21042</v>
      </c>
      <c r="I1045" s="9">
        <v>40427</v>
      </c>
    </row>
    <row r="1046" spans="2:9">
      <c r="B1046" s="185"/>
      <c r="C1046" s="2" t="s">
        <v>1012</v>
      </c>
      <c r="D1046" s="2" t="s">
        <v>1014</v>
      </c>
      <c r="E1046" s="9">
        <v>3380</v>
      </c>
      <c r="F1046" s="56">
        <v>7.2</v>
      </c>
      <c r="G1046" s="9">
        <v>12487</v>
      </c>
      <c r="H1046" s="9">
        <v>11956</v>
      </c>
      <c r="I1046" s="9">
        <v>24443</v>
      </c>
    </row>
    <row r="1047" spans="2:9">
      <c r="B1047" s="185"/>
      <c r="C1047" s="2" t="s">
        <v>1012</v>
      </c>
      <c r="D1047" s="2" t="s">
        <v>1015</v>
      </c>
      <c r="E1047" s="9">
        <v>4463</v>
      </c>
      <c r="F1047" s="56">
        <v>6.8</v>
      </c>
      <c r="G1047" s="9">
        <v>14740</v>
      </c>
      <c r="H1047" s="9">
        <v>15788</v>
      </c>
      <c r="I1047" s="9">
        <v>30528</v>
      </c>
    </row>
    <row r="1048" spans="2:9">
      <c r="B1048" s="185"/>
      <c r="C1048" s="2" t="s">
        <v>1012</v>
      </c>
      <c r="D1048" s="2" t="s">
        <v>1016</v>
      </c>
      <c r="E1048" s="9">
        <v>6490</v>
      </c>
      <c r="F1048" s="56">
        <v>7</v>
      </c>
      <c r="G1048" s="9">
        <v>21084</v>
      </c>
      <c r="H1048" s="9">
        <v>24675</v>
      </c>
      <c r="I1048" s="9">
        <v>45759</v>
      </c>
    </row>
    <row r="1049" spans="2:9">
      <c r="B1049" s="185"/>
      <c r="C1049" s="2" t="s">
        <v>1012</v>
      </c>
      <c r="D1049" s="2" t="s">
        <v>1017</v>
      </c>
      <c r="E1049" s="9">
        <v>4153</v>
      </c>
      <c r="F1049" s="56">
        <v>7.2</v>
      </c>
      <c r="G1049" s="9">
        <v>13921</v>
      </c>
      <c r="H1049" s="9">
        <v>15897</v>
      </c>
      <c r="I1049" s="9">
        <v>29818</v>
      </c>
    </row>
    <row r="1050" spans="2:9">
      <c r="B1050" s="185"/>
      <c r="C1050" s="2" t="s">
        <v>1012</v>
      </c>
      <c r="D1050" s="2" t="s">
        <v>1018</v>
      </c>
      <c r="E1050" s="9">
        <v>5379</v>
      </c>
      <c r="F1050" s="56">
        <v>7.5</v>
      </c>
      <c r="G1050" s="9">
        <v>18876</v>
      </c>
      <c r="H1050" s="9">
        <v>21366</v>
      </c>
      <c r="I1050" s="9">
        <v>40242</v>
      </c>
    </row>
    <row r="1051" spans="2:9">
      <c r="B1051" s="185"/>
      <c r="C1051" s="2" t="s">
        <v>1012</v>
      </c>
      <c r="D1051" s="2" t="s">
        <v>1019</v>
      </c>
      <c r="E1051" s="9">
        <v>5084</v>
      </c>
      <c r="F1051" s="56">
        <v>7.1</v>
      </c>
      <c r="G1051" s="9">
        <v>18106</v>
      </c>
      <c r="H1051" s="9">
        <v>19278</v>
      </c>
      <c r="I1051" s="9">
        <v>37384</v>
      </c>
    </row>
    <row r="1052" spans="2:9">
      <c r="B1052" s="185"/>
      <c r="C1052" s="2" t="s">
        <v>1012</v>
      </c>
      <c r="D1052" s="2" t="s">
        <v>1020</v>
      </c>
      <c r="E1052" s="9">
        <v>5128</v>
      </c>
      <c r="F1052" s="13">
        <v>8.1999999999999993</v>
      </c>
      <c r="G1052" s="9">
        <v>19043</v>
      </c>
      <c r="H1052" s="9">
        <v>23639</v>
      </c>
      <c r="I1052" s="9">
        <v>42682</v>
      </c>
    </row>
    <row r="1053" spans="2:9">
      <c r="B1053" s="185"/>
      <c r="C1053" s="2" t="s">
        <v>1012</v>
      </c>
      <c r="D1053" s="2" t="s">
        <v>1021</v>
      </c>
      <c r="E1053" s="9">
        <v>4146</v>
      </c>
      <c r="F1053" s="13">
        <v>7.6</v>
      </c>
      <c r="G1053" s="9">
        <v>15559</v>
      </c>
      <c r="H1053" s="9">
        <v>17033</v>
      </c>
      <c r="I1053" s="9">
        <v>32592</v>
      </c>
    </row>
    <row r="1054" spans="2:9">
      <c r="B1054" s="185"/>
      <c r="C1054" s="2" t="s">
        <v>1012</v>
      </c>
      <c r="D1054" s="2" t="s">
        <v>1022</v>
      </c>
      <c r="E1054" s="9">
        <v>4793</v>
      </c>
      <c r="F1054" s="13">
        <v>7.9</v>
      </c>
      <c r="G1054" s="9">
        <v>17488</v>
      </c>
      <c r="H1054" s="9">
        <v>20363</v>
      </c>
      <c r="I1054" s="9">
        <v>37851</v>
      </c>
    </row>
    <row r="1055" spans="2:9">
      <c r="B1055" s="185"/>
      <c r="C1055" s="2" t="s">
        <v>1012</v>
      </c>
      <c r="D1055" s="2" t="s">
        <v>1023</v>
      </c>
      <c r="E1055" s="9">
        <v>6509</v>
      </c>
      <c r="F1055" s="13">
        <v>6.8</v>
      </c>
      <c r="G1055" s="9">
        <v>21004</v>
      </c>
      <c r="H1055" s="9">
        <v>23314</v>
      </c>
      <c r="I1055" s="9">
        <v>44318</v>
      </c>
    </row>
    <row r="1056" spans="2:9">
      <c r="B1056" s="185"/>
      <c r="C1056" s="2" t="s">
        <v>1012</v>
      </c>
      <c r="D1056" s="2" t="s">
        <v>1024</v>
      </c>
      <c r="E1056" s="9">
        <v>4449</v>
      </c>
      <c r="F1056" s="13">
        <v>9.5</v>
      </c>
      <c r="G1056" s="9">
        <v>21593</v>
      </c>
      <c r="H1056" s="9">
        <v>22339</v>
      </c>
      <c r="I1056" s="9">
        <v>43932</v>
      </c>
    </row>
    <row r="1057" spans="2:10">
      <c r="B1057" s="185"/>
      <c r="C1057" s="2" t="s">
        <v>1012</v>
      </c>
      <c r="D1057" s="2" t="s">
        <v>1025</v>
      </c>
      <c r="E1057" s="9">
        <v>4373</v>
      </c>
      <c r="F1057" s="13">
        <v>8</v>
      </c>
      <c r="G1057" s="9">
        <v>16525</v>
      </c>
      <c r="H1057" s="9">
        <v>19081</v>
      </c>
      <c r="I1057" s="9">
        <v>35606</v>
      </c>
    </row>
    <row r="1058" spans="2:10">
      <c r="B1058" s="185"/>
      <c r="C1058" s="2" t="s">
        <v>1026</v>
      </c>
      <c r="D1058" s="1" t="s">
        <v>1</v>
      </c>
      <c r="E1058" s="52"/>
      <c r="F1058" s="54"/>
      <c r="G1058" s="52"/>
      <c r="H1058" s="52"/>
      <c r="I1058" s="52"/>
      <c r="J1058" s="1" t="s">
        <v>1</v>
      </c>
    </row>
    <row r="1059" spans="2:10">
      <c r="B1059" s="185"/>
      <c r="C1059" s="2" t="s">
        <v>1027</v>
      </c>
      <c r="D1059" s="2" t="s">
        <v>1992</v>
      </c>
      <c r="E1059" s="9">
        <v>3471</v>
      </c>
      <c r="F1059" s="56">
        <v>5</v>
      </c>
      <c r="G1059" s="9">
        <v>8310</v>
      </c>
      <c r="H1059" s="9">
        <v>9092</v>
      </c>
      <c r="I1059" s="9">
        <v>17402</v>
      </c>
    </row>
    <row r="1060" spans="2:10">
      <c r="B1060" s="185"/>
      <c r="C1060" s="2" t="s">
        <v>1027</v>
      </c>
      <c r="D1060" s="2" t="s">
        <v>1993</v>
      </c>
      <c r="E1060" s="9">
        <v>4608</v>
      </c>
      <c r="F1060" s="56">
        <v>4.7</v>
      </c>
      <c r="G1060" s="9">
        <v>10654</v>
      </c>
      <c r="H1060" s="9">
        <v>11220</v>
      </c>
      <c r="I1060" s="9">
        <v>21874</v>
      </c>
    </row>
    <row r="1061" spans="2:10">
      <c r="B1061" s="185"/>
      <c r="C1061" s="2" t="s">
        <v>1027</v>
      </c>
      <c r="D1061" s="2" t="s">
        <v>1994</v>
      </c>
      <c r="E1061" s="9">
        <v>6668</v>
      </c>
      <c r="F1061" s="56">
        <v>4.7</v>
      </c>
      <c r="G1061" s="9">
        <v>14659</v>
      </c>
      <c r="H1061" s="9">
        <v>16486</v>
      </c>
      <c r="I1061" s="9">
        <v>31145</v>
      </c>
    </row>
    <row r="1062" spans="2:10">
      <c r="B1062" s="185"/>
      <c r="C1062" s="2" t="s">
        <v>1027</v>
      </c>
      <c r="D1062" s="2" t="s">
        <v>1995</v>
      </c>
      <c r="E1062" s="9">
        <v>7436</v>
      </c>
      <c r="F1062" s="56">
        <v>4.5999999999999996</v>
      </c>
      <c r="G1062" s="9">
        <v>16588</v>
      </c>
      <c r="H1062" s="9">
        <v>17965</v>
      </c>
      <c r="I1062" s="9">
        <v>34553</v>
      </c>
    </row>
    <row r="1063" spans="2:10">
      <c r="B1063" s="185"/>
      <c r="C1063" s="2" t="s">
        <v>1027</v>
      </c>
      <c r="D1063" s="2" t="s">
        <v>1996</v>
      </c>
      <c r="E1063" s="9">
        <v>4671</v>
      </c>
      <c r="F1063" s="56">
        <v>4.4000000000000004</v>
      </c>
      <c r="G1063" s="9">
        <v>9826</v>
      </c>
      <c r="H1063" s="9">
        <v>10762</v>
      </c>
      <c r="I1063" s="9">
        <v>20588</v>
      </c>
    </row>
    <row r="1064" spans="2:10">
      <c r="B1064" s="185"/>
      <c r="C1064" s="2" t="s">
        <v>1027</v>
      </c>
      <c r="D1064" s="2" t="s">
        <v>1997</v>
      </c>
      <c r="E1064" s="9">
        <v>3091</v>
      </c>
      <c r="F1064" s="56">
        <v>5</v>
      </c>
      <c r="G1064" s="9">
        <v>7399</v>
      </c>
      <c r="H1064" s="9">
        <v>8078</v>
      </c>
      <c r="I1064" s="9">
        <v>15477</v>
      </c>
    </row>
    <row r="1065" spans="2:10">
      <c r="B1065" s="185"/>
      <c r="C1065" s="2" t="s">
        <v>1027</v>
      </c>
      <c r="D1065" s="2" t="s">
        <v>1998</v>
      </c>
      <c r="E1065" s="9">
        <v>7030</v>
      </c>
      <c r="F1065" s="56">
        <v>4.5999999999999996</v>
      </c>
      <c r="G1065" s="9">
        <v>16285</v>
      </c>
      <c r="H1065" s="9">
        <v>17141</v>
      </c>
      <c r="I1065" s="9">
        <v>33426</v>
      </c>
    </row>
    <row r="1066" spans="2:10">
      <c r="B1066" s="185"/>
      <c r="C1066" s="2" t="s">
        <v>1027</v>
      </c>
      <c r="D1066" s="2" t="s">
        <v>1999</v>
      </c>
      <c r="E1066" s="9">
        <v>4031</v>
      </c>
      <c r="F1066" s="56">
        <v>4.5999999999999996</v>
      </c>
      <c r="G1066" s="9">
        <v>8882</v>
      </c>
      <c r="H1066" s="9">
        <v>9845</v>
      </c>
      <c r="I1066" s="9">
        <v>18727</v>
      </c>
    </row>
    <row r="1067" spans="2:10">
      <c r="B1067" s="185"/>
      <c r="C1067" s="2" t="s">
        <v>1027</v>
      </c>
      <c r="D1067" s="2" t="s">
        <v>2000</v>
      </c>
      <c r="E1067" s="9">
        <v>7403</v>
      </c>
      <c r="F1067" s="56">
        <v>4.7</v>
      </c>
      <c r="G1067" s="9">
        <v>16798</v>
      </c>
      <c r="H1067" s="9">
        <v>17957</v>
      </c>
      <c r="I1067" s="9">
        <v>34755</v>
      </c>
    </row>
    <row r="1068" spans="2:10">
      <c r="B1068" s="185"/>
      <c r="C1068" s="2" t="s">
        <v>1027</v>
      </c>
      <c r="D1068" s="2" t="s">
        <v>2001</v>
      </c>
      <c r="E1068" s="9">
        <v>2560</v>
      </c>
      <c r="F1068" s="56">
        <v>4.8</v>
      </c>
      <c r="G1068" s="9">
        <v>6010</v>
      </c>
      <c r="H1068" s="9">
        <v>6411</v>
      </c>
      <c r="I1068" s="9">
        <v>12421</v>
      </c>
    </row>
    <row r="1069" spans="2:10">
      <c r="C1069" s="2"/>
      <c r="D1069" s="2"/>
      <c r="E1069" s="9"/>
      <c r="F1069" s="9"/>
      <c r="G1069" s="9"/>
      <c r="H1069" s="9"/>
      <c r="I1069" s="9"/>
    </row>
    <row r="1070" spans="2:10">
      <c r="C1070" s="186" t="s">
        <v>2475</v>
      </c>
      <c r="D1070" s="2"/>
      <c r="E1070" s="52"/>
      <c r="F1070" s="54"/>
      <c r="G1070" s="52"/>
      <c r="H1070" s="52"/>
      <c r="I1070" s="52"/>
      <c r="J1070" s="1"/>
    </row>
    <row r="1071" spans="2:10">
      <c r="B1071" s="187"/>
      <c r="C1071" s="2" t="s">
        <v>1028</v>
      </c>
      <c r="D1071" s="1" t="s">
        <v>1</v>
      </c>
      <c r="E1071" s="52"/>
      <c r="F1071" s="54"/>
      <c r="G1071" s="52"/>
      <c r="H1071" s="52"/>
      <c r="I1071" s="52"/>
      <c r="J1071" s="1"/>
    </row>
    <row r="1072" spans="2:10">
      <c r="B1072" s="187"/>
      <c r="C1072" s="2" t="s">
        <v>1029</v>
      </c>
      <c r="D1072" s="2" t="s">
        <v>1030</v>
      </c>
      <c r="E1072" s="9">
        <v>2936</v>
      </c>
      <c r="F1072" s="13">
        <v>4.9000000000000004</v>
      </c>
      <c r="G1072" s="9">
        <v>7164</v>
      </c>
      <c r="H1072" s="9">
        <v>7337</v>
      </c>
      <c r="I1072" s="9">
        <v>14501</v>
      </c>
      <c r="J1072" s="1"/>
    </row>
    <row r="1073" spans="2:10">
      <c r="B1073" s="187"/>
      <c r="C1073" s="2" t="s">
        <v>1029</v>
      </c>
      <c r="D1073" s="2" t="s">
        <v>1031</v>
      </c>
      <c r="E1073" s="9">
        <v>3194</v>
      </c>
      <c r="F1073" s="13">
        <v>5</v>
      </c>
      <c r="G1073" s="9">
        <v>7603</v>
      </c>
      <c r="H1073" s="9">
        <v>8277</v>
      </c>
      <c r="I1073" s="9">
        <v>15880</v>
      </c>
      <c r="J1073" s="1"/>
    </row>
    <row r="1074" spans="2:10">
      <c r="B1074" s="187"/>
      <c r="C1074" s="2" t="s">
        <v>1029</v>
      </c>
      <c r="D1074" s="2" t="s">
        <v>1032</v>
      </c>
      <c r="E1074" s="9">
        <v>3934</v>
      </c>
      <c r="F1074" s="13">
        <v>5</v>
      </c>
      <c r="G1074" s="9">
        <v>9661</v>
      </c>
      <c r="H1074" s="9">
        <v>10006</v>
      </c>
      <c r="I1074" s="9">
        <v>19667</v>
      </c>
      <c r="J1074" s="1"/>
    </row>
    <row r="1075" spans="2:10">
      <c r="B1075" s="187"/>
      <c r="C1075" s="2" t="s">
        <v>1029</v>
      </c>
      <c r="D1075" s="2" t="s">
        <v>1033</v>
      </c>
      <c r="E1075" s="9">
        <v>4012</v>
      </c>
      <c r="F1075" s="13">
        <v>4.8</v>
      </c>
      <c r="G1075" s="9">
        <v>9405</v>
      </c>
      <c r="H1075" s="9">
        <v>10068</v>
      </c>
      <c r="I1075" s="9">
        <v>19473</v>
      </c>
      <c r="J1075" s="1"/>
    </row>
    <row r="1076" spans="2:10">
      <c r="B1076" s="187"/>
      <c r="C1076" s="2" t="s">
        <v>1029</v>
      </c>
      <c r="D1076" s="2" t="s">
        <v>1034</v>
      </c>
      <c r="E1076" s="9">
        <v>3209</v>
      </c>
      <c r="F1076" s="13">
        <v>4.8</v>
      </c>
      <c r="G1076" s="9">
        <v>7327</v>
      </c>
      <c r="H1076" s="9">
        <v>8109</v>
      </c>
      <c r="I1076" s="9">
        <v>15436</v>
      </c>
      <c r="J1076" s="1"/>
    </row>
    <row r="1077" spans="2:10">
      <c r="B1077" s="187"/>
      <c r="C1077" s="2" t="s">
        <v>1029</v>
      </c>
      <c r="D1077" s="2" t="s">
        <v>1035</v>
      </c>
      <c r="E1077" s="9">
        <v>679</v>
      </c>
      <c r="F1077" s="13">
        <v>4.0999999999999996</v>
      </c>
      <c r="G1077" s="9">
        <v>1403</v>
      </c>
      <c r="H1077" s="9">
        <v>1459</v>
      </c>
      <c r="I1077" s="9">
        <v>2862</v>
      </c>
      <c r="J1077" s="1"/>
    </row>
    <row r="1078" spans="2:10">
      <c r="B1078" s="187"/>
      <c r="C1078" s="2" t="s">
        <v>1029</v>
      </c>
      <c r="D1078" s="2" t="s">
        <v>1036</v>
      </c>
      <c r="E1078" s="9">
        <v>3961</v>
      </c>
      <c r="F1078" s="13">
        <v>4.9000000000000004</v>
      </c>
      <c r="G1078" s="9">
        <v>9562</v>
      </c>
      <c r="H1078" s="9">
        <v>9767</v>
      </c>
      <c r="I1078" s="9">
        <v>19329</v>
      </c>
      <c r="J1078" s="1"/>
    </row>
    <row r="1079" spans="2:10">
      <c r="B1079" s="187"/>
      <c r="C1079" s="2" t="s">
        <v>1029</v>
      </c>
      <c r="D1079" s="2" t="s">
        <v>1037</v>
      </c>
      <c r="E1079" s="9">
        <v>3782</v>
      </c>
      <c r="F1079" s="13">
        <v>4.4000000000000004</v>
      </c>
      <c r="G1079" s="9">
        <v>8184</v>
      </c>
      <c r="H1079" s="9">
        <v>8712</v>
      </c>
      <c r="I1079" s="9">
        <v>16896</v>
      </c>
      <c r="J1079" s="1"/>
    </row>
    <row r="1080" spans="2:10">
      <c r="B1080" s="187"/>
      <c r="C1080" s="2" t="s">
        <v>1038</v>
      </c>
      <c r="D1080" s="1" t="s">
        <v>1</v>
      </c>
      <c r="E1080" s="52"/>
      <c r="F1080" s="54"/>
      <c r="G1080" s="52"/>
      <c r="H1080" s="52"/>
      <c r="I1080" s="52"/>
      <c r="J1080" s="1"/>
    </row>
    <row r="1081" spans="2:10">
      <c r="B1081" s="187"/>
      <c r="C1081" s="2" t="s">
        <v>1039</v>
      </c>
      <c r="D1081" s="2" t="s">
        <v>1040</v>
      </c>
      <c r="E1081" s="9">
        <v>3294</v>
      </c>
      <c r="F1081" s="13">
        <v>5</v>
      </c>
      <c r="G1081" s="9">
        <v>8125</v>
      </c>
      <c r="H1081" s="9">
        <v>8470</v>
      </c>
      <c r="I1081" s="9">
        <v>16595</v>
      </c>
      <c r="J1081" s="1"/>
    </row>
    <row r="1082" spans="2:10">
      <c r="B1082" s="187"/>
      <c r="C1082" s="2" t="s">
        <v>1039</v>
      </c>
      <c r="D1082" s="2" t="s">
        <v>1039</v>
      </c>
      <c r="E1082" s="9">
        <v>3216</v>
      </c>
      <c r="F1082" s="13">
        <v>5.2</v>
      </c>
      <c r="G1082" s="9">
        <v>8390</v>
      </c>
      <c r="H1082" s="9">
        <v>8640</v>
      </c>
      <c r="I1082" s="9">
        <v>17030</v>
      </c>
      <c r="J1082" s="1"/>
    </row>
    <row r="1083" spans="2:10">
      <c r="B1083" s="187"/>
      <c r="C1083" s="2" t="s">
        <v>1039</v>
      </c>
      <c r="D1083" s="2" t="s">
        <v>1041</v>
      </c>
      <c r="E1083" s="9">
        <v>1441</v>
      </c>
      <c r="F1083" s="13">
        <v>4.8</v>
      </c>
      <c r="G1083" s="9">
        <v>3812</v>
      </c>
      <c r="H1083" s="9">
        <v>3473</v>
      </c>
      <c r="I1083" s="9">
        <v>7285</v>
      </c>
      <c r="J1083" s="1"/>
    </row>
    <row r="1084" spans="2:10">
      <c r="B1084" s="187"/>
      <c r="C1084" s="2" t="s">
        <v>1039</v>
      </c>
      <c r="D1084" s="2" t="s">
        <v>1042</v>
      </c>
      <c r="E1084" s="9">
        <v>5533</v>
      </c>
      <c r="F1084" s="13">
        <v>4.5</v>
      </c>
      <c r="G1084" s="9">
        <v>16554</v>
      </c>
      <c r="H1084" s="9">
        <v>12627</v>
      </c>
      <c r="I1084" s="9">
        <v>29181</v>
      </c>
      <c r="J1084" s="1"/>
    </row>
    <row r="1085" spans="2:10">
      <c r="B1085" s="187"/>
      <c r="C1085" s="2" t="s">
        <v>1039</v>
      </c>
      <c r="D1085" s="2" t="s">
        <v>1043</v>
      </c>
      <c r="E1085" s="9">
        <v>2643</v>
      </c>
      <c r="F1085" s="13">
        <v>5.3</v>
      </c>
      <c r="G1085" s="9">
        <v>7113</v>
      </c>
      <c r="H1085" s="9">
        <v>6899</v>
      </c>
      <c r="I1085" s="9">
        <v>14012</v>
      </c>
      <c r="J1085" s="1"/>
    </row>
    <row r="1086" spans="2:10">
      <c r="B1086" s="187"/>
      <c r="C1086" s="2" t="s">
        <v>1039</v>
      </c>
      <c r="D1086" s="2" t="s">
        <v>1044</v>
      </c>
      <c r="E1086" s="9">
        <v>2173</v>
      </c>
      <c r="F1086" s="13">
        <v>5.7</v>
      </c>
      <c r="G1086" s="9">
        <v>5857</v>
      </c>
      <c r="H1086" s="9">
        <v>6454</v>
      </c>
      <c r="I1086" s="9">
        <v>12311</v>
      </c>
      <c r="J1086" s="1"/>
    </row>
    <row r="1087" spans="2:10">
      <c r="B1087" s="187"/>
      <c r="C1087" s="2" t="s">
        <v>1039</v>
      </c>
      <c r="D1087" s="2" t="s">
        <v>1045</v>
      </c>
      <c r="E1087" s="9">
        <v>3217</v>
      </c>
      <c r="F1087" s="13">
        <v>5.3</v>
      </c>
      <c r="G1087" s="9">
        <v>8225</v>
      </c>
      <c r="H1087" s="9">
        <v>8930</v>
      </c>
      <c r="I1087" s="9">
        <v>17155</v>
      </c>
      <c r="J1087" s="1"/>
    </row>
    <row r="1088" spans="2:10">
      <c r="B1088" s="187"/>
      <c r="C1088" s="2" t="s">
        <v>1046</v>
      </c>
      <c r="D1088" s="1" t="s">
        <v>1</v>
      </c>
      <c r="E1088" s="52"/>
      <c r="F1088" s="54"/>
      <c r="G1088" s="52"/>
      <c r="H1088" s="52"/>
      <c r="I1088" s="52"/>
      <c r="J1088" s="1"/>
    </row>
    <row r="1089" spans="2:10">
      <c r="B1089" s="187"/>
      <c r="C1089" s="2" t="s">
        <v>1047</v>
      </c>
      <c r="D1089" s="2" t="s">
        <v>1048</v>
      </c>
      <c r="E1089" s="9">
        <v>1901</v>
      </c>
      <c r="F1089" s="13">
        <v>5.5</v>
      </c>
      <c r="G1089" s="9">
        <v>5174</v>
      </c>
      <c r="H1089" s="9">
        <v>5339</v>
      </c>
      <c r="I1089" s="9">
        <v>10513</v>
      </c>
      <c r="J1089" s="1"/>
    </row>
    <row r="1090" spans="2:10">
      <c r="B1090" s="187"/>
      <c r="C1090" s="2" t="s">
        <v>1047</v>
      </c>
      <c r="D1090" s="2" t="s">
        <v>1049</v>
      </c>
      <c r="E1090" s="9">
        <v>2202</v>
      </c>
      <c r="F1090" s="13">
        <v>5.8</v>
      </c>
      <c r="G1090" s="9">
        <v>6224</v>
      </c>
      <c r="H1090" s="9">
        <v>6498</v>
      </c>
      <c r="I1090" s="9">
        <v>12722</v>
      </c>
      <c r="J1090" s="1"/>
    </row>
    <row r="1091" spans="2:10">
      <c r="B1091" s="187"/>
      <c r="C1091" s="2" t="s">
        <v>1047</v>
      </c>
      <c r="D1091" s="2" t="s">
        <v>1050</v>
      </c>
      <c r="E1091" s="9">
        <v>2173</v>
      </c>
      <c r="F1091" s="13">
        <v>5.3</v>
      </c>
      <c r="G1091" s="9">
        <v>5568</v>
      </c>
      <c r="H1091" s="9">
        <v>5842</v>
      </c>
      <c r="I1091" s="9">
        <v>11410</v>
      </c>
      <c r="J1091" s="1"/>
    </row>
    <row r="1092" spans="2:10">
      <c r="B1092" s="187"/>
      <c r="C1092" s="2" t="s">
        <v>1047</v>
      </c>
      <c r="D1092" s="2" t="s">
        <v>1051</v>
      </c>
      <c r="E1092" s="9">
        <v>2026</v>
      </c>
      <c r="F1092" s="13">
        <v>5.2</v>
      </c>
      <c r="G1092" s="9">
        <v>5280</v>
      </c>
      <c r="H1092" s="9">
        <v>5387</v>
      </c>
      <c r="I1092" s="9">
        <v>10667</v>
      </c>
      <c r="J1092" s="1"/>
    </row>
    <row r="1093" spans="2:10">
      <c r="B1093" s="187"/>
      <c r="C1093" s="2" t="s">
        <v>1047</v>
      </c>
      <c r="D1093" s="2" t="s">
        <v>1052</v>
      </c>
      <c r="E1093" s="9">
        <v>2108</v>
      </c>
      <c r="F1093" s="13">
        <v>5</v>
      </c>
      <c r="G1093" s="9">
        <v>5084</v>
      </c>
      <c r="H1093" s="9">
        <v>5482</v>
      </c>
      <c r="I1093" s="9">
        <v>10566</v>
      </c>
      <c r="J1093" s="1"/>
    </row>
    <row r="1094" spans="2:10">
      <c r="B1094" s="187"/>
      <c r="C1094" s="2" t="s">
        <v>1047</v>
      </c>
      <c r="D1094" s="2" t="s">
        <v>1053</v>
      </c>
      <c r="E1094" s="9">
        <v>2236</v>
      </c>
      <c r="F1094" s="13">
        <v>4.9000000000000004</v>
      </c>
      <c r="G1094" s="9">
        <v>5173</v>
      </c>
      <c r="H1094" s="9">
        <v>5784</v>
      </c>
      <c r="I1094" s="9">
        <v>10957</v>
      </c>
      <c r="J1094" s="1"/>
    </row>
    <row r="1095" spans="2:10">
      <c r="B1095" s="187"/>
      <c r="C1095" s="2" t="s">
        <v>1054</v>
      </c>
      <c r="D1095" s="2" t="s">
        <v>1055</v>
      </c>
      <c r="E1095" s="9">
        <v>4644</v>
      </c>
      <c r="F1095" s="13">
        <v>4.7</v>
      </c>
      <c r="G1095" s="9">
        <v>10588</v>
      </c>
      <c r="H1095" s="9">
        <v>11319</v>
      </c>
      <c r="I1095" s="9">
        <v>21907</v>
      </c>
      <c r="J1095" s="1"/>
    </row>
    <row r="1096" spans="2:10">
      <c r="B1096" s="187"/>
      <c r="C1096" s="2" t="s">
        <v>1054</v>
      </c>
      <c r="D1096" s="2" t="s">
        <v>1056</v>
      </c>
      <c r="E1096" s="9">
        <v>4714</v>
      </c>
      <c r="F1096" s="13">
        <v>4.9000000000000004</v>
      </c>
      <c r="G1096" s="9">
        <v>11110</v>
      </c>
      <c r="H1096" s="9">
        <v>12107</v>
      </c>
      <c r="I1096" s="9">
        <v>23217</v>
      </c>
      <c r="J1096" s="1"/>
    </row>
    <row r="1097" spans="2:10">
      <c r="B1097" s="187"/>
      <c r="C1097" s="2" t="s">
        <v>1054</v>
      </c>
      <c r="D1097" s="2" t="s">
        <v>1057</v>
      </c>
      <c r="E1097" s="9">
        <v>4248</v>
      </c>
      <c r="F1097" s="13">
        <v>4.4000000000000004</v>
      </c>
      <c r="G1097" s="9">
        <v>9044</v>
      </c>
      <c r="H1097" s="9">
        <v>9779</v>
      </c>
      <c r="I1097" s="9">
        <v>18823</v>
      </c>
      <c r="J1097" s="1"/>
    </row>
    <row r="1098" spans="2:10">
      <c r="B1098" s="187"/>
      <c r="C1098" s="2" t="s">
        <v>1054</v>
      </c>
      <c r="D1098" s="2" t="s">
        <v>1058</v>
      </c>
      <c r="E1098" s="9">
        <v>2836</v>
      </c>
      <c r="F1098" s="13">
        <v>5.2</v>
      </c>
      <c r="G1098" s="9">
        <v>7213</v>
      </c>
      <c r="H1098" s="9">
        <v>7709</v>
      </c>
      <c r="I1098" s="9">
        <v>14922</v>
      </c>
      <c r="J1098" s="1"/>
    </row>
    <row r="1099" spans="2:10">
      <c r="B1099" s="187"/>
      <c r="C1099" s="2" t="s">
        <v>1054</v>
      </c>
      <c r="D1099" s="2" t="s">
        <v>1059</v>
      </c>
      <c r="E1099" s="9">
        <v>3994</v>
      </c>
      <c r="F1099" s="13">
        <v>5.2</v>
      </c>
      <c r="G1099" s="9">
        <v>10164</v>
      </c>
      <c r="H1099" s="9">
        <v>10833</v>
      </c>
      <c r="I1099" s="9">
        <v>20997</v>
      </c>
    </row>
    <row r="1100" spans="2:10">
      <c r="B1100" s="187"/>
      <c r="C1100" s="2" t="s">
        <v>1054</v>
      </c>
      <c r="D1100" s="2" t="s">
        <v>1060</v>
      </c>
      <c r="E1100" s="9">
        <v>2177</v>
      </c>
      <c r="F1100" s="13">
        <v>5.0999999999999996</v>
      </c>
      <c r="G1100" s="9">
        <v>5291</v>
      </c>
      <c r="H1100" s="9">
        <v>5753</v>
      </c>
      <c r="I1100" s="9">
        <v>11044</v>
      </c>
    </row>
    <row r="1101" spans="2:10">
      <c r="B1101" s="187"/>
      <c r="C1101" s="2" t="s">
        <v>1054</v>
      </c>
      <c r="D1101" s="2" t="s">
        <v>1061</v>
      </c>
      <c r="E1101" s="9">
        <v>3682</v>
      </c>
      <c r="F1101" s="13">
        <v>4.5999999999999996</v>
      </c>
      <c r="G1101" s="9">
        <v>7967</v>
      </c>
      <c r="H1101" s="9">
        <v>8895</v>
      </c>
      <c r="I1101" s="9">
        <v>16862</v>
      </c>
    </row>
    <row r="1102" spans="2:10">
      <c r="B1102" s="187"/>
      <c r="C1102" s="2" t="s">
        <v>1054</v>
      </c>
      <c r="D1102" s="2" t="s">
        <v>1062</v>
      </c>
      <c r="E1102" s="9">
        <v>2361</v>
      </c>
      <c r="F1102" s="13">
        <v>5.6</v>
      </c>
      <c r="G1102" s="9">
        <v>6310</v>
      </c>
      <c r="H1102" s="9">
        <v>6853</v>
      </c>
      <c r="I1102" s="9">
        <v>13163</v>
      </c>
    </row>
    <row r="1103" spans="2:10">
      <c r="B1103" s="187"/>
      <c r="C1103" s="2" t="s">
        <v>1054</v>
      </c>
      <c r="D1103" s="2" t="s">
        <v>1063</v>
      </c>
      <c r="E1103" s="9">
        <v>3467</v>
      </c>
      <c r="F1103" s="13">
        <v>4.7</v>
      </c>
      <c r="G1103" s="9">
        <v>7830</v>
      </c>
      <c r="H1103" s="9">
        <v>8545</v>
      </c>
      <c r="I1103" s="9">
        <v>16375</v>
      </c>
    </row>
    <row r="1104" spans="2:10">
      <c r="B1104" s="187"/>
      <c r="C1104" s="2" t="s">
        <v>1064</v>
      </c>
      <c r="D1104" s="1" t="s">
        <v>1</v>
      </c>
      <c r="E1104" s="52"/>
      <c r="F1104" s="54"/>
      <c r="G1104" s="52"/>
      <c r="H1104" s="52"/>
      <c r="I1104" s="52"/>
    </row>
    <row r="1105" spans="2:9">
      <c r="B1105" s="187"/>
      <c r="C1105" s="2" t="s">
        <v>2006</v>
      </c>
      <c r="D1105" s="2" t="s">
        <v>65</v>
      </c>
      <c r="E1105" s="9">
        <v>3866</v>
      </c>
      <c r="F1105" s="13">
        <v>4</v>
      </c>
      <c r="G1105" s="9">
        <v>8439</v>
      </c>
      <c r="H1105" s="9">
        <v>8207</v>
      </c>
      <c r="I1105" s="9">
        <v>16646</v>
      </c>
    </row>
    <row r="1106" spans="2:9">
      <c r="B1106" s="187"/>
      <c r="C1106" s="2" t="s">
        <v>2006</v>
      </c>
      <c r="D1106" s="2" t="s">
        <v>1065</v>
      </c>
      <c r="E1106" s="9">
        <v>4062</v>
      </c>
      <c r="F1106" s="13">
        <v>3.5</v>
      </c>
      <c r="G1106" s="9">
        <v>7747</v>
      </c>
      <c r="H1106" s="9">
        <v>8480</v>
      </c>
      <c r="I1106" s="9">
        <v>16227</v>
      </c>
    </row>
    <row r="1107" spans="2:9">
      <c r="B1107" s="187"/>
      <c r="C1107" s="2" t="s">
        <v>2006</v>
      </c>
      <c r="D1107" s="2" t="s">
        <v>1066</v>
      </c>
      <c r="E1107" s="9">
        <v>2029</v>
      </c>
      <c r="F1107" s="13">
        <v>3.8</v>
      </c>
      <c r="G1107" s="9">
        <v>3963</v>
      </c>
      <c r="H1107" s="9">
        <v>4227</v>
      </c>
      <c r="I1107" s="9">
        <v>8190</v>
      </c>
    </row>
    <row r="1108" spans="2:9">
      <c r="B1108" s="187"/>
      <c r="C1108" s="2" t="s">
        <v>1067</v>
      </c>
      <c r="D1108" s="2" t="s">
        <v>1068</v>
      </c>
      <c r="E1108" s="9">
        <v>2807</v>
      </c>
      <c r="F1108" s="13">
        <v>4.8</v>
      </c>
      <c r="G1108" s="9">
        <v>6610</v>
      </c>
      <c r="H1108" s="9">
        <v>6900</v>
      </c>
      <c r="I1108" s="9">
        <v>13510</v>
      </c>
    </row>
    <row r="1109" spans="2:9">
      <c r="B1109" s="187"/>
      <c r="C1109" s="2" t="s">
        <v>1067</v>
      </c>
      <c r="D1109" s="2" t="s">
        <v>1069</v>
      </c>
      <c r="E1109" s="9">
        <v>3007</v>
      </c>
      <c r="F1109" s="13">
        <v>4.8</v>
      </c>
      <c r="G1109" s="9">
        <v>6904</v>
      </c>
      <c r="H1109" s="9">
        <v>7521</v>
      </c>
      <c r="I1109" s="9">
        <v>14425</v>
      </c>
    </row>
    <row r="1110" spans="2:9">
      <c r="B1110" s="187"/>
      <c r="C1110" s="2" t="s">
        <v>1067</v>
      </c>
      <c r="D1110" s="2" t="s">
        <v>1070</v>
      </c>
      <c r="E1110" s="9">
        <v>2694</v>
      </c>
      <c r="F1110" s="13">
        <v>4.3</v>
      </c>
      <c r="G1110" s="9">
        <v>5473</v>
      </c>
      <c r="H1110" s="9">
        <v>6172</v>
      </c>
      <c r="I1110" s="9">
        <v>11645</v>
      </c>
    </row>
    <row r="1111" spans="2:9">
      <c r="B1111" s="187"/>
      <c r="C1111" s="2" t="s">
        <v>1067</v>
      </c>
      <c r="D1111" s="2" t="s">
        <v>1071</v>
      </c>
      <c r="E1111" s="9">
        <v>4895</v>
      </c>
      <c r="F1111" s="13">
        <v>4.7</v>
      </c>
      <c r="G1111" s="9">
        <v>11102</v>
      </c>
      <c r="H1111" s="9">
        <v>11807</v>
      </c>
      <c r="I1111" s="9">
        <v>22909</v>
      </c>
    </row>
    <row r="1112" spans="2:9">
      <c r="B1112" s="187"/>
      <c r="C1112" s="2" t="s">
        <v>1067</v>
      </c>
      <c r="D1112" s="2" t="s">
        <v>1072</v>
      </c>
      <c r="E1112" s="9">
        <v>4085</v>
      </c>
      <c r="F1112" s="13">
        <v>4.7</v>
      </c>
      <c r="G1112" s="9">
        <v>9234</v>
      </c>
      <c r="H1112" s="9">
        <v>10150</v>
      </c>
      <c r="I1112" s="9">
        <v>19384</v>
      </c>
    </row>
    <row r="1113" spans="2:9">
      <c r="B1113" s="187"/>
      <c r="C1113" s="2" t="s">
        <v>1067</v>
      </c>
      <c r="D1113" s="2" t="s">
        <v>1073</v>
      </c>
      <c r="E1113" s="9">
        <v>8145</v>
      </c>
      <c r="F1113" s="13">
        <v>4.4000000000000004</v>
      </c>
      <c r="G1113" s="9">
        <v>17733</v>
      </c>
      <c r="H1113" s="9">
        <v>18233</v>
      </c>
      <c r="I1113" s="9">
        <v>35966</v>
      </c>
    </row>
    <row r="1114" spans="2:9">
      <c r="B1114" s="187"/>
      <c r="C1114" s="2" t="s">
        <v>1067</v>
      </c>
      <c r="D1114" s="2" t="s">
        <v>1074</v>
      </c>
      <c r="E1114" s="9">
        <v>5896</v>
      </c>
      <c r="F1114" s="13">
        <v>4.4000000000000004</v>
      </c>
      <c r="G1114" s="9">
        <v>12860</v>
      </c>
      <c r="H1114" s="9">
        <v>13612</v>
      </c>
      <c r="I1114" s="9">
        <v>26472</v>
      </c>
    </row>
    <row r="1115" spans="2:9">
      <c r="B1115" s="187"/>
      <c r="C1115" s="2" t="s">
        <v>1067</v>
      </c>
      <c r="D1115" s="2" t="s">
        <v>1075</v>
      </c>
      <c r="E1115" s="9">
        <v>7823</v>
      </c>
      <c r="F1115" s="13">
        <v>4.5999999999999996</v>
      </c>
      <c r="G1115" s="9">
        <v>17548</v>
      </c>
      <c r="H1115" s="9">
        <v>19054</v>
      </c>
      <c r="I1115" s="9">
        <v>36602</v>
      </c>
    </row>
    <row r="1116" spans="2:9">
      <c r="B1116" s="187"/>
      <c r="C1116" s="2" t="s">
        <v>1067</v>
      </c>
      <c r="D1116" s="2" t="s">
        <v>1076</v>
      </c>
      <c r="E1116" s="9">
        <v>2720</v>
      </c>
      <c r="F1116" s="13">
        <v>5</v>
      </c>
      <c r="G1116" s="9">
        <v>6697</v>
      </c>
      <c r="H1116" s="9">
        <v>6948</v>
      </c>
      <c r="I1116" s="9">
        <v>13645</v>
      </c>
    </row>
    <row r="1117" spans="2:9">
      <c r="B1117" s="187"/>
      <c r="C1117" s="2" t="s">
        <v>1077</v>
      </c>
      <c r="D1117" s="1" t="s">
        <v>1</v>
      </c>
      <c r="E1117" s="52"/>
      <c r="F1117" s="54"/>
      <c r="G1117" s="52"/>
      <c r="H1117" s="52"/>
      <c r="I1117" s="52"/>
    </row>
    <row r="1118" spans="2:9">
      <c r="B1118" s="187"/>
      <c r="C1118" s="2" t="s">
        <v>1078</v>
      </c>
      <c r="D1118" s="2" t="s">
        <v>1079</v>
      </c>
      <c r="E1118" s="9">
        <v>3332</v>
      </c>
      <c r="F1118" s="13">
        <v>4.2</v>
      </c>
      <c r="G1118" s="9">
        <v>7338</v>
      </c>
      <c r="H1118" s="9">
        <v>6961</v>
      </c>
      <c r="I1118" s="9">
        <v>14299</v>
      </c>
    </row>
    <row r="1119" spans="2:9">
      <c r="B1119" s="187"/>
      <c r="C1119" s="2" t="s">
        <v>1078</v>
      </c>
      <c r="D1119" s="2" t="s">
        <v>1080</v>
      </c>
      <c r="E1119" s="9">
        <v>8896</v>
      </c>
      <c r="F1119" s="13">
        <v>4.5999999999999996</v>
      </c>
      <c r="G1119" s="9">
        <v>22105</v>
      </c>
      <c r="H1119" s="9">
        <v>20913</v>
      </c>
      <c r="I1119" s="9">
        <v>43018</v>
      </c>
    </row>
    <row r="1120" spans="2:9">
      <c r="B1120" s="187"/>
      <c r="C1120" s="2" t="s">
        <v>1078</v>
      </c>
      <c r="D1120" s="2" t="s">
        <v>1081</v>
      </c>
      <c r="E1120" s="9">
        <v>12889</v>
      </c>
      <c r="F1120" s="13">
        <v>5.3</v>
      </c>
      <c r="G1120" s="9">
        <v>33772</v>
      </c>
      <c r="H1120" s="9">
        <v>34630</v>
      </c>
      <c r="I1120" s="9">
        <v>68402</v>
      </c>
    </row>
    <row r="1121" spans="2:9">
      <c r="B1121" s="187"/>
      <c r="C1121" s="2" t="s">
        <v>1078</v>
      </c>
      <c r="D1121" s="2" t="s">
        <v>1082</v>
      </c>
      <c r="E1121" s="9">
        <v>1285</v>
      </c>
      <c r="F1121" s="13">
        <v>4.4000000000000004</v>
      </c>
      <c r="G1121" s="9">
        <v>2732</v>
      </c>
      <c r="H1121" s="9">
        <v>3135</v>
      </c>
      <c r="I1121" s="9">
        <v>5867</v>
      </c>
    </row>
    <row r="1122" spans="2:9">
      <c r="B1122" s="187"/>
      <c r="C1122" s="2" t="s">
        <v>1078</v>
      </c>
      <c r="D1122" s="2" t="s">
        <v>1083</v>
      </c>
      <c r="E1122" s="9">
        <v>7476</v>
      </c>
      <c r="F1122" s="13">
        <v>4.7</v>
      </c>
      <c r="G1122" s="9">
        <v>17646</v>
      </c>
      <c r="H1122" s="9">
        <v>17694</v>
      </c>
      <c r="I1122" s="9">
        <v>35340</v>
      </c>
    </row>
    <row r="1123" spans="2:9">
      <c r="B1123" s="187"/>
      <c r="C1123" s="2" t="s">
        <v>1078</v>
      </c>
      <c r="D1123" s="2" t="s">
        <v>1084</v>
      </c>
      <c r="E1123" s="9">
        <v>8908</v>
      </c>
      <c r="F1123" s="13">
        <v>4.5999999999999996</v>
      </c>
      <c r="G1123" s="9">
        <v>20972</v>
      </c>
      <c r="H1123" s="9">
        <v>20152</v>
      </c>
      <c r="I1123" s="9">
        <v>41124</v>
      </c>
    </row>
    <row r="1124" spans="2:9">
      <c r="B1124" s="187"/>
      <c r="C1124" s="2" t="s">
        <v>1085</v>
      </c>
      <c r="D1124" s="2" t="s">
        <v>1086</v>
      </c>
      <c r="E1124" s="9">
        <v>6827</v>
      </c>
      <c r="F1124" s="13">
        <v>4.4000000000000004</v>
      </c>
      <c r="G1124" s="9">
        <v>15284</v>
      </c>
      <c r="H1124" s="9">
        <v>14831</v>
      </c>
      <c r="I1124" s="9">
        <v>30115</v>
      </c>
    </row>
    <row r="1125" spans="2:9">
      <c r="B1125" s="187"/>
      <c r="C1125" s="2" t="s">
        <v>1085</v>
      </c>
      <c r="D1125" s="2" t="s">
        <v>1087</v>
      </c>
      <c r="E1125" s="9">
        <v>8729</v>
      </c>
      <c r="F1125" s="13">
        <v>4.4000000000000004</v>
      </c>
      <c r="G1125" s="9">
        <v>19635</v>
      </c>
      <c r="H1125" s="9">
        <v>19404</v>
      </c>
      <c r="I1125" s="9">
        <v>39039</v>
      </c>
    </row>
    <row r="1126" spans="2:9">
      <c r="B1126" s="187"/>
      <c r="C1126" s="2" t="s">
        <v>1085</v>
      </c>
      <c r="D1126" s="2" t="s">
        <v>1088</v>
      </c>
      <c r="E1126" s="9">
        <v>13761</v>
      </c>
      <c r="F1126" s="13">
        <v>4.5999999999999996</v>
      </c>
      <c r="G1126" s="9">
        <v>32239</v>
      </c>
      <c r="H1126" s="9">
        <v>30879</v>
      </c>
      <c r="I1126" s="9">
        <v>63118</v>
      </c>
    </row>
    <row r="1127" spans="2:9">
      <c r="B1127" s="187"/>
      <c r="C1127" s="2" t="s">
        <v>1085</v>
      </c>
      <c r="D1127" s="2" t="s">
        <v>1089</v>
      </c>
      <c r="E1127" s="9">
        <v>7563</v>
      </c>
      <c r="F1127" s="13">
        <v>4.7</v>
      </c>
      <c r="G1127" s="9">
        <v>17832</v>
      </c>
      <c r="H1127" s="9">
        <v>17758</v>
      </c>
      <c r="I1127" s="9">
        <v>35590</v>
      </c>
    </row>
    <row r="1128" spans="2:9">
      <c r="B1128" s="187"/>
      <c r="C1128" s="2" t="s">
        <v>1085</v>
      </c>
      <c r="D1128" s="2" t="s">
        <v>1090</v>
      </c>
      <c r="E1128" s="9">
        <v>20911</v>
      </c>
      <c r="F1128" s="13">
        <v>4.5999999999999996</v>
      </c>
      <c r="G1128" s="9">
        <v>49598</v>
      </c>
      <c r="H1128" s="9">
        <v>47768</v>
      </c>
      <c r="I1128" s="9">
        <v>97366</v>
      </c>
    </row>
    <row r="1129" spans="2:9">
      <c r="B1129" s="187"/>
      <c r="C1129" s="2" t="s">
        <v>1091</v>
      </c>
      <c r="D1129" s="2" t="s">
        <v>1092</v>
      </c>
      <c r="E1129" s="9">
        <v>5295</v>
      </c>
      <c r="F1129" s="13">
        <v>4.2</v>
      </c>
      <c r="G1129" s="9">
        <v>10850</v>
      </c>
      <c r="H1129" s="9">
        <v>11954</v>
      </c>
      <c r="I1129" s="9">
        <v>22804</v>
      </c>
    </row>
    <row r="1130" spans="2:9">
      <c r="B1130" s="187"/>
      <c r="C1130" s="2" t="s">
        <v>1091</v>
      </c>
      <c r="D1130" s="2" t="s">
        <v>1093</v>
      </c>
      <c r="E1130" s="9">
        <v>4469</v>
      </c>
      <c r="F1130" s="13">
        <v>4.3</v>
      </c>
      <c r="G1130" s="9">
        <v>9511</v>
      </c>
      <c r="H1130" s="9">
        <v>9750</v>
      </c>
      <c r="I1130" s="9">
        <v>19261</v>
      </c>
    </row>
    <row r="1131" spans="2:9">
      <c r="B1131" s="187"/>
      <c r="C1131" s="2" t="s">
        <v>1091</v>
      </c>
      <c r="D1131" s="2" t="s">
        <v>1094</v>
      </c>
      <c r="E1131" s="9">
        <v>9871</v>
      </c>
      <c r="F1131" s="13">
        <v>3.4</v>
      </c>
      <c r="G1131" s="9">
        <v>15824</v>
      </c>
      <c r="H1131" s="9">
        <v>19244</v>
      </c>
      <c r="I1131" s="9">
        <v>35068</v>
      </c>
    </row>
    <row r="1132" spans="2:9">
      <c r="B1132" s="187"/>
      <c r="C1132" s="2" t="s">
        <v>1091</v>
      </c>
      <c r="D1132" s="2" t="s">
        <v>1095</v>
      </c>
      <c r="E1132" s="9">
        <v>5695</v>
      </c>
      <c r="F1132" s="13">
        <v>3.9</v>
      </c>
      <c r="G1132" s="9">
        <v>11367</v>
      </c>
      <c r="H1132" s="9">
        <v>12125</v>
      </c>
      <c r="I1132" s="9">
        <v>23492</v>
      </c>
    </row>
    <row r="1133" spans="2:9">
      <c r="B1133" s="187"/>
      <c r="C1133" s="2" t="s">
        <v>1096</v>
      </c>
      <c r="D1133" s="1" t="s">
        <v>1</v>
      </c>
      <c r="E1133" s="52"/>
      <c r="F1133" s="54"/>
      <c r="G1133" s="52"/>
      <c r="H1133" s="52"/>
      <c r="I1133" s="52"/>
    </row>
    <row r="1134" spans="2:9">
      <c r="B1134" s="187"/>
      <c r="C1134" s="2" t="s">
        <v>1097</v>
      </c>
      <c r="D1134" s="2" t="s">
        <v>1098</v>
      </c>
      <c r="E1134" s="9">
        <v>5240</v>
      </c>
      <c r="F1134" s="13">
        <v>4.7</v>
      </c>
      <c r="G1134" s="9">
        <v>11994</v>
      </c>
      <c r="H1134" s="9">
        <v>12658</v>
      </c>
      <c r="I1134" s="9">
        <v>24652</v>
      </c>
    </row>
    <row r="1135" spans="2:9">
      <c r="B1135" s="187"/>
      <c r="C1135" s="2" t="s">
        <v>1097</v>
      </c>
      <c r="D1135" s="2" t="s">
        <v>1099</v>
      </c>
      <c r="E1135" s="9">
        <v>8342</v>
      </c>
      <c r="F1135" s="13">
        <v>3.6</v>
      </c>
      <c r="G1135" s="9">
        <v>14979</v>
      </c>
      <c r="H1135" s="9">
        <v>16337</v>
      </c>
      <c r="I1135" s="9">
        <v>31316</v>
      </c>
    </row>
    <row r="1136" spans="2:9">
      <c r="B1136" s="187"/>
      <c r="C1136" s="2" t="s">
        <v>1097</v>
      </c>
      <c r="D1136" s="2" t="s">
        <v>1100</v>
      </c>
      <c r="E1136" s="9">
        <v>1455</v>
      </c>
      <c r="F1136" s="13">
        <v>4</v>
      </c>
      <c r="G1136" s="9">
        <v>2734</v>
      </c>
      <c r="H1136" s="9">
        <v>3129</v>
      </c>
      <c r="I1136" s="9">
        <v>5863</v>
      </c>
    </row>
    <row r="1137" spans="2:9">
      <c r="B1137" s="187"/>
      <c r="C1137" s="2" t="s">
        <v>1097</v>
      </c>
      <c r="D1137" s="2" t="s">
        <v>1101</v>
      </c>
      <c r="E1137" s="9">
        <v>2994</v>
      </c>
      <c r="F1137" s="13">
        <v>4.9000000000000004</v>
      </c>
      <c r="G1137" s="9">
        <v>7081</v>
      </c>
      <c r="H1137" s="9">
        <v>7507</v>
      </c>
      <c r="I1137" s="9">
        <v>14588</v>
      </c>
    </row>
    <row r="1138" spans="2:9">
      <c r="B1138" s="187"/>
      <c r="C1138" s="2" t="s">
        <v>1097</v>
      </c>
      <c r="D1138" s="2" t="s">
        <v>1102</v>
      </c>
      <c r="E1138" s="9">
        <v>4715</v>
      </c>
      <c r="F1138" s="13">
        <v>4.5999999999999996</v>
      </c>
      <c r="G1138" s="9">
        <v>10756</v>
      </c>
      <c r="H1138" s="9">
        <v>11395</v>
      </c>
      <c r="I1138" s="9">
        <v>22151</v>
      </c>
    </row>
    <row r="1139" spans="2:9">
      <c r="B1139" s="187"/>
      <c r="C1139" s="2" t="s">
        <v>1097</v>
      </c>
      <c r="D1139" s="2" t="s">
        <v>1103</v>
      </c>
      <c r="E1139" s="9">
        <v>3667</v>
      </c>
      <c r="F1139" s="13">
        <v>4.7</v>
      </c>
      <c r="G1139" s="9">
        <v>8424</v>
      </c>
      <c r="H1139" s="9">
        <v>8978</v>
      </c>
      <c r="I1139" s="9">
        <v>17402</v>
      </c>
    </row>
    <row r="1140" spans="2:9">
      <c r="B1140" s="187"/>
      <c r="C1140" s="2" t="s">
        <v>1097</v>
      </c>
      <c r="D1140" s="2" t="s">
        <v>1104</v>
      </c>
      <c r="E1140" s="9">
        <v>2401</v>
      </c>
      <c r="F1140" s="13">
        <v>4.7</v>
      </c>
      <c r="G1140" s="9">
        <v>5369</v>
      </c>
      <c r="H1140" s="9">
        <v>5903</v>
      </c>
      <c r="I1140" s="9">
        <v>11272</v>
      </c>
    </row>
    <row r="1141" spans="2:9">
      <c r="B1141" s="187"/>
      <c r="C1141" s="2" t="s">
        <v>1097</v>
      </c>
      <c r="D1141" s="2" t="s">
        <v>1105</v>
      </c>
      <c r="E1141" s="9">
        <v>3529</v>
      </c>
      <c r="F1141" s="13">
        <v>4.5999999999999996</v>
      </c>
      <c r="G1141" s="9">
        <v>7908</v>
      </c>
      <c r="H1141" s="9">
        <v>8474</v>
      </c>
      <c r="I1141" s="9">
        <v>16382</v>
      </c>
    </row>
    <row r="1142" spans="2:9">
      <c r="B1142" s="187"/>
      <c r="C1142" s="2" t="s">
        <v>1097</v>
      </c>
      <c r="D1142" s="2" t="s">
        <v>1106</v>
      </c>
      <c r="E1142" s="9">
        <v>2238</v>
      </c>
      <c r="F1142" s="13">
        <v>4.8</v>
      </c>
      <c r="G1142" s="9">
        <v>5116</v>
      </c>
      <c r="H1142" s="9">
        <v>5732</v>
      </c>
      <c r="I1142" s="9">
        <v>10848</v>
      </c>
    </row>
    <row r="1143" spans="2:9">
      <c r="B1143" s="187"/>
      <c r="C1143" s="2" t="s">
        <v>1097</v>
      </c>
      <c r="D1143" s="2" t="s">
        <v>1107</v>
      </c>
      <c r="E1143" s="9">
        <v>3298</v>
      </c>
      <c r="F1143" s="13">
        <v>4.5</v>
      </c>
      <c r="G1143" s="9">
        <v>7163</v>
      </c>
      <c r="H1143" s="9">
        <v>7849</v>
      </c>
      <c r="I1143" s="9">
        <v>15012</v>
      </c>
    </row>
    <row r="1144" spans="2:9">
      <c r="B1144" s="187"/>
      <c r="C1144" s="2" t="s">
        <v>1097</v>
      </c>
      <c r="D1144" s="2" t="s">
        <v>1108</v>
      </c>
      <c r="E1144" s="9">
        <v>1707</v>
      </c>
      <c r="F1144" s="13">
        <v>4.7</v>
      </c>
      <c r="G1144" s="9">
        <v>3936</v>
      </c>
      <c r="H1144" s="9">
        <v>4059</v>
      </c>
      <c r="I1144" s="9">
        <v>7995</v>
      </c>
    </row>
    <row r="1145" spans="2:9">
      <c r="B1145" s="187"/>
      <c r="C1145" s="2" t="s">
        <v>1097</v>
      </c>
      <c r="D1145" s="2" t="s">
        <v>1109</v>
      </c>
      <c r="E1145" s="9">
        <v>3973</v>
      </c>
      <c r="F1145" s="13">
        <v>4.7</v>
      </c>
      <c r="G1145" s="9">
        <v>9291</v>
      </c>
      <c r="H1145" s="9">
        <v>9716</v>
      </c>
      <c r="I1145" s="9">
        <v>19007</v>
      </c>
    </row>
    <row r="1146" spans="2:9">
      <c r="B1146" s="187"/>
      <c r="C1146" s="2" t="s">
        <v>1097</v>
      </c>
      <c r="D1146" s="2" t="s">
        <v>1110</v>
      </c>
      <c r="E1146" s="9">
        <v>4792</v>
      </c>
      <c r="F1146" s="13">
        <v>4.5</v>
      </c>
      <c r="G1146" s="9">
        <v>11798</v>
      </c>
      <c r="H1146" s="9">
        <v>11234</v>
      </c>
      <c r="I1146" s="9">
        <v>23032</v>
      </c>
    </row>
    <row r="1147" spans="2:9">
      <c r="B1147" s="187"/>
      <c r="C1147" s="2" t="s">
        <v>1097</v>
      </c>
      <c r="D1147" s="2" t="s">
        <v>1111</v>
      </c>
      <c r="E1147" s="9">
        <v>5392</v>
      </c>
      <c r="F1147" s="13">
        <v>4.5</v>
      </c>
      <c r="G1147" s="9">
        <v>11856</v>
      </c>
      <c r="H1147" s="9">
        <v>12716</v>
      </c>
      <c r="I1147" s="9">
        <v>24572</v>
      </c>
    </row>
    <row r="1148" spans="2:9">
      <c r="B1148" s="187"/>
      <c r="C1148" s="2" t="s">
        <v>1097</v>
      </c>
      <c r="D1148" s="2" t="s">
        <v>1112</v>
      </c>
      <c r="E1148" s="9">
        <v>861</v>
      </c>
      <c r="F1148" s="13">
        <v>4.5999999999999996</v>
      </c>
      <c r="G1148" s="9">
        <v>1903</v>
      </c>
      <c r="H1148" s="9">
        <v>2088</v>
      </c>
      <c r="I1148" s="9">
        <v>3991</v>
      </c>
    </row>
    <row r="1149" spans="2:9">
      <c r="B1149" s="187"/>
      <c r="C1149" s="2" t="s">
        <v>1113</v>
      </c>
      <c r="D1149" s="1" t="s">
        <v>1</v>
      </c>
      <c r="E1149" s="52"/>
      <c r="F1149" s="54"/>
      <c r="G1149" s="52"/>
      <c r="H1149" s="52"/>
      <c r="I1149" s="52"/>
    </row>
    <row r="1150" spans="2:9">
      <c r="B1150" s="187"/>
      <c r="C1150" s="2" t="s">
        <v>547</v>
      </c>
      <c r="D1150" s="2" t="s">
        <v>1114</v>
      </c>
      <c r="E1150" s="9">
        <v>4686</v>
      </c>
      <c r="F1150" s="13">
        <v>5</v>
      </c>
      <c r="G1150" s="9">
        <v>11561</v>
      </c>
      <c r="H1150" s="9">
        <v>11964</v>
      </c>
      <c r="I1150" s="9">
        <v>23525</v>
      </c>
    </row>
    <row r="1151" spans="2:9">
      <c r="B1151" s="187"/>
      <c r="C1151" s="2" t="s">
        <v>547</v>
      </c>
      <c r="D1151" s="2" t="s">
        <v>1115</v>
      </c>
      <c r="E1151" s="9">
        <v>4407</v>
      </c>
      <c r="F1151" s="13">
        <v>4.9000000000000004</v>
      </c>
      <c r="G1151" s="9">
        <v>10733</v>
      </c>
      <c r="H1151" s="9">
        <v>11150</v>
      </c>
      <c r="I1151" s="9">
        <v>21883</v>
      </c>
    </row>
    <row r="1152" spans="2:9">
      <c r="B1152" s="187"/>
      <c r="C1152" s="2" t="s">
        <v>547</v>
      </c>
      <c r="D1152" s="2" t="s">
        <v>1116</v>
      </c>
      <c r="E1152" s="9">
        <v>6844</v>
      </c>
      <c r="F1152" s="13">
        <v>5</v>
      </c>
      <c r="G1152" s="9">
        <v>16979</v>
      </c>
      <c r="H1152" s="9">
        <v>17543</v>
      </c>
      <c r="I1152" s="9">
        <v>34522</v>
      </c>
    </row>
    <row r="1153" spans="2:9">
      <c r="B1153" s="187"/>
      <c r="C1153" s="2" t="s">
        <v>547</v>
      </c>
      <c r="D1153" s="2" t="s">
        <v>1117</v>
      </c>
      <c r="E1153" s="9">
        <v>12437</v>
      </c>
      <c r="F1153" s="13">
        <v>4.5999999999999996</v>
      </c>
      <c r="G1153" s="9">
        <v>28019</v>
      </c>
      <c r="H1153" s="9">
        <v>29149</v>
      </c>
      <c r="I1153" s="9">
        <v>57168</v>
      </c>
    </row>
    <row r="1154" spans="2:9">
      <c r="B1154" s="187"/>
      <c r="C1154" s="2" t="s">
        <v>547</v>
      </c>
      <c r="D1154" s="2" t="s">
        <v>1118</v>
      </c>
      <c r="E1154" s="9">
        <v>7028</v>
      </c>
      <c r="F1154" s="13">
        <v>5</v>
      </c>
      <c r="G1154" s="9">
        <v>17144</v>
      </c>
      <c r="H1154" s="9">
        <v>18415</v>
      </c>
      <c r="I1154" s="9">
        <v>35559</v>
      </c>
    </row>
    <row r="1155" spans="2:9">
      <c r="B1155" s="187"/>
      <c r="C1155" s="2" t="s">
        <v>547</v>
      </c>
      <c r="D1155" s="2" t="s">
        <v>1119</v>
      </c>
      <c r="E1155" s="9">
        <v>6828</v>
      </c>
      <c r="F1155" s="13">
        <v>4.8</v>
      </c>
      <c r="G1155" s="9">
        <v>16051</v>
      </c>
      <c r="H1155" s="9">
        <v>16948</v>
      </c>
      <c r="I1155" s="9">
        <v>32999</v>
      </c>
    </row>
    <row r="1156" spans="2:9">
      <c r="B1156" s="187"/>
      <c r="C1156" s="2" t="s">
        <v>547</v>
      </c>
      <c r="D1156" s="2" t="s">
        <v>1120</v>
      </c>
      <c r="E1156" s="9">
        <v>2617</v>
      </c>
      <c r="F1156" s="13">
        <v>5</v>
      </c>
      <c r="G1156" s="9">
        <v>6440</v>
      </c>
      <c r="H1156" s="9">
        <v>6659</v>
      </c>
      <c r="I1156" s="9">
        <v>13099</v>
      </c>
    </row>
    <row r="1157" spans="2:9">
      <c r="B1157" s="187"/>
      <c r="C1157" s="2" t="s">
        <v>1121</v>
      </c>
      <c r="D1157" s="2" t="s">
        <v>1122</v>
      </c>
      <c r="E1157" s="9">
        <v>4792</v>
      </c>
      <c r="F1157" s="13">
        <v>4.4000000000000004</v>
      </c>
      <c r="G1157" s="9">
        <v>10330</v>
      </c>
      <c r="H1157" s="9">
        <v>10985</v>
      </c>
      <c r="I1157" s="9">
        <v>21315</v>
      </c>
    </row>
    <row r="1158" spans="2:9">
      <c r="B1158" s="187"/>
      <c r="C1158" s="2" t="s">
        <v>1121</v>
      </c>
      <c r="D1158" s="2" t="s">
        <v>1123</v>
      </c>
      <c r="E1158" s="9">
        <v>6684</v>
      </c>
      <c r="F1158" s="13">
        <v>4.3</v>
      </c>
      <c r="G1158" s="9">
        <v>14399</v>
      </c>
      <c r="H1158" s="9">
        <v>15322</v>
      </c>
      <c r="I1158" s="9">
        <v>29721</v>
      </c>
    </row>
    <row r="1159" spans="2:9">
      <c r="B1159" s="187"/>
      <c r="C1159" s="2" t="s">
        <v>1121</v>
      </c>
      <c r="D1159" s="2" t="s">
        <v>1124</v>
      </c>
      <c r="E1159" s="9">
        <v>1579</v>
      </c>
      <c r="F1159" s="13">
        <v>3.9</v>
      </c>
      <c r="G1159" s="9">
        <v>3333</v>
      </c>
      <c r="H1159" s="9">
        <v>3452</v>
      </c>
      <c r="I1159" s="9">
        <v>6785</v>
      </c>
    </row>
    <row r="1160" spans="2:9">
      <c r="B1160" s="187"/>
      <c r="C1160" s="2" t="s">
        <v>1121</v>
      </c>
      <c r="D1160" s="2" t="s">
        <v>1125</v>
      </c>
      <c r="E1160" s="9">
        <v>4498</v>
      </c>
      <c r="F1160" s="13">
        <v>4.9000000000000004</v>
      </c>
      <c r="G1160" s="9">
        <v>10503</v>
      </c>
      <c r="H1160" s="9">
        <v>11401</v>
      </c>
      <c r="I1160" s="9">
        <v>21904</v>
      </c>
    </row>
    <row r="1161" spans="2:9">
      <c r="B1161" s="187"/>
      <c r="C1161" s="2" t="s">
        <v>1121</v>
      </c>
      <c r="D1161" s="2" t="s">
        <v>1126</v>
      </c>
      <c r="E1161" s="9">
        <v>4361</v>
      </c>
      <c r="F1161" s="13">
        <v>4.9000000000000004</v>
      </c>
      <c r="G1161" s="9">
        <v>10048</v>
      </c>
      <c r="H1161" s="9">
        <v>11277</v>
      </c>
      <c r="I1161" s="9">
        <v>21325</v>
      </c>
    </row>
    <row r="1162" spans="2:9">
      <c r="B1162" s="187"/>
      <c r="C1162" s="2" t="s">
        <v>1121</v>
      </c>
      <c r="D1162" s="2" t="s">
        <v>1127</v>
      </c>
      <c r="E1162" s="9">
        <v>3569</v>
      </c>
      <c r="F1162" s="13">
        <v>4.5</v>
      </c>
      <c r="G1162" s="9">
        <v>7732</v>
      </c>
      <c r="H1162" s="9">
        <v>8593</v>
      </c>
      <c r="I1162" s="9">
        <v>16325</v>
      </c>
    </row>
    <row r="1163" spans="2:9">
      <c r="B1163" s="187"/>
      <c r="C1163" s="2" t="s">
        <v>1121</v>
      </c>
      <c r="D1163" s="2" t="s">
        <v>1128</v>
      </c>
      <c r="E1163" s="9">
        <v>10453</v>
      </c>
      <c r="F1163" s="13">
        <v>4.8</v>
      </c>
      <c r="G1163" s="9">
        <v>23806</v>
      </c>
      <c r="H1163" s="9">
        <v>26591</v>
      </c>
      <c r="I1163" s="9">
        <v>50397</v>
      </c>
    </row>
    <row r="1164" spans="2:9">
      <c r="B1164" s="187"/>
      <c r="C1164" s="2" t="s">
        <v>1121</v>
      </c>
      <c r="D1164" s="2" t="s">
        <v>1129</v>
      </c>
      <c r="E1164" s="9">
        <v>5633</v>
      </c>
      <c r="F1164" s="13">
        <v>4.5999999999999996</v>
      </c>
      <c r="G1164" s="9">
        <v>13366</v>
      </c>
      <c r="H1164" s="9">
        <v>13700</v>
      </c>
      <c r="I1164" s="9">
        <v>27066</v>
      </c>
    </row>
    <row r="1165" spans="2:9">
      <c r="B1165" s="187"/>
      <c r="C1165" s="2" t="s">
        <v>1121</v>
      </c>
      <c r="D1165" s="2" t="s">
        <v>1130</v>
      </c>
      <c r="E1165" s="9">
        <v>8750</v>
      </c>
      <c r="F1165" s="13">
        <v>4.8</v>
      </c>
      <c r="G1165" s="9">
        <v>19607</v>
      </c>
      <c r="H1165" s="9">
        <v>22209</v>
      </c>
      <c r="I1165" s="9">
        <v>41816</v>
      </c>
    </row>
    <row r="1166" spans="2:9">
      <c r="B1166" s="187"/>
      <c r="C1166" s="2" t="s">
        <v>1121</v>
      </c>
      <c r="D1166" s="2" t="s">
        <v>1131</v>
      </c>
      <c r="E1166" s="9">
        <v>3390</v>
      </c>
      <c r="F1166" s="13">
        <v>4.5999999999999996</v>
      </c>
      <c r="G1166" s="9">
        <v>7518</v>
      </c>
      <c r="H1166" s="9">
        <v>8302</v>
      </c>
      <c r="I1166" s="9">
        <v>15820</v>
      </c>
    </row>
    <row r="1167" spans="2:9">
      <c r="B1167" s="187"/>
      <c r="C1167" s="2" t="s">
        <v>1121</v>
      </c>
      <c r="D1167" s="2" t="s">
        <v>1132</v>
      </c>
      <c r="E1167" s="9">
        <v>718</v>
      </c>
      <c r="F1167" s="13">
        <v>4.5999999999999996</v>
      </c>
      <c r="G1167" s="9">
        <v>1530</v>
      </c>
      <c r="H1167" s="9">
        <v>1768</v>
      </c>
      <c r="I1167" s="9">
        <v>3298</v>
      </c>
    </row>
    <row r="1168" spans="2:9">
      <c r="B1168" s="187"/>
      <c r="C1168" s="2" t="s">
        <v>1121</v>
      </c>
      <c r="D1168" s="2" t="s">
        <v>1133</v>
      </c>
      <c r="E1168" s="9">
        <v>3696</v>
      </c>
      <c r="F1168" s="13">
        <v>4.8</v>
      </c>
      <c r="G1168" s="9">
        <v>8450</v>
      </c>
      <c r="H1168" s="9">
        <v>9139</v>
      </c>
      <c r="I1168" s="9">
        <v>17589</v>
      </c>
    </row>
    <row r="1169" spans="2:9">
      <c r="B1169" s="187"/>
      <c r="C1169" s="2" t="s">
        <v>1134</v>
      </c>
      <c r="D1169" s="1" t="s">
        <v>1</v>
      </c>
      <c r="E1169" s="52"/>
      <c r="F1169" s="54"/>
      <c r="G1169" s="52"/>
      <c r="H1169" s="52"/>
      <c r="I1169" s="52"/>
    </row>
    <row r="1170" spans="2:9">
      <c r="B1170" s="187"/>
      <c r="C1170" s="2" t="s">
        <v>1135</v>
      </c>
      <c r="D1170" s="2" t="s">
        <v>65</v>
      </c>
      <c r="E1170" s="9">
        <v>4069</v>
      </c>
      <c r="F1170" s="13">
        <v>3.3</v>
      </c>
      <c r="G1170" s="9">
        <v>7497</v>
      </c>
      <c r="H1170" s="9">
        <v>8185</v>
      </c>
      <c r="I1170" s="9">
        <v>15682</v>
      </c>
    </row>
    <row r="1171" spans="2:9">
      <c r="B1171" s="187"/>
      <c r="C1171" s="2" t="s">
        <v>1135</v>
      </c>
      <c r="D1171" s="2" t="s">
        <v>445</v>
      </c>
      <c r="E1171" s="9">
        <v>3555</v>
      </c>
      <c r="F1171" s="13">
        <v>3.6</v>
      </c>
      <c r="G1171" s="9">
        <v>6423</v>
      </c>
      <c r="H1171" s="9">
        <v>6822</v>
      </c>
      <c r="I1171" s="9">
        <v>13245</v>
      </c>
    </row>
    <row r="1172" spans="2:9">
      <c r="B1172" s="187"/>
      <c r="C1172" s="2" t="s">
        <v>1135</v>
      </c>
      <c r="D1172" s="2" t="s">
        <v>1136</v>
      </c>
      <c r="E1172" s="9">
        <v>4478</v>
      </c>
      <c r="F1172" s="13">
        <v>3.7</v>
      </c>
      <c r="G1172" s="9">
        <v>10274</v>
      </c>
      <c r="H1172" s="9">
        <v>10466</v>
      </c>
      <c r="I1172" s="9">
        <v>20740</v>
      </c>
    </row>
    <row r="1173" spans="2:9">
      <c r="B1173" s="187"/>
      <c r="C1173" s="2" t="s">
        <v>1137</v>
      </c>
      <c r="D1173" s="2" t="s">
        <v>1138</v>
      </c>
      <c r="E1173" s="9">
        <v>5675</v>
      </c>
      <c r="F1173" s="13">
        <v>4.5999999999999996</v>
      </c>
      <c r="G1173" s="9">
        <v>12404</v>
      </c>
      <c r="H1173" s="9">
        <v>13950</v>
      </c>
      <c r="I1173" s="9">
        <v>26354</v>
      </c>
    </row>
    <row r="1174" spans="2:9">
      <c r="B1174" s="187"/>
      <c r="C1174" s="2" t="s">
        <v>1137</v>
      </c>
      <c r="D1174" s="2" t="s">
        <v>1139</v>
      </c>
      <c r="E1174" s="9">
        <v>4104</v>
      </c>
      <c r="F1174" s="13">
        <v>4.5</v>
      </c>
      <c r="G1174" s="9">
        <v>8476</v>
      </c>
      <c r="H1174" s="9">
        <v>9787</v>
      </c>
      <c r="I1174" s="9">
        <v>18263</v>
      </c>
    </row>
    <row r="1175" spans="2:9">
      <c r="B1175" s="187"/>
      <c r="C1175" s="2" t="s">
        <v>1137</v>
      </c>
      <c r="D1175" s="2" t="s">
        <v>1140</v>
      </c>
      <c r="E1175" s="9">
        <v>4281</v>
      </c>
      <c r="F1175" s="13">
        <v>4.5</v>
      </c>
      <c r="G1175" s="9">
        <v>9310</v>
      </c>
      <c r="H1175" s="9">
        <v>9888</v>
      </c>
      <c r="I1175" s="9">
        <v>19198</v>
      </c>
    </row>
    <row r="1176" spans="2:9">
      <c r="B1176" s="187"/>
      <c r="C1176" s="2" t="s">
        <v>1137</v>
      </c>
      <c r="D1176" s="2" t="s">
        <v>1141</v>
      </c>
      <c r="E1176" s="9">
        <v>4488</v>
      </c>
      <c r="F1176" s="13">
        <v>4.5999999999999996</v>
      </c>
      <c r="G1176" s="9">
        <v>9592</v>
      </c>
      <c r="H1176" s="9">
        <v>10932</v>
      </c>
      <c r="I1176" s="9">
        <v>20524</v>
      </c>
    </row>
    <row r="1177" spans="2:9">
      <c r="B1177" s="187"/>
      <c r="C1177" s="2" t="s">
        <v>1137</v>
      </c>
      <c r="D1177" s="2" t="s">
        <v>1142</v>
      </c>
      <c r="E1177" s="9">
        <v>2157</v>
      </c>
      <c r="F1177" s="13">
        <v>4.4000000000000004</v>
      </c>
      <c r="G1177" s="9">
        <v>4882</v>
      </c>
      <c r="H1177" s="9">
        <v>5167</v>
      </c>
      <c r="I1177" s="9">
        <v>10049</v>
      </c>
    </row>
    <row r="1178" spans="2:9">
      <c r="B1178" s="187"/>
      <c r="C1178" s="2" t="s">
        <v>1137</v>
      </c>
      <c r="D1178" s="2" t="s">
        <v>1143</v>
      </c>
      <c r="E1178" s="9">
        <v>4175</v>
      </c>
      <c r="F1178" s="13">
        <v>4.5999999999999996</v>
      </c>
      <c r="G1178" s="9">
        <v>9450</v>
      </c>
      <c r="H1178" s="9">
        <v>10050</v>
      </c>
      <c r="I1178" s="9">
        <v>19500</v>
      </c>
    </row>
    <row r="1179" spans="2:9">
      <c r="B1179" s="187"/>
      <c r="C1179" s="2" t="s">
        <v>1137</v>
      </c>
      <c r="D1179" s="2" t="s">
        <v>1144</v>
      </c>
      <c r="E1179" s="9">
        <v>4781</v>
      </c>
      <c r="F1179" s="13">
        <v>4.2</v>
      </c>
      <c r="G1179" s="9">
        <v>9588</v>
      </c>
      <c r="H1179" s="9">
        <v>10719</v>
      </c>
      <c r="I1179" s="9">
        <v>20307</v>
      </c>
    </row>
    <row r="1180" spans="2:9">
      <c r="B1180" s="187"/>
      <c r="C1180" s="2" t="s">
        <v>1137</v>
      </c>
      <c r="D1180" s="2" t="s">
        <v>1145</v>
      </c>
      <c r="E1180" s="9">
        <v>4775</v>
      </c>
      <c r="F1180" s="13">
        <v>4.4000000000000004</v>
      </c>
      <c r="G1180" s="9">
        <v>10039</v>
      </c>
      <c r="H1180" s="9">
        <v>10878</v>
      </c>
      <c r="I1180" s="9">
        <v>20917</v>
      </c>
    </row>
    <row r="1181" spans="2:9">
      <c r="B1181" s="187"/>
      <c r="C1181" s="2" t="s">
        <v>1137</v>
      </c>
      <c r="D1181" s="2" t="s">
        <v>1146</v>
      </c>
      <c r="E1181" s="9">
        <v>6050</v>
      </c>
      <c r="F1181" s="13">
        <v>4.5999999999999996</v>
      </c>
      <c r="G1181" s="9">
        <v>12797</v>
      </c>
      <c r="H1181" s="9">
        <v>14930</v>
      </c>
      <c r="I1181" s="9">
        <v>27727</v>
      </c>
    </row>
    <row r="1182" spans="2:9">
      <c r="B1182" s="187"/>
      <c r="C1182" s="2" t="s">
        <v>1147</v>
      </c>
      <c r="D1182" s="2" t="s">
        <v>1148</v>
      </c>
      <c r="E1182" s="9">
        <v>7574</v>
      </c>
      <c r="F1182" s="13">
        <v>4.5999999999999996</v>
      </c>
      <c r="G1182" s="9">
        <v>16461</v>
      </c>
      <c r="H1182" s="9">
        <v>18815</v>
      </c>
      <c r="I1182" s="9">
        <v>35276</v>
      </c>
    </row>
    <row r="1183" spans="2:9">
      <c r="B1183" s="187"/>
      <c r="C1183" s="2" t="s">
        <v>1147</v>
      </c>
      <c r="D1183" s="2" t="s">
        <v>1149</v>
      </c>
      <c r="E1183" s="9">
        <v>5670</v>
      </c>
      <c r="F1183" s="13">
        <v>4.5</v>
      </c>
      <c r="G1183" s="9">
        <v>11772</v>
      </c>
      <c r="H1183" s="9">
        <v>13994</v>
      </c>
      <c r="I1183" s="9">
        <v>25766</v>
      </c>
    </row>
    <row r="1184" spans="2:9">
      <c r="B1184" s="187"/>
      <c r="C1184" s="2" t="s">
        <v>1147</v>
      </c>
      <c r="D1184" s="2" t="s">
        <v>1150</v>
      </c>
      <c r="E1184" s="9">
        <v>5945</v>
      </c>
      <c r="F1184" s="13">
        <v>4.5</v>
      </c>
      <c r="G1184" s="9">
        <v>12684</v>
      </c>
      <c r="H1184" s="9">
        <v>14390</v>
      </c>
      <c r="I1184" s="9">
        <v>27074</v>
      </c>
    </row>
    <row r="1185" spans="2:9">
      <c r="B1185" s="187"/>
      <c r="C1185" s="2" t="s">
        <v>1147</v>
      </c>
      <c r="D1185" s="2" t="s">
        <v>1151</v>
      </c>
      <c r="E1185" s="9">
        <v>1267</v>
      </c>
      <c r="F1185" s="13">
        <v>4</v>
      </c>
      <c r="G1185" s="9">
        <v>2405</v>
      </c>
      <c r="H1185" s="9">
        <v>2741</v>
      </c>
      <c r="I1185" s="9">
        <v>5146</v>
      </c>
    </row>
    <row r="1186" spans="2:9">
      <c r="B1186" s="187"/>
      <c r="C1186" s="2" t="s">
        <v>1147</v>
      </c>
      <c r="D1186" s="2" t="s">
        <v>1152</v>
      </c>
      <c r="E1186" s="9">
        <v>7161</v>
      </c>
      <c r="F1186" s="13">
        <v>4.4000000000000004</v>
      </c>
      <c r="G1186" s="9">
        <v>14371</v>
      </c>
      <c r="H1186" s="9">
        <v>17302</v>
      </c>
      <c r="I1186" s="9">
        <v>31673</v>
      </c>
    </row>
    <row r="1187" spans="2:9">
      <c r="B1187" s="187"/>
      <c r="C1187" s="2" t="s">
        <v>1147</v>
      </c>
      <c r="D1187" s="2" t="s">
        <v>1153</v>
      </c>
      <c r="E1187" s="9">
        <v>10258</v>
      </c>
      <c r="F1187" s="13">
        <v>4.5</v>
      </c>
      <c r="G1187" s="9">
        <v>22221</v>
      </c>
      <c r="H1187" s="9">
        <v>24626</v>
      </c>
      <c r="I1187" s="9">
        <v>46847</v>
      </c>
    </row>
    <row r="1188" spans="2:9">
      <c r="B1188" s="187"/>
      <c r="C1188" s="2" t="s">
        <v>1147</v>
      </c>
      <c r="D1188" s="2" t="s">
        <v>1154</v>
      </c>
      <c r="E1188" s="9">
        <v>3685</v>
      </c>
      <c r="F1188" s="13">
        <v>4.8</v>
      </c>
      <c r="G1188" s="9">
        <v>8201</v>
      </c>
      <c r="H1188" s="9">
        <v>9415</v>
      </c>
      <c r="I1188" s="9">
        <v>17616</v>
      </c>
    </row>
    <row r="1189" spans="2:9">
      <c r="B1189" s="187"/>
      <c r="C1189" s="2" t="s">
        <v>1147</v>
      </c>
      <c r="D1189" s="2" t="s">
        <v>1155</v>
      </c>
      <c r="E1189" s="9">
        <v>2317</v>
      </c>
      <c r="F1189" s="13">
        <v>4.4000000000000004</v>
      </c>
      <c r="G1189" s="9">
        <v>4704</v>
      </c>
      <c r="H1189" s="9">
        <v>5514</v>
      </c>
      <c r="I1189" s="9">
        <v>10218</v>
      </c>
    </row>
    <row r="1190" spans="2:9">
      <c r="B1190" s="187"/>
      <c r="C1190" s="2" t="s">
        <v>1156</v>
      </c>
      <c r="D1190" s="2" t="s">
        <v>1157</v>
      </c>
      <c r="E1190" s="9">
        <v>2225</v>
      </c>
      <c r="F1190" s="13">
        <v>4.5</v>
      </c>
      <c r="G1190" s="9">
        <v>5002</v>
      </c>
      <c r="H1190" s="9">
        <v>5095</v>
      </c>
      <c r="I1190" s="9">
        <v>10097</v>
      </c>
    </row>
    <row r="1191" spans="2:9">
      <c r="B1191" s="187"/>
      <c r="C1191" s="2" t="s">
        <v>1156</v>
      </c>
      <c r="D1191" s="2" t="s">
        <v>1158</v>
      </c>
      <c r="E1191" s="9">
        <v>6287</v>
      </c>
      <c r="F1191" s="13">
        <v>4.4000000000000004</v>
      </c>
      <c r="G1191" s="9">
        <v>13008</v>
      </c>
      <c r="H1191" s="9">
        <v>14526</v>
      </c>
      <c r="I1191" s="9">
        <v>27534</v>
      </c>
    </row>
    <row r="1192" spans="2:9">
      <c r="B1192" s="187"/>
      <c r="C1192" s="2" t="s">
        <v>1156</v>
      </c>
      <c r="D1192" s="2" t="s">
        <v>1159</v>
      </c>
      <c r="E1192" s="9">
        <v>5929</v>
      </c>
      <c r="F1192" s="13">
        <v>4.3</v>
      </c>
      <c r="G1192" s="9">
        <v>12029</v>
      </c>
      <c r="H1192" s="9">
        <v>13947</v>
      </c>
      <c r="I1192" s="9">
        <v>25976</v>
      </c>
    </row>
    <row r="1193" spans="2:9">
      <c r="B1193" s="187"/>
      <c r="C1193" s="2" t="s">
        <v>1156</v>
      </c>
      <c r="D1193" s="2" t="s">
        <v>1160</v>
      </c>
      <c r="E1193" s="9">
        <v>2766</v>
      </c>
      <c r="F1193" s="13">
        <v>4.0999999999999996</v>
      </c>
      <c r="G1193" s="9">
        <v>5847</v>
      </c>
      <c r="H1193" s="9">
        <v>5859</v>
      </c>
      <c r="I1193" s="9">
        <v>11706</v>
      </c>
    </row>
    <row r="1194" spans="2:9">
      <c r="B1194" s="187"/>
      <c r="C1194" s="2" t="s">
        <v>1156</v>
      </c>
      <c r="D1194" s="2" t="s">
        <v>1161</v>
      </c>
      <c r="E1194" s="9">
        <v>5959</v>
      </c>
      <c r="F1194" s="13">
        <v>4.5</v>
      </c>
      <c r="G1194" s="9">
        <v>12727</v>
      </c>
      <c r="H1194" s="9">
        <v>13998</v>
      </c>
      <c r="I1194" s="9">
        <v>26725</v>
      </c>
    </row>
    <row r="1195" spans="2:9">
      <c r="B1195" s="187"/>
      <c r="C1195" s="2" t="s">
        <v>1162</v>
      </c>
      <c r="D1195" s="1" t="s">
        <v>1</v>
      </c>
      <c r="E1195" s="52"/>
      <c r="F1195" s="54"/>
      <c r="G1195" s="52"/>
      <c r="H1195" s="52"/>
      <c r="I1195" s="52"/>
    </row>
    <row r="1196" spans="2:9">
      <c r="B1196" s="187"/>
      <c r="C1196" s="2" t="s">
        <v>1163</v>
      </c>
      <c r="D1196" s="2" t="s">
        <v>1164</v>
      </c>
      <c r="E1196" s="9">
        <v>8067</v>
      </c>
      <c r="F1196" s="13">
        <v>4.5</v>
      </c>
      <c r="G1196" s="9">
        <v>17687</v>
      </c>
      <c r="H1196" s="9">
        <v>18488</v>
      </c>
      <c r="I1196" s="9">
        <v>36175</v>
      </c>
    </row>
    <row r="1197" spans="2:9">
      <c r="B1197" s="187"/>
      <c r="C1197" s="2" t="s">
        <v>1163</v>
      </c>
      <c r="D1197" s="2" t="s">
        <v>1165</v>
      </c>
      <c r="E1197" s="9">
        <v>3753</v>
      </c>
      <c r="F1197" s="13">
        <v>5.2</v>
      </c>
      <c r="G1197" s="9">
        <v>9767</v>
      </c>
      <c r="H1197" s="9">
        <v>9859</v>
      </c>
      <c r="I1197" s="9">
        <v>19626</v>
      </c>
    </row>
    <row r="1198" spans="2:9">
      <c r="B1198" s="187"/>
      <c r="C1198" s="2" t="s">
        <v>1163</v>
      </c>
      <c r="D1198" s="2" t="s">
        <v>1166</v>
      </c>
      <c r="E1198" s="9">
        <v>3811</v>
      </c>
      <c r="F1198" s="13">
        <v>5.5</v>
      </c>
      <c r="G1198" s="9">
        <v>10278</v>
      </c>
      <c r="H1198" s="9">
        <v>10650</v>
      </c>
      <c r="I1198" s="9">
        <v>20928</v>
      </c>
    </row>
    <row r="1199" spans="2:9">
      <c r="B1199" s="187"/>
      <c r="C1199" s="2" t="s">
        <v>1163</v>
      </c>
      <c r="D1199" s="2" t="s">
        <v>1167</v>
      </c>
      <c r="E1199" s="9">
        <v>3997</v>
      </c>
      <c r="F1199" s="13">
        <v>4.7</v>
      </c>
      <c r="G1199" s="9">
        <v>9168</v>
      </c>
      <c r="H1199" s="9">
        <v>9636</v>
      </c>
      <c r="I1199" s="9">
        <v>18804</v>
      </c>
    </row>
    <row r="1200" spans="2:9">
      <c r="B1200" s="187"/>
      <c r="C1200" s="2" t="s">
        <v>1163</v>
      </c>
      <c r="D1200" s="2" t="s">
        <v>1168</v>
      </c>
      <c r="E1200" s="9">
        <v>2778</v>
      </c>
      <c r="F1200" s="13">
        <v>4.5999999999999996</v>
      </c>
      <c r="G1200" s="9">
        <v>6322</v>
      </c>
      <c r="H1200" s="9">
        <v>6662</v>
      </c>
      <c r="I1200" s="9">
        <v>12984</v>
      </c>
    </row>
    <row r="1201" spans="2:9">
      <c r="B1201" s="187"/>
      <c r="C1201" s="2" t="s">
        <v>1163</v>
      </c>
      <c r="D1201" s="2" t="s">
        <v>1169</v>
      </c>
      <c r="E1201" s="9">
        <v>5079</v>
      </c>
      <c r="F1201" s="13">
        <v>4.5999999999999996</v>
      </c>
      <c r="G1201" s="9">
        <v>11429</v>
      </c>
      <c r="H1201" s="9">
        <v>12034</v>
      </c>
      <c r="I1201" s="9">
        <v>23463</v>
      </c>
    </row>
    <row r="1202" spans="2:9">
      <c r="B1202" s="187"/>
      <c r="C1202" s="2" t="s">
        <v>1163</v>
      </c>
      <c r="D1202" s="2" t="s">
        <v>1170</v>
      </c>
      <c r="E1202" s="9">
        <v>1348</v>
      </c>
      <c r="F1202" s="13">
        <v>4.2</v>
      </c>
      <c r="G1202" s="9">
        <v>2753</v>
      </c>
      <c r="H1202" s="9">
        <v>2874</v>
      </c>
      <c r="I1202" s="9">
        <v>5627</v>
      </c>
    </row>
    <row r="1203" spans="2:9">
      <c r="B1203" s="187"/>
      <c r="C1203" s="2" t="s">
        <v>1163</v>
      </c>
      <c r="D1203" s="2" t="s">
        <v>1171</v>
      </c>
      <c r="E1203" s="9">
        <v>3930</v>
      </c>
      <c r="F1203" s="13">
        <v>4.4000000000000004</v>
      </c>
      <c r="G1203" s="9">
        <v>8648</v>
      </c>
      <c r="H1203" s="9">
        <v>8782</v>
      </c>
      <c r="I1203" s="9">
        <v>17430</v>
      </c>
    </row>
    <row r="1204" spans="2:9">
      <c r="B1204" s="187"/>
      <c r="C1204" s="2" t="s">
        <v>1163</v>
      </c>
      <c r="D1204" s="2" t="s">
        <v>1172</v>
      </c>
      <c r="E1204" s="9">
        <v>3463</v>
      </c>
      <c r="F1204" s="13">
        <v>4.5</v>
      </c>
      <c r="G1204" s="9">
        <v>8248</v>
      </c>
      <c r="H1204" s="9">
        <v>8008</v>
      </c>
      <c r="I1204" s="9">
        <v>16256</v>
      </c>
    </row>
    <row r="1205" spans="2:9">
      <c r="B1205" s="187"/>
      <c r="C1205" s="2" t="s">
        <v>1173</v>
      </c>
      <c r="D1205" s="2" t="s">
        <v>1174</v>
      </c>
      <c r="E1205" s="9">
        <v>2948</v>
      </c>
      <c r="F1205" s="13">
        <v>4.5999999999999996</v>
      </c>
      <c r="G1205" s="9">
        <v>6750</v>
      </c>
      <c r="H1205" s="9">
        <v>6980</v>
      </c>
      <c r="I1205" s="9">
        <v>13730</v>
      </c>
    </row>
    <row r="1206" spans="2:9">
      <c r="B1206" s="187"/>
      <c r="C1206" s="2" t="s">
        <v>1173</v>
      </c>
      <c r="D1206" s="2" t="s">
        <v>1175</v>
      </c>
      <c r="E1206" s="9">
        <v>6744</v>
      </c>
      <c r="F1206" s="13">
        <v>3.8</v>
      </c>
      <c r="G1206" s="9">
        <v>13130</v>
      </c>
      <c r="H1206" s="9">
        <v>12857</v>
      </c>
      <c r="I1206" s="9">
        <v>25987</v>
      </c>
    </row>
    <row r="1207" spans="2:9">
      <c r="B1207" s="187"/>
      <c r="C1207" s="2" t="s">
        <v>1173</v>
      </c>
      <c r="D1207" s="2" t="s">
        <v>1176</v>
      </c>
      <c r="E1207" s="9">
        <v>8338</v>
      </c>
      <c r="F1207" s="13">
        <v>4.4000000000000004</v>
      </c>
      <c r="G1207" s="9">
        <v>18703</v>
      </c>
      <c r="H1207" s="9">
        <v>18031</v>
      </c>
      <c r="I1207" s="9">
        <v>36734</v>
      </c>
    </row>
    <row r="1208" spans="2:9">
      <c r="B1208" s="187"/>
      <c r="C1208" s="2" t="s">
        <v>1173</v>
      </c>
      <c r="D1208" s="2" t="s">
        <v>1177</v>
      </c>
      <c r="E1208" s="9">
        <v>2137</v>
      </c>
      <c r="F1208" s="13">
        <v>4.5</v>
      </c>
      <c r="G1208" s="9">
        <v>4798</v>
      </c>
      <c r="H1208" s="9">
        <v>4974</v>
      </c>
      <c r="I1208" s="9">
        <v>9772</v>
      </c>
    </row>
    <row r="1209" spans="2:9">
      <c r="B1209" s="187"/>
      <c r="C1209" s="2" t="s">
        <v>1173</v>
      </c>
      <c r="D1209" s="2" t="s">
        <v>1178</v>
      </c>
      <c r="E1209" s="9">
        <v>6243</v>
      </c>
      <c r="F1209" s="13">
        <v>4.0999999999999996</v>
      </c>
      <c r="G1209" s="9">
        <v>12739</v>
      </c>
      <c r="H1209" s="9">
        <v>13297</v>
      </c>
      <c r="I1209" s="9">
        <v>26036</v>
      </c>
    </row>
    <row r="1210" spans="2:9">
      <c r="B1210" s="187"/>
      <c r="C1210" s="2" t="s">
        <v>1173</v>
      </c>
      <c r="D1210" s="2" t="s">
        <v>1179</v>
      </c>
      <c r="E1210" s="9">
        <v>2421</v>
      </c>
      <c r="F1210" s="13">
        <v>5.0999999999999996</v>
      </c>
      <c r="G1210" s="9">
        <v>6086</v>
      </c>
      <c r="H1210" s="9">
        <v>6282</v>
      </c>
      <c r="I1210" s="9">
        <v>12368</v>
      </c>
    </row>
    <row r="1211" spans="2:9">
      <c r="B1211" s="187"/>
      <c r="C1211" s="2" t="s">
        <v>1173</v>
      </c>
      <c r="D1211" s="2" t="s">
        <v>1180</v>
      </c>
      <c r="E1211" s="9">
        <v>5154</v>
      </c>
      <c r="F1211" s="13">
        <v>4.7</v>
      </c>
      <c r="G1211" s="9">
        <v>11636</v>
      </c>
      <c r="H1211" s="9">
        <v>12484</v>
      </c>
      <c r="I1211" s="9">
        <v>24120</v>
      </c>
    </row>
    <row r="1212" spans="2:9">
      <c r="B1212" s="187"/>
      <c r="C1212" s="2" t="s">
        <v>1173</v>
      </c>
      <c r="D1212" s="2" t="s">
        <v>1181</v>
      </c>
      <c r="E1212" s="9">
        <v>7739</v>
      </c>
      <c r="F1212" s="13">
        <v>4.5</v>
      </c>
      <c r="G1212" s="9">
        <v>17591</v>
      </c>
      <c r="H1212" s="9">
        <v>17509</v>
      </c>
      <c r="I1212" s="9">
        <v>35100</v>
      </c>
    </row>
    <row r="1213" spans="2:9">
      <c r="B1213" s="187"/>
      <c r="C1213" s="2" t="s">
        <v>1173</v>
      </c>
      <c r="D1213" s="2" t="s">
        <v>1182</v>
      </c>
      <c r="E1213" s="9">
        <v>3011</v>
      </c>
      <c r="F1213" s="13">
        <v>4</v>
      </c>
      <c r="G1213" s="9">
        <v>6058</v>
      </c>
      <c r="H1213" s="9">
        <v>5914</v>
      </c>
      <c r="I1213" s="9">
        <v>11972</v>
      </c>
    </row>
    <row r="1214" spans="2:9">
      <c r="B1214" s="187"/>
      <c r="C1214" s="2" t="s">
        <v>1173</v>
      </c>
      <c r="D1214" s="2" t="s">
        <v>1183</v>
      </c>
      <c r="E1214" s="9">
        <v>2772</v>
      </c>
      <c r="F1214" s="13">
        <v>3.9</v>
      </c>
      <c r="G1214" s="9">
        <v>5668</v>
      </c>
      <c r="H1214" s="9">
        <v>5039</v>
      </c>
      <c r="I1214" s="9">
        <v>10707</v>
      </c>
    </row>
    <row r="1215" spans="2:9">
      <c r="B1215" s="187"/>
      <c r="C1215" s="2" t="s">
        <v>1173</v>
      </c>
      <c r="D1215" s="2" t="s">
        <v>1184</v>
      </c>
      <c r="E1215" s="9">
        <v>5315</v>
      </c>
      <c r="F1215" s="13">
        <v>4.5</v>
      </c>
      <c r="G1215" s="9">
        <v>12012</v>
      </c>
      <c r="H1215" s="9">
        <v>12138</v>
      </c>
      <c r="I1215" s="9">
        <v>24150</v>
      </c>
    </row>
    <row r="1216" spans="2:9">
      <c r="B1216" s="187"/>
      <c r="C1216" s="2" t="s">
        <v>1173</v>
      </c>
      <c r="D1216" s="2" t="s">
        <v>1185</v>
      </c>
      <c r="E1216" s="9">
        <v>4300</v>
      </c>
      <c r="F1216" s="13">
        <v>4.2</v>
      </c>
      <c r="G1216" s="9">
        <v>8918</v>
      </c>
      <c r="H1216" s="9">
        <v>9054</v>
      </c>
      <c r="I1216" s="9">
        <v>17972</v>
      </c>
    </row>
    <row r="1217" spans="2:9">
      <c r="B1217" s="187"/>
      <c r="C1217" s="2" t="s">
        <v>1218</v>
      </c>
      <c r="D1217" s="2" t="s">
        <v>399</v>
      </c>
      <c r="E1217" s="9">
        <v>4966</v>
      </c>
      <c r="F1217" s="13">
        <v>3.7</v>
      </c>
      <c r="G1217" s="9">
        <v>9046</v>
      </c>
      <c r="H1217" s="9">
        <v>9579</v>
      </c>
      <c r="I1217" s="9">
        <v>18625</v>
      </c>
    </row>
    <row r="1218" spans="2:9">
      <c r="B1218" s="187"/>
      <c r="C1218" s="2" t="s">
        <v>1218</v>
      </c>
      <c r="D1218" s="2" t="s">
        <v>1136</v>
      </c>
      <c r="E1218" s="9">
        <v>4906</v>
      </c>
      <c r="F1218" s="13">
        <v>3.1</v>
      </c>
      <c r="G1218" s="9">
        <v>7684</v>
      </c>
      <c r="H1218" s="9">
        <v>8904</v>
      </c>
      <c r="I1218" s="9">
        <v>16588</v>
      </c>
    </row>
    <row r="1219" spans="2:9">
      <c r="B1219" s="187"/>
      <c r="C1219" s="2" t="s">
        <v>1218</v>
      </c>
      <c r="D1219" s="2" t="s">
        <v>400</v>
      </c>
      <c r="E1219" s="9">
        <v>4959</v>
      </c>
      <c r="F1219" s="13">
        <v>3.5</v>
      </c>
      <c r="G1219" s="9">
        <v>9750</v>
      </c>
      <c r="H1219" s="9">
        <v>9312</v>
      </c>
      <c r="I1219" s="9">
        <v>19062</v>
      </c>
    </row>
    <row r="1220" spans="2:9">
      <c r="B1220" s="187"/>
      <c r="C1220" s="2" t="s">
        <v>1186</v>
      </c>
      <c r="D1220" s="1" t="s">
        <v>1</v>
      </c>
      <c r="E1220" s="52"/>
      <c r="F1220" s="54"/>
      <c r="G1220" s="52"/>
      <c r="H1220" s="52"/>
      <c r="I1220" s="52"/>
    </row>
    <row r="1221" spans="2:9">
      <c r="B1221" s="187"/>
      <c r="C1221" s="2" t="s">
        <v>661</v>
      </c>
      <c r="D1221" s="2" t="s">
        <v>1187</v>
      </c>
      <c r="E1221" s="9">
        <v>7056</v>
      </c>
      <c r="F1221" s="13">
        <v>4.9000000000000004</v>
      </c>
      <c r="G1221" s="9">
        <v>17099</v>
      </c>
      <c r="H1221" s="9">
        <v>17461</v>
      </c>
      <c r="I1221" s="9">
        <v>34560</v>
      </c>
    </row>
    <row r="1222" spans="2:9">
      <c r="B1222" s="187"/>
      <c r="C1222" s="2" t="s">
        <v>661</v>
      </c>
      <c r="D1222" s="2" t="s">
        <v>1030</v>
      </c>
      <c r="E1222" s="9">
        <v>2987</v>
      </c>
      <c r="F1222" s="13">
        <v>4.8</v>
      </c>
      <c r="G1222" s="9">
        <v>6872</v>
      </c>
      <c r="H1222" s="9">
        <v>7367</v>
      </c>
      <c r="I1222" s="9">
        <v>14239</v>
      </c>
    </row>
    <row r="1223" spans="2:9">
      <c r="B1223" s="187"/>
      <c r="C1223" s="2" t="s">
        <v>661</v>
      </c>
      <c r="D1223" s="2" t="s">
        <v>1188</v>
      </c>
      <c r="E1223" s="9">
        <v>5998</v>
      </c>
      <c r="F1223" s="13">
        <v>4.7</v>
      </c>
      <c r="G1223" s="9">
        <v>13755</v>
      </c>
      <c r="H1223" s="9">
        <v>14841</v>
      </c>
      <c r="I1223" s="9">
        <v>28596</v>
      </c>
    </row>
    <row r="1224" spans="2:9">
      <c r="B1224" s="187"/>
      <c r="C1224" s="2" t="s">
        <v>661</v>
      </c>
      <c r="D1224" s="2" t="s">
        <v>1189</v>
      </c>
      <c r="E1224" s="9">
        <v>6097</v>
      </c>
      <c r="F1224" s="13">
        <v>4.9000000000000004</v>
      </c>
      <c r="G1224" s="9">
        <v>15330</v>
      </c>
      <c r="H1224" s="9">
        <v>15152</v>
      </c>
      <c r="I1224" s="9">
        <v>30482</v>
      </c>
    </row>
    <row r="1225" spans="2:9">
      <c r="B1225" s="187"/>
      <c r="C1225" s="2" t="s">
        <v>661</v>
      </c>
      <c r="D1225" s="2" t="s">
        <v>1190</v>
      </c>
      <c r="E1225" s="9">
        <v>3639</v>
      </c>
      <c r="F1225" s="13">
        <v>4.5</v>
      </c>
      <c r="G1225" s="9">
        <v>7760</v>
      </c>
      <c r="H1225" s="9">
        <v>8699</v>
      </c>
      <c r="I1225" s="9">
        <v>16459</v>
      </c>
    </row>
    <row r="1226" spans="2:9">
      <c r="B1226" s="187"/>
      <c r="C1226" s="2" t="s">
        <v>661</v>
      </c>
      <c r="D1226" s="2" t="s">
        <v>1191</v>
      </c>
      <c r="E1226" s="9">
        <v>7640</v>
      </c>
      <c r="F1226" s="13">
        <v>4.8</v>
      </c>
      <c r="G1226" s="9">
        <v>17703</v>
      </c>
      <c r="H1226" s="9">
        <v>19098</v>
      </c>
      <c r="I1226" s="9">
        <v>36801</v>
      </c>
    </row>
    <row r="1227" spans="2:9">
      <c r="B1227" s="187"/>
      <c r="C1227" s="2" t="s">
        <v>661</v>
      </c>
      <c r="D1227" s="2" t="s">
        <v>1192</v>
      </c>
      <c r="E1227" s="9">
        <v>4947</v>
      </c>
      <c r="F1227" s="13">
        <v>4.5999999999999996</v>
      </c>
      <c r="G1227" s="9">
        <v>10918</v>
      </c>
      <c r="H1227" s="9">
        <v>12039</v>
      </c>
      <c r="I1227" s="9">
        <v>22957</v>
      </c>
    </row>
    <row r="1228" spans="2:9">
      <c r="B1228" s="187"/>
      <c r="C1228" s="2" t="s">
        <v>661</v>
      </c>
      <c r="D1228" s="2" t="s">
        <v>1193</v>
      </c>
      <c r="E1228" s="9">
        <v>4655</v>
      </c>
      <c r="F1228" s="13">
        <v>4</v>
      </c>
      <c r="G1228" s="9">
        <v>9514</v>
      </c>
      <c r="H1228" s="9">
        <v>9726</v>
      </c>
      <c r="I1228" s="9">
        <v>19240</v>
      </c>
    </row>
    <row r="1229" spans="2:9">
      <c r="B1229" s="187"/>
      <c r="C1229" s="2" t="s">
        <v>661</v>
      </c>
      <c r="D1229" s="2" t="s">
        <v>1194</v>
      </c>
      <c r="E1229" s="9">
        <v>6851</v>
      </c>
      <c r="F1229" s="13">
        <v>4.7</v>
      </c>
      <c r="G1229" s="9">
        <v>16762</v>
      </c>
      <c r="H1229" s="9">
        <v>16049</v>
      </c>
      <c r="I1229" s="9">
        <v>32811</v>
      </c>
    </row>
    <row r="1230" spans="2:9">
      <c r="B1230" s="187"/>
      <c r="C1230" s="2" t="s">
        <v>661</v>
      </c>
      <c r="D1230" s="2" t="s">
        <v>1195</v>
      </c>
      <c r="E1230" s="9">
        <v>8913</v>
      </c>
      <c r="F1230" s="13">
        <v>4.4000000000000004</v>
      </c>
      <c r="G1230" s="9">
        <v>19531</v>
      </c>
      <c r="H1230" s="9">
        <v>20205</v>
      </c>
      <c r="I1230" s="9">
        <v>39736</v>
      </c>
    </row>
    <row r="1231" spans="2:9">
      <c r="B1231" s="187"/>
      <c r="C1231" s="2" t="s">
        <v>1196</v>
      </c>
      <c r="D1231" s="2" t="s">
        <v>1197</v>
      </c>
      <c r="E1231" s="9">
        <v>5238</v>
      </c>
      <c r="F1231" s="13">
        <v>4.7</v>
      </c>
      <c r="G1231" s="9">
        <v>11775</v>
      </c>
      <c r="H1231" s="9">
        <v>12759</v>
      </c>
      <c r="I1231" s="9">
        <v>24534</v>
      </c>
    </row>
    <row r="1232" spans="2:9">
      <c r="B1232" s="187"/>
      <c r="C1232" s="2" t="s">
        <v>1196</v>
      </c>
      <c r="D1232" s="2" t="s">
        <v>1198</v>
      </c>
      <c r="E1232" s="9">
        <v>3037</v>
      </c>
      <c r="F1232" s="13">
        <v>4.5</v>
      </c>
      <c r="G1232" s="9">
        <v>6640</v>
      </c>
      <c r="H1232" s="9">
        <v>7135</v>
      </c>
      <c r="I1232" s="9">
        <v>13775</v>
      </c>
    </row>
    <row r="1233" spans="2:9">
      <c r="B1233" s="187"/>
      <c r="C1233" s="2" t="s">
        <v>1196</v>
      </c>
      <c r="D1233" s="2" t="s">
        <v>1199</v>
      </c>
      <c r="E1233" s="9">
        <v>5774</v>
      </c>
      <c r="F1233" s="13">
        <v>4.5999999999999996</v>
      </c>
      <c r="G1233" s="9">
        <v>13023</v>
      </c>
      <c r="H1233" s="9">
        <v>13860</v>
      </c>
      <c r="I1233" s="9">
        <v>26883</v>
      </c>
    </row>
    <row r="1234" spans="2:9">
      <c r="B1234" s="187"/>
      <c r="C1234" s="2" t="s">
        <v>1196</v>
      </c>
      <c r="D1234" s="2" t="s">
        <v>1200</v>
      </c>
      <c r="E1234" s="9">
        <v>6811</v>
      </c>
      <c r="F1234" s="13">
        <v>4.3</v>
      </c>
      <c r="G1234" s="9">
        <v>14566</v>
      </c>
      <c r="H1234" s="9">
        <v>14700</v>
      </c>
      <c r="I1234" s="9">
        <v>29266</v>
      </c>
    </row>
    <row r="1235" spans="2:9">
      <c r="B1235" s="187"/>
      <c r="C1235" s="2" t="s">
        <v>1196</v>
      </c>
      <c r="D1235" s="2" t="s">
        <v>1201</v>
      </c>
      <c r="E1235" s="9">
        <v>5866</v>
      </c>
      <c r="F1235" s="13">
        <v>4.9000000000000004</v>
      </c>
      <c r="G1235" s="9">
        <v>14028</v>
      </c>
      <c r="H1235" s="9">
        <v>15135</v>
      </c>
      <c r="I1235" s="9">
        <v>29163</v>
      </c>
    </row>
    <row r="1236" spans="2:9">
      <c r="B1236" s="187"/>
      <c r="C1236" s="2" t="s">
        <v>1196</v>
      </c>
      <c r="D1236" s="2" t="s">
        <v>1202</v>
      </c>
      <c r="E1236" s="9">
        <v>4601</v>
      </c>
      <c r="F1236" s="13">
        <v>4.8</v>
      </c>
      <c r="G1236" s="9">
        <v>10526</v>
      </c>
      <c r="H1236" s="9">
        <v>11442</v>
      </c>
      <c r="I1236" s="9">
        <v>21968</v>
      </c>
    </row>
    <row r="1237" spans="2:9">
      <c r="B1237" s="187"/>
      <c r="C1237" s="2" t="s">
        <v>1203</v>
      </c>
      <c r="D1237" s="1" t="s">
        <v>1</v>
      </c>
      <c r="E1237" s="52"/>
      <c r="F1237" s="54"/>
      <c r="G1237" s="52"/>
      <c r="H1237" s="52"/>
      <c r="I1237" s="52"/>
    </row>
    <row r="1238" spans="2:9">
      <c r="B1238" s="187"/>
      <c r="C1238" s="2" t="s">
        <v>1204</v>
      </c>
      <c r="D1238" s="2" t="s">
        <v>1205</v>
      </c>
      <c r="E1238" s="9">
        <v>2340</v>
      </c>
      <c r="F1238" s="13">
        <v>4.4000000000000004</v>
      </c>
      <c r="G1238" s="9">
        <v>5017</v>
      </c>
      <c r="H1238" s="9">
        <v>5328</v>
      </c>
      <c r="I1238" s="9">
        <v>10345</v>
      </c>
    </row>
    <row r="1239" spans="2:9">
      <c r="B1239" s="187"/>
      <c r="C1239" s="2" t="s">
        <v>1204</v>
      </c>
      <c r="D1239" s="2" t="s">
        <v>1206</v>
      </c>
      <c r="E1239" s="9">
        <v>4869</v>
      </c>
      <c r="F1239" s="13">
        <v>4.5999999999999996</v>
      </c>
      <c r="G1239" s="9">
        <v>10535</v>
      </c>
      <c r="H1239" s="9">
        <v>11646</v>
      </c>
      <c r="I1239" s="9">
        <v>22181</v>
      </c>
    </row>
    <row r="1240" spans="2:9">
      <c r="B1240" s="187"/>
      <c r="C1240" s="2" t="s">
        <v>1204</v>
      </c>
      <c r="D1240" s="2" t="s">
        <v>1207</v>
      </c>
      <c r="E1240" s="9">
        <v>1337</v>
      </c>
      <c r="F1240" s="13">
        <v>4.3</v>
      </c>
      <c r="G1240" s="9">
        <v>2844</v>
      </c>
      <c r="H1240" s="9">
        <v>3018</v>
      </c>
      <c r="I1240" s="9">
        <v>5862</v>
      </c>
    </row>
    <row r="1241" spans="2:9">
      <c r="B1241" s="187"/>
      <c r="C1241" s="2" t="s">
        <v>1204</v>
      </c>
      <c r="D1241" s="2" t="s">
        <v>1208</v>
      </c>
      <c r="E1241" s="9">
        <v>3543</v>
      </c>
      <c r="F1241" s="13">
        <v>4.0999999999999996</v>
      </c>
      <c r="G1241" s="9">
        <v>7229</v>
      </c>
      <c r="H1241" s="9">
        <v>7909</v>
      </c>
      <c r="I1241" s="9">
        <v>15138</v>
      </c>
    </row>
    <row r="1242" spans="2:9">
      <c r="B1242" s="187"/>
      <c r="C1242" s="2" t="s">
        <v>1204</v>
      </c>
      <c r="D1242" s="2" t="s">
        <v>1209</v>
      </c>
      <c r="E1242" s="9">
        <v>4008</v>
      </c>
      <c r="F1242" s="13">
        <v>4.7</v>
      </c>
      <c r="G1242" s="9">
        <v>9103</v>
      </c>
      <c r="H1242" s="9">
        <v>9795</v>
      </c>
      <c r="I1242" s="9">
        <v>18898</v>
      </c>
    </row>
    <row r="1243" spans="2:9">
      <c r="B1243" s="187"/>
      <c r="C1243" s="2" t="s">
        <v>1204</v>
      </c>
      <c r="D1243" s="2" t="s">
        <v>1210</v>
      </c>
      <c r="E1243" s="9">
        <v>1611</v>
      </c>
      <c r="F1243" s="13">
        <v>4.4000000000000004</v>
      </c>
      <c r="G1243" s="9">
        <v>3454</v>
      </c>
      <c r="H1243" s="9">
        <v>3839</v>
      </c>
      <c r="I1243" s="9">
        <v>7293</v>
      </c>
    </row>
    <row r="1244" spans="2:9">
      <c r="B1244" s="187"/>
      <c r="C1244" s="2" t="s">
        <v>1204</v>
      </c>
      <c r="D1244" s="2" t="s">
        <v>73</v>
      </c>
      <c r="E1244" s="9">
        <v>5701</v>
      </c>
      <c r="F1244" s="13">
        <v>4.8</v>
      </c>
      <c r="G1244" s="9">
        <v>13547</v>
      </c>
      <c r="H1244" s="9">
        <v>14163</v>
      </c>
      <c r="I1244" s="9">
        <v>27710</v>
      </c>
    </row>
    <row r="1245" spans="2:9">
      <c r="B1245" s="187"/>
      <c r="C1245" s="2" t="s">
        <v>1204</v>
      </c>
      <c r="D1245" s="2" t="s">
        <v>1211</v>
      </c>
      <c r="E1245" s="9">
        <v>3956</v>
      </c>
      <c r="F1245" s="13">
        <v>4.5</v>
      </c>
      <c r="G1245" s="9">
        <v>8656</v>
      </c>
      <c r="H1245" s="9">
        <v>9218</v>
      </c>
      <c r="I1245" s="9">
        <v>17874</v>
      </c>
    </row>
    <row r="1246" spans="2:9">
      <c r="B1246" s="187"/>
      <c r="C1246" s="2" t="s">
        <v>1204</v>
      </c>
      <c r="D1246" s="2" t="s">
        <v>1212</v>
      </c>
      <c r="E1246" s="9">
        <v>4881</v>
      </c>
      <c r="F1246" s="13">
        <v>4.0999999999999996</v>
      </c>
      <c r="G1246" s="9">
        <v>9732</v>
      </c>
      <c r="H1246" s="9">
        <v>10617</v>
      </c>
      <c r="I1246" s="9">
        <v>20349</v>
      </c>
    </row>
    <row r="1247" spans="2:9">
      <c r="B1247" s="187"/>
      <c r="C1247" s="2" t="s">
        <v>1204</v>
      </c>
      <c r="D1247" s="2" t="s">
        <v>1213</v>
      </c>
      <c r="E1247" s="9">
        <v>1918</v>
      </c>
      <c r="F1247" s="13">
        <v>4.4000000000000004</v>
      </c>
      <c r="G1247" s="9">
        <v>3806</v>
      </c>
      <c r="H1247" s="9">
        <v>4547</v>
      </c>
      <c r="I1247" s="9">
        <v>8353</v>
      </c>
    </row>
    <row r="1248" spans="2:9">
      <c r="B1248" s="187"/>
      <c r="C1248" s="2" t="s">
        <v>1204</v>
      </c>
      <c r="D1248" s="2" t="s">
        <v>1214</v>
      </c>
      <c r="E1248" s="9">
        <v>3865</v>
      </c>
      <c r="F1248" s="13">
        <v>4.5</v>
      </c>
      <c r="G1248" s="9">
        <v>8418</v>
      </c>
      <c r="H1248" s="9">
        <v>9113</v>
      </c>
      <c r="I1248" s="9">
        <v>17531</v>
      </c>
    </row>
    <row r="1249" spans="2:10">
      <c r="B1249" s="187"/>
      <c r="C1249" s="2" t="s">
        <v>1204</v>
      </c>
      <c r="D1249" s="2" t="s">
        <v>1215</v>
      </c>
      <c r="E1249" s="9">
        <v>2513</v>
      </c>
      <c r="F1249" s="13">
        <v>4.5</v>
      </c>
      <c r="G1249" s="9">
        <v>5030</v>
      </c>
      <c r="H1249" s="9">
        <v>6170</v>
      </c>
      <c r="I1249" s="9">
        <v>11200</v>
      </c>
    </row>
    <row r="1250" spans="2:10">
      <c r="B1250" s="187"/>
      <c r="C1250" s="2" t="s">
        <v>1204</v>
      </c>
      <c r="D1250" s="2" t="s">
        <v>1216</v>
      </c>
      <c r="E1250" s="9">
        <v>1974</v>
      </c>
      <c r="F1250" s="13">
        <v>4.4000000000000004</v>
      </c>
      <c r="G1250" s="9">
        <v>4270</v>
      </c>
      <c r="H1250" s="9">
        <v>4506</v>
      </c>
      <c r="I1250" s="9">
        <v>8776</v>
      </c>
    </row>
    <row r="1251" spans="2:10">
      <c r="B1251" s="187"/>
      <c r="C1251" s="2" t="s">
        <v>1204</v>
      </c>
      <c r="D1251" s="2" t="s">
        <v>1217</v>
      </c>
      <c r="E1251" s="9">
        <v>4168</v>
      </c>
      <c r="F1251" s="13">
        <v>4.5</v>
      </c>
      <c r="G1251" s="9">
        <v>9123</v>
      </c>
      <c r="H1251" s="9">
        <v>9872</v>
      </c>
      <c r="I1251" s="9">
        <v>18995</v>
      </c>
    </row>
    <row r="1252" spans="2:10">
      <c r="B1252" s="187"/>
      <c r="C1252" s="2" t="s">
        <v>1204</v>
      </c>
      <c r="D1252" s="2" t="s">
        <v>1219</v>
      </c>
      <c r="E1252" s="9">
        <v>1675</v>
      </c>
      <c r="F1252" s="13">
        <v>4.4000000000000004</v>
      </c>
      <c r="G1252" s="9">
        <v>3548</v>
      </c>
      <c r="H1252" s="9">
        <v>3896</v>
      </c>
      <c r="I1252" s="9">
        <v>7444</v>
      </c>
      <c r="J1252" s="1"/>
    </row>
    <row r="1253" spans="2:10">
      <c r="B1253" s="187"/>
      <c r="C1253" s="2" t="s">
        <v>1204</v>
      </c>
      <c r="D1253" s="2" t="s">
        <v>1220</v>
      </c>
      <c r="E1253" s="9">
        <v>4777</v>
      </c>
      <c r="F1253" s="13">
        <v>4.3</v>
      </c>
      <c r="G1253" s="9">
        <v>9781</v>
      </c>
      <c r="H1253" s="9">
        <v>10894</v>
      </c>
      <c r="I1253" s="9">
        <v>20675</v>
      </c>
      <c r="J1253" s="1"/>
    </row>
    <row r="1254" spans="2:10">
      <c r="B1254" s="187"/>
      <c r="C1254" s="2" t="s">
        <v>1204</v>
      </c>
      <c r="D1254" s="2" t="s">
        <v>1221</v>
      </c>
      <c r="E1254" s="9">
        <v>3081</v>
      </c>
      <c r="F1254" s="13">
        <v>4.4000000000000004</v>
      </c>
      <c r="G1254" s="9">
        <v>6268</v>
      </c>
      <c r="H1254" s="9">
        <v>7183</v>
      </c>
      <c r="I1254" s="9">
        <v>13451</v>
      </c>
      <c r="J1254" s="1"/>
    </row>
    <row r="1255" spans="2:10">
      <c r="B1255" s="187"/>
      <c r="C1255" s="2" t="s">
        <v>1222</v>
      </c>
      <c r="D1255" s="1" t="s">
        <v>1</v>
      </c>
      <c r="E1255" s="52"/>
      <c r="F1255" s="54"/>
      <c r="G1255" s="52"/>
      <c r="H1255" s="52"/>
      <c r="I1255" s="52"/>
      <c r="J1255" s="1"/>
    </row>
    <row r="1256" spans="2:10">
      <c r="B1256" s="187"/>
      <c r="C1256" s="2" t="s">
        <v>1048</v>
      </c>
      <c r="D1256" s="2" t="s">
        <v>1223</v>
      </c>
      <c r="E1256" s="9">
        <v>3041</v>
      </c>
      <c r="F1256" s="13">
        <v>5.7</v>
      </c>
      <c r="G1256" s="9">
        <v>8222</v>
      </c>
      <c r="H1256" s="9">
        <v>9233</v>
      </c>
      <c r="I1256" s="9">
        <v>17455</v>
      </c>
      <c r="J1256" s="1"/>
    </row>
    <row r="1257" spans="2:10">
      <c r="B1257" s="187"/>
      <c r="C1257" s="2" t="s">
        <v>1048</v>
      </c>
      <c r="D1257" s="2" t="s">
        <v>1224</v>
      </c>
      <c r="E1257" s="9">
        <v>2516</v>
      </c>
      <c r="F1257" s="13">
        <v>5.4</v>
      </c>
      <c r="G1257" s="9">
        <v>6489</v>
      </c>
      <c r="H1257" s="9">
        <v>7060</v>
      </c>
      <c r="I1257" s="9">
        <v>13549</v>
      </c>
      <c r="J1257" s="1"/>
    </row>
    <row r="1258" spans="2:10">
      <c r="B1258" s="187"/>
      <c r="C1258" s="2" t="s">
        <v>1048</v>
      </c>
      <c r="D1258" s="2" t="s">
        <v>1225</v>
      </c>
      <c r="E1258" s="9">
        <v>1403</v>
      </c>
      <c r="F1258" s="13">
        <v>5.8</v>
      </c>
      <c r="G1258" s="9">
        <v>3817</v>
      </c>
      <c r="H1258" s="9">
        <v>4282</v>
      </c>
      <c r="I1258" s="9">
        <v>8099</v>
      </c>
      <c r="J1258" s="1"/>
    </row>
    <row r="1259" spans="2:10">
      <c r="B1259" s="187"/>
      <c r="C1259" s="2" t="s">
        <v>1048</v>
      </c>
      <c r="D1259" s="2" t="s">
        <v>1178</v>
      </c>
      <c r="E1259" s="9">
        <v>4785</v>
      </c>
      <c r="F1259" s="13">
        <v>5.7</v>
      </c>
      <c r="G1259" s="9">
        <v>12981</v>
      </c>
      <c r="H1259" s="9">
        <v>14200</v>
      </c>
      <c r="I1259" s="9">
        <v>27181</v>
      </c>
      <c r="J1259" s="1"/>
    </row>
    <row r="1260" spans="2:10">
      <c r="B1260" s="187"/>
      <c r="C1260" s="2" t="s">
        <v>1048</v>
      </c>
      <c r="D1260" s="2" t="s">
        <v>1226</v>
      </c>
      <c r="E1260" s="9">
        <v>7998</v>
      </c>
      <c r="F1260" s="13">
        <v>5</v>
      </c>
      <c r="G1260" s="9">
        <v>19346</v>
      </c>
      <c r="H1260" s="9">
        <v>21285</v>
      </c>
      <c r="I1260" s="9">
        <v>40631</v>
      </c>
      <c r="J1260" s="1"/>
    </row>
    <row r="1261" spans="2:10">
      <c r="B1261" s="187"/>
      <c r="C1261" s="2" t="s">
        <v>1048</v>
      </c>
      <c r="D1261" s="2" t="s">
        <v>1227</v>
      </c>
      <c r="E1261" s="9">
        <v>2984</v>
      </c>
      <c r="F1261" s="13">
        <v>5.7</v>
      </c>
      <c r="G1261" s="9">
        <v>8285</v>
      </c>
      <c r="H1261" s="9">
        <v>8846</v>
      </c>
      <c r="I1261" s="9">
        <v>17131</v>
      </c>
      <c r="J1261" s="1"/>
    </row>
    <row r="1262" spans="2:10">
      <c r="B1262" s="187"/>
      <c r="C1262" s="2" t="s">
        <v>1048</v>
      </c>
      <c r="D1262" s="2" t="s">
        <v>1228</v>
      </c>
      <c r="E1262" s="9">
        <v>7574</v>
      </c>
      <c r="F1262" s="13">
        <v>5.6</v>
      </c>
      <c r="G1262" s="9">
        <v>20352</v>
      </c>
      <c r="H1262" s="9">
        <v>21843</v>
      </c>
      <c r="I1262" s="9">
        <v>42195</v>
      </c>
      <c r="J1262" s="1"/>
    </row>
    <row r="1263" spans="2:10">
      <c r="B1263" s="187"/>
      <c r="C1263" s="2" t="s">
        <v>1048</v>
      </c>
      <c r="D1263" s="2" t="s">
        <v>1229</v>
      </c>
      <c r="E1263" s="9">
        <v>4260</v>
      </c>
      <c r="F1263" s="13">
        <v>5.6</v>
      </c>
      <c r="G1263" s="9">
        <v>11594</v>
      </c>
      <c r="H1263" s="9">
        <v>12411</v>
      </c>
      <c r="I1263" s="9">
        <v>24005</v>
      </c>
      <c r="J1263" s="1"/>
    </row>
    <row r="1264" spans="2:10">
      <c r="B1264" s="187"/>
      <c r="C1264" s="2" t="s">
        <v>1048</v>
      </c>
      <c r="D1264" s="2" t="s">
        <v>1230</v>
      </c>
      <c r="E1264" s="9">
        <v>3655</v>
      </c>
      <c r="F1264" s="13">
        <v>5.4</v>
      </c>
      <c r="G1264" s="9">
        <v>9275</v>
      </c>
      <c r="H1264" s="9">
        <v>10407</v>
      </c>
      <c r="I1264" s="9">
        <v>19682</v>
      </c>
      <c r="J1264" s="1"/>
    </row>
    <row r="1265" spans="2:10">
      <c r="B1265" s="187"/>
      <c r="C1265" s="2" t="s">
        <v>1048</v>
      </c>
      <c r="D1265" s="2" t="s">
        <v>2005</v>
      </c>
      <c r="E1265" s="9">
        <v>9903</v>
      </c>
      <c r="F1265" s="13">
        <v>5.0999999999999996</v>
      </c>
      <c r="G1265" s="9">
        <v>24326</v>
      </c>
      <c r="H1265" s="9">
        <v>26692</v>
      </c>
      <c r="I1265" s="9">
        <v>51018</v>
      </c>
      <c r="J1265" s="1"/>
    </row>
    <row r="1266" spans="2:10">
      <c r="B1266" s="187"/>
      <c r="C1266" s="2" t="s">
        <v>1048</v>
      </c>
      <c r="D1266" s="2" t="s">
        <v>1231</v>
      </c>
      <c r="E1266" s="9">
        <v>6125</v>
      </c>
      <c r="F1266" s="13">
        <v>5.2</v>
      </c>
      <c r="G1266" s="9">
        <v>15102</v>
      </c>
      <c r="H1266" s="9">
        <v>16752</v>
      </c>
      <c r="I1266" s="9">
        <v>31854</v>
      </c>
      <c r="J1266" s="1"/>
    </row>
    <row r="1267" spans="2:10">
      <c r="B1267" s="187"/>
      <c r="C1267" s="2" t="s">
        <v>1048</v>
      </c>
      <c r="D1267" s="2" t="s">
        <v>1232</v>
      </c>
      <c r="E1267" s="9">
        <v>5893</v>
      </c>
      <c r="F1267" s="13">
        <v>5.2</v>
      </c>
      <c r="G1267" s="9">
        <v>14746</v>
      </c>
      <c r="H1267" s="9">
        <v>16090</v>
      </c>
      <c r="I1267" s="9">
        <v>30836</v>
      </c>
      <c r="J1267" s="1"/>
    </row>
    <row r="1268" spans="2:10">
      <c r="B1268" s="187"/>
      <c r="C1268" s="2" t="s">
        <v>1048</v>
      </c>
      <c r="D1268" s="2" t="s">
        <v>1233</v>
      </c>
      <c r="E1268" s="9">
        <v>874</v>
      </c>
      <c r="F1268" s="13">
        <v>5.7</v>
      </c>
      <c r="G1268" s="9">
        <v>2595</v>
      </c>
      <c r="H1268" s="9">
        <v>2425</v>
      </c>
      <c r="I1268" s="9">
        <v>5020</v>
      </c>
      <c r="J1268" s="1"/>
    </row>
    <row r="1269" spans="2:10">
      <c r="B1269" s="187"/>
      <c r="C1269" s="2" t="s">
        <v>1234</v>
      </c>
      <c r="D1269" s="2" t="s">
        <v>1235</v>
      </c>
      <c r="E1269" s="9">
        <v>6713</v>
      </c>
      <c r="F1269" s="13">
        <v>5.3</v>
      </c>
      <c r="G1269" s="9">
        <v>16924</v>
      </c>
      <c r="H1269" s="9">
        <v>18443</v>
      </c>
      <c r="I1269" s="9">
        <v>35367</v>
      </c>
      <c r="J1269" s="1"/>
    </row>
    <row r="1270" spans="2:10">
      <c r="B1270" s="187"/>
      <c r="C1270" s="2" t="s">
        <v>1234</v>
      </c>
      <c r="D1270" s="2" t="s">
        <v>1236</v>
      </c>
      <c r="E1270" s="9">
        <v>3331</v>
      </c>
      <c r="F1270" s="13">
        <v>5.5</v>
      </c>
      <c r="G1270" s="9">
        <v>8972</v>
      </c>
      <c r="H1270" s="9">
        <v>9517</v>
      </c>
      <c r="I1270" s="9">
        <v>18489</v>
      </c>
      <c r="J1270" s="1"/>
    </row>
    <row r="1271" spans="2:10">
      <c r="B1271" s="187"/>
      <c r="C1271" s="2" t="s">
        <v>1234</v>
      </c>
      <c r="D1271" s="2" t="s">
        <v>1237</v>
      </c>
      <c r="E1271" s="9">
        <v>3773</v>
      </c>
      <c r="F1271" s="13">
        <v>5.6</v>
      </c>
      <c r="G1271" s="9">
        <v>10197</v>
      </c>
      <c r="H1271" s="9">
        <v>11017</v>
      </c>
      <c r="I1271" s="9">
        <v>21214</v>
      </c>
      <c r="J1271" s="1"/>
    </row>
    <row r="1272" spans="2:10">
      <c r="B1272" s="187"/>
      <c r="C1272" s="2" t="s">
        <v>1234</v>
      </c>
      <c r="D1272" s="2" t="s">
        <v>1238</v>
      </c>
      <c r="E1272" s="9">
        <v>3415</v>
      </c>
      <c r="F1272" s="13">
        <v>3.7</v>
      </c>
      <c r="G1272" s="9">
        <v>6356</v>
      </c>
      <c r="H1272" s="9">
        <v>6589</v>
      </c>
      <c r="I1272" s="9">
        <v>12945</v>
      </c>
      <c r="J1272" s="1"/>
    </row>
    <row r="1273" spans="2:10">
      <c r="B1273" s="187"/>
      <c r="C1273" s="2" t="s">
        <v>1234</v>
      </c>
      <c r="D1273" s="2" t="s">
        <v>1239</v>
      </c>
      <c r="E1273" s="9">
        <v>2749</v>
      </c>
      <c r="F1273" s="13">
        <v>4.3</v>
      </c>
      <c r="G1273" s="9">
        <v>5975</v>
      </c>
      <c r="H1273" s="9">
        <v>5915</v>
      </c>
      <c r="I1273" s="9">
        <v>11890</v>
      </c>
      <c r="J1273" s="1"/>
    </row>
    <row r="1274" spans="2:10">
      <c r="B1274" s="187"/>
      <c r="C1274" s="2" t="s">
        <v>1234</v>
      </c>
      <c r="D1274" s="2" t="s">
        <v>2004</v>
      </c>
      <c r="E1274" s="9">
        <v>1742</v>
      </c>
      <c r="F1274" s="13">
        <v>3.6</v>
      </c>
      <c r="G1274" s="9">
        <v>3297</v>
      </c>
      <c r="H1274" s="9">
        <v>3114</v>
      </c>
      <c r="I1274" s="9">
        <v>6411</v>
      </c>
      <c r="J1274" s="1"/>
    </row>
    <row r="1275" spans="2:10">
      <c r="B1275" s="187"/>
      <c r="C1275" s="2" t="s">
        <v>1234</v>
      </c>
      <c r="D1275" s="2" t="s">
        <v>1240</v>
      </c>
      <c r="E1275" s="9">
        <v>2508</v>
      </c>
      <c r="F1275" s="13">
        <v>5.3</v>
      </c>
      <c r="G1275" s="9">
        <v>6489</v>
      </c>
      <c r="H1275" s="9">
        <v>6841</v>
      </c>
      <c r="I1275" s="9">
        <v>13330</v>
      </c>
      <c r="J1275" s="1"/>
    </row>
    <row r="1276" spans="2:10">
      <c r="B1276" s="187"/>
      <c r="C1276" s="2" t="s">
        <v>1234</v>
      </c>
      <c r="D1276" s="2" t="s">
        <v>1241</v>
      </c>
      <c r="E1276" s="9">
        <v>6078</v>
      </c>
      <c r="F1276" s="13">
        <v>4.9000000000000004</v>
      </c>
      <c r="G1276" s="9">
        <v>15132</v>
      </c>
      <c r="H1276" s="9">
        <v>14877</v>
      </c>
      <c r="I1276" s="9">
        <v>30009</v>
      </c>
      <c r="J1276" s="1"/>
    </row>
    <row r="1277" spans="2:10">
      <c r="B1277" s="187"/>
      <c r="C1277" s="2" t="s">
        <v>1234</v>
      </c>
      <c r="D1277" s="2" t="s">
        <v>1242</v>
      </c>
      <c r="E1277" s="9">
        <v>2972</v>
      </c>
      <c r="F1277" s="13">
        <v>5.6</v>
      </c>
      <c r="G1277" s="9">
        <v>8155</v>
      </c>
      <c r="H1277" s="9">
        <v>8579</v>
      </c>
      <c r="I1277" s="9">
        <v>16734</v>
      </c>
      <c r="J1277" s="1"/>
    </row>
    <row r="1278" spans="2:10">
      <c r="B1278" s="187"/>
      <c r="C1278" s="2" t="s">
        <v>1234</v>
      </c>
      <c r="D1278" s="2" t="s">
        <v>1243</v>
      </c>
      <c r="E1278" s="9">
        <v>5237</v>
      </c>
      <c r="F1278" s="13">
        <v>4.5</v>
      </c>
      <c r="G1278" s="9">
        <v>11881</v>
      </c>
      <c r="H1278" s="9">
        <v>11678</v>
      </c>
      <c r="I1278" s="9">
        <v>23559</v>
      </c>
      <c r="J1278" s="1"/>
    </row>
    <row r="1279" spans="2:10">
      <c r="B1279" s="187"/>
      <c r="C1279" s="2" t="s">
        <v>1234</v>
      </c>
      <c r="D1279" s="2" t="s">
        <v>1244</v>
      </c>
      <c r="E1279" s="9">
        <v>8757</v>
      </c>
      <c r="F1279" s="13">
        <v>5.3</v>
      </c>
      <c r="G1279" s="9">
        <v>23320</v>
      </c>
      <c r="H1279" s="9">
        <v>24265</v>
      </c>
      <c r="I1279" s="9">
        <v>47585</v>
      </c>
      <c r="J1279" s="1"/>
    </row>
    <row r="1280" spans="2:10">
      <c r="B1280" s="187"/>
      <c r="C1280" s="2" t="s">
        <v>1234</v>
      </c>
      <c r="D1280" s="2" t="s">
        <v>1245</v>
      </c>
      <c r="E1280" s="9">
        <v>4184</v>
      </c>
      <c r="F1280" s="13">
        <v>4.7</v>
      </c>
      <c r="G1280" s="9">
        <v>9607</v>
      </c>
      <c r="H1280" s="9">
        <v>9924</v>
      </c>
      <c r="I1280" s="9">
        <v>19531</v>
      </c>
      <c r="J1280" s="1"/>
    </row>
    <row r="1281" spans="2:10">
      <c r="B1281" s="187"/>
      <c r="C1281" s="2" t="s">
        <v>1234</v>
      </c>
      <c r="D1281" s="2" t="s">
        <v>1246</v>
      </c>
      <c r="E1281" s="9">
        <v>2596</v>
      </c>
      <c r="F1281" s="13">
        <v>5.6</v>
      </c>
      <c r="G1281" s="9">
        <v>7045</v>
      </c>
      <c r="H1281" s="9">
        <v>7585</v>
      </c>
      <c r="I1281" s="9">
        <v>14630</v>
      </c>
      <c r="J1281" s="1"/>
    </row>
    <row r="1282" spans="2:10">
      <c r="B1282" s="187"/>
      <c r="C1282" s="2" t="s">
        <v>1247</v>
      </c>
      <c r="D1282" s="2" t="s">
        <v>2002</v>
      </c>
      <c r="E1282" s="9">
        <v>2770</v>
      </c>
      <c r="F1282" s="56">
        <v>4.7</v>
      </c>
      <c r="G1282" s="9">
        <v>6534</v>
      </c>
      <c r="H1282" s="9">
        <v>6701</v>
      </c>
      <c r="I1282" s="9">
        <v>13235</v>
      </c>
    </row>
    <row r="1283" spans="2:10">
      <c r="B1283" s="187"/>
      <c r="C1283" s="2" t="s">
        <v>1247</v>
      </c>
      <c r="D1283" s="2" t="s">
        <v>65</v>
      </c>
      <c r="E1283" s="9">
        <v>7434</v>
      </c>
      <c r="F1283" s="13">
        <v>4.0999999999999996</v>
      </c>
      <c r="G1283" s="9">
        <v>14917</v>
      </c>
      <c r="H1283" s="9">
        <v>16718</v>
      </c>
      <c r="I1283" s="9">
        <v>31635</v>
      </c>
      <c r="J1283" s="1"/>
    </row>
    <row r="1284" spans="2:10">
      <c r="B1284" s="187"/>
      <c r="C1284" s="2" t="s">
        <v>1247</v>
      </c>
      <c r="D1284" s="2" t="s">
        <v>1248</v>
      </c>
      <c r="E1284" s="9">
        <v>15427</v>
      </c>
      <c r="F1284" s="13">
        <v>3.6</v>
      </c>
      <c r="G1284" s="9">
        <v>26865</v>
      </c>
      <c r="H1284" s="9">
        <v>29944</v>
      </c>
      <c r="I1284" s="9">
        <v>56809</v>
      </c>
      <c r="J1284" s="1"/>
    </row>
    <row r="1285" spans="2:10">
      <c r="B1285" s="187"/>
      <c r="C1285" s="2" t="s">
        <v>1249</v>
      </c>
      <c r="D1285" s="1" t="s">
        <v>1</v>
      </c>
      <c r="E1285" s="52"/>
      <c r="F1285" s="54"/>
      <c r="G1285" s="52"/>
      <c r="H1285" s="52"/>
      <c r="I1285" s="52"/>
      <c r="J1285" s="1"/>
    </row>
    <row r="1286" spans="2:10">
      <c r="B1286" s="187"/>
      <c r="C1286" s="2" t="s">
        <v>1250</v>
      </c>
      <c r="D1286" s="2" t="s">
        <v>1251</v>
      </c>
      <c r="E1286" s="9">
        <v>6119</v>
      </c>
      <c r="F1286" s="13">
        <v>4.4000000000000004</v>
      </c>
      <c r="G1286" s="9">
        <v>13278</v>
      </c>
      <c r="H1286" s="9">
        <v>13988</v>
      </c>
      <c r="I1286" s="9">
        <v>27266</v>
      </c>
      <c r="J1286" s="1"/>
    </row>
    <row r="1287" spans="2:10">
      <c r="B1287" s="187"/>
      <c r="C1287" s="2" t="s">
        <v>1250</v>
      </c>
      <c r="D1287" s="2" t="s">
        <v>1252</v>
      </c>
      <c r="E1287" s="9">
        <v>3590</v>
      </c>
      <c r="F1287" s="13">
        <v>4.5999999999999996</v>
      </c>
      <c r="G1287" s="9">
        <v>8514</v>
      </c>
      <c r="H1287" s="9">
        <v>8193</v>
      </c>
      <c r="I1287" s="9">
        <v>16707</v>
      </c>
      <c r="J1287" s="1"/>
    </row>
    <row r="1288" spans="2:10">
      <c r="B1288" s="187"/>
      <c r="C1288" s="2" t="s">
        <v>1250</v>
      </c>
      <c r="D1288" s="2" t="s">
        <v>1253</v>
      </c>
      <c r="E1288" s="9">
        <v>13188</v>
      </c>
      <c r="F1288" s="13">
        <v>4.5</v>
      </c>
      <c r="G1288" s="9">
        <v>30104</v>
      </c>
      <c r="H1288" s="9">
        <v>29884</v>
      </c>
      <c r="I1288" s="9">
        <v>59988</v>
      </c>
      <c r="J1288" s="1"/>
    </row>
    <row r="1289" spans="2:10">
      <c r="B1289" s="187"/>
      <c r="C1289" s="2" t="s">
        <v>1250</v>
      </c>
      <c r="D1289" s="2" t="s">
        <v>1254</v>
      </c>
      <c r="E1289" s="9">
        <v>2386</v>
      </c>
      <c r="F1289" s="13">
        <v>4.0999999999999996</v>
      </c>
      <c r="G1289" s="9">
        <v>4743</v>
      </c>
      <c r="H1289" s="9">
        <v>5079</v>
      </c>
      <c r="I1289" s="9">
        <v>9822</v>
      </c>
      <c r="J1289" s="1"/>
    </row>
    <row r="1290" spans="2:10">
      <c r="B1290" s="187"/>
      <c r="C1290" s="2" t="s">
        <v>1250</v>
      </c>
      <c r="D1290" s="2" t="s">
        <v>170</v>
      </c>
      <c r="E1290" s="9">
        <v>7021</v>
      </c>
      <c r="F1290" s="13">
        <v>4.5999999999999996</v>
      </c>
      <c r="G1290" s="9">
        <v>16308</v>
      </c>
      <c r="H1290" s="9">
        <v>16363</v>
      </c>
      <c r="I1290" s="9">
        <v>32671</v>
      </c>
    </row>
    <row r="1291" spans="2:10">
      <c r="B1291" s="187"/>
      <c r="C1291" s="2" t="s">
        <v>1250</v>
      </c>
      <c r="D1291" s="2" t="s">
        <v>1255</v>
      </c>
      <c r="E1291" s="9">
        <v>12410</v>
      </c>
      <c r="F1291" s="13">
        <v>4.7</v>
      </c>
      <c r="G1291" s="9">
        <v>29121</v>
      </c>
      <c r="H1291" s="9">
        <v>29822</v>
      </c>
      <c r="I1291" s="9">
        <v>58943</v>
      </c>
    </row>
    <row r="1292" spans="2:10">
      <c r="B1292" s="187"/>
      <c r="C1292" s="2" t="s">
        <v>1250</v>
      </c>
      <c r="D1292" s="2" t="s">
        <v>1256</v>
      </c>
      <c r="E1292" s="9">
        <v>5018</v>
      </c>
      <c r="F1292" s="13">
        <v>4.8</v>
      </c>
      <c r="G1292" s="9">
        <v>11870</v>
      </c>
      <c r="H1292" s="9">
        <v>12078</v>
      </c>
      <c r="I1292" s="9">
        <v>23948</v>
      </c>
    </row>
    <row r="1293" spans="2:10">
      <c r="B1293" s="187"/>
      <c r="C1293" s="2" t="s">
        <v>1250</v>
      </c>
      <c r="D1293" s="2" t="s">
        <v>1257</v>
      </c>
      <c r="E1293" s="9">
        <v>6958</v>
      </c>
      <c r="F1293" s="13">
        <v>4.5999999999999996</v>
      </c>
      <c r="G1293" s="9">
        <v>16143</v>
      </c>
      <c r="H1293" s="9">
        <v>16080</v>
      </c>
      <c r="I1293" s="9">
        <v>32223</v>
      </c>
    </row>
    <row r="1294" spans="2:10">
      <c r="B1294" s="187"/>
      <c r="C1294" s="2" t="s">
        <v>1250</v>
      </c>
      <c r="D1294" s="2" t="s">
        <v>1258</v>
      </c>
      <c r="E1294" s="9">
        <v>7362</v>
      </c>
      <c r="F1294" s="13">
        <v>4.7</v>
      </c>
      <c r="G1294" s="9">
        <v>17676</v>
      </c>
      <c r="H1294" s="9">
        <v>17129</v>
      </c>
      <c r="I1294" s="9">
        <v>34805</v>
      </c>
    </row>
    <row r="1295" spans="2:10">
      <c r="B1295" s="187"/>
      <c r="C1295" s="2" t="s">
        <v>1259</v>
      </c>
      <c r="D1295" s="2" t="s">
        <v>1260</v>
      </c>
      <c r="E1295" s="9">
        <v>2645</v>
      </c>
      <c r="F1295" s="13">
        <v>5</v>
      </c>
      <c r="G1295" s="9">
        <v>6388</v>
      </c>
      <c r="H1295" s="9">
        <v>6763</v>
      </c>
      <c r="I1295" s="9">
        <v>13151</v>
      </c>
    </row>
    <row r="1296" spans="2:10">
      <c r="B1296" s="187"/>
      <c r="C1296" s="2" t="s">
        <v>1259</v>
      </c>
      <c r="D1296" s="2" t="s">
        <v>1261</v>
      </c>
      <c r="E1296" s="9">
        <v>8694</v>
      </c>
      <c r="F1296" s="13">
        <v>4.9000000000000004</v>
      </c>
      <c r="G1296" s="9">
        <v>20713</v>
      </c>
      <c r="H1296" s="9">
        <v>21595</v>
      </c>
      <c r="I1296" s="9">
        <v>42308</v>
      </c>
    </row>
    <row r="1297" spans="2:9">
      <c r="B1297" s="187"/>
      <c r="C1297" s="2" t="s">
        <v>1259</v>
      </c>
      <c r="D1297" s="2" t="s">
        <v>1262</v>
      </c>
      <c r="E1297" s="9">
        <v>3708</v>
      </c>
      <c r="F1297" s="13">
        <v>4.7</v>
      </c>
      <c r="G1297" s="9">
        <v>8511</v>
      </c>
      <c r="H1297" s="9">
        <v>8795</v>
      </c>
      <c r="I1297" s="9">
        <v>17306</v>
      </c>
    </row>
    <row r="1298" spans="2:9">
      <c r="B1298" s="187"/>
      <c r="C1298" s="2" t="s">
        <v>1259</v>
      </c>
      <c r="D1298" s="2" t="s">
        <v>1263</v>
      </c>
      <c r="E1298" s="9">
        <v>2653</v>
      </c>
      <c r="F1298" s="13">
        <v>4.9000000000000004</v>
      </c>
      <c r="G1298" s="9">
        <v>6429</v>
      </c>
      <c r="H1298" s="9">
        <v>6633</v>
      </c>
      <c r="I1298" s="9">
        <v>13062</v>
      </c>
    </row>
    <row r="1299" spans="2:9">
      <c r="B1299" s="187"/>
      <c r="C1299" s="2" t="s">
        <v>1259</v>
      </c>
      <c r="D1299" s="2" t="s">
        <v>1264</v>
      </c>
      <c r="E1299" s="9">
        <v>5224</v>
      </c>
      <c r="F1299" s="13">
        <v>4.3</v>
      </c>
      <c r="G1299" s="9">
        <v>10765</v>
      </c>
      <c r="H1299" s="9">
        <v>12048</v>
      </c>
      <c r="I1299" s="9">
        <v>22813</v>
      </c>
    </row>
    <row r="1300" spans="2:9">
      <c r="B1300" s="187"/>
      <c r="C1300" s="2" t="s">
        <v>1259</v>
      </c>
      <c r="D1300" s="2" t="s">
        <v>1265</v>
      </c>
      <c r="E1300" s="9">
        <v>5483</v>
      </c>
      <c r="F1300" s="13">
        <v>4.5</v>
      </c>
      <c r="G1300" s="9">
        <v>12316</v>
      </c>
      <c r="H1300" s="9">
        <v>12306</v>
      </c>
      <c r="I1300" s="9">
        <v>24622</v>
      </c>
    </row>
    <row r="1301" spans="2:9">
      <c r="B1301" s="187"/>
      <c r="C1301" s="2" t="s">
        <v>1259</v>
      </c>
      <c r="D1301" s="2" t="s">
        <v>1266</v>
      </c>
      <c r="E1301" s="9">
        <v>1866</v>
      </c>
      <c r="F1301" s="13">
        <v>5</v>
      </c>
      <c r="G1301" s="9">
        <v>4428</v>
      </c>
      <c r="H1301" s="9">
        <v>4981</v>
      </c>
      <c r="I1301" s="9">
        <v>9409</v>
      </c>
    </row>
    <row r="1302" spans="2:9">
      <c r="B1302" s="187"/>
      <c r="C1302" s="2" t="s">
        <v>1259</v>
      </c>
      <c r="D1302" s="2" t="s">
        <v>1267</v>
      </c>
      <c r="E1302" s="9">
        <v>3267</v>
      </c>
      <c r="F1302" s="13">
        <v>4.7</v>
      </c>
      <c r="G1302" s="9">
        <v>7658</v>
      </c>
      <c r="H1302" s="9">
        <v>7753</v>
      </c>
      <c r="I1302" s="9">
        <v>15411</v>
      </c>
    </row>
    <row r="1303" spans="2:9">
      <c r="B1303" s="187"/>
      <c r="C1303" s="2" t="s">
        <v>1259</v>
      </c>
      <c r="D1303" s="2" t="s">
        <v>1268</v>
      </c>
      <c r="E1303" s="9">
        <v>4992</v>
      </c>
      <c r="F1303" s="13">
        <v>4.8</v>
      </c>
      <c r="G1303" s="9">
        <v>11708</v>
      </c>
      <c r="H1303" s="9">
        <v>12331</v>
      </c>
      <c r="I1303" s="9">
        <v>24039</v>
      </c>
    </row>
    <row r="1304" spans="2:9">
      <c r="B1304" s="187"/>
      <c r="C1304" s="2" t="s">
        <v>1259</v>
      </c>
      <c r="D1304" s="2" t="s">
        <v>1269</v>
      </c>
      <c r="E1304" s="9">
        <v>3335</v>
      </c>
      <c r="F1304" s="13">
        <v>4.8</v>
      </c>
      <c r="G1304" s="9">
        <v>7831</v>
      </c>
      <c r="H1304" s="9">
        <v>8406</v>
      </c>
      <c r="I1304" s="9">
        <v>16237</v>
      </c>
    </row>
    <row r="1305" spans="2:9">
      <c r="B1305" s="187"/>
      <c r="C1305" s="2" t="s">
        <v>1259</v>
      </c>
      <c r="D1305" s="2" t="s">
        <v>1270</v>
      </c>
      <c r="E1305" s="9">
        <v>4570</v>
      </c>
      <c r="F1305" s="13">
        <v>4.5999999999999996</v>
      </c>
      <c r="G1305" s="9">
        <v>10304</v>
      </c>
      <c r="H1305" s="9">
        <v>11010</v>
      </c>
      <c r="I1305" s="9">
        <v>21314</v>
      </c>
    </row>
    <row r="1306" spans="2:9">
      <c r="B1306" s="187"/>
      <c r="C1306" s="2" t="s">
        <v>1259</v>
      </c>
      <c r="D1306" s="2" t="s">
        <v>1271</v>
      </c>
      <c r="E1306" s="9">
        <v>8048</v>
      </c>
      <c r="F1306" s="13">
        <v>4.9000000000000004</v>
      </c>
      <c r="G1306" s="9">
        <v>19047</v>
      </c>
      <c r="H1306" s="9">
        <v>20154</v>
      </c>
      <c r="I1306" s="9">
        <v>39201</v>
      </c>
    </row>
    <row r="1307" spans="2:9">
      <c r="B1307" s="187"/>
      <c r="C1307" s="2" t="s">
        <v>1259</v>
      </c>
      <c r="D1307" s="2" t="s">
        <v>1272</v>
      </c>
      <c r="E1307" s="9">
        <v>3649</v>
      </c>
      <c r="F1307" s="13">
        <v>5</v>
      </c>
      <c r="G1307" s="9">
        <v>8816</v>
      </c>
      <c r="H1307" s="9">
        <v>9433</v>
      </c>
      <c r="I1307" s="9">
        <v>18249</v>
      </c>
    </row>
    <row r="1308" spans="2:9">
      <c r="B1308" s="187"/>
      <c r="C1308" s="2" t="s">
        <v>1259</v>
      </c>
      <c r="D1308" s="2" t="s">
        <v>1273</v>
      </c>
      <c r="E1308" s="9">
        <v>4703</v>
      </c>
      <c r="F1308" s="13">
        <v>4.8</v>
      </c>
      <c r="G1308" s="9">
        <v>10946</v>
      </c>
      <c r="H1308" s="9">
        <v>11956</v>
      </c>
      <c r="I1308" s="9">
        <v>22902</v>
      </c>
    </row>
    <row r="1309" spans="2:9">
      <c r="B1309" s="187"/>
      <c r="C1309" s="2" t="s">
        <v>1259</v>
      </c>
      <c r="D1309" s="2" t="s">
        <v>1274</v>
      </c>
      <c r="E1309" s="9">
        <v>2108</v>
      </c>
      <c r="F1309" s="13">
        <v>4.0999999999999996</v>
      </c>
      <c r="G1309" s="9">
        <v>4599</v>
      </c>
      <c r="H1309" s="9">
        <v>4224</v>
      </c>
      <c r="I1309" s="9">
        <v>8823</v>
      </c>
    </row>
    <row r="1310" spans="2:9">
      <c r="B1310" s="187"/>
      <c r="C1310" s="2" t="s">
        <v>1259</v>
      </c>
      <c r="D1310" s="2" t="s">
        <v>1275</v>
      </c>
      <c r="E1310" s="9">
        <v>3293</v>
      </c>
      <c r="F1310" s="13">
        <v>4.8</v>
      </c>
      <c r="G1310" s="9">
        <v>7876</v>
      </c>
      <c r="H1310" s="9">
        <v>8188</v>
      </c>
      <c r="I1310" s="9">
        <v>16064</v>
      </c>
    </row>
    <row r="1311" spans="2:9">
      <c r="B1311" s="187"/>
      <c r="C1311" s="2" t="s">
        <v>1259</v>
      </c>
      <c r="D1311" s="2" t="s">
        <v>1276</v>
      </c>
      <c r="E1311" s="9">
        <v>3259</v>
      </c>
      <c r="F1311" s="13">
        <v>4.9000000000000004</v>
      </c>
      <c r="G1311" s="9">
        <v>7759</v>
      </c>
      <c r="H1311" s="9">
        <v>8095</v>
      </c>
      <c r="I1311" s="9">
        <v>15854</v>
      </c>
    </row>
    <row r="1312" spans="2:9">
      <c r="B1312" s="187"/>
      <c r="C1312" s="2" t="s">
        <v>1259</v>
      </c>
      <c r="D1312" s="2" t="s">
        <v>1185</v>
      </c>
      <c r="E1312" s="9">
        <v>2498</v>
      </c>
      <c r="F1312" s="13">
        <v>4.8</v>
      </c>
      <c r="G1312" s="9">
        <v>5867</v>
      </c>
      <c r="H1312" s="9">
        <v>6183</v>
      </c>
      <c r="I1312" s="9">
        <v>12050</v>
      </c>
    </row>
    <row r="1313" spans="2:9">
      <c r="B1313" s="187"/>
      <c r="C1313" s="2" t="s">
        <v>1277</v>
      </c>
      <c r="D1313" s="2" t="s">
        <v>1278</v>
      </c>
      <c r="E1313" s="9">
        <v>3697</v>
      </c>
      <c r="F1313" s="13">
        <v>4.9000000000000004</v>
      </c>
      <c r="G1313" s="9">
        <v>9230</v>
      </c>
      <c r="H1313" s="9">
        <v>9051</v>
      </c>
      <c r="I1313" s="9">
        <v>18281</v>
      </c>
    </row>
    <row r="1314" spans="2:9">
      <c r="B1314" s="187"/>
      <c r="C1314" s="2" t="s">
        <v>1277</v>
      </c>
      <c r="D1314" s="2" t="s">
        <v>1279</v>
      </c>
      <c r="E1314" s="9">
        <v>3912</v>
      </c>
      <c r="F1314" s="13">
        <v>4.7</v>
      </c>
      <c r="G1314" s="9">
        <v>9131</v>
      </c>
      <c r="H1314" s="9">
        <v>9149</v>
      </c>
      <c r="I1314" s="9">
        <v>18280</v>
      </c>
    </row>
    <row r="1315" spans="2:9">
      <c r="B1315" s="187"/>
      <c r="C1315" s="2" t="s">
        <v>1277</v>
      </c>
      <c r="D1315" s="2" t="s">
        <v>1280</v>
      </c>
      <c r="E1315" s="9">
        <v>1730</v>
      </c>
      <c r="F1315" s="13">
        <v>3.6</v>
      </c>
      <c r="G1315" s="9">
        <v>3061</v>
      </c>
      <c r="H1315" s="9">
        <v>3320</v>
      </c>
      <c r="I1315" s="9">
        <v>6381</v>
      </c>
    </row>
    <row r="1316" spans="2:9">
      <c r="B1316" s="187"/>
      <c r="C1316" s="2" t="s">
        <v>1277</v>
      </c>
      <c r="D1316" s="2" t="s">
        <v>1281</v>
      </c>
      <c r="E1316" s="9">
        <v>5026</v>
      </c>
      <c r="F1316" s="13">
        <v>4.5999999999999996</v>
      </c>
      <c r="G1316" s="9">
        <v>11841</v>
      </c>
      <c r="H1316" s="9">
        <v>11583</v>
      </c>
      <c r="I1316" s="9">
        <v>23424</v>
      </c>
    </row>
    <row r="1317" spans="2:9">
      <c r="B1317" s="187"/>
      <c r="C1317" s="2" t="s">
        <v>1277</v>
      </c>
      <c r="D1317" s="2" t="s">
        <v>1282</v>
      </c>
      <c r="E1317" s="9">
        <v>3707</v>
      </c>
      <c r="F1317" s="13">
        <v>4.8</v>
      </c>
      <c r="G1317" s="9">
        <v>8856</v>
      </c>
      <c r="H1317" s="9">
        <v>8971</v>
      </c>
      <c r="I1317" s="9">
        <v>17827</v>
      </c>
    </row>
    <row r="1318" spans="2:9">
      <c r="B1318" s="187"/>
      <c r="C1318" s="2" t="s">
        <v>1277</v>
      </c>
      <c r="D1318" s="2" t="s">
        <v>1283</v>
      </c>
      <c r="E1318" s="9">
        <v>2681</v>
      </c>
      <c r="F1318" s="13">
        <v>4.4000000000000004</v>
      </c>
      <c r="G1318" s="9">
        <v>5931</v>
      </c>
      <c r="H1318" s="9">
        <v>5907</v>
      </c>
      <c r="I1318" s="9">
        <v>11838</v>
      </c>
    </row>
    <row r="1319" spans="2:9">
      <c r="B1319" s="187"/>
      <c r="C1319" s="2" t="s">
        <v>1277</v>
      </c>
      <c r="D1319" s="2" t="s">
        <v>1284</v>
      </c>
      <c r="E1319" s="9">
        <v>5094</v>
      </c>
      <c r="F1319" s="13">
        <v>4.5999999999999996</v>
      </c>
      <c r="G1319" s="9">
        <v>11475</v>
      </c>
      <c r="H1319" s="9">
        <v>11965</v>
      </c>
      <c r="I1319" s="9">
        <v>23440</v>
      </c>
    </row>
    <row r="1320" spans="2:9">
      <c r="B1320" s="187"/>
      <c r="C1320" s="2" t="s">
        <v>1277</v>
      </c>
      <c r="D1320" s="2" t="s">
        <v>1285</v>
      </c>
      <c r="E1320" s="9">
        <v>4464</v>
      </c>
      <c r="F1320" s="13">
        <v>4.5</v>
      </c>
      <c r="G1320" s="9">
        <v>10035</v>
      </c>
      <c r="H1320" s="9">
        <v>10020</v>
      </c>
      <c r="I1320" s="9">
        <v>20055</v>
      </c>
    </row>
    <row r="1321" spans="2:9">
      <c r="B1321" s="187"/>
      <c r="C1321" s="2" t="s">
        <v>1286</v>
      </c>
      <c r="D1321" s="1" t="s">
        <v>1</v>
      </c>
      <c r="E1321" s="52"/>
      <c r="F1321" s="54"/>
      <c r="G1321" s="52"/>
      <c r="H1321" s="52"/>
      <c r="I1321" s="52"/>
    </row>
    <row r="1322" spans="2:9">
      <c r="B1322" s="187"/>
      <c r="C1322" s="2" t="s">
        <v>1287</v>
      </c>
      <c r="D1322" s="2" t="s">
        <v>1288</v>
      </c>
      <c r="E1322" s="9">
        <v>4151</v>
      </c>
      <c r="F1322" s="13">
        <v>4.9000000000000004</v>
      </c>
      <c r="G1322" s="9">
        <v>10234</v>
      </c>
      <c r="H1322" s="9">
        <v>10398</v>
      </c>
      <c r="I1322" s="9">
        <v>20632</v>
      </c>
    </row>
    <row r="1323" spans="2:9">
      <c r="B1323" s="187"/>
      <c r="C1323" s="2" t="s">
        <v>1287</v>
      </c>
      <c r="D1323" s="2" t="s">
        <v>1289</v>
      </c>
      <c r="E1323" s="9">
        <v>4676</v>
      </c>
      <c r="F1323" s="13">
        <v>5</v>
      </c>
      <c r="G1323" s="9">
        <v>12117</v>
      </c>
      <c r="H1323" s="9">
        <v>11478</v>
      </c>
      <c r="I1323" s="9">
        <v>23595</v>
      </c>
    </row>
    <row r="1324" spans="2:9">
      <c r="B1324" s="187"/>
      <c r="C1324" s="2" t="s">
        <v>1287</v>
      </c>
      <c r="D1324" s="2" t="s">
        <v>1290</v>
      </c>
      <c r="E1324" s="9">
        <v>5094</v>
      </c>
      <c r="F1324" s="13">
        <v>4.9000000000000004</v>
      </c>
      <c r="G1324" s="9">
        <v>12016</v>
      </c>
      <c r="H1324" s="9">
        <v>12883</v>
      </c>
      <c r="I1324" s="9">
        <v>24899</v>
      </c>
    </row>
    <row r="1325" spans="2:9">
      <c r="B1325" s="187"/>
      <c r="C1325" s="2" t="s">
        <v>1287</v>
      </c>
      <c r="D1325" s="2" t="s">
        <v>1291</v>
      </c>
      <c r="E1325" s="9">
        <v>3476</v>
      </c>
      <c r="F1325" s="13">
        <v>4.8</v>
      </c>
      <c r="G1325" s="9">
        <v>8137</v>
      </c>
      <c r="H1325" s="9">
        <v>8714</v>
      </c>
      <c r="I1325" s="9">
        <v>16851</v>
      </c>
    </row>
    <row r="1326" spans="2:9">
      <c r="B1326" s="187"/>
      <c r="C1326" s="2" t="s">
        <v>1287</v>
      </c>
      <c r="D1326" s="2" t="s">
        <v>1287</v>
      </c>
      <c r="E1326" s="9">
        <v>5702</v>
      </c>
      <c r="F1326" s="13">
        <v>5.2</v>
      </c>
      <c r="G1326" s="9">
        <v>14288</v>
      </c>
      <c r="H1326" s="9">
        <v>15290</v>
      </c>
      <c r="I1326" s="9">
        <v>29578</v>
      </c>
    </row>
    <row r="1327" spans="2:9">
      <c r="B1327" s="187"/>
      <c r="C1327" s="2" t="s">
        <v>1287</v>
      </c>
      <c r="D1327" s="2" t="s">
        <v>1292</v>
      </c>
      <c r="E1327" s="9">
        <v>2714</v>
      </c>
      <c r="F1327" s="13">
        <v>4.5999999999999996</v>
      </c>
      <c r="G1327" s="9">
        <v>6343</v>
      </c>
      <c r="H1327" s="9">
        <v>6399</v>
      </c>
      <c r="I1327" s="9">
        <v>12742</v>
      </c>
    </row>
    <row r="1328" spans="2:9">
      <c r="B1328" s="187"/>
      <c r="C1328" s="2" t="s">
        <v>1287</v>
      </c>
      <c r="D1328" s="2" t="s">
        <v>1293</v>
      </c>
      <c r="E1328" s="9">
        <v>5403</v>
      </c>
      <c r="F1328" s="13">
        <v>4.7</v>
      </c>
      <c r="G1328" s="9">
        <v>12318</v>
      </c>
      <c r="H1328" s="9">
        <v>12861</v>
      </c>
      <c r="I1328" s="9">
        <v>25179</v>
      </c>
    </row>
    <row r="1329" spans="2:9">
      <c r="B1329" s="187"/>
      <c r="C1329" s="2" t="s">
        <v>1287</v>
      </c>
      <c r="D1329" s="2" t="s">
        <v>1294</v>
      </c>
      <c r="E1329" s="9">
        <v>4730</v>
      </c>
      <c r="F1329" s="13">
        <v>4.9000000000000004</v>
      </c>
      <c r="G1329" s="9">
        <v>11809</v>
      </c>
      <c r="H1329" s="9">
        <v>11574</v>
      </c>
      <c r="I1329" s="9">
        <v>23383</v>
      </c>
    </row>
    <row r="1330" spans="2:9">
      <c r="B1330" s="187"/>
      <c r="C1330" s="2" t="s">
        <v>1295</v>
      </c>
      <c r="D1330" s="2" t="s">
        <v>1296</v>
      </c>
      <c r="E1330" s="9">
        <v>1511</v>
      </c>
      <c r="F1330" s="13">
        <v>5</v>
      </c>
      <c r="G1330" s="9">
        <v>3875</v>
      </c>
      <c r="H1330" s="9">
        <v>3741</v>
      </c>
      <c r="I1330" s="9">
        <v>7616</v>
      </c>
    </row>
    <row r="1331" spans="2:9">
      <c r="B1331" s="187"/>
      <c r="C1331" s="2" t="s">
        <v>1295</v>
      </c>
      <c r="D1331" s="2" t="s">
        <v>1297</v>
      </c>
      <c r="E1331" s="9">
        <v>5169</v>
      </c>
      <c r="F1331" s="13">
        <v>4.9000000000000004</v>
      </c>
      <c r="G1331" s="9">
        <v>12357</v>
      </c>
      <c r="H1331" s="9">
        <v>12836</v>
      </c>
      <c r="I1331" s="9">
        <v>25193</v>
      </c>
    </row>
    <row r="1332" spans="2:9">
      <c r="B1332" s="187"/>
      <c r="C1332" s="2" t="s">
        <v>1295</v>
      </c>
      <c r="D1332" s="2" t="s">
        <v>1298</v>
      </c>
      <c r="E1332" s="9">
        <v>5658</v>
      </c>
      <c r="F1332" s="13">
        <v>4.3</v>
      </c>
      <c r="G1332" s="9">
        <v>13271</v>
      </c>
      <c r="H1332" s="9">
        <v>11919</v>
      </c>
      <c r="I1332" s="9">
        <v>25190</v>
      </c>
    </row>
    <row r="1333" spans="2:9">
      <c r="B1333" s="187"/>
      <c r="C1333" s="2" t="s">
        <v>1295</v>
      </c>
      <c r="D1333" s="2" t="s">
        <v>1299</v>
      </c>
      <c r="E1333" s="9">
        <v>3448</v>
      </c>
      <c r="F1333" s="13">
        <v>5.3</v>
      </c>
      <c r="G1333" s="9">
        <v>9856</v>
      </c>
      <c r="H1333" s="9">
        <v>8794</v>
      </c>
      <c r="I1333" s="9">
        <v>18650</v>
      </c>
    </row>
    <row r="1334" spans="2:9">
      <c r="B1334" s="187"/>
      <c r="C1334" s="2" t="s">
        <v>1295</v>
      </c>
      <c r="D1334" s="2" t="s">
        <v>207</v>
      </c>
      <c r="E1334" s="9">
        <v>4026</v>
      </c>
      <c r="F1334" s="13">
        <v>5</v>
      </c>
      <c r="G1334" s="9">
        <v>10568</v>
      </c>
      <c r="H1334" s="9">
        <v>9821</v>
      </c>
      <c r="I1334" s="9">
        <v>20389</v>
      </c>
    </row>
    <row r="1335" spans="2:9">
      <c r="B1335" s="187"/>
      <c r="C1335" s="2" t="s">
        <v>1295</v>
      </c>
      <c r="D1335" s="2" t="s">
        <v>1300</v>
      </c>
      <c r="E1335" s="9">
        <v>1278</v>
      </c>
      <c r="F1335" s="13">
        <v>4.0999999999999996</v>
      </c>
      <c r="G1335" s="9">
        <v>2932</v>
      </c>
      <c r="H1335" s="9">
        <v>2683</v>
      </c>
      <c r="I1335" s="9">
        <v>5615</v>
      </c>
    </row>
    <row r="1336" spans="2:9">
      <c r="B1336" s="187"/>
      <c r="C1336" s="2" t="s">
        <v>1295</v>
      </c>
      <c r="D1336" s="2" t="s">
        <v>1301</v>
      </c>
      <c r="E1336" s="9">
        <v>3534</v>
      </c>
      <c r="F1336" s="13">
        <v>4.5</v>
      </c>
      <c r="G1336" s="9">
        <v>7548</v>
      </c>
      <c r="H1336" s="9">
        <v>8313</v>
      </c>
      <c r="I1336" s="9">
        <v>15861</v>
      </c>
    </row>
    <row r="1337" spans="2:9">
      <c r="B1337" s="187"/>
      <c r="C1337" s="2" t="s">
        <v>1295</v>
      </c>
      <c r="D1337" s="2" t="s">
        <v>1302</v>
      </c>
      <c r="E1337" s="9">
        <v>3373</v>
      </c>
      <c r="F1337" s="13">
        <v>4.7</v>
      </c>
      <c r="G1337" s="9">
        <v>8876</v>
      </c>
      <c r="H1337" s="9">
        <v>7338</v>
      </c>
      <c r="I1337" s="9">
        <v>16214</v>
      </c>
    </row>
    <row r="1338" spans="2:9">
      <c r="B1338" s="187"/>
      <c r="C1338" s="2" t="s">
        <v>1295</v>
      </c>
      <c r="D1338" s="2" t="s">
        <v>1303</v>
      </c>
      <c r="E1338" s="9">
        <v>1454</v>
      </c>
      <c r="F1338" s="13">
        <v>5.4</v>
      </c>
      <c r="G1338" s="9">
        <v>4099</v>
      </c>
      <c r="H1338" s="9">
        <v>3809</v>
      </c>
      <c r="I1338" s="9">
        <v>7908</v>
      </c>
    </row>
    <row r="1339" spans="2:9">
      <c r="B1339" s="187"/>
      <c r="C1339" s="2" t="s">
        <v>1295</v>
      </c>
      <c r="D1339" s="2" t="s">
        <v>1304</v>
      </c>
      <c r="E1339" s="9">
        <v>2087</v>
      </c>
      <c r="F1339" s="13">
        <v>4.3</v>
      </c>
      <c r="G1339" s="9">
        <v>4622</v>
      </c>
      <c r="H1339" s="9">
        <v>4427</v>
      </c>
      <c r="I1339" s="9">
        <v>9049</v>
      </c>
    </row>
    <row r="1340" spans="2:9">
      <c r="B1340" s="187"/>
      <c r="C1340" s="2" t="s">
        <v>1305</v>
      </c>
      <c r="D1340" s="1" t="s">
        <v>1</v>
      </c>
      <c r="E1340" s="52"/>
      <c r="F1340" s="54"/>
      <c r="G1340" s="52"/>
      <c r="H1340" s="52"/>
      <c r="I1340" s="52"/>
    </row>
    <row r="1341" spans="2:9">
      <c r="B1341" s="187"/>
      <c r="C1341" s="2" t="s">
        <v>233</v>
      </c>
      <c r="D1341" s="2" t="s">
        <v>1306</v>
      </c>
      <c r="E1341" s="9">
        <v>6348</v>
      </c>
      <c r="F1341" s="13">
        <v>4.9000000000000004</v>
      </c>
      <c r="G1341" s="9">
        <v>15178</v>
      </c>
      <c r="H1341" s="9">
        <v>16432</v>
      </c>
      <c r="I1341" s="9">
        <v>31610</v>
      </c>
    </row>
    <row r="1342" spans="2:9">
      <c r="B1342" s="187"/>
      <c r="C1342" s="2" t="s">
        <v>233</v>
      </c>
      <c r="D1342" s="2" t="s">
        <v>1307</v>
      </c>
      <c r="E1342" s="9">
        <v>8565</v>
      </c>
      <c r="F1342" s="13">
        <v>5.2</v>
      </c>
      <c r="G1342" s="9">
        <v>22667</v>
      </c>
      <c r="H1342" s="9">
        <v>22612</v>
      </c>
      <c r="I1342" s="9">
        <v>45279</v>
      </c>
    </row>
    <row r="1343" spans="2:9">
      <c r="B1343" s="187"/>
      <c r="C1343" s="2" t="s">
        <v>233</v>
      </c>
      <c r="D1343" s="2" t="s">
        <v>1308</v>
      </c>
      <c r="E1343" s="9">
        <v>4160</v>
      </c>
      <c r="F1343" s="13">
        <v>4.4000000000000004</v>
      </c>
      <c r="G1343" s="9">
        <v>8934</v>
      </c>
      <c r="H1343" s="9">
        <v>9764</v>
      </c>
      <c r="I1343" s="9">
        <v>18698</v>
      </c>
    </row>
    <row r="1344" spans="2:9">
      <c r="B1344" s="187"/>
      <c r="C1344" s="2" t="s">
        <v>233</v>
      </c>
      <c r="D1344" s="2" t="s">
        <v>1309</v>
      </c>
      <c r="E1344" s="9">
        <v>15544</v>
      </c>
      <c r="F1344" s="13">
        <v>5.2</v>
      </c>
      <c r="G1344" s="9">
        <v>40661</v>
      </c>
      <c r="H1344" s="9">
        <v>39705</v>
      </c>
      <c r="I1344" s="9">
        <v>80366</v>
      </c>
    </row>
    <row r="1345" spans="2:9">
      <c r="B1345" s="187"/>
      <c r="C1345" s="2" t="s">
        <v>1310</v>
      </c>
      <c r="D1345" s="14" t="s">
        <v>1866</v>
      </c>
      <c r="E1345" s="9">
        <v>2220</v>
      </c>
      <c r="F1345" s="13">
        <v>5.9</v>
      </c>
      <c r="G1345" s="9">
        <v>6507</v>
      </c>
      <c r="H1345" s="9">
        <v>6975</v>
      </c>
      <c r="I1345" s="9">
        <v>13482</v>
      </c>
    </row>
    <row r="1346" spans="2:9">
      <c r="B1346" s="187"/>
      <c r="C1346" s="2" t="s">
        <v>1310</v>
      </c>
      <c r="D1346" s="2" t="s">
        <v>1865</v>
      </c>
      <c r="E1346" s="9">
        <v>1302</v>
      </c>
      <c r="F1346" s="13">
        <v>4.2</v>
      </c>
      <c r="G1346" s="9">
        <v>2939</v>
      </c>
      <c r="H1346" s="9">
        <v>2997</v>
      </c>
      <c r="I1346" s="9">
        <v>5936</v>
      </c>
    </row>
    <row r="1347" spans="2:9">
      <c r="B1347" s="187"/>
      <c r="C1347" s="2" t="s">
        <v>233</v>
      </c>
      <c r="D1347" s="2" t="s">
        <v>1311</v>
      </c>
      <c r="E1347" s="9">
        <v>1888</v>
      </c>
      <c r="F1347" s="13">
        <v>4.8</v>
      </c>
      <c r="G1347" s="9">
        <v>4745</v>
      </c>
      <c r="H1347" s="9">
        <v>4307</v>
      </c>
      <c r="I1347" s="9">
        <v>9052</v>
      </c>
    </row>
    <row r="1348" spans="2:9">
      <c r="B1348" s="187"/>
      <c r="C1348" s="2" t="s">
        <v>233</v>
      </c>
      <c r="D1348" s="2" t="s">
        <v>1312</v>
      </c>
      <c r="E1348" s="9">
        <v>12683</v>
      </c>
      <c r="F1348" s="13">
        <v>5</v>
      </c>
      <c r="G1348" s="9">
        <v>31910</v>
      </c>
      <c r="H1348" s="9">
        <v>31855</v>
      </c>
      <c r="I1348" s="9">
        <v>63765</v>
      </c>
    </row>
    <row r="1349" spans="2:9">
      <c r="B1349" s="187"/>
      <c r="C1349" s="2" t="s">
        <v>1313</v>
      </c>
      <c r="D1349" s="1" t="s">
        <v>1</v>
      </c>
      <c r="E1349" s="52"/>
      <c r="F1349" s="54"/>
      <c r="G1349" s="52"/>
      <c r="H1349" s="52"/>
      <c r="I1349" s="52"/>
    </row>
    <row r="1350" spans="2:9">
      <c r="B1350" s="187"/>
      <c r="C1350" s="2" t="s">
        <v>1314</v>
      </c>
      <c r="D1350" s="2" t="s">
        <v>1315</v>
      </c>
      <c r="E1350" s="9">
        <v>3225</v>
      </c>
      <c r="F1350" s="13">
        <v>4.8</v>
      </c>
      <c r="G1350" s="9">
        <v>7215</v>
      </c>
      <c r="H1350" s="9">
        <v>8191</v>
      </c>
      <c r="I1350" s="9">
        <v>15406</v>
      </c>
    </row>
    <row r="1351" spans="2:9">
      <c r="B1351" s="187"/>
      <c r="C1351" s="2" t="s">
        <v>1314</v>
      </c>
      <c r="D1351" s="2" t="s">
        <v>1316</v>
      </c>
      <c r="E1351" s="9">
        <v>3976</v>
      </c>
      <c r="F1351" s="13">
        <v>4.5</v>
      </c>
      <c r="G1351" s="9">
        <v>7649</v>
      </c>
      <c r="H1351" s="9">
        <v>10320</v>
      </c>
      <c r="I1351" s="9">
        <v>17969</v>
      </c>
    </row>
    <row r="1352" spans="2:9">
      <c r="B1352" s="187"/>
      <c r="C1352" s="2" t="s">
        <v>1314</v>
      </c>
      <c r="D1352" s="2" t="s">
        <v>1317</v>
      </c>
      <c r="E1352" s="9">
        <v>4096</v>
      </c>
      <c r="F1352" s="13">
        <v>4.7</v>
      </c>
      <c r="G1352" s="9">
        <v>8704</v>
      </c>
      <c r="H1352" s="9">
        <v>10540</v>
      </c>
      <c r="I1352" s="9">
        <v>19244</v>
      </c>
    </row>
    <row r="1353" spans="2:9">
      <c r="B1353" s="187"/>
      <c r="C1353" s="2" t="s">
        <v>1314</v>
      </c>
      <c r="D1353" s="2" t="s">
        <v>1318</v>
      </c>
      <c r="E1353" s="9">
        <v>3409</v>
      </c>
      <c r="F1353" s="13">
        <v>4.7</v>
      </c>
      <c r="G1353" s="9">
        <v>7291</v>
      </c>
      <c r="H1353" s="9">
        <v>8735</v>
      </c>
      <c r="I1353" s="9">
        <v>16026</v>
      </c>
    </row>
    <row r="1354" spans="2:9">
      <c r="B1354" s="187"/>
      <c r="C1354" s="2" t="s">
        <v>1314</v>
      </c>
      <c r="D1354" s="2" t="s">
        <v>1319</v>
      </c>
      <c r="E1354" s="9">
        <v>4419</v>
      </c>
      <c r="F1354" s="13">
        <v>4.5</v>
      </c>
      <c r="G1354" s="9">
        <v>8986</v>
      </c>
      <c r="H1354" s="9">
        <v>11051</v>
      </c>
      <c r="I1354" s="9">
        <v>20037</v>
      </c>
    </row>
    <row r="1355" spans="2:9">
      <c r="B1355" s="187"/>
      <c r="C1355" s="2" t="s">
        <v>1314</v>
      </c>
      <c r="D1355" s="2" t="s">
        <v>1320</v>
      </c>
      <c r="E1355" s="9">
        <v>4168</v>
      </c>
      <c r="F1355" s="13">
        <v>3.8</v>
      </c>
      <c r="G1355" s="9">
        <v>8409</v>
      </c>
      <c r="H1355" s="9">
        <v>9152</v>
      </c>
      <c r="I1355" s="9">
        <v>17561</v>
      </c>
    </row>
    <row r="1356" spans="2:9">
      <c r="B1356" s="187"/>
      <c r="C1356" s="2" t="s">
        <v>1314</v>
      </c>
      <c r="D1356" s="2" t="s">
        <v>1321</v>
      </c>
      <c r="E1356" s="9">
        <v>8457</v>
      </c>
      <c r="F1356" s="13">
        <v>4.3</v>
      </c>
      <c r="G1356" s="9">
        <v>15385</v>
      </c>
      <c r="H1356" s="9">
        <v>20970</v>
      </c>
      <c r="I1356" s="9">
        <v>36355</v>
      </c>
    </row>
    <row r="1357" spans="2:9">
      <c r="B1357" s="187"/>
      <c r="C1357" s="2" t="s">
        <v>1314</v>
      </c>
      <c r="D1357" s="2" t="s">
        <v>1322</v>
      </c>
      <c r="E1357" s="9">
        <v>4233</v>
      </c>
      <c r="F1357" s="13">
        <v>4.5999999999999996</v>
      </c>
      <c r="G1357" s="9">
        <v>8497</v>
      </c>
      <c r="H1357" s="9">
        <v>10803</v>
      </c>
      <c r="I1357" s="9">
        <v>19300</v>
      </c>
    </row>
    <row r="1358" spans="2:9">
      <c r="B1358" s="187"/>
      <c r="C1358" s="2" t="s">
        <v>1314</v>
      </c>
      <c r="D1358" s="2" t="s">
        <v>1323</v>
      </c>
      <c r="E1358" s="9">
        <v>2909</v>
      </c>
      <c r="F1358" s="13">
        <v>5.2</v>
      </c>
      <c r="G1358" s="9">
        <v>6992</v>
      </c>
      <c r="H1358" s="9">
        <v>8141</v>
      </c>
      <c r="I1358" s="9">
        <v>15133</v>
      </c>
    </row>
    <row r="1359" spans="2:9">
      <c r="B1359" s="187"/>
      <c r="C1359" s="2" t="s">
        <v>1314</v>
      </c>
      <c r="D1359" s="2" t="s">
        <v>1324</v>
      </c>
      <c r="E1359" s="9">
        <v>5783</v>
      </c>
      <c r="F1359" s="13">
        <v>4.5</v>
      </c>
      <c r="G1359" s="9">
        <v>12126</v>
      </c>
      <c r="H1359" s="9">
        <v>14363</v>
      </c>
      <c r="I1359" s="9">
        <v>26489</v>
      </c>
    </row>
    <row r="1360" spans="2:9">
      <c r="B1360" s="187"/>
      <c r="C1360" s="2" t="s">
        <v>1314</v>
      </c>
      <c r="D1360" s="2" t="s">
        <v>1325</v>
      </c>
      <c r="E1360" s="9">
        <v>4552</v>
      </c>
      <c r="F1360" s="13">
        <v>4.5</v>
      </c>
      <c r="G1360" s="9">
        <v>9426</v>
      </c>
      <c r="H1360" s="9">
        <v>11225</v>
      </c>
      <c r="I1360" s="9">
        <v>20651</v>
      </c>
    </row>
    <row r="1361" spans="2:9">
      <c r="B1361" s="187"/>
      <c r="C1361" s="2" t="s">
        <v>1314</v>
      </c>
      <c r="D1361" s="2" t="s">
        <v>1326</v>
      </c>
      <c r="E1361" s="9">
        <v>4408</v>
      </c>
      <c r="F1361" s="13">
        <v>4.4000000000000004</v>
      </c>
      <c r="G1361" s="9">
        <v>8655</v>
      </c>
      <c r="H1361" s="9">
        <v>10845</v>
      </c>
      <c r="I1361" s="9">
        <v>19500</v>
      </c>
    </row>
    <row r="1362" spans="2:9">
      <c r="B1362" s="187"/>
      <c r="C1362" s="2" t="s">
        <v>1314</v>
      </c>
      <c r="D1362" s="2" t="s">
        <v>1327</v>
      </c>
      <c r="E1362" s="9">
        <v>6785</v>
      </c>
      <c r="F1362" s="13">
        <v>4.4000000000000004</v>
      </c>
      <c r="G1362" s="9">
        <v>13228</v>
      </c>
      <c r="H1362" s="9">
        <v>17035</v>
      </c>
      <c r="I1362" s="9">
        <v>30263</v>
      </c>
    </row>
    <row r="1363" spans="2:9">
      <c r="B1363" s="187"/>
      <c r="C1363" s="2" t="s">
        <v>1314</v>
      </c>
      <c r="D1363" s="2" t="s">
        <v>1328</v>
      </c>
      <c r="E1363" s="9">
        <v>2615</v>
      </c>
      <c r="F1363" s="13">
        <v>5.0999999999999996</v>
      </c>
      <c r="G1363" s="9">
        <v>6178</v>
      </c>
      <c r="H1363" s="9">
        <v>7067</v>
      </c>
      <c r="I1363" s="9">
        <v>13245</v>
      </c>
    </row>
    <row r="1364" spans="2:9">
      <c r="B1364" s="187"/>
      <c r="C1364" s="2" t="s">
        <v>1329</v>
      </c>
      <c r="D1364" s="1"/>
      <c r="E1364" s="52"/>
      <c r="F1364" s="54"/>
      <c r="G1364" s="52"/>
      <c r="H1364" s="52"/>
      <c r="I1364" s="52"/>
    </row>
    <row r="1365" spans="2:9">
      <c r="B1365" s="187"/>
      <c r="C1365" s="2" t="s">
        <v>1330</v>
      </c>
      <c r="D1365" s="2" t="s">
        <v>1331</v>
      </c>
      <c r="E1365" s="9">
        <v>9825</v>
      </c>
      <c r="F1365" s="13">
        <v>4.5999999999999996</v>
      </c>
      <c r="G1365" s="9">
        <v>22636</v>
      </c>
      <c r="H1365" s="9">
        <v>22834</v>
      </c>
      <c r="I1365" s="9">
        <v>45470</v>
      </c>
    </row>
    <row r="1366" spans="2:9">
      <c r="B1366" s="187"/>
      <c r="C1366" s="2" t="s">
        <v>1330</v>
      </c>
      <c r="D1366" s="2" t="s">
        <v>1332</v>
      </c>
      <c r="E1366" s="9">
        <v>5445</v>
      </c>
      <c r="F1366" s="13">
        <v>4.7</v>
      </c>
      <c r="G1366" s="9">
        <v>12649</v>
      </c>
      <c r="H1366" s="9">
        <v>12758</v>
      </c>
      <c r="I1366" s="9">
        <v>25407</v>
      </c>
    </row>
    <row r="1367" spans="2:9">
      <c r="B1367" s="187"/>
      <c r="C1367" s="2" t="s">
        <v>1330</v>
      </c>
      <c r="D1367" s="2" t="s">
        <v>1333</v>
      </c>
      <c r="E1367" s="9">
        <v>10495</v>
      </c>
      <c r="F1367" s="13">
        <v>4.5999999999999996</v>
      </c>
      <c r="G1367" s="9">
        <v>24414</v>
      </c>
      <c r="H1367" s="9">
        <v>24467</v>
      </c>
      <c r="I1367" s="9">
        <v>48881</v>
      </c>
    </row>
    <row r="1368" spans="2:9">
      <c r="B1368" s="187"/>
      <c r="C1368" s="2" t="s">
        <v>1330</v>
      </c>
      <c r="D1368" s="2" t="s">
        <v>1334</v>
      </c>
      <c r="E1368" s="9">
        <v>5140</v>
      </c>
      <c r="F1368" s="13">
        <v>4.5999999999999996</v>
      </c>
      <c r="G1368" s="9">
        <v>11696</v>
      </c>
      <c r="H1368" s="9">
        <v>11868</v>
      </c>
      <c r="I1368" s="9">
        <v>23564</v>
      </c>
    </row>
    <row r="1369" spans="2:9">
      <c r="B1369" s="187"/>
      <c r="C1369" s="2" t="s">
        <v>1330</v>
      </c>
      <c r="D1369" s="2" t="s">
        <v>1330</v>
      </c>
      <c r="E1369" s="9">
        <v>4398</v>
      </c>
      <c r="F1369" s="13">
        <v>4.5999999999999996</v>
      </c>
      <c r="G1369" s="9">
        <v>9781</v>
      </c>
      <c r="H1369" s="9">
        <v>10322</v>
      </c>
      <c r="I1369" s="9">
        <v>20103</v>
      </c>
    </row>
    <row r="1370" spans="2:9">
      <c r="B1370" s="187"/>
      <c r="C1370" s="2" t="s">
        <v>1330</v>
      </c>
      <c r="D1370" s="2" t="s">
        <v>1335</v>
      </c>
      <c r="E1370" s="9">
        <v>4416</v>
      </c>
      <c r="F1370" s="13">
        <v>4.0999999999999996</v>
      </c>
      <c r="G1370" s="9">
        <v>9323</v>
      </c>
      <c r="H1370" s="9">
        <v>9406</v>
      </c>
      <c r="I1370" s="9">
        <v>18729</v>
      </c>
    </row>
    <row r="1371" spans="2:9">
      <c r="B1371" s="187"/>
      <c r="C1371" s="2" t="s">
        <v>1330</v>
      </c>
      <c r="D1371" s="2" t="s">
        <v>1336</v>
      </c>
      <c r="E1371" s="9">
        <v>7071</v>
      </c>
      <c r="F1371" s="13">
        <v>4.8</v>
      </c>
      <c r="G1371" s="9">
        <v>16743</v>
      </c>
      <c r="H1371" s="9">
        <v>16918</v>
      </c>
      <c r="I1371" s="9">
        <v>33661</v>
      </c>
    </row>
    <row r="1372" spans="2:9">
      <c r="B1372" s="187"/>
      <c r="C1372" s="2" t="s">
        <v>1330</v>
      </c>
      <c r="D1372" s="2" t="s">
        <v>1337</v>
      </c>
      <c r="E1372" s="9">
        <v>5043</v>
      </c>
      <c r="F1372" s="13">
        <v>5</v>
      </c>
      <c r="G1372" s="9">
        <v>13094</v>
      </c>
      <c r="H1372" s="9">
        <v>12363</v>
      </c>
      <c r="I1372" s="9">
        <v>25457</v>
      </c>
    </row>
    <row r="1373" spans="2:9">
      <c r="B1373" s="187"/>
      <c r="C1373" s="2" t="s">
        <v>1330</v>
      </c>
      <c r="D1373" s="2" t="s">
        <v>1338</v>
      </c>
      <c r="E1373" s="9">
        <v>7499</v>
      </c>
      <c r="F1373" s="13">
        <v>4.8</v>
      </c>
      <c r="G1373" s="9">
        <v>17524</v>
      </c>
      <c r="H1373" s="9">
        <v>18583</v>
      </c>
      <c r="I1373" s="9">
        <v>36107</v>
      </c>
    </row>
    <row r="1374" spans="2:9">
      <c r="B1374" s="187"/>
      <c r="C1374" s="2" t="s">
        <v>1339</v>
      </c>
      <c r="D1374" s="1" t="s">
        <v>1</v>
      </c>
      <c r="E1374" s="52"/>
      <c r="F1374" s="54"/>
      <c r="G1374" s="52"/>
      <c r="H1374" s="52"/>
      <c r="I1374" s="52"/>
    </row>
    <row r="1375" spans="2:9">
      <c r="B1375" s="187"/>
      <c r="C1375" s="2" t="s">
        <v>1340</v>
      </c>
      <c r="D1375" s="2" t="s">
        <v>1341</v>
      </c>
      <c r="E1375" s="9">
        <v>10419</v>
      </c>
      <c r="F1375" s="13">
        <v>4.8</v>
      </c>
      <c r="G1375" s="9">
        <v>24745</v>
      </c>
      <c r="H1375" s="9">
        <v>25494</v>
      </c>
      <c r="I1375" s="9">
        <v>50239</v>
      </c>
    </row>
    <row r="1376" spans="2:9">
      <c r="B1376" s="187"/>
      <c r="C1376" s="2" t="s">
        <v>1340</v>
      </c>
      <c r="D1376" s="2" t="s">
        <v>1342</v>
      </c>
      <c r="E1376" s="9">
        <v>7937</v>
      </c>
      <c r="F1376" s="13">
        <v>4</v>
      </c>
      <c r="G1376" s="9">
        <v>16160</v>
      </c>
      <c r="H1376" s="9">
        <v>15534</v>
      </c>
      <c r="I1376" s="9">
        <v>31694</v>
      </c>
    </row>
    <row r="1377" spans="2:9">
      <c r="B1377" s="187"/>
      <c r="C1377" s="2" t="s">
        <v>1340</v>
      </c>
      <c r="D1377" s="2" t="s">
        <v>1343</v>
      </c>
      <c r="E1377" s="9">
        <v>4279</v>
      </c>
      <c r="F1377" s="13">
        <v>4.3</v>
      </c>
      <c r="G1377" s="9">
        <v>9342</v>
      </c>
      <c r="H1377" s="9">
        <v>9405</v>
      </c>
      <c r="I1377" s="9">
        <v>18747</v>
      </c>
    </row>
    <row r="1378" spans="2:9">
      <c r="B1378" s="187"/>
      <c r="C1378" s="2" t="s">
        <v>1340</v>
      </c>
      <c r="D1378" s="2" t="s">
        <v>1344</v>
      </c>
      <c r="E1378" s="9">
        <v>2688</v>
      </c>
      <c r="F1378" s="13">
        <v>4.7</v>
      </c>
      <c r="G1378" s="9">
        <v>6070</v>
      </c>
      <c r="H1378" s="9">
        <v>6489</v>
      </c>
      <c r="I1378" s="9">
        <v>12559</v>
      </c>
    </row>
    <row r="1379" spans="2:9">
      <c r="B1379" s="187"/>
      <c r="C1379" s="2" t="s">
        <v>1340</v>
      </c>
      <c r="D1379" s="2" t="s">
        <v>1345</v>
      </c>
      <c r="E1379" s="9">
        <v>3084</v>
      </c>
      <c r="F1379" s="13">
        <v>4.5999999999999996</v>
      </c>
      <c r="G1379" s="9">
        <v>6950</v>
      </c>
      <c r="H1379" s="9">
        <v>7291</v>
      </c>
      <c r="I1379" s="9">
        <v>14241</v>
      </c>
    </row>
    <row r="1380" spans="2:9">
      <c r="B1380" s="187"/>
      <c r="C1380" s="2" t="s">
        <v>1340</v>
      </c>
      <c r="D1380" s="2" t="s">
        <v>1346</v>
      </c>
      <c r="E1380" s="9">
        <v>7315</v>
      </c>
      <c r="F1380" s="13">
        <v>4.9000000000000004</v>
      </c>
      <c r="G1380" s="9">
        <v>17634</v>
      </c>
      <c r="H1380" s="9">
        <v>18274</v>
      </c>
      <c r="I1380" s="9">
        <v>35908</v>
      </c>
    </row>
    <row r="1381" spans="2:9">
      <c r="B1381" s="187"/>
      <c r="C1381" s="2" t="s">
        <v>1340</v>
      </c>
      <c r="D1381" s="2" t="s">
        <v>1347</v>
      </c>
      <c r="E1381" s="9">
        <v>3225</v>
      </c>
      <c r="F1381" s="13">
        <v>4.5</v>
      </c>
      <c r="G1381" s="9">
        <v>7196</v>
      </c>
      <c r="H1381" s="9">
        <v>7455</v>
      </c>
      <c r="I1381" s="9">
        <v>14651</v>
      </c>
    </row>
    <row r="1382" spans="2:9">
      <c r="B1382" s="187"/>
      <c r="C1382" s="2" t="s">
        <v>1340</v>
      </c>
      <c r="D1382" s="2" t="s">
        <v>1348</v>
      </c>
      <c r="E1382" s="9">
        <v>4983</v>
      </c>
      <c r="F1382" s="13">
        <v>4.8</v>
      </c>
      <c r="G1382" s="9">
        <v>11760</v>
      </c>
      <c r="H1382" s="9">
        <v>12385</v>
      </c>
      <c r="I1382" s="9">
        <v>24145</v>
      </c>
    </row>
    <row r="1383" spans="2:9">
      <c r="B1383" s="187"/>
      <c r="C1383" s="2" t="s">
        <v>1340</v>
      </c>
      <c r="D1383" s="2" t="s">
        <v>1349</v>
      </c>
      <c r="E1383" s="9">
        <v>6279</v>
      </c>
      <c r="F1383" s="13">
        <v>4.7</v>
      </c>
      <c r="G1383" s="9">
        <v>14426</v>
      </c>
      <c r="H1383" s="9">
        <v>14788</v>
      </c>
      <c r="I1383" s="9">
        <v>29214</v>
      </c>
    </row>
    <row r="1384" spans="2:9">
      <c r="B1384" s="187"/>
      <c r="C1384" s="2" t="s">
        <v>1340</v>
      </c>
      <c r="D1384" s="2" t="s">
        <v>1350</v>
      </c>
      <c r="E1384" s="9">
        <v>4571</v>
      </c>
      <c r="F1384" s="13">
        <v>4.8</v>
      </c>
      <c r="G1384" s="9">
        <v>10982</v>
      </c>
      <c r="H1384" s="9">
        <v>11093</v>
      </c>
      <c r="I1384" s="9">
        <v>22075</v>
      </c>
    </row>
    <row r="1385" spans="2:9">
      <c r="B1385" s="187"/>
      <c r="C1385" s="2" t="s">
        <v>1340</v>
      </c>
      <c r="D1385" s="2" t="s">
        <v>1351</v>
      </c>
      <c r="E1385" s="9">
        <v>12174</v>
      </c>
      <c r="F1385" s="13">
        <v>4.7</v>
      </c>
      <c r="G1385" s="9">
        <v>28477</v>
      </c>
      <c r="H1385" s="9">
        <v>29242</v>
      </c>
      <c r="I1385" s="9">
        <v>57719</v>
      </c>
    </row>
    <row r="1386" spans="2:9">
      <c r="B1386" s="187"/>
      <c r="C1386" s="2" t="s">
        <v>1340</v>
      </c>
      <c r="D1386" s="2" t="s">
        <v>1352</v>
      </c>
      <c r="E1386" s="9">
        <v>3267</v>
      </c>
      <c r="F1386" s="13">
        <v>4</v>
      </c>
      <c r="G1386" s="9">
        <v>6920</v>
      </c>
      <c r="H1386" s="9">
        <v>6214</v>
      </c>
      <c r="I1386" s="9">
        <v>13134</v>
      </c>
    </row>
    <row r="1387" spans="2:9">
      <c r="B1387" s="187"/>
      <c r="C1387" s="2" t="s">
        <v>1340</v>
      </c>
      <c r="D1387" s="2" t="s">
        <v>1353</v>
      </c>
      <c r="E1387" s="9">
        <v>5763</v>
      </c>
      <c r="F1387" s="13">
        <v>4</v>
      </c>
      <c r="G1387" s="9">
        <v>11484</v>
      </c>
      <c r="H1387" s="9">
        <v>11983</v>
      </c>
      <c r="I1387" s="9">
        <v>23467</v>
      </c>
    </row>
    <row r="1388" spans="2:9">
      <c r="B1388" s="187"/>
      <c r="C1388" s="2" t="s">
        <v>1340</v>
      </c>
      <c r="D1388" s="2" t="s">
        <v>1354</v>
      </c>
      <c r="E1388" s="9">
        <v>5497</v>
      </c>
      <c r="F1388" s="13">
        <v>4.5</v>
      </c>
      <c r="G1388" s="9">
        <v>12453</v>
      </c>
      <c r="H1388" s="9">
        <v>12485</v>
      </c>
      <c r="I1388" s="9">
        <v>24938</v>
      </c>
    </row>
    <row r="1389" spans="2:9">
      <c r="B1389" s="187"/>
      <c r="C1389" s="2" t="s">
        <v>1340</v>
      </c>
      <c r="D1389" s="2" t="s">
        <v>1355</v>
      </c>
      <c r="E1389" s="9">
        <v>5655</v>
      </c>
      <c r="F1389" s="13">
        <v>4.8</v>
      </c>
      <c r="G1389" s="9">
        <v>13218</v>
      </c>
      <c r="H1389" s="9">
        <v>14156</v>
      </c>
      <c r="I1389" s="9">
        <v>27374</v>
      </c>
    </row>
    <row r="1390" spans="2:9">
      <c r="B1390" s="187"/>
      <c r="C1390" s="2" t="s">
        <v>1340</v>
      </c>
      <c r="D1390" s="2" t="s">
        <v>1357</v>
      </c>
      <c r="E1390" s="9">
        <v>4875</v>
      </c>
      <c r="F1390" s="13">
        <v>4.9000000000000004</v>
      </c>
      <c r="G1390" s="9">
        <v>12028</v>
      </c>
      <c r="H1390" s="9">
        <v>11858</v>
      </c>
      <c r="I1390" s="9">
        <v>23886</v>
      </c>
    </row>
    <row r="1391" spans="2:9">
      <c r="B1391" s="187"/>
      <c r="C1391" s="2" t="s">
        <v>1356</v>
      </c>
      <c r="D1391" s="1" t="s">
        <v>1</v>
      </c>
      <c r="E1391" s="52"/>
      <c r="F1391" s="54"/>
      <c r="G1391" s="52"/>
      <c r="H1391" s="52"/>
      <c r="I1391" s="52"/>
    </row>
    <row r="1392" spans="2:9">
      <c r="B1392" s="187"/>
      <c r="C1392" s="2" t="s">
        <v>1358</v>
      </c>
      <c r="D1392" s="2" t="s">
        <v>1359</v>
      </c>
      <c r="E1392" s="9">
        <v>11885</v>
      </c>
      <c r="F1392" s="13">
        <v>4.3</v>
      </c>
      <c r="G1392" s="9">
        <v>26023</v>
      </c>
      <c r="H1392" s="9">
        <v>25797</v>
      </c>
      <c r="I1392" s="9">
        <v>51820</v>
      </c>
    </row>
    <row r="1393" spans="2:9">
      <c r="B1393" s="187"/>
      <c r="C1393" s="2" t="s">
        <v>1358</v>
      </c>
      <c r="D1393" s="2" t="s">
        <v>1360</v>
      </c>
      <c r="E1393" s="9">
        <v>11575</v>
      </c>
      <c r="F1393" s="13">
        <v>4.4000000000000004</v>
      </c>
      <c r="G1393" s="9">
        <v>26579</v>
      </c>
      <c r="H1393" s="9">
        <v>25417</v>
      </c>
      <c r="I1393" s="9">
        <v>51996</v>
      </c>
    </row>
    <row r="1394" spans="2:9">
      <c r="B1394" s="187"/>
      <c r="C1394" s="2" t="s">
        <v>1361</v>
      </c>
      <c r="D1394" s="2" t="s">
        <v>1362</v>
      </c>
      <c r="E1394" s="9">
        <v>2924</v>
      </c>
      <c r="F1394" s="13">
        <v>4.5999999999999996</v>
      </c>
      <c r="G1394" s="9">
        <v>7648</v>
      </c>
      <c r="H1394" s="9">
        <v>6308</v>
      </c>
      <c r="I1394" s="9">
        <v>13956</v>
      </c>
    </row>
    <row r="1395" spans="2:9">
      <c r="B1395" s="187"/>
      <c r="C1395" s="2" t="s">
        <v>1361</v>
      </c>
      <c r="D1395" s="2" t="s">
        <v>1363</v>
      </c>
      <c r="E1395" s="9">
        <v>4555</v>
      </c>
      <c r="F1395" s="13">
        <v>4.5</v>
      </c>
      <c r="G1395" s="9">
        <v>10719</v>
      </c>
      <c r="H1395" s="9">
        <v>9676</v>
      </c>
      <c r="I1395" s="9">
        <v>20395</v>
      </c>
    </row>
    <row r="1396" spans="2:9">
      <c r="B1396" s="187"/>
      <c r="C1396" s="2" t="s">
        <v>1361</v>
      </c>
      <c r="D1396" s="2" t="s">
        <v>1364</v>
      </c>
      <c r="E1396" s="9">
        <v>12654</v>
      </c>
      <c r="F1396" s="13">
        <v>4.8</v>
      </c>
      <c r="G1396" s="9">
        <v>30003</v>
      </c>
      <c r="H1396" s="9">
        <v>30159</v>
      </c>
      <c r="I1396" s="9">
        <v>60162</v>
      </c>
    </row>
    <row r="1397" spans="2:9">
      <c r="B1397" s="187"/>
      <c r="C1397" s="2" t="s">
        <v>1365</v>
      </c>
      <c r="D1397" s="2" t="s">
        <v>65</v>
      </c>
      <c r="E1397" s="9">
        <v>10349</v>
      </c>
      <c r="F1397" s="13">
        <v>3.7</v>
      </c>
      <c r="G1397" s="9">
        <v>19406</v>
      </c>
      <c r="H1397" s="9">
        <v>21641</v>
      </c>
      <c r="I1397" s="9">
        <v>41047</v>
      </c>
    </row>
    <row r="1398" spans="2:9">
      <c r="B1398" s="187"/>
      <c r="C1398" s="2" t="s">
        <v>1365</v>
      </c>
      <c r="D1398" s="2" t="s">
        <v>1366</v>
      </c>
      <c r="E1398" s="9">
        <v>5404</v>
      </c>
      <c r="F1398" s="13">
        <v>4.3</v>
      </c>
      <c r="G1398" s="9">
        <v>14948</v>
      </c>
      <c r="H1398" s="9">
        <v>12862</v>
      </c>
      <c r="I1398" s="9">
        <v>27810</v>
      </c>
    </row>
    <row r="1399" spans="2:9">
      <c r="B1399" s="187"/>
      <c r="C1399" s="2" t="s">
        <v>1365</v>
      </c>
      <c r="D1399" s="2" t="s">
        <v>1367</v>
      </c>
      <c r="E1399" s="9">
        <v>2734</v>
      </c>
      <c r="F1399" s="13">
        <v>4.5999999999999996</v>
      </c>
      <c r="G1399" s="9">
        <v>6311</v>
      </c>
      <c r="H1399" s="9">
        <v>6408</v>
      </c>
      <c r="I1399" s="9">
        <v>12719</v>
      </c>
    </row>
    <row r="1400" spans="2:9">
      <c r="B1400" s="187"/>
      <c r="C1400" s="2" t="s">
        <v>1365</v>
      </c>
      <c r="D1400" s="2" t="s">
        <v>1368</v>
      </c>
      <c r="E1400" s="9">
        <v>3010</v>
      </c>
      <c r="F1400" s="13">
        <v>4.3</v>
      </c>
      <c r="G1400" s="9">
        <v>6627</v>
      </c>
      <c r="H1400" s="9">
        <v>6419</v>
      </c>
      <c r="I1400" s="9">
        <v>13046</v>
      </c>
    </row>
    <row r="1401" spans="2:9">
      <c r="B1401" s="187"/>
      <c r="C1401" s="2" t="s">
        <v>1369</v>
      </c>
      <c r="D1401" s="1"/>
      <c r="E1401" s="52"/>
      <c r="F1401" s="54"/>
      <c r="G1401" s="52"/>
      <c r="H1401" s="52"/>
      <c r="I1401" s="52"/>
    </row>
    <row r="1402" spans="2:9">
      <c r="B1402" s="187"/>
      <c r="C1402" s="2" t="s">
        <v>1370</v>
      </c>
      <c r="D1402" s="2" t="s">
        <v>1148</v>
      </c>
      <c r="E1402" s="9">
        <v>4979</v>
      </c>
      <c r="F1402" s="13">
        <v>4.5999999999999996</v>
      </c>
      <c r="G1402" s="9">
        <v>11122</v>
      </c>
      <c r="H1402" s="9">
        <v>11739</v>
      </c>
      <c r="I1402" s="9">
        <v>22861</v>
      </c>
    </row>
    <row r="1403" spans="2:9">
      <c r="B1403" s="187"/>
      <c r="C1403" s="2" t="s">
        <v>1370</v>
      </c>
      <c r="D1403" s="2" t="s">
        <v>1371</v>
      </c>
      <c r="E1403" s="9">
        <v>3105</v>
      </c>
      <c r="F1403" s="13">
        <v>4.7</v>
      </c>
      <c r="G1403" s="9">
        <v>6928</v>
      </c>
      <c r="H1403" s="9">
        <v>7666</v>
      </c>
      <c r="I1403" s="9">
        <v>14594</v>
      </c>
    </row>
    <row r="1404" spans="2:9">
      <c r="B1404" s="187"/>
      <c r="C1404" s="2" t="s">
        <v>1370</v>
      </c>
      <c r="D1404" s="2" t="s">
        <v>1372</v>
      </c>
      <c r="E1404" s="9">
        <v>4438</v>
      </c>
      <c r="F1404" s="13">
        <v>4.7</v>
      </c>
      <c r="G1404" s="9">
        <v>9955</v>
      </c>
      <c r="H1404" s="9">
        <v>10980</v>
      </c>
      <c r="I1404" s="9">
        <v>20935</v>
      </c>
    </row>
    <row r="1405" spans="2:9">
      <c r="B1405" s="187"/>
      <c r="C1405" s="2" t="s">
        <v>1370</v>
      </c>
      <c r="D1405" s="2" t="s">
        <v>1373</v>
      </c>
      <c r="E1405" s="9">
        <v>4798</v>
      </c>
      <c r="F1405" s="13">
        <v>4.7</v>
      </c>
      <c r="G1405" s="9">
        <v>10971</v>
      </c>
      <c r="H1405" s="9">
        <v>12006</v>
      </c>
      <c r="I1405" s="9">
        <v>22977</v>
      </c>
    </row>
    <row r="1406" spans="2:9">
      <c r="B1406" s="187"/>
      <c r="C1406" s="2" t="s">
        <v>1370</v>
      </c>
      <c r="D1406" s="2" t="s">
        <v>1146</v>
      </c>
      <c r="E1406" s="9">
        <v>3922</v>
      </c>
      <c r="F1406" s="13">
        <v>4.7</v>
      </c>
      <c r="G1406" s="9">
        <v>9126</v>
      </c>
      <c r="H1406" s="9">
        <v>9171</v>
      </c>
      <c r="I1406" s="9">
        <v>18297</v>
      </c>
    </row>
    <row r="1407" spans="2:9">
      <c r="B1407" s="187"/>
      <c r="C1407" s="2" t="s">
        <v>1370</v>
      </c>
      <c r="D1407" s="2" t="s">
        <v>1374</v>
      </c>
      <c r="E1407" s="9">
        <v>5640</v>
      </c>
      <c r="F1407" s="13">
        <v>4.3</v>
      </c>
      <c r="G1407" s="9">
        <v>11746</v>
      </c>
      <c r="H1407" s="9">
        <v>13014</v>
      </c>
      <c r="I1407" s="9">
        <v>24760</v>
      </c>
    </row>
    <row r="1408" spans="2:9">
      <c r="B1408" s="187"/>
      <c r="C1408" s="2" t="s">
        <v>1370</v>
      </c>
      <c r="D1408" s="2" t="s">
        <v>1375</v>
      </c>
      <c r="E1408" s="9">
        <v>6188</v>
      </c>
      <c r="F1408" s="13">
        <v>4.2</v>
      </c>
      <c r="G1408" s="9">
        <v>12501</v>
      </c>
      <c r="H1408" s="9">
        <v>13840</v>
      </c>
      <c r="I1408" s="9">
        <v>26341</v>
      </c>
    </row>
    <row r="1409" spans="2:9">
      <c r="B1409" s="187"/>
      <c r="C1409" s="2" t="s">
        <v>1376</v>
      </c>
      <c r="D1409" s="2" t="s">
        <v>1377</v>
      </c>
      <c r="E1409" s="9">
        <v>5121</v>
      </c>
      <c r="F1409" s="13">
        <v>4.2</v>
      </c>
      <c r="G1409" s="9">
        <v>10732</v>
      </c>
      <c r="H1409" s="9">
        <v>11209</v>
      </c>
      <c r="I1409" s="9">
        <v>21941</v>
      </c>
    </row>
    <row r="1410" spans="2:9">
      <c r="B1410" s="187"/>
      <c r="C1410" s="2" t="s">
        <v>1376</v>
      </c>
      <c r="D1410" s="2" t="s">
        <v>1378</v>
      </c>
      <c r="E1410" s="9">
        <v>5364</v>
      </c>
      <c r="F1410" s="13">
        <v>3.9</v>
      </c>
      <c r="G1410" s="9">
        <v>10661</v>
      </c>
      <c r="H1410" s="9">
        <v>11312</v>
      </c>
      <c r="I1410" s="9">
        <v>21973</v>
      </c>
    </row>
    <row r="1411" spans="2:9">
      <c r="B1411" s="187"/>
      <c r="C1411" s="2" t="s">
        <v>1376</v>
      </c>
      <c r="D1411" s="2" t="s">
        <v>1379</v>
      </c>
      <c r="E1411" s="9">
        <v>16861</v>
      </c>
      <c r="F1411" s="13">
        <v>3.1</v>
      </c>
      <c r="G1411" s="9">
        <v>27443</v>
      </c>
      <c r="H1411" s="9">
        <v>28076</v>
      </c>
      <c r="I1411" s="9">
        <v>55519</v>
      </c>
    </row>
    <row r="1412" spans="2:9">
      <c r="B1412" s="187"/>
      <c r="C1412" s="2" t="s">
        <v>1376</v>
      </c>
      <c r="D1412" s="2" t="s">
        <v>1380</v>
      </c>
      <c r="E1412" s="9">
        <v>9813</v>
      </c>
      <c r="F1412" s="13">
        <v>3.3</v>
      </c>
      <c r="G1412" s="9">
        <v>16507</v>
      </c>
      <c r="H1412" s="9">
        <v>17507</v>
      </c>
      <c r="I1412" s="9">
        <v>34014</v>
      </c>
    </row>
    <row r="1413" spans="2:9">
      <c r="B1413" s="187"/>
      <c r="C1413" s="2" t="s">
        <v>1376</v>
      </c>
      <c r="D1413" s="2" t="s">
        <v>1381</v>
      </c>
      <c r="E1413" s="9">
        <v>8726</v>
      </c>
      <c r="F1413" s="13">
        <v>4.3</v>
      </c>
      <c r="G1413" s="9">
        <v>18740</v>
      </c>
      <c r="H1413" s="9">
        <v>19512</v>
      </c>
      <c r="I1413" s="9">
        <v>38252</v>
      </c>
    </row>
    <row r="1414" spans="2:9">
      <c r="B1414" s="187"/>
      <c r="C1414" s="2" t="s">
        <v>1376</v>
      </c>
      <c r="D1414" s="2" t="s">
        <v>1382</v>
      </c>
      <c r="E1414" s="9">
        <v>6536</v>
      </c>
      <c r="F1414" s="13">
        <v>3.4</v>
      </c>
      <c r="G1414" s="9">
        <v>11251</v>
      </c>
      <c r="H1414" s="9">
        <v>12063</v>
      </c>
      <c r="I1414" s="9">
        <v>23314</v>
      </c>
    </row>
    <row r="1415" spans="2:9">
      <c r="B1415" s="187"/>
      <c r="C1415" s="2" t="s">
        <v>1383</v>
      </c>
      <c r="D1415" s="2" t="s">
        <v>1384</v>
      </c>
      <c r="E1415" s="9">
        <v>7526</v>
      </c>
      <c r="F1415" s="13">
        <v>4.7</v>
      </c>
      <c r="G1415" s="9">
        <v>17136</v>
      </c>
      <c r="H1415" s="9">
        <v>18066</v>
      </c>
      <c r="I1415" s="9">
        <v>35202</v>
      </c>
    </row>
    <row r="1416" spans="2:9">
      <c r="B1416" s="187"/>
      <c r="C1416" s="2" t="s">
        <v>1383</v>
      </c>
      <c r="D1416" s="2" t="s">
        <v>1385</v>
      </c>
      <c r="E1416" s="9">
        <v>7182</v>
      </c>
      <c r="F1416" s="13">
        <v>4.8</v>
      </c>
      <c r="G1416" s="9">
        <v>16705</v>
      </c>
      <c r="H1416" s="9">
        <v>18093</v>
      </c>
      <c r="I1416" s="9">
        <v>34798</v>
      </c>
    </row>
    <row r="1417" spans="2:9">
      <c r="B1417" s="187"/>
      <c r="C1417" s="2" t="s">
        <v>1383</v>
      </c>
      <c r="D1417" s="2" t="s">
        <v>1386</v>
      </c>
      <c r="E1417" s="9">
        <v>6881</v>
      </c>
      <c r="F1417" s="13">
        <v>4.5</v>
      </c>
      <c r="G1417" s="9">
        <v>15176</v>
      </c>
      <c r="H1417" s="9">
        <v>16363</v>
      </c>
      <c r="I1417" s="9">
        <v>31539</v>
      </c>
    </row>
    <row r="1418" spans="2:9">
      <c r="B1418" s="187"/>
      <c r="C1418" s="2" t="s">
        <v>1383</v>
      </c>
      <c r="D1418" s="2" t="s">
        <v>1387</v>
      </c>
      <c r="E1418" s="9">
        <v>6084</v>
      </c>
      <c r="F1418" s="13">
        <v>4.4000000000000004</v>
      </c>
      <c r="G1418" s="9">
        <v>13201</v>
      </c>
      <c r="H1418" s="9">
        <v>13626</v>
      </c>
      <c r="I1418" s="9">
        <v>26827</v>
      </c>
    </row>
    <row r="1419" spans="2:9">
      <c r="B1419" s="187"/>
      <c r="C1419" s="2" t="s">
        <v>1388</v>
      </c>
      <c r="D1419" s="1" t="s">
        <v>1</v>
      </c>
      <c r="E1419" s="52"/>
      <c r="F1419" s="54"/>
      <c r="G1419" s="52"/>
      <c r="H1419" s="52"/>
      <c r="I1419" s="52"/>
    </row>
    <row r="1420" spans="2:9">
      <c r="B1420" s="187"/>
      <c r="C1420" s="2" t="s">
        <v>1389</v>
      </c>
      <c r="D1420" s="2" t="s">
        <v>1390</v>
      </c>
      <c r="E1420" s="9">
        <v>5917</v>
      </c>
      <c r="F1420" s="13">
        <v>4.7</v>
      </c>
      <c r="G1420" s="9">
        <v>13065</v>
      </c>
      <c r="H1420" s="9">
        <v>14822</v>
      </c>
      <c r="I1420" s="9">
        <v>27887</v>
      </c>
    </row>
    <row r="1421" spans="2:9">
      <c r="B1421" s="187"/>
      <c r="C1421" s="2" t="s">
        <v>1389</v>
      </c>
      <c r="D1421" s="2" t="s">
        <v>247</v>
      </c>
      <c r="E1421" s="9">
        <v>2480</v>
      </c>
      <c r="F1421" s="13">
        <v>4.5999999999999996</v>
      </c>
      <c r="G1421" s="9">
        <v>5197</v>
      </c>
      <c r="H1421" s="9">
        <v>6227</v>
      </c>
      <c r="I1421" s="9">
        <v>11424</v>
      </c>
    </row>
    <row r="1422" spans="2:9">
      <c r="B1422" s="187"/>
      <c r="C1422" s="2" t="s">
        <v>1389</v>
      </c>
      <c r="D1422" s="2" t="s">
        <v>1391</v>
      </c>
      <c r="E1422" s="9">
        <v>4012</v>
      </c>
      <c r="F1422" s="13">
        <v>4.5999999999999996</v>
      </c>
      <c r="G1422" s="9">
        <v>8621</v>
      </c>
      <c r="H1422" s="9">
        <v>9753</v>
      </c>
      <c r="I1422" s="9">
        <v>18374</v>
      </c>
    </row>
    <row r="1423" spans="2:9">
      <c r="B1423" s="187"/>
      <c r="C1423" s="2" t="s">
        <v>1389</v>
      </c>
      <c r="D1423" s="2" t="s">
        <v>1392</v>
      </c>
      <c r="E1423" s="9">
        <v>2627</v>
      </c>
      <c r="F1423" s="13">
        <v>4.7</v>
      </c>
      <c r="G1423" s="9">
        <v>5928</v>
      </c>
      <c r="H1423" s="9">
        <v>6503</v>
      </c>
      <c r="I1423" s="9">
        <v>12431</v>
      </c>
    </row>
    <row r="1424" spans="2:9">
      <c r="B1424" s="187"/>
      <c r="C1424" s="2" t="s">
        <v>1389</v>
      </c>
      <c r="D1424" s="2" t="s">
        <v>1393</v>
      </c>
      <c r="E1424" s="9">
        <v>1394</v>
      </c>
      <c r="F1424" s="13">
        <v>4.0999999999999996</v>
      </c>
      <c r="G1424" s="9">
        <v>2705</v>
      </c>
      <c r="H1424" s="9">
        <v>3095</v>
      </c>
      <c r="I1424" s="9">
        <v>5800</v>
      </c>
    </row>
    <row r="1425" spans="2:9">
      <c r="B1425" s="187"/>
      <c r="C1425" s="2" t="s">
        <v>1389</v>
      </c>
      <c r="D1425" s="2" t="s">
        <v>1394</v>
      </c>
      <c r="E1425" s="9">
        <v>3792</v>
      </c>
      <c r="F1425" s="13">
        <v>4.5999999999999996</v>
      </c>
      <c r="G1425" s="9">
        <v>8123</v>
      </c>
      <c r="H1425" s="9">
        <v>9591</v>
      </c>
      <c r="I1425" s="9">
        <v>17714</v>
      </c>
    </row>
    <row r="1426" spans="2:9">
      <c r="B1426" s="187"/>
      <c r="C1426" s="2" t="s">
        <v>1389</v>
      </c>
      <c r="D1426" s="2" t="s">
        <v>1395</v>
      </c>
      <c r="E1426" s="9">
        <v>4418</v>
      </c>
      <c r="F1426" s="13">
        <v>4.5999999999999996</v>
      </c>
      <c r="G1426" s="9">
        <v>9721</v>
      </c>
      <c r="H1426" s="9">
        <v>10638</v>
      </c>
      <c r="I1426" s="9">
        <v>20359</v>
      </c>
    </row>
    <row r="1427" spans="2:9">
      <c r="B1427" s="187"/>
      <c r="C1427" s="2" t="s">
        <v>1389</v>
      </c>
      <c r="D1427" s="2" t="s">
        <v>1396</v>
      </c>
      <c r="E1427" s="9">
        <v>2356</v>
      </c>
      <c r="F1427" s="13">
        <v>4.8</v>
      </c>
      <c r="G1427" s="9">
        <v>5211</v>
      </c>
      <c r="H1427" s="9">
        <v>6014</v>
      </c>
      <c r="I1427" s="9">
        <v>11225</v>
      </c>
    </row>
    <row r="1428" spans="2:9">
      <c r="B1428" s="187"/>
      <c r="C1428" s="2" t="s">
        <v>1389</v>
      </c>
      <c r="D1428" s="2" t="s">
        <v>1397</v>
      </c>
      <c r="E1428" s="9">
        <v>4076</v>
      </c>
      <c r="F1428" s="13">
        <v>4.5</v>
      </c>
      <c r="G1428" s="9">
        <v>8585</v>
      </c>
      <c r="H1428" s="9">
        <v>9887</v>
      </c>
      <c r="I1428" s="9">
        <v>18472</v>
      </c>
    </row>
    <row r="1429" spans="2:9">
      <c r="B1429" s="187"/>
      <c r="C1429" s="2" t="s">
        <v>1389</v>
      </c>
      <c r="D1429" s="2" t="s">
        <v>1398</v>
      </c>
      <c r="E1429" s="9">
        <v>1368</v>
      </c>
      <c r="F1429" s="13">
        <v>4.0999999999999996</v>
      </c>
      <c r="G1429" s="9">
        <v>2704</v>
      </c>
      <c r="H1429" s="9">
        <v>2961</v>
      </c>
      <c r="I1429" s="9">
        <v>5665</v>
      </c>
    </row>
    <row r="1430" spans="2:9">
      <c r="B1430" s="187"/>
      <c r="C1430" s="2" t="s">
        <v>1389</v>
      </c>
      <c r="D1430" s="2" t="s">
        <v>1399</v>
      </c>
      <c r="E1430" s="9">
        <v>5011</v>
      </c>
      <c r="F1430" s="13">
        <v>4.7</v>
      </c>
      <c r="G1430" s="9">
        <v>10991</v>
      </c>
      <c r="H1430" s="9">
        <v>12617</v>
      </c>
      <c r="I1430" s="9">
        <v>23608</v>
      </c>
    </row>
    <row r="1431" spans="2:9">
      <c r="B1431" s="187"/>
      <c r="C1431" s="2" t="s">
        <v>1389</v>
      </c>
      <c r="D1431" s="2" t="s">
        <v>1400</v>
      </c>
      <c r="E1431" s="9">
        <v>2691</v>
      </c>
      <c r="F1431" s="13">
        <v>4.7</v>
      </c>
      <c r="G1431" s="9">
        <v>5761</v>
      </c>
      <c r="H1431" s="9">
        <v>6799</v>
      </c>
      <c r="I1431" s="9">
        <v>12560</v>
      </c>
    </row>
    <row r="1432" spans="2:9">
      <c r="B1432" s="187"/>
      <c r="C1432" s="2" t="s">
        <v>1401</v>
      </c>
      <c r="D1432" s="1" t="s">
        <v>1</v>
      </c>
      <c r="E1432" s="52"/>
      <c r="F1432" s="54"/>
      <c r="G1432" s="52"/>
      <c r="H1432" s="52"/>
      <c r="I1432" s="52"/>
    </row>
    <row r="1433" spans="2:9">
      <c r="B1433" s="187"/>
      <c r="C1433" s="2" t="s">
        <v>1402</v>
      </c>
      <c r="D1433" s="2" t="s">
        <v>1403</v>
      </c>
      <c r="E1433" s="9">
        <v>1551</v>
      </c>
      <c r="F1433" s="13">
        <v>6.2</v>
      </c>
      <c r="G1433" s="9">
        <v>5176</v>
      </c>
      <c r="H1433" s="9">
        <v>4871</v>
      </c>
      <c r="I1433" s="9">
        <v>10047</v>
      </c>
    </row>
    <row r="1434" spans="2:9">
      <c r="B1434" s="187"/>
      <c r="C1434" s="2" t="s">
        <v>1402</v>
      </c>
      <c r="D1434" s="2" t="s">
        <v>1404</v>
      </c>
      <c r="E1434" s="9">
        <v>1122</v>
      </c>
      <c r="F1434" s="13">
        <v>5.6</v>
      </c>
      <c r="G1434" s="9">
        <v>3086</v>
      </c>
      <c r="H1434" s="9">
        <v>3177</v>
      </c>
      <c r="I1434" s="9">
        <v>6263</v>
      </c>
    </row>
    <row r="1435" spans="2:9">
      <c r="B1435" s="187"/>
      <c r="C1435" s="2" t="s">
        <v>1402</v>
      </c>
      <c r="D1435" s="2" t="s">
        <v>1198</v>
      </c>
      <c r="E1435" s="9">
        <v>1852</v>
      </c>
      <c r="F1435" s="13">
        <v>4.3</v>
      </c>
      <c r="G1435" s="9">
        <v>4224</v>
      </c>
      <c r="H1435" s="9">
        <v>3752</v>
      </c>
      <c r="I1435" s="9">
        <v>7976</v>
      </c>
    </row>
    <row r="1436" spans="2:9">
      <c r="B1436" s="187"/>
      <c r="C1436" s="2" t="s">
        <v>1402</v>
      </c>
      <c r="D1436" s="2" t="s">
        <v>1405</v>
      </c>
      <c r="E1436" s="9">
        <v>2254</v>
      </c>
      <c r="F1436" s="13">
        <v>3.4</v>
      </c>
      <c r="G1436" s="9">
        <v>3990</v>
      </c>
      <c r="H1436" s="9">
        <v>3867</v>
      </c>
      <c r="I1436" s="9">
        <v>7857</v>
      </c>
    </row>
    <row r="1437" spans="2:9">
      <c r="B1437" s="187"/>
      <c r="C1437" s="2" t="s">
        <v>1402</v>
      </c>
      <c r="D1437" s="2" t="s">
        <v>1406</v>
      </c>
      <c r="E1437" s="9">
        <v>1208</v>
      </c>
      <c r="F1437" s="13">
        <v>5.2</v>
      </c>
      <c r="G1437" s="9">
        <v>3206</v>
      </c>
      <c r="H1437" s="9">
        <v>3092</v>
      </c>
      <c r="I1437" s="9">
        <v>6298</v>
      </c>
    </row>
    <row r="1438" spans="2:9">
      <c r="B1438" s="187"/>
      <c r="C1438" s="2" t="s">
        <v>1402</v>
      </c>
      <c r="D1438" s="2" t="s">
        <v>1407</v>
      </c>
      <c r="E1438" s="9">
        <v>2174</v>
      </c>
      <c r="F1438" s="13">
        <v>4.7</v>
      </c>
      <c r="G1438" s="9">
        <v>4981</v>
      </c>
      <c r="H1438" s="9">
        <v>5258</v>
      </c>
      <c r="I1438" s="9">
        <v>10239</v>
      </c>
    </row>
    <row r="1439" spans="2:9">
      <c r="B1439" s="187"/>
      <c r="C1439" s="2" t="s">
        <v>1402</v>
      </c>
      <c r="D1439" s="2" t="s">
        <v>1408</v>
      </c>
      <c r="E1439" s="9">
        <v>347</v>
      </c>
      <c r="F1439" s="13">
        <v>6</v>
      </c>
      <c r="G1439" s="9">
        <v>1068</v>
      </c>
      <c r="H1439" s="9">
        <v>1034</v>
      </c>
      <c r="I1439" s="9">
        <v>2102</v>
      </c>
    </row>
    <row r="1440" spans="2:9">
      <c r="B1440" s="187"/>
      <c r="C1440" s="2" t="s">
        <v>1402</v>
      </c>
      <c r="D1440" s="2" t="s">
        <v>1409</v>
      </c>
      <c r="E1440" s="9">
        <v>1540</v>
      </c>
      <c r="F1440" s="13">
        <v>5.2</v>
      </c>
      <c r="G1440" s="9">
        <v>3979</v>
      </c>
      <c r="H1440" s="9">
        <v>4091</v>
      </c>
      <c r="I1440" s="9">
        <v>8070</v>
      </c>
    </row>
    <row r="1441" spans="2:9">
      <c r="B1441" s="187"/>
      <c r="C1441" s="2" t="s">
        <v>1402</v>
      </c>
      <c r="D1441" s="2" t="s">
        <v>1410</v>
      </c>
      <c r="E1441" s="9">
        <v>809</v>
      </c>
      <c r="F1441" s="13">
        <v>5.7</v>
      </c>
      <c r="G1441" s="9">
        <v>2347</v>
      </c>
      <c r="H1441" s="9">
        <v>2235</v>
      </c>
      <c r="I1441" s="9">
        <v>4582</v>
      </c>
    </row>
    <row r="1442" spans="2:9">
      <c r="B1442" s="187"/>
      <c r="C1442" s="2" t="s">
        <v>1402</v>
      </c>
      <c r="D1442" s="2" t="s">
        <v>1411</v>
      </c>
      <c r="E1442" s="9">
        <v>744</v>
      </c>
      <c r="F1442" s="13">
        <v>4</v>
      </c>
      <c r="G1442" s="9">
        <v>1366</v>
      </c>
      <c r="H1442" s="9">
        <v>1622</v>
      </c>
      <c r="I1442" s="9">
        <v>2988</v>
      </c>
    </row>
    <row r="1443" spans="2:9">
      <c r="B1443" s="187"/>
      <c r="C1443" s="2" t="s">
        <v>1412</v>
      </c>
      <c r="D1443" s="1"/>
      <c r="E1443" s="52"/>
      <c r="F1443" s="54"/>
      <c r="G1443" s="52"/>
      <c r="H1443" s="52"/>
      <c r="I1443" s="52"/>
    </row>
    <row r="1444" spans="2:9">
      <c r="B1444" s="187"/>
      <c r="C1444" s="2" t="s">
        <v>1413</v>
      </c>
      <c r="D1444" s="2" t="s">
        <v>1414</v>
      </c>
      <c r="E1444" s="9">
        <v>7173</v>
      </c>
      <c r="F1444" s="13">
        <v>4.8</v>
      </c>
      <c r="G1444" s="9">
        <v>16260</v>
      </c>
      <c r="H1444" s="9">
        <v>18907</v>
      </c>
      <c r="I1444" s="9">
        <v>35167</v>
      </c>
    </row>
    <row r="1445" spans="2:9">
      <c r="B1445" s="187"/>
      <c r="C1445" s="2" t="s">
        <v>1413</v>
      </c>
      <c r="D1445" s="2" t="s">
        <v>1415</v>
      </c>
      <c r="E1445" s="9">
        <v>5697</v>
      </c>
      <c r="F1445" s="13">
        <v>4.5999999999999996</v>
      </c>
      <c r="G1445" s="9">
        <v>12316</v>
      </c>
      <c r="H1445" s="9">
        <v>13999</v>
      </c>
      <c r="I1445" s="9">
        <v>26315</v>
      </c>
    </row>
    <row r="1446" spans="2:9">
      <c r="B1446" s="187"/>
      <c r="C1446" s="2" t="s">
        <v>1413</v>
      </c>
      <c r="D1446" s="2" t="s">
        <v>1416</v>
      </c>
      <c r="E1446" s="9">
        <v>4871</v>
      </c>
      <c r="F1446" s="13">
        <v>4</v>
      </c>
      <c r="G1446" s="9">
        <v>9067</v>
      </c>
      <c r="H1446" s="9">
        <v>10565</v>
      </c>
      <c r="I1446" s="9">
        <v>19632</v>
      </c>
    </row>
    <row r="1447" spans="2:9">
      <c r="B1447" s="187"/>
      <c r="C1447" s="2" t="s">
        <v>1413</v>
      </c>
      <c r="D1447" s="2" t="s">
        <v>1417</v>
      </c>
      <c r="E1447" s="9">
        <v>4387</v>
      </c>
      <c r="F1447" s="13">
        <v>5</v>
      </c>
      <c r="G1447" s="9">
        <v>10537</v>
      </c>
      <c r="H1447" s="9">
        <v>11358</v>
      </c>
      <c r="I1447" s="9">
        <v>21895</v>
      </c>
    </row>
    <row r="1448" spans="2:9">
      <c r="B1448" s="187"/>
      <c r="C1448" s="2" t="s">
        <v>1413</v>
      </c>
      <c r="D1448" s="2" t="s">
        <v>1418</v>
      </c>
      <c r="E1448" s="9">
        <v>1742</v>
      </c>
      <c r="F1448" s="13">
        <v>4</v>
      </c>
      <c r="G1448" s="9">
        <v>3565</v>
      </c>
      <c r="H1448" s="9">
        <v>4123</v>
      </c>
      <c r="I1448" s="9">
        <v>7688</v>
      </c>
    </row>
    <row r="1449" spans="2:9">
      <c r="B1449" s="187"/>
      <c r="C1449" s="2" t="s">
        <v>1419</v>
      </c>
      <c r="D1449" s="2" t="s">
        <v>65</v>
      </c>
      <c r="E1449" s="9">
        <v>1745</v>
      </c>
      <c r="F1449" s="13">
        <v>4</v>
      </c>
      <c r="G1449" s="9">
        <v>4088</v>
      </c>
      <c r="H1449" s="9">
        <v>3777</v>
      </c>
      <c r="I1449" s="9">
        <v>7865</v>
      </c>
    </row>
    <row r="1450" spans="2:9">
      <c r="B1450" s="187"/>
      <c r="C1450" s="2" t="s">
        <v>1419</v>
      </c>
      <c r="D1450" s="2" t="s">
        <v>399</v>
      </c>
      <c r="E1450" s="9">
        <v>1414</v>
      </c>
      <c r="F1450" s="13">
        <v>3.9</v>
      </c>
      <c r="G1450" s="9">
        <v>2910</v>
      </c>
      <c r="H1450" s="9">
        <v>2825</v>
      </c>
      <c r="I1450" s="9">
        <v>5735</v>
      </c>
    </row>
    <row r="1451" spans="2:9">
      <c r="B1451" s="187"/>
      <c r="C1451" s="2" t="s">
        <v>1419</v>
      </c>
      <c r="D1451" s="2" t="s">
        <v>400</v>
      </c>
      <c r="E1451" s="9">
        <v>1306</v>
      </c>
      <c r="F1451" s="13">
        <v>3.5</v>
      </c>
      <c r="G1451" s="9">
        <v>2716</v>
      </c>
      <c r="H1451" s="9">
        <v>2538</v>
      </c>
      <c r="I1451" s="9">
        <v>5254</v>
      </c>
    </row>
    <row r="1452" spans="2:9">
      <c r="B1452" s="187"/>
      <c r="C1452" s="2" t="s">
        <v>1420</v>
      </c>
      <c r="D1452" s="2" t="s">
        <v>1421</v>
      </c>
      <c r="E1452" s="9">
        <v>4774</v>
      </c>
      <c r="F1452" s="13">
        <v>4.8</v>
      </c>
      <c r="G1452" s="9">
        <v>11290</v>
      </c>
      <c r="H1452" s="9">
        <v>12073</v>
      </c>
      <c r="I1452" s="9">
        <v>23363</v>
      </c>
    </row>
    <row r="1453" spans="2:9">
      <c r="B1453" s="187"/>
      <c r="C1453" s="2" t="s">
        <v>1420</v>
      </c>
      <c r="D1453" s="2" t="s">
        <v>1422</v>
      </c>
      <c r="E1453" s="9">
        <v>3869</v>
      </c>
      <c r="F1453" s="13">
        <v>4.5999999999999996</v>
      </c>
      <c r="G1453" s="9">
        <v>8662</v>
      </c>
      <c r="H1453" s="9">
        <v>9518</v>
      </c>
      <c r="I1453" s="9">
        <v>18180</v>
      </c>
    </row>
    <row r="1454" spans="2:9">
      <c r="B1454" s="187"/>
      <c r="C1454" s="2" t="s">
        <v>1420</v>
      </c>
      <c r="D1454" s="2" t="s">
        <v>1423</v>
      </c>
      <c r="E1454" s="9">
        <v>6437</v>
      </c>
      <c r="F1454" s="13">
        <v>4.8</v>
      </c>
      <c r="G1454" s="9">
        <v>15077</v>
      </c>
      <c r="H1454" s="9">
        <v>16219</v>
      </c>
      <c r="I1454" s="9">
        <v>31296</v>
      </c>
    </row>
    <row r="1455" spans="2:9">
      <c r="B1455" s="187"/>
      <c r="C1455" s="2" t="s">
        <v>1420</v>
      </c>
      <c r="D1455" s="2" t="s">
        <v>1424</v>
      </c>
      <c r="E1455" s="9">
        <v>7939</v>
      </c>
      <c r="F1455" s="13">
        <v>4.9000000000000004</v>
      </c>
      <c r="G1455" s="9">
        <v>18360</v>
      </c>
      <c r="H1455" s="9">
        <v>20408</v>
      </c>
      <c r="I1455" s="9">
        <v>38768</v>
      </c>
    </row>
    <row r="1456" spans="2:9">
      <c r="B1456" s="187"/>
      <c r="C1456" s="2" t="s">
        <v>1420</v>
      </c>
      <c r="D1456" s="2" t="s">
        <v>1420</v>
      </c>
      <c r="E1456" s="9">
        <v>9446</v>
      </c>
      <c r="F1456" s="13">
        <v>4.5999999999999996</v>
      </c>
      <c r="G1456" s="9">
        <v>20528</v>
      </c>
      <c r="H1456" s="9">
        <v>22804</v>
      </c>
      <c r="I1456" s="9">
        <v>43332</v>
      </c>
    </row>
    <row r="1457" spans="2:9">
      <c r="B1457" s="187"/>
      <c r="C1457" s="2" t="s">
        <v>1420</v>
      </c>
      <c r="D1457" s="2" t="s">
        <v>1425</v>
      </c>
      <c r="E1457" s="9">
        <v>5181</v>
      </c>
      <c r="F1457" s="13">
        <v>4.5</v>
      </c>
      <c r="G1457" s="9">
        <v>11323</v>
      </c>
      <c r="H1457" s="9">
        <v>12391</v>
      </c>
      <c r="I1457" s="9">
        <v>23714</v>
      </c>
    </row>
    <row r="1458" spans="2:9">
      <c r="B1458" s="187"/>
      <c r="C1458" s="2" t="s">
        <v>1420</v>
      </c>
      <c r="D1458" s="2" t="s">
        <v>1426</v>
      </c>
      <c r="E1458" s="9">
        <v>3594</v>
      </c>
      <c r="F1458" s="13">
        <v>4.7</v>
      </c>
      <c r="G1458" s="9">
        <v>7873</v>
      </c>
      <c r="H1458" s="9">
        <v>8999</v>
      </c>
      <c r="I1458" s="9">
        <v>16872</v>
      </c>
    </row>
    <row r="1459" spans="2:9">
      <c r="B1459" s="187"/>
      <c r="C1459" s="2" t="s">
        <v>1420</v>
      </c>
      <c r="D1459" s="2" t="s">
        <v>1427</v>
      </c>
      <c r="E1459" s="9">
        <v>7363</v>
      </c>
      <c r="F1459" s="13">
        <v>5</v>
      </c>
      <c r="G1459" s="9">
        <v>17450</v>
      </c>
      <c r="H1459" s="9">
        <v>19170</v>
      </c>
      <c r="I1459" s="9">
        <v>36620</v>
      </c>
    </row>
    <row r="1460" spans="2:9">
      <c r="B1460" s="187"/>
      <c r="C1460" s="2" t="s">
        <v>1428</v>
      </c>
      <c r="D1460" s="2" t="s">
        <v>73</v>
      </c>
      <c r="E1460" s="9">
        <v>6178</v>
      </c>
      <c r="F1460" s="13">
        <v>4.5</v>
      </c>
      <c r="G1460" s="9">
        <v>13597</v>
      </c>
      <c r="H1460" s="9">
        <v>14466</v>
      </c>
      <c r="I1460" s="9">
        <v>28063</v>
      </c>
    </row>
    <row r="1461" spans="2:9">
      <c r="B1461" s="187"/>
      <c r="C1461" s="2" t="s">
        <v>1428</v>
      </c>
      <c r="D1461" s="2" t="s">
        <v>212</v>
      </c>
      <c r="E1461" s="9">
        <v>5210</v>
      </c>
      <c r="F1461" s="13">
        <v>5.0999999999999996</v>
      </c>
      <c r="G1461" s="9">
        <v>13317</v>
      </c>
      <c r="H1461" s="9">
        <v>13632</v>
      </c>
      <c r="I1461" s="9">
        <v>26949</v>
      </c>
    </row>
    <row r="1462" spans="2:9">
      <c r="B1462" s="187"/>
      <c r="C1462" s="2" t="s">
        <v>1428</v>
      </c>
      <c r="D1462" s="2" t="s">
        <v>1429</v>
      </c>
      <c r="E1462" s="9">
        <v>5179</v>
      </c>
      <c r="F1462" s="13">
        <v>5</v>
      </c>
      <c r="G1462" s="9">
        <v>12905</v>
      </c>
      <c r="H1462" s="9">
        <v>13357</v>
      </c>
      <c r="I1462" s="9">
        <v>26262</v>
      </c>
    </row>
    <row r="1463" spans="2:9">
      <c r="B1463" s="187"/>
      <c r="C1463" s="2" t="s">
        <v>1428</v>
      </c>
      <c r="D1463" s="2" t="s">
        <v>1430</v>
      </c>
      <c r="E1463" s="9">
        <v>3203</v>
      </c>
      <c r="F1463" s="13">
        <v>4.0999999999999996</v>
      </c>
      <c r="G1463" s="9">
        <v>6491</v>
      </c>
      <c r="H1463" s="9">
        <v>6849</v>
      </c>
      <c r="I1463" s="9">
        <v>13340</v>
      </c>
    </row>
    <row r="1464" spans="2:9">
      <c r="B1464" s="187"/>
      <c r="C1464" s="2" t="s">
        <v>1428</v>
      </c>
      <c r="D1464" s="2" t="s">
        <v>1431</v>
      </c>
      <c r="E1464" s="9">
        <v>6524</v>
      </c>
      <c r="F1464" s="13">
        <v>5</v>
      </c>
      <c r="G1464" s="9">
        <v>15912</v>
      </c>
      <c r="H1464" s="9">
        <v>17101</v>
      </c>
      <c r="I1464" s="9">
        <v>33013</v>
      </c>
    </row>
    <row r="1465" spans="2:9">
      <c r="B1465" s="187"/>
      <c r="C1465" s="2" t="s">
        <v>1432</v>
      </c>
      <c r="D1465" s="1" t="s">
        <v>1</v>
      </c>
      <c r="E1465" s="52"/>
      <c r="F1465" s="54"/>
      <c r="G1465" s="52"/>
      <c r="H1465" s="52"/>
      <c r="I1465" s="52"/>
    </row>
    <row r="1466" spans="2:9">
      <c r="B1466" s="187"/>
      <c r="C1466" s="2" t="s">
        <v>1433</v>
      </c>
      <c r="D1466" s="2" t="s">
        <v>1434</v>
      </c>
      <c r="E1466" s="9">
        <v>1353</v>
      </c>
      <c r="F1466" s="13">
        <v>2.8</v>
      </c>
      <c r="G1466" s="9">
        <v>2325</v>
      </c>
      <c r="H1466" s="9">
        <v>1684</v>
      </c>
      <c r="I1466" s="9">
        <v>4009</v>
      </c>
    </row>
    <row r="1467" spans="2:9">
      <c r="B1467" s="187"/>
      <c r="C1467" s="2" t="s">
        <v>1433</v>
      </c>
      <c r="D1467" s="2" t="s">
        <v>1435</v>
      </c>
      <c r="E1467" s="9">
        <v>3647</v>
      </c>
      <c r="F1467" s="13">
        <v>4.5</v>
      </c>
      <c r="G1467" s="9">
        <v>7977</v>
      </c>
      <c r="H1467" s="9">
        <v>8712</v>
      </c>
      <c r="I1467" s="9">
        <v>16689</v>
      </c>
    </row>
    <row r="1468" spans="2:9">
      <c r="B1468" s="187"/>
      <c r="C1468" s="2" t="s">
        <v>1433</v>
      </c>
      <c r="D1468" s="2" t="s">
        <v>1436</v>
      </c>
      <c r="E1468" s="9">
        <v>2473</v>
      </c>
      <c r="F1468" s="13">
        <v>4.5999999999999996</v>
      </c>
      <c r="G1468" s="9">
        <v>5491</v>
      </c>
      <c r="H1468" s="9">
        <v>6016</v>
      </c>
      <c r="I1468" s="9">
        <v>11507</v>
      </c>
    </row>
    <row r="1469" spans="2:9">
      <c r="B1469" s="187"/>
      <c r="C1469" s="2" t="s">
        <v>1433</v>
      </c>
      <c r="D1469" s="2" t="s">
        <v>1437</v>
      </c>
      <c r="E1469" s="9">
        <v>1936</v>
      </c>
      <c r="F1469" s="13">
        <v>4</v>
      </c>
      <c r="G1469" s="9">
        <v>3790</v>
      </c>
      <c r="H1469" s="9">
        <v>4350</v>
      </c>
      <c r="I1469" s="9">
        <v>8140</v>
      </c>
    </row>
    <row r="1470" spans="2:9">
      <c r="B1470" s="187"/>
      <c r="C1470" s="2" t="s">
        <v>1433</v>
      </c>
      <c r="D1470" s="2" t="s">
        <v>1438</v>
      </c>
      <c r="E1470" s="9">
        <v>2971</v>
      </c>
      <c r="F1470" s="13">
        <v>4.4000000000000004</v>
      </c>
      <c r="G1470" s="9">
        <v>6069</v>
      </c>
      <c r="H1470" s="9">
        <v>7074</v>
      </c>
      <c r="I1470" s="9">
        <v>13143</v>
      </c>
    </row>
    <row r="1471" spans="2:9">
      <c r="B1471" s="187"/>
      <c r="C1471" s="2" t="s">
        <v>1433</v>
      </c>
      <c r="D1471" s="2" t="s">
        <v>1439</v>
      </c>
      <c r="E1471" s="9">
        <v>2786</v>
      </c>
      <c r="F1471" s="13">
        <v>4.8</v>
      </c>
      <c r="G1471" s="9">
        <v>6113</v>
      </c>
      <c r="H1471" s="9">
        <v>7179</v>
      </c>
      <c r="I1471" s="9">
        <v>13292</v>
      </c>
    </row>
    <row r="1472" spans="2:9">
      <c r="B1472" s="187"/>
      <c r="C1472" s="2" t="s">
        <v>1440</v>
      </c>
      <c r="D1472" s="2" t="s">
        <v>1441</v>
      </c>
      <c r="E1472" s="9">
        <v>3916</v>
      </c>
      <c r="F1472" s="13">
        <v>4.8</v>
      </c>
      <c r="G1472" s="9">
        <v>9010</v>
      </c>
      <c r="H1472" s="9">
        <v>9944</v>
      </c>
      <c r="I1472" s="9">
        <v>18954</v>
      </c>
    </row>
    <row r="1473" spans="2:9">
      <c r="B1473" s="187"/>
      <c r="C1473" s="2" t="s">
        <v>1440</v>
      </c>
      <c r="D1473" s="2" t="s">
        <v>1440</v>
      </c>
      <c r="E1473" s="9">
        <v>2342</v>
      </c>
      <c r="F1473" s="13">
        <v>4.4000000000000004</v>
      </c>
      <c r="G1473" s="9">
        <v>4901</v>
      </c>
      <c r="H1473" s="9">
        <v>5490</v>
      </c>
      <c r="I1473" s="9">
        <v>10391</v>
      </c>
    </row>
    <row r="1474" spans="2:9">
      <c r="B1474" s="187"/>
      <c r="C1474" s="2" t="s">
        <v>1440</v>
      </c>
      <c r="D1474" s="2" t="s">
        <v>1442</v>
      </c>
      <c r="E1474" s="9">
        <v>2145</v>
      </c>
      <c r="F1474" s="13">
        <v>4.2</v>
      </c>
      <c r="G1474" s="9">
        <v>4419</v>
      </c>
      <c r="H1474" s="9">
        <v>4782</v>
      </c>
      <c r="I1474" s="9">
        <v>9201</v>
      </c>
    </row>
    <row r="1475" spans="2:9">
      <c r="B1475" s="187"/>
      <c r="C1475" s="2" t="s">
        <v>1440</v>
      </c>
      <c r="D1475" s="2" t="s">
        <v>1443</v>
      </c>
      <c r="E1475" s="9">
        <v>2478</v>
      </c>
      <c r="F1475" s="13">
        <v>4.5</v>
      </c>
      <c r="G1475" s="9">
        <v>5418</v>
      </c>
      <c r="H1475" s="9">
        <v>5903</v>
      </c>
      <c r="I1475" s="9">
        <v>11321</v>
      </c>
    </row>
    <row r="1476" spans="2:9">
      <c r="B1476" s="187"/>
      <c r="C1476" s="2" t="s">
        <v>1440</v>
      </c>
      <c r="D1476" s="2" t="s">
        <v>1444</v>
      </c>
      <c r="E1476" s="9">
        <v>2806</v>
      </c>
      <c r="F1476" s="13">
        <v>4.5</v>
      </c>
      <c r="G1476" s="9">
        <v>6053</v>
      </c>
      <c r="H1476" s="9">
        <v>6583</v>
      </c>
      <c r="I1476" s="9">
        <v>12636</v>
      </c>
    </row>
    <row r="1477" spans="2:9">
      <c r="B1477" s="187"/>
      <c r="C1477" s="2" t="s">
        <v>1445</v>
      </c>
      <c r="D1477" s="1" t="s">
        <v>1</v>
      </c>
      <c r="E1477" s="52"/>
      <c r="F1477" s="54"/>
      <c r="G1477" s="52"/>
      <c r="H1477" s="52"/>
      <c r="I1477" s="52"/>
    </row>
    <row r="1478" spans="2:9">
      <c r="B1478" s="187"/>
      <c r="C1478" s="2" t="s">
        <v>1446</v>
      </c>
      <c r="D1478" s="2" t="s">
        <v>1277</v>
      </c>
      <c r="E1478" s="9">
        <v>7668</v>
      </c>
      <c r="F1478" s="13">
        <v>4.7</v>
      </c>
      <c r="G1478" s="9">
        <v>17458</v>
      </c>
      <c r="H1478" s="9">
        <v>18520</v>
      </c>
      <c r="I1478" s="9">
        <v>35978</v>
      </c>
    </row>
    <row r="1479" spans="2:9">
      <c r="B1479" s="187"/>
      <c r="C1479" s="2" t="s">
        <v>1446</v>
      </c>
      <c r="D1479" s="2" t="s">
        <v>1447</v>
      </c>
      <c r="E1479" s="9">
        <v>5631</v>
      </c>
      <c r="F1479" s="13">
        <v>4.5999999999999996</v>
      </c>
      <c r="G1479" s="9">
        <v>12376</v>
      </c>
      <c r="H1479" s="9">
        <v>13648</v>
      </c>
      <c r="I1479" s="9">
        <v>26024</v>
      </c>
    </row>
    <row r="1480" spans="2:9">
      <c r="B1480" s="187"/>
      <c r="C1480" s="2" t="s">
        <v>1446</v>
      </c>
      <c r="D1480" s="2" t="s">
        <v>1448</v>
      </c>
      <c r="E1480" s="9">
        <v>7906</v>
      </c>
      <c r="F1480" s="13">
        <v>4.3</v>
      </c>
      <c r="G1480" s="9">
        <v>15934</v>
      </c>
      <c r="H1480" s="9">
        <v>18487</v>
      </c>
      <c r="I1480" s="9">
        <v>34421</v>
      </c>
    </row>
    <row r="1481" spans="2:9">
      <c r="B1481" s="187"/>
      <c r="C1481" s="2" t="s">
        <v>1446</v>
      </c>
      <c r="D1481" s="2" t="s">
        <v>1449</v>
      </c>
      <c r="E1481" s="9">
        <v>9695</v>
      </c>
      <c r="F1481" s="13">
        <v>4.5999999999999996</v>
      </c>
      <c r="G1481" s="9">
        <v>21059</v>
      </c>
      <c r="H1481" s="9">
        <v>24146</v>
      </c>
      <c r="I1481" s="9">
        <v>45205</v>
      </c>
    </row>
    <row r="1482" spans="2:9">
      <c r="B1482" s="187"/>
      <c r="C1482" s="2" t="s">
        <v>1450</v>
      </c>
      <c r="D1482" s="2" t="s">
        <v>1451</v>
      </c>
      <c r="E1482" s="9">
        <v>6816</v>
      </c>
      <c r="F1482" s="13">
        <v>4.5</v>
      </c>
      <c r="G1482" s="9">
        <v>14759</v>
      </c>
      <c r="H1482" s="9">
        <v>16041</v>
      </c>
      <c r="I1482" s="9">
        <v>30800</v>
      </c>
    </row>
    <row r="1483" spans="2:9">
      <c r="B1483" s="187"/>
      <c r="C1483" s="2" t="s">
        <v>1450</v>
      </c>
      <c r="D1483" s="2" t="s">
        <v>1452</v>
      </c>
      <c r="E1483" s="9">
        <v>4937</v>
      </c>
      <c r="F1483" s="13">
        <v>4.5</v>
      </c>
      <c r="G1483" s="9">
        <v>10400</v>
      </c>
      <c r="H1483" s="9">
        <v>11894</v>
      </c>
      <c r="I1483" s="9">
        <v>22294</v>
      </c>
    </row>
    <row r="1484" spans="2:9">
      <c r="B1484" s="187"/>
      <c r="C1484" s="2" t="s">
        <v>1450</v>
      </c>
      <c r="D1484" s="2" t="s">
        <v>1453</v>
      </c>
      <c r="E1484" s="9">
        <v>6909</v>
      </c>
      <c r="F1484" s="13">
        <v>4.5</v>
      </c>
      <c r="G1484" s="9">
        <v>15416</v>
      </c>
      <c r="H1484" s="9">
        <v>15995</v>
      </c>
      <c r="I1484" s="9">
        <v>31411</v>
      </c>
    </row>
    <row r="1485" spans="2:9">
      <c r="B1485" s="187"/>
      <c r="C1485" s="2" t="s">
        <v>1450</v>
      </c>
      <c r="D1485" s="2" t="s">
        <v>1454</v>
      </c>
      <c r="E1485" s="9">
        <v>7265</v>
      </c>
      <c r="F1485" s="13">
        <v>4.4000000000000004</v>
      </c>
      <c r="G1485" s="9">
        <v>15276</v>
      </c>
      <c r="H1485" s="9">
        <v>16711</v>
      </c>
      <c r="I1485" s="9">
        <v>31987</v>
      </c>
    </row>
    <row r="1486" spans="2:9">
      <c r="B1486" s="187"/>
      <c r="C1486" s="2" t="s">
        <v>1450</v>
      </c>
      <c r="D1486" s="2" t="s">
        <v>1389</v>
      </c>
      <c r="E1486" s="9">
        <v>5634</v>
      </c>
      <c r="F1486" s="13">
        <v>4.5999999999999996</v>
      </c>
      <c r="G1486" s="9">
        <v>12162</v>
      </c>
      <c r="H1486" s="9">
        <v>13776</v>
      </c>
      <c r="I1486" s="9">
        <v>25938</v>
      </c>
    </row>
    <row r="1487" spans="2:9">
      <c r="B1487" s="187"/>
      <c r="C1487" s="2" t="s">
        <v>1455</v>
      </c>
      <c r="D1487" s="2" t="s">
        <v>399</v>
      </c>
      <c r="E1487" s="9">
        <v>2887</v>
      </c>
      <c r="F1487" s="13">
        <v>4.2</v>
      </c>
      <c r="G1487" s="9">
        <v>6288</v>
      </c>
      <c r="H1487" s="9">
        <v>6706</v>
      </c>
      <c r="I1487" s="9">
        <v>12994</v>
      </c>
    </row>
    <row r="1488" spans="2:9">
      <c r="B1488" s="187"/>
      <c r="C1488" s="2" t="s">
        <v>1455</v>
      </c>
      <c r="D1488" s="2" t="s">
        <v>1136</v>
      </c>
      <c r="E1488" s="9">
        <v>2095</v>
      </c>
      <c r="F1488" s="13">
        <v>4.0999999999999996</v>
      </c>
      <c r="G1488" s="9">
        <v>4297</v>
      </c>
      <c r="H1488" s="9">
        <v>5042</v>
      </c>
      <c r="I1488" s="9">
        <v>9339</v>
      </c>
    </row>
    <row r="1489" spans="2:9">
      <c r="B1489" s="187"/>
      <c r="C1489" s="2" t="s">
        <v>1455</v>
      </c>
      <c r="D1489" s="2" t="s">
        <v>400</v>
      </c>
      <c r="E1489" s="9">
        <v>3410</v>
      </c>
      <c r="F1489" s="13">
        <v>4.0999999999999996</v>
      </c>
      <c r="G1489" s="9">
        <v>6951</v>
      </c>
      <c r="H1489" s="9">
        <v>7225</v>
      </c>
      <c r="I1489" s="9">
        <v>14176</v>
      </c>
    </row>
    <row r="1490" spans="2:9">
      <c r="B1490" s="187"/>
      <c r="C1490" s="2" t="s">
        <v>1456</v>
      </c>
      <c r="D1490" s="1" t="s">
        <v>1</v>
      </c>
      <c r="E1490" s="52"/>
      <c r="F1490" s="54"/>
      <c r="G1490" s="52"/>
      <c r="H1490" s="52"/>
      <c r="I1490" s="52"/>
    </row>
    <row r="1491" spans="2:9">
      <c r="B1491" s="187"/>
      <c r="C1491" s="2" t="s">
        <v>1457</v>
      </c>
      <c r="D1491" s="2" t="s">
        <v>1458</v>
      </c>
      <c r="E1491" s="9">
        <v>2732</v>
      </c>
      <c r="F1491" s="13">
        <v>4.2</v>
      </c>
      <c r="G1491" s="9">
        <v>5688</v>
      </c>
      <c r="H1491" s="9">
        <v>6137</v>
      </c>
      <c r="I1491" s="9">
        <v>11825</v>
      </c>
    </row>
    <row r="1492" spans="2:9">
      <c r="B1492" s="187"/>
      <c r="C1492" s="2" t="s">
        <v>1457</v>
      </c>
      <c r="D1492" s="2" t="s">
        <v>1459</v>
      </c>
      <c r="E1492" s="9">
        <v>5271</v>
      </c>
      <c r="F1492" s="13">
        <v>3.7</v>
      </c>
      <c r="G1492" s="9">
        <v>9763</v>
      </c>
      <c r="H1492" s="9">
        <v>10537</v>
      </c>
      <c r="I1492" s="9">
        <v>20300</v>
      </c>
    </row>
    <row r="1493" spans="2:9">
      <c r="B1493" s="187"/>
      <c r="C1493" s="2" t="s">
        <v>1457</v>
      </c>
      <c r="D1493" s="2" t="s">
        <v>1460</v>
      </c>
      <c r="E1493" s="9">
        <v>4224</v>
      </c>
      <c r="F1493" s="13">
        <v>4.7</v>
      </c>
      <c r="G1493" s="9">
        <v>9546</v>
      </c>
      <c r="H1493" s="9">
        <v>10486</v>
      </c>
      <c r="I1493" s="9">
        <v>20032</v>
      </c>
    </row>
    <row r="1494" spans="2:9">
      <c r="B1494" s="187"/>
      <c r="C1494" s="2" t="s">
        <v>1457</v>
      </c>
      <c r="D1494" s="2" t="s">
        <v>1461</v>
      </c>
      <c r="E1494" s="9">
        <v>3718</v>
      </c>
      <c r="F1494" s="13">
        <v>4.5</v>
      </c>
      <c r="G1494" s="9">
        <v>8011</v>
      </c>
      <c r="H1494" s="9">
        <v>8723</v>
      </c>
      <c r="I1494" s="9">
        <v>16734</v>
      </c>
    </row>
    <row r="1495" spans="2:9">
      <c r="B1495" s="187"/>
      <c r="C1495" s="2" t="s">
        <v>1457</v>
      </c>
      <c r="D1495" s="2" t="s">
        <v>1462</v>
      </c>
      <c r="E1495" s="9">
        <v>3166</v>
      </c>
      <c r="F1495" s="13">
        <v>4.5</v>
      </c>
      <c r="G1495" s="9">
        <v>6750</v>
      </c>
      <c r="H1495" s="9">
        <v>7568</v>
      </c>
      <c r="I1495" s="9">
        <v>14318</v>
      </c>
    </row>
    <row r="1496" spans="2:9">
      <c r="B1496" s="187"/>
      <c r="C1496" s="2" t="s">
        <v>1457</v>
      </c>
      <c r="D1496" s="2" t="s">
        <v>1463</v>
      </c>
      <c r="E1496" s="9">
        <v>4887</v>
      </c>
      <c r="F1496" s="13">
        <v>4.4000000000000004</v>
      </c>
      <c r="G1496" s="9">
        <v>10149</v>
      </c>
      <c r="H1496" s="9">
        <v>11493</v>
      </c>
      <c r="I1496" s="9">
        <v>21642</v>
      </c>
    </row>
    <row r="1497" spans="2:9">
      <c r="B1497" s="187"/>
      <c r="C1497" s="2" t="s">
        <v>1457</v>
      </c>
      <c r="D1497" s="2" t="s">
        <v>1464</v>
      </c>
      <c r="E1497" s="9">
        <v>4178</v>
      </c>
      <c r="F1497" s="13">
        <v>4.3</v>
      </c>
      <c r="G1497" s="9">
        <v>8760</v>
      </c>
      <c r="H1497" s="9">
        <v>10011</v>
      </c>
      <c r="I1497" s="9">
        <v>18771</v>
      </c>
    </row>
    <row r="1498" spans="2:9">
      <c r="B1498" s="187"/>
      <c r="C1498" s="2" t="s">
        <v>1457</v>
      </c>
      <c r="D1498" s="2" t="s">
        <v>1465</v>
      </c>
      <c r="E1498" s="9">
        <v>6708</v>
      </c>
      <c r="F1498" s="13">
        <v>4.5999999999999996</v>
      </c>
      <c r="G1498" s="9">
        <v>14930</v>
      </c>
      <c r="H1498" s="9">
        <v>16333</v>
      </c>
      <c r="I1498" s="9">
        <v>31263</v>
      </c>
    </row>
    <row r="1499" spans="2:9">
      <c r="B1499" s="187"/>
      <c r="C1499" s="2" t="s">
        <v>1457</v>
      </c>
      <c r="D1499" s="2" t="s">
        <v>1466</v>
      </c>
      <c r="E1499" s="9">
        <v>3962</v>
      </c>
      <c r="F1499" s="13">
        <v>4.4000000000000004</v>
      </c>
      <c r="G1499" s="9">
        <v>8542</v>
      </c>
      <c r="H1499" s="9">
        <v>9303</v>
      </c>
      <c r="I1499" s="9">
        <v>17845</v>
      </c>
    </row>
    <row r="1500" spans="2:9">
      <c r="B1500" s="187"/>
      <c r="C1500" s="2" t="s">
        <v>1457</v>
      </c>
      <c r="D1500" s="2" t="s">
        <v>1431</v>
      </c>
      <c r="E1500" s="9">
        <v>2013</v>
      </c>
      <c r="F1500" s="13">
        <v>5</v>
      </c>
      <c r="G1500" s="9">
        <v>4819</v>
      </c>
      <c r="H1500" s="9">
        <v>5329</v>
      </c>
      <c r="I1500" s="9">
        <v>10148</v>
      </c>
    </row>
    <row r="1501" spans="2:9">
      <c r="B1501" s="187"/>
      <c r="C1501" s="2" t="s">
        <v>1457</v>
      </c>
      <c r="D1501" s="2" t="s">
        <v>1467</v>
      </c>
      <c r="E1501" s="9">
        <v>3654</v>
      </c>
      <c r="F1501" s="13">
        <v>4.3</v>
      </c>
      <c r="G1501" s="9">
        <v>7568</v>
      </c>
      <c r="H1501" s="9">
        <v>8350</v>
      </c>
      <c r="I1501" s="9">
        <v>15918</v>
      </c>
    </row>
    <row r="1502" spans="2:9">
      <c r="B1502" s="187"/>
      <c r="C1502" s="2" t="s">
        <v>1457</v>
      </c>
      <c r="D1502" s="2" t="s">
        <v>1468</v>
      </c>
      <c r="E1502" s="9">
        <v>2847</v>
      </c>
      <c r="F1502" s="13">
        <v>4.0999999999999996</v>
      </c>
      <c r="G1502" s="9">
        <v>6125</v>
      </c>
      <c r="H1502" s="9">
        <v>6799</v>
      </c>
      <c r="I1502" s="9">
        <v>12924</v>
      </c>
    </row>
    <row r="1503" spans="2:9">
      <c r="C1503" s="2" t="s">
        <v>1469</v>
      </c>
      <c r="D1503" s="1" t="s">
        <v>1</v>
      </c>
      <c r="E1503" s="9">
        <v>2421</v>
      </c>
      <c r="F1503" s="13">
        <v>5.6</v>
      </c>
      <c r="G1503" s="9">
        <v>6417</v>
      </c>
      <c r="H1503" s="9">
        <v>6301</v>
      </c>
      <c r="I1503" s="9">
        <v>12718</v>
      </c>
    </row>
    <row r="1504" spans="2:9">
      <c r="C1504" s="2"/>
      <c r="D1504" s="1"/>
      <c r="E1504" s="2"/>
      <c r="F1504" s="2"/>
      <c r="G1504" s="2"/>
      <c r="H1504" s="2"/>
      <c r="I1504" s="2"/>
    </row>
    <row r="1505" spans="3:9">
      <c r="C1505" s="2" t="s">
        <v>40</v>
      </c>
      <c r="D1505" s="1" t="s">
        <v>1</v>
      </c>
      <c r="E1505" s="53">
        <f>SUM(E13:E1503)</f>
        <v>7353427</v>
      </c>
      <c r="F1505" s="53"/>
      <c r="G1505" s="53">
        <f>SUM(G13:G1503)</f>
        <v>16935456</v>
      </c>
      <c r="H1505" s="53">
        <f>SUM(H13:H1503)</f>
        <v>17921357</v>
      </c>
      <c r="I1505" s="53">
        <f>SUM(I13:I1503)</f>
        <v>34856813</v>
      </c>
    </row>
    <row r="1507" spans="3:9">
      <c r="E1507" s="53"/>
      <c r="F1507" s="53"/>
      <c r="G1507" s="53"/>
      <c r="H1507" s="53"/>
      <c r="I1507" s="53"/>
    </row>
  </sheetData>
  <mergeCells count="2">
    <mergeCell ref="E7:F7"/>
    <mergeCell ref="G7:I7"/>
  </mergeCell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D164"/>
  <sheetViews>
    <sheetView zoomScale="75" zoomScaleNormal="75" zoomScalePageLayoutView="75" workbookViewId="0">
      <selection activeCell="E35" sqref="E35"/>
    </sheetView>
  </sheetViews>
  <sheetFormatPr baseColWidth="10" defaultColWidth="8.83203125" defaultRowHeight="14" x14ac:dyDescent="0"/>
  <cols>
    <col min="1" max="1" width="5.1640625" customWidth="1"/>
    <col min="2" max="2" width="3.5" bestFit="1" customWidth="1"/>
    <col min="3" max="3" width="4.6640625" customWidth="1"/>
    <col min="4" max="4" width="10.6640625" customWidth="1"/>
    <col min="5" max="5" width="19.1640625" customWidth="1"/>
    <col min="6" max="6" width="0.83203125" customWidth="1"/>
    <col min="7" max="7" width="15.33203125" customWidth="1"/>
    <col min="8" max="8" width="0.83203125" customWidth="1"/>
    <col min="9" max="9" width="10.6640625" customWidth="1"/>
    <col min="10" max="10" width="0.83203125" customWidth="1"/>
    <col min="11" max="11" width="10.6640625" customWidth="1"/>
    <col min="12" max="12" width="0.83203125" customWidth="1"/>
    <col min="13" max="13" width="10.6640625" customWidth="1"/>
    <col min="14" max="14" width="0.83203125" customWidth="1"/>
    <col min="15" max="15" width="7.6640625" customWidth="1"/>
    <col min="16" max="16" width="0.83203125" customWidth="1"/>
    <col min="17" max="17" width="11.6640625" customWidth="1"/>
    <col min="18" max="18" width="0.83203125" customWidth="1"/>
    <col min="19" max="19" width="10.6640625" customWidth="1"/>
    <col min="20" max="20" width="0.83203125" customWidth="1"/>
    <col min="21" max="21" width="11.6640625" customWidth="1"/>
    <col min="22" max="22" width="0.83203125" customWidth="1"/>
    <col min="23" max="23" width="7.6640625" customWidth="1"/>
    <col min="24" max="24" width="0.83203125" customWidth="1"/>
    <col min="25" max="25" width="12.6640625" customWidth="1"/>
    <col min="26" max="26" width="0.83203125" customWidth="1"/>
    <col min="27" max="28" width="12.6640625" customWidth="1"/>
    <col min="29" max="29" width="3.5" bestFit="1" customWidth="1"/>
    <col min="30" max="30" width="4.6640625" customWidth="1"/>
    <col min="31" max="31" width="10.6640625" customWidth="1"/>
    <col min="32" max="32" width="19.1640625" customWidth="1"/>
    <col min="33" max="33" width="0.83203125" customWidth="1"/>
    <col min="34" max="34" width="15.33203125" customWidth="1"/>
    <col min="35" max="35" width="0.83203125" customWidth="1"/>
    <col min="36" max="36" width="10.6640625" customWidth="1"/>
    <col min="37" max="37" width="0.83203125" customWidth="1"/>
    <col min="38" max="38" width="10.6640625" customWidth="1"/>
    <col min="39" max="39" width="0.83203125" customWidth="1"/>
    <col min="40" max="40" width="10.6640625" customWidth="1"/>
    <col min="41" max="41" width="0.83203125" customWidth="1"/>
    <col min="42" max="42" width="7.6640625" customWidth="1"/>
    <col min="43" max="43" width="0.83203125" customWidth="1"/>
    <col min="44" max="44" width="11.6640625" customWidth="1"/>
    <col min="45" max="45" width="0.83203125" customWidth="1"/>
    <col min="46" max="46" width="10.6640625" customWidth="1"/>
    <col min="47" max="47" width="0.83203125" customWidth="1"/>
    <col min="48" max="48" width="11.6640625" customWidth="1"/>
    <col min="49" max="49" width="0.83203125" customWidth="1"/>
    <col min="50" max="50" width="7.6640625" customWidth="1"/>
    <col min="51" max="51" width="0.83203125" customWidth="1"/>
    <col min="52" max="52" width="12.6640625" customWidth="1"/>
    <col min="53" max="53" width="0.83203125" customWidth="1"/>
    <col min="54" max="54" width="12.6640625" customWidth="1"/>
    <col min="55" max="55" width="0.83203125" customWidth="1"/>
  </cols>
  <sheetData>
    <row r="2" spans="2:55" ht="33">
      <c r="B2" s="471" t="s">
        <v>3281</v>
      </c>
      <c r="C2" s="471"/>
      <c r="D2" s="471"/>
      <c r="E2" s="471"/>
      <c r="F2" s="471"/>
      <c r="G2" s="471"/>
      <c r="H2" s="471"/>
      <c r="I2" s="471"/>
      <c r="J2" s="471"/>
      <c r="K2" s="471"/>
      <c r="L2" s="471"/>
      <c r="M2" s="471"/>
      <c r="N2" s="471"/>
      <c r="O2" s="471"/>
      <c r="P2" s="471"/>
      <c r="Q2" s="471"/>
      <c r="R2" s="471"/>
      <c r="S2" s="471"/>
      <c r="T2" s="471"/>
      <c r="U2" s="471"/>
      <c r="V2" s="471"/>
      <c r="W2" s="471"/>
      <c r="X2" s="471"/>
      <c r="Y2" s="471"/>
      <c r="Z2" s="471"/>
      <c r="AA2" s="471"/>
      <c r="AB2" s="464"/>
      <c r="AC2" s="471" t="s">
        <v>3739</v>
      </c>
      <c r="AD2" s="471"/>
      <c r="AE2" s="471"/>
      <c r="AF2" s="471"/>
      <c r="AG2" s="471"/>
      <c r="AH2" s="471"/>
      <c r="AI2" s="471"/>
      <c r="AJ2" s="471"/>
      <c r="AK2" s="471"/>
      <c r="AL2" s="471"/>
      <c r="AM2" s="471"/>
      <c r="AN2" s="471"/>
      <c r="AO2" s="471"/>
      <c r="AP2" s="471"/>
      <c r="AQ2" s="471"/>
      <c r="AR2" s="471"/>
      <c r="AS2" s="471"/>
      <c r="AT2" s="471"/>
      <c r="AU2" s="471"/>
      <c r="AV2" s="471"/>
      <c r="AW2" s="471"/>
      <c r="AX2" s="471"/>
      <c r="AY2" s="471"/>
      <c r="AZ2" s="471"/>
      <c r="BA2" s="471"/>
      <c r="BB2" s="471"/>
      <c r="BC2" s="464"/>
    </row>
    <row r="3" spans="2:55" ht="23">
      <c r="B3" s="472" t="s">
        <v>3282</v>
      </c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472"/>
      <c r="R3" s="472"/>
      <c r="S3" s="472"/>
      <c r="T3" s="472"/>
      <c r="U3" s="472"/>
      <c r="V3" s="472"/>
      <c r="W3" s="472"/>
      <c r="X3" s="472"/>
      <c r="Y3" s="472"/>
      <c r="Z3" s="472"/>
      <c r="AA3" s="472"/>
      <c r="AB3" s="463"/>
      <c r="AC3" s="472" t="s">
        <v>3740</v>
      </c>
      <c r="AD3" s="472"/>
      <c r="AE3" s="472"/>
      <c r="AF3" s="472"/>
      <c r="AG3" s="472"/>
      <c r="AH3" s="472"/>
      <c r="AI3" s="472"/>
      <c r="AJ3" s="472"/>
      <c r="AK3" s="472"/>
      <c r="AL3" s="472"/>
      <c r="AM3" s="472"/>
      <c r="AN3" s="472"/>
      <c r="AO3" s="472"/>
      <c r="AP3" s="472"/>
      <c r="AQ3" s="472"/>
      <c r="AR3" s="472"/>
      <c r="AS3" s="472"/>
      <c r="AT3" s="472"/>
      <c r="AU3" s="472"/>
      <c r="AV3" s="472"/>
      <c r="AW3" s="472"/>
      <c r="AX3" s="472"/>
      <c r="AY3" s="472"/>
      <c r="AZ3" s="472"/>
      <c r="BA3" s="472"/>
      <c r="BB3" s="472"/>
      <c r="BC3" s="463"/>
    </row>
    <row r="5" spans="2:55">
      <c r="B5" s="7" t="s">
        <v>3279</v>
      </c>
      <c r="C5" s="7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C5" s="7" t="s">
        <v>3279</v>
      </c>
      <c r="AD5" s="7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  <c r="AT5" s="185"/>
      <c r="AU5" s="185"/>
      <c r="AV5" s="185"/>
      <c r="AW5" s="185"/>
      <c r="AX5" s="185"/>
      <c r="AY5" s="185"/>
      <c r="AZ5" s="185"/>
      <c r="BA5" s="185"/>
      <c r="BB5" s="185"/>
      <c r="BC5" s="185"/>
    </row>
    <row r="7" spans="2:55" ht="15" customHeight="1">
      <c r="G7" s="473" t="s">
        <v>1884</v>
      </c>
      <c r="I7" s="473" t="s">
        <v>2010</v>
      </c>
      <c r="J7" s="260"/>
      <c r="K7" s="473" t="s">
        <v>2011</v>
      </c>
      <c r="M7" s="473" t="s">
        <v>3241</v>
      </c>
      <c r="O7" s="473" t="s">
        <v>3244</v>
      </c>
      <c r="Q7" s="473" t="s">
        <v>2012</v>
      </c>
      <c r="R7" s="5"/>
      <c r="S7" s="473" t="s">
        <v>2013</v>
      </c>
      <c r="U7" s="473" t="s">
        <v>3242</v>
      </c>
      <c r="W7" s="473" t="s">
        <v>3244</v>
      </c>
      <c r="Y7" s="473" t="s">
        <v>3266</v>
      </c>
      <c r="Z7" s="5"/>
      <c r="AA7" s="473" t="s">
        <v>3267</v>
      </c>
      <c r="AB7" s="462"/>
      <c r="AH7" s="473" t="s">
        <v>1884</v>
      </c>
      <c r="AJ7" s="473" t="s">
        <v>2010</v>
      </c>
      <c r="AK7" s="462"/>
      <c r="AL7" s="473" t="s">
        <v>2011</v>
      </c>
      <c r="AN7" s="473" t="s">
        <v>3241</v>
      </c>
      <c r="AP7" s="473" t="s">
        <v>3244</v>
      </c>
      <c r="AR7" s="473" t="s">
        <v>2012</v>
      </c>
      <c r="AS7" s="5"/>
      <c r="AT7" s="473" t="s">
        <v>2013</v>
      </c>
      <c r="AV7" s="473" t="s">
        <v>3242</v>
      </c>
      <c r="AX7" s="473" t="s">
        <v>3244</v>
      </c>
      <c r="AZ7" s="473" t="s">
        <v>3266</v>
      </c>
      <c r="BA7" s="5"/>
      <c r="BB7" s="473" t="s">
        <v>3267</v>
      </c>
      <c r="BC7" s="462"/>
    </row>
    <row r="8" spans="2:55">
      <c r="G8" s="473"/>
      <c r="I8" s="473"/>
      <c r="J8" s="260"/>
      <c r="K8" s="473"/>
      <c r="M8" s="473"/>
      <c r="O8" s="473"/>
      <c r="Q8" s="473"/>
      <c r="R8" s="5"/>
      <c r="S8" s="473"/>
      <c r="U8" s="473"/>
      <c r="W8" s="473"/>
      <c r="Y8" s="473"/>
      <c r="Z8" s="5"/>
      <c r="AA8" s="473"/>
      <c r="AB8" s="462"/>
      <c r="AH8" s="473"/>
      <c r="AJ8" s="473"/>
      <c r="AK8" s="462"/>
      <c r="AL8" s="473"/>
      <c r="AN8" s="473"/>
      <c r="AP8" s="473"/>
      <c r="AR8" s="473"/>
      <c r="AS8" s="5"/>
      <c r="AT8" s="473"/>
      <c r="AV8" s="473"/>
      <c r="AX8" s="473"/>
      <c r="AZ8" s="473"/>
      <c r="BA8" s="5"/>
      <c r="BB8" s="473"/>
      <c r="BC8" s="462"/>
    </row>
    <row r="9" spans="2:55">
      <c r="D9" s="4" t="s">
        <v>1473</v>
      </c>
      <c r="E9" s="4" t="s">
        <v>118</v>
      </c>
      <c r="G9" s="473"/>
      <c r="I9" s="473"/>
      <c r="J9" s="260"/>
      <c r="K9" s="473"/>
      <c r="M9" s="473"/>
      <c r="O9" s="473"/>
      <c r="Q9" s="473"/>
      <c r="R9" s="5"/>
      <c r="S9" s="473"/>
      <c r="U9" s="473"/>
      <c r="W9" s="473"/>
      <c r="Y9" s="473"/>
      <c r="Z9" s="5"/>
      <c r="AA9" s="473"/>
      <c r="AB9" s="462"/>
      <c r="AE9" s="4" t="s">
        <v>1473</v>
      </c>
      <c r="AF9" s="4" t="s">
        <v>118</v>
      </c>
      <c r="AH9" s="473"/>
      <c r="AJ9" s="473"/>
      <c r="AK9" s="462"/>
      <c r="AL9" s="473"/>
      <c r="AN9" s="473"/>
      <c r="AP9" s="473"/>
      <c r="AR9" s="473"/>
      <c r="AS9" s="5"/>
      <c r="AT9" s="473"/>
      <c r="AV9" s="473"/>
      <c r="AX9" s="473"/>
      <c r="AZ9" s="473"/>
      <c r="BA9" s="5"/>
      <c r="BB9" s="473"/>
      <c r="BC9" s="462"/>
    </row>
    <row r="10" spans="2:55">
      <c r="G10" s="260"/>
      <c r="I10" s="260"/>
      <c r="J10" s="260"/>
      <c r="K10" s="260"/>
      <c r="M10" s="260"/>
      <c r="O10" s="260"/>
      <c r="Q10" s="260"/>
      <c r="R10" s="5"/>
      <c r="S10" s="260"/>
      <c r="U10" s="260"/>
      <c r="W10" s="260"/>
      <c r="AH10" s="462"/>
      <c r="AJ10" s="462"/>
      <c r="AK10" s="462"/>
      <c r="AL10" s="462"/>
      <c r="AN10" s="462"/>
      <c r="AP10" s="462"/>
      <c r="AR10" s="462"/>
      <c r="AS10" s="5"/>
      <c r="AT10" s="462"/>
      <c r="AV10" s="462"/>
      <c r="AX10" s="462"/>
    </row>
    <row r="11" spans="2:55">
      <c r="B11" s="5">
        <v>1</v>
      </c>
      <c r="C11" s="338">
        <f>IF(G11=0,"",1)</f>
        <v>1</v>
      </c>
      <c r="D11" s="6" t="s">
        <v>1476</v>
      </c>
      <c r="E11" s="335" t="s">
        <v>1564</v>
      </c>
      <c r="F11" s="2"/>
      <c r="G11" s="265">
        <f>'5. Western Region'!P15</f>
        <v>143360</v>
      </c>
      <c r="I11" s="240">
        <f>'5. Western Region'!AV15</f>
        <v>143360</v>
      </c>
      <c r="J11" s="63"/>
      <c r="K11" s="240">
        <f>'5. Western Region'!AX15</f>
        <v>0</v>
      </c>
      <c r="L11" s="63"/>
      <c r="M11" s="240">
        <f>I11+K11</f>
        <v>143360</v>
      </c>
      <c r="O11" s="325">
        <f>M11/G11</f>
        <v>1</v>
      </c>
      <c r="Q11" s="240">
        <f>'5. Western Region'!BH15</f>
        <v>0</v>
      </c>
      <c r="R11" s="63"/>
      <c r="S11" s="240">
        <f>'5. Western Region'!BJ15</f>
        <v>0</v>
      </c>
      <c r="T11" s="63"/>
      <c r="U11" s="240">
        <f>S11+Q11</f>
        <v>0</v>
      </c>
      <c r="W11" s="325">
        <f>U11/G11</f>
        <v>0</v>
      </c>
      <c r="Y11" s="53">
        <f>I11+Q11</f>
        <v>143360</v>
      </c>
      <c r="AA11" s="53">
        <f>K11+S11</f>
        <v>0</v>
      </c>
      <c r="AB11" s="53"/>
      <c r="AC11" s="5">
        <v>1</v>
      </c>
      <c r="AD11" s="338">
        <f>IF(AH11=0,"",1)</f>
        <v>1</v>
      </c>
      <c r="AE11" s="6" t="s">
        <v>1476</v>
      </c>
      <c r="AF11" s="335" t="s">
        <v>1564</v>
      </c>
      <c r="AG11" s="2"/>
      <c r="AH11" s="265">
        <f>'5. Western Region'!P15</f>
        <v>143360</v>
      </c>
      <c r="AJ11" s="240">
        <f>'5. Western Region'!AV15</f>
        <v>143360</v>
      </c>
      <c r="AK11" s="63"/>
      <c r="AL11" s="240">
        <f>'5. Western Region'!AX15</f>
        <v>0</v>
      </c>
      <c r="AM11" s="63"/>
      <c r="AN11" s="240">
        <f>AJ11+AL11</f>
        <v>143360</v>
      </c>
      <c r="AP11" s="325">
        <f>AN11/AH11</f>
        <v>1</v>
      </c>
      <c r="AR11" s="240">
        <f>'5. Western Region'!BH15</f>
        <v>0</v>
      </c>
      <c r="AS11" s="63"/>
      <c r="AT11" s="240">
        <f>'5. Western Region'!BJ15</f>
        <v>0</v>
      </c>
      <c r="AU11" s="63"/>
      <c r="AV11" s="240">
        <f>AT11+AR11</f>
        <v>0</v>
      </c>
      <c r="AX11" s="325">
        <f>AV11/AH11</f>
        <v>0</v>
      </c>
      <c r="AZ11" s="53">
        <f>AJ11+AR11</f>
        <v>143360</v>
      </c>
      <c r="BB11" s="53">
        <f>AL11+AT11</f>
        <v>0</v>
      </c>
      <c r="BC11" s="53"/>
    </row>
    <row r="12" spans="2:55">
      <c r="B12" s="5">
        <f>B11+1</f>
        <v>2</v>
      </c>
      <c r="C12" s="338">
        <f t="shared" ref="C12:C36" si="0">IF(G12=0,"",1)</f>
        <v>1</v>
      </c>
      <c r="D12" s="6" t="s">
        <v>1476</v>
      </c>
      <c r="E12" s="335" t="s">
        <v>3123</v>
      </c>
      <c r="F12" s="2"/>
      <c r="G12" s="265">
        <f>'5. Western Region'!P16</f>
        <v>132040</v>
      </c>
      <c r="I12" s="240">
        <f>'5. Western Region'!AV16</f>
        <v>0</v>
      </c>
      <c r="J12" s="63"/>
      <c r="K12" s="240">
        <f>'5. Western Region'!AX16</f>
        <v>39400</v>
      </c>
      <c r="L12" s="63"/>
      <c r="M12" s="240">
        <f t="shared" ref="M12:M36" si="1">I12+K12</f>
        <v>39400</v>
      </c>
      <c r="O12" s="325">
        <f t="shared" ref="O12:O37" si="2">M12/G12</f>
        <v>0.29839442593153592</v>
      </c>
      <c r="Q12" s="240">
        <f>'5. Western Region'!BH16</f>
        <v>0</v>
      </c>
      <c r="R12" s="63"/>
      <c r="S12" s="240">
        <f>'5. Western Region'!BJ16</f>
        <v>92640</v>
      </c>
      <c r="T12" s="63"/>
      <c r="U12" s="240">
        <f t="shared" ref="U12:U36" si="3">S12+Q12</f>
        <v>92640</v>
      </c>
      <c r="W12" s="325">
        <f t="shared" ref="W12:W37" si="4">U12/G12</f>
        <v>0.70160557406846413</v>
      </c>
      <c r="Y12" s="53">
        <f t="shared" ref="Y12:Y36" si="5">I12+Q12</f>
        <v>0</v>
      </c>
      <c r="AA12" s="53">
        <f t="shared" ref="AA12:AA36" si="6">K12+S12</f>
        <v>132040</v>
      </c>
      <c r="AB12" s="53"/>
      <c r="AC12" s="5">
        <f>AC11+1</f>
        <v>2</v>
      </c>
      <c r="AD12" s="338">
        <f t="shared" ref="AD12:AD36" si="7">IF(AH12=0,"",1)</f>
        <v>1</v>
      </c>
      <c r="AE12" s="6" t="s">
        <v>1476</v>
      </c>
      <c r="AF12" s="335" t="s">
        <v>3123</v>
      </c>
      <c r="AG12" s="2"/>
      <c r="AH12" s="265">
        <f>'5. Western Region'!P16</f>
        <v>132040</v>
      </c>
      <c r="AJ12" s="240">
        <f>'5. Western Region'!AV16</f>
        <v>0</v>
      </c>
      <c r="AK12" s="63"/>
      <c r="AL12" s="240">
        <f>'5. Western Region'!AX16</f>
        <v>39400</v>
      </c>
      <c r="AM12" s="63"/>
      <c r="AN12" s="240">
        <f t="shared" ref="AN12:AN36" si="8">AJ12+AL12</f>
        <v>39400</v>
      </c>
      <c r="AP12" s="325">
        <f t="shared" ref="AP12:AP36" si="9">AN12/AH12</f>
        <v>0.29839442593153592</v>
      </c>
      <c r="AR12" s="240">
        <f>'5. Western Region'!BH16</f>
        <v>0</v>
      </c>
      <c r="AS12" s="63"/>
      <c r="AT12" s="240">
        <f>'5. Western Region'!BJ16</f>
        <v>92640</v>
      </c>
      <c r="AU12" s="63"/>
      <c r="AV12" s="240">
        <f t="shared" ref="AV12:AV36" si="10">AT12+AR12</f>
        <v>92640</v>
      </c>
      <c r="AX12" s="325">
        <f t="shared" ref="AX12:AX36" si="11">AV12/AH12</f>
        <v>0.70160557406846413</v>
      </c>
      <c r="AZ12" s="53">
        <f t="shared" ref="AZ12:AZ36" si="12">AJ12+AR12</f>
        <v>0</v>
      </c>
      <c r="BB12" s="53">
        <f t="shared" ref="BB12:BB36" si="13">AL12+AT12</f>
        <v>132040</v>
      </c>
      <c r="BC12" s="53"/>
    </row>
    <row r="13" spans="2:55">
      <c r="B13" s="5">
        <f t="shared" ref="B13:B36" si="14">B12+1</f>
        <v>3</v>
      </c>
      <c r="C13" s="338">
        <f t="shared" si="0"/>
        <v>1</v>
      </c>
      <c r="D13" s="6" t="s">
        <v>1476</v>
      </c>
      <c r="E13" s="335" t="s">
        <v>1524</v>
      </c>
      <c r="F13" s="2"/>
      <c r="G13" s="265">
        <f>'5. Western Region'!P17</f>
        <v>69520</v>
      </c>
      <c r="I13" s="240">
        <f>'5. Western Region'!AV17</f>
        <v>69520</v>
      </c>
      <c r="J13" s="63"/>
      <c r="K13" s="240">
        <f>'5. Western Region'!AX17</f>
        <v>0</v>
      </c>
      <c r="L13" s="63"/>
      <c r="M13" s="240">
        <f t="shared" si="1"/>
        <v>69520</v>
      </c>
      <c r="O13" s="325">
        <f t="shared" si="2"/>
        <v>1</v>
      </c>
      <c r="Q13" s="240">
        <f>'5. Western Region'!BH17</f>
        <v>0</v>
      </c>
      <c r="R13" s="63"/>
      <c r="S13" s="240">
        <f>'5. Western Region'!BJ17</f>
        <v>0</v>
      </c>
      <c r="T13" s="63"/>
      <c r="U13" s="240">
        <f t="shared" si="3"/>
        <v>0</v>
      </c>
      <c r="W13" s="325">
        <f t="shared" si="4"/>
        <v>0</v>
      </c>
      <c r="Y13" s="53">
        <f t="shared" si="5"/>
        <v>69520</v>
      </c>
      <c r="AA13" s="53">
        <f t="shared" si="6"/>
        <v>0</v>
      </c>
      <c r="AB13" s="53"/>
      <c r="AC13" s="5">
        <f t="shared" ref="AC13:AC36" si="15">AC12+1</f>
        <v>3</v>
      </c>
      <c r="AD13" s="338">
        <f t="shared" si="7"/>
        <v>1</v>
      </c>
      <c r="AE13" s="6" t="s">
        <v>1476</v>
      </c>
      <c r="AF13" s="335" t="s">
        <v>1524</v>
      </c>
      <c r="AG13" s="2"/>
      <c r="AH13" s="265">
        <f>'5. Western Region'!P17</f>
        <v>69520</v>
      </c>
      <c r="AJ13" s="240">
        <f>'5. Western Region'!AV17</f>
        <v>69520</v>
      </c>
      <c r="AK13" s="63"/>
      <c r="AL13" s="240">
        <f>'5. Western Region'!AX17</f>
        <v>0</v>
      </c>
      <c r="AM13" s="63"/>
      <c r="AN13" s="240">
        <f t="shared" si="8"/>
        <v>69520</v>
      </c>
      <c r="AP13" s="325">
        <f t="shared" si="9"/>
        <v>1</v>
      </c>
      <c r="AR13" s="240">
        <f>'5. Western Region'!BH17</f>
        <v>0</v>
      </c>
      <c r="AS13" s="63"/>
      <c r="AT13" s="240">
        <f>'5. Western Region'!BJ17</f>
        <v>0</v>
      </c>
      <c r="AU13" s="63"/>
      <c r="AV13" s="240">
        <f t="shared" si="10"/>
        <v>0</v>
      </c>
      <c r="AX13" s="325">
        <f t="shared" si="11"/>
        <v>0</v>
      </c>
      <c r="AZ13" s="53">
        <f t="shared" si="12"/>
        <v>69520</v>
      </c>
      <c r="BB13" s="53">
        <f t="shared" si="13"/>
        <v>0</v>
      </c>
      <c r="BC13" s="53"/>
    </row>
    <row r="14" spans="2:55">
      <c r="B14" s="5">
        <f t="shared" si="14"/>
        <v>4</v>
      </c>
      <c r="C14" s="338">
        <f t="shared" si="0"/>
        <v>1</v>
      </c>
      <c r="D14" s="6" t="s">
        <v>1476</v>
      </c>
      <c r="E14" s="335" t="s">
        <v>1581</v>
      </c>
      <c r="F14" s="2"/>
      <c r="G14" s="265">
        <f>'5. Western Region'!P18</f>
        <v>294320</v>
      </c>
      <c r="I14" s="240">
        <f>'5. Western Region'!AV18</f>
        <v>130760</v>
      </c>
      <c r="J14" s="63"/>
      <c r="K14" s="240">
        <f>'5. Western Region'!AX18</f>
        <v>0</v>
      </c>
      <c r="L14" s="63"/>
      <c r="M14" s="240">
        <f t="shared" si="1"/>
        <v>130760</v>
      </c>
      <c r="O14" s="325">
        <f t="shared" si="2"/>
        <v>0.44427833650448489</v>
      </c>
      <c r="Q14" s="240">
        <f>'5. Western Region'!BH18</f>
        <v>163560</v>
      </c>
      <c r="R14" s="63"/>
      <c r="S14" s="240">
        <f>'5. Western Region'!BJ18</f>
        <v>0</v>
      </c>
      <c r="T14" s="63"/>
      <c r="U14" s="240">
        <f t="shared" si="3"/>
        <v>163560</v>
      </c>
      <c r="W14" s="325">
        <f t="shared" si="4"/>
        <v>0.55572166349551511</v>
      </c>
      <c r="Y14" s="53">
        <f t="shared" si="5"/>
        <v>294320</v>
      </c>
      <c r="AA14" s="53">
        <f t="shared" si="6"/>
        <v>0</v>
      </c>
      <c r="AB14" s="53"/>
      <c r="AC14" s="5">
        <f t="shared" si="15"/>
        <v>4</v>
      </c>
      <c r="AD14" s="338">
        <f t="shared" si="7"/>
        <v>1</v>
      </c>
      <c r="AE14" s="6" t="s">
        <v>1476</v>
      </c>
      <c r="AF14" s="335" t="s">
        <v>1581</v>
      </c>
      <c r="AG14" s="2"/>
      <c r="AH14" s="265">
        <f>'5. Western Region'!P18</f>
        <v>294320</v>
      </c>
      <c r="AJ14" s="240">
        <f>'5. Western Region'!AV18</f>
        <v>130760</v>
      </c>
      <c r="AK14" s="63"/>
      <c r="AL14" s="240">
        <f>'5. Western Region'!AX18</f>
        <v>0</v>
      </c>
      <c r="AM14" s="63"/>
      <c r="AN14" s="240">
        <f t="shared" si="8"/>
        <v>130760</v>
      </c>
      <c r="AP14" s="325">
        <f t="shared" si="9"/>
        <v>0.44427833650448489</v>
      </c>
      <c r="AR14" s="240">
        <f>'5. Western Region'!BH18</f>
        <v>163560</v>
      </c>
      <c r="AS14" s="63"/>
      <c r="AT14" s="240">
        <f>'5. Western Region'!BJ18</f>
        <v>0</v>
      </c>
      <c r="AU14" s="63"/>
      <c r="AV14" s="240">
        <f t="shared" si="10"/>
        <v>163560</v>
      </c>
      <c r="AX14" s="325">
        <f t="shared" si="11"/>
        <v>0.55572166349551511</v>
      </c>
      <c r="AZ14" s="53">
        <f t="shared" si="12"/>
        <v>294320</v>
      </c>
      <c r="BB14" s="53">
        <f t="shared" si="13"/>
        <v>0</v>
      </c>
      <c r="BC14" s="53"/>
    </row>
    <row r="15" spans="2:55">
      <c r="B15" s="5">
        <f t="shared" si="14"/>
        <v>5</v>
      </c>
      <c r="C15" s="338">
        <f t="shared" si="0"/>
        <v>1</v>
      </c>
      <c r="D15" s="6" t="s">
        <v>1476</v>
      </c>
      <c r="E15" s="335" t="s">
        <v>1791</v>
      </c>
      <c r="F15" s="2"/>
      <c r="G15" s="265">
        <f>'5. Western Region'!P19</f>
        <v>105720</v>
      </c>
      <c r="I15" s="240">
        <f>'5. Western Region'!AV19</f>
        <v>105720</v>
      </c>
      <c r="J15" s="63"/>
      <c r="K15" s="240">
        <f>'5. Western Region'!AX19</f>
        <v>0</v>
      </c>
      <c r="L15" s="63"/>
      <c r="M15" s="240">
        <f t="shared" si="1"/>
        <v>105720</v>
      </c>
      <c r="O15" s="325">
        <f t="shared" si="2"/>
        <v>1</v>
      </c>
      <c r="Q15" s="240">
        <f>'5. Western Region'!BH19</f>
        <v>0</v>
      </c>
      <c r="R15" s="63"/>
      <c r="S15" s="240">
        <f>'5. Western Region'!BJ19</f>
        <v>0</v>
      </c>
      <c r="T15" s="63"/>
      <c r="U15" s="240">
        <f t="shared" si="3"/>
        <v>0</v>
      </c>
      <c r="W15" s="325">
        <f t="shared" si="4"/>
        <v>0</v>
      </c>
      <c r="Y15" s="53">
        <f t="shared" si="5"/>
        <v>105720</v>
      </c>
      <c r="AA15" s="53">
        <f t="shared" si="6"/>
        <v>0</v>
      </c>
      <c r="AB15" s="53"/>
      <c r="AC15" s="5">
        <f t="shared" si="15"/>
        <v>5</v>
      </c>
      <c r="AD15" s="338">
        <f t="shared" si="7"/>
        <v>1</v>
      </c>
      <c r="AE15" s="6" t="s">
        <v>1476</v>
      </c>
      <c r="AF15" s="335" t="s">
        <v>1791</v>
      </c>
      <c r="AG15" s="2"/>
      <c r="AH15" s="265">
        <f>'5. Western Region'!P19</f>
        <v>105720</v>
      </c>
      <c r="AJ15" s="240">
        <f>'5. Western Region'!AV19</f>
        <v>105720</v>
      </c>
      <c r="AK15" s="63"/>
      <c r="AL15" s="240">
        <f>'5. Western Region'!AX19</f>
        <v>0</v>
      </c>
      <c r="AM15" s="63"/>
      <c r="AN15" s="240">
        <f t="shared" si="8"/>
        <v>105720</v>
      </c>
      <c r="AP15" s="325">
        <f t="shared" si="9"/>
        <v>1</v>
      </c>
      <c r="AR15" s="240">
        <f>'5. Western Region'!BH19</f>
        <v>0</v>
      </c>
      <c r="AS15" s="63"/>
      <c r="AT15" s="240">
        <f>'5. Western Region'!BJ19</f>
        <v>0</v>
      </c>
      <c r="AU15" s="63"/>
      <c r="AV15" s="240">
        <f t="shared" si="10"/>
        <v>0</v>
      </c>
      <c r="AX15" s="325">
        <f t="shared" si="11"/>
        <v>0</v>
      </c>
      <c r="AZ15" s="53">
        <f t="shared" si="12"/>
        <v>105720</v>
      </c>
      <c r="BB15" s="53">
        <f t="shared" si="13"/>
        <v>0</v>
      </c>
      <c r="BC15" s="53"/>
    </row>
    <row r="16" spans="2:55">
      <c r="B16" s="5">
        <f t="shared" si="14"/>
        <v>6</v>
      </c>
      <c r="C16" s="338">
        <f t="shared" si="0"/>
        <v>1</v>
      </c>
      <c r="D16" s="6" t="s">
        <v>1476</v>
      </c>
      <c r="E16" s="335" t="s">
        <v>1727</v>
      </c>
      <c r="F16" s="2"/>
      <c r="G16" s="265">
        <f>'5. Western Region'!P20</f>
        <v>158160</v>
      </c>
      <c r="I16" s="240">
        <f>'5. Western Region'!AV20</f>
        <v>158160</v>
      </c>
      <c r="J16" s="63"/>
      <c r="K16" s="240">
        <f>'5. Western Region'!AX20</f>
        <v>0</v>
      </c>
      <c r="L16" s="63"/>
      <c r="M16" s="240">
        <f t="shared" si="1"/>
        <v>158160</v>
      </c>
      <c r="O16" s="325">
        <f t="shared" si="2"/>
        <v>1</v>
      </c>
      <c r="Q16" s="240">
        <f>'5. Western Region'!BH20</f>
        <v>0</v>
      </c>
      <c r="R16" s="63"/>
      <c r="S16" s="240">
        <f>'5. Western Region'!BJ20</f>
        <v>0</v>
      </c>
      <c r="T16" s="63"/>
      <c r="U16" s="240">
        <f t="shared" si="3"/>
        <v>0</v>
      </c>
      <c r="W16" s="325">
        <f t="shared" si="4"/>
        <v>0</v>
      </c>
      <c r="Y16" s="53">
        <f t="shared" si="5"/>
        <v>158160</v>
      </c>
      <c r="AA16" s="53">
        <f t="shared" si="6"/>
        <v>0</v>
      </c>
      <c r="AB16" s="53"/>
      <c r="AC16" s="5">
        <f t="shared" si="15"/>
        <v>6</v>
      </c>
      <c r="AD16" s="338">
        <f t="shared" si="7"/>
        <v>1</v>
      </c>
      <c r="AE16" s="6" t="s">
        <v>1476</v>
      </c>
      <c r="AF16" s="335" t="s">
        <v>1727</v>
      </c>
      <c r="AG16" s="2"/>
      <c r="AH16" s="265">
        <f>'5. Western Region'!P20</f>
        <v>158160</v>
      </c>
      <c r="AJ16" s="240">
        <f>'5. Western Region'!AV20</f>
        <v>158160</v>
      </c>
      <c r="AK16" s="63"/>
      <c r="AL16" s="240">
        <f>'5. Western Region'!AX20</f>
        <v>0</v>
      </c>
      <c r="AM16" s="63"/>
      <c r="AN16" s="240">
        <f t="shared" si="8"/>
        <v>158160</v>
      </c>
      <c r="AP16" s="325">
        <f t="shared" si="9"/>
        <v>1</v>
      </c>
      <c r="AR16" s="240">
        <f>'5. Western Region'!BH20</f>
        <v>0</v>
      </c>
      <c r="AS16" s="63"/>
      <c r="AT16" s="240">
        <f>'5. Western Region'!BJ20</f>
        <v>0</v>
      </c>
      <c r="AU16" s="63"/>
      <c r="AV16" s="240">
        <f t="shared" si="10"/>
        <v>0</v>
      </c>
      <c r="AX16" s="325">
        <f t="shared" si="11"/>
        <v>0</v>
      </c>
      <c r="AZ16" s="53">
        <f t="shared" si="12"/>
        <v>158160</v>
      </c>
      <c r="BB16" s="53">
        <f t="shared" si="13"/>
        <v>0</v>
      </c>
      <c r="BC16" s="53"/>
    </row>
    <row r="17" spans="2:55">
      <c r="B17" s="5">
        <f t="shared" si="14"/>
        <v>7</v>
      </c>
      <c r="C17" s="338">
        <f t="shared" si="0"/>
        <v>1</v>
      </c>
      <c r="D17" s="6" t="s">
        <v>1476</v>
      </c>
      <c r="E17" s="335" t="s">
        <v>1708</v>
      </c>
      <c r="F17" s="2"/>
      <c r="G17" s="265">
        <f>'5. Western Region'!P21</f>
        <v>196320</v>
      </c>
      <c r="I17" s="240">
        <f>'5. Western Region'!AV21</f>
        <v>0</v>
      </c>
      <c r="J17" s="63"/>
      <c r="K17" s="240">
        <f>'5. Western Region'!AX21</f>
        <v>105680</v>
      </c>
      <c r="L17" s="63"/>
      <c r="M17" s="240">
        <f t="shared" si="1"/>
        <v>105680</v>
      </c>
      <c r="O17" s="325">
        <f t="shared" si="2"/>
        <v>0.53830480847595763</v>
      </c>
      <c r="Q17" s="240">
        <f>'5. Western Region'!BH21</f>
        <v>0</v>
      </c>
      <c r="R17" s="63"/>
      <c r="S17" s="240">
        <f>'5. Western Region'!BJ21</f>
        <v>90640</v>
      </c>
      <c r="T17" s="63"/>
      <c r="U17" s="240">
        <f t="shared" si="3"/>
        <v>90640</v>
      </c>
      <c r="W17" s="325">
        <f t="shared" si="4"/>
        <v>0.46169519152404237</v>
      </c>
      <c r="Y17" s="53">
        <f t="shared" si="5"/>
        <v>0</v>
      </c>
      <c r="AA17" s="53">
        <f t="shared" si="6"/>
        <v>196320</v>
      </c>
      <c r="AB17" s="53"/>
      <c r="AC17" s="5">
        <f t="shared" si="15"/>
        <v>7</v>
      </c>
      <c r="AD17" s="338">
        <f t="shared" si="7"/>
        <v>1</v>
      </c>
      <c r="AE17" s="6" t="s">
        <v>1476</v>
      </c>
      <c r="AF17" s="335" t="s">
        <v>1708</v>
      </c>
      <c r="AG17" s="2"/>
      <c r="AH17" s="265">
        <f>'5. Western Region'!P21</f>
        <v>196320</v>
      </c>
      <c r="AJ17" s="240">
        <f>'5. Western Region'!AV21</f>
        <v>0</v>
      </c>
      <c r="AK17" s="63"/>
      <c r="AL17" s="240">
        <f>'5. Western Region'!AX21</f>
        <v>105680</v>
      </c>
      <c r="AM17" s="63"/>
      <c r="AN17" s="240">
        <f t="shared" si="8"/>
        <v>105680</v>
      </c>
      <c r="AP17" s="325">
        <f t="shared" si="9"/>
        <v>0.53830480847595763</v>
      </c>
      <c r="AR17" s="240">
        <f>'5. Western Region'!BH21</f>
        <v>0</v>
      </c>
      <c r="AS17" s="63"/>
      <c r="AT17" s="240">
        <f>'5. Western Region'!BJ21</f>
        <v>90640</v>
      </c>
      <c r="AU17" s="63"/>
      <c r="AV17" s="240">
        <f t="shared" si="10"/>
        <v>90640</v>
      </c>
      <c r="AX17" s="325">
        <f t="shared" si="11"/>
        <v>0.46169519152404237</v>
      </c>
      <c r="AZ17" s="53">
        <f t="shared" si="12"/>
        <v>0</v>
      </c>
      <c r="BB17" s="53">
        <f t="shared" si="13"/>
        <v>196320</v>
      </c>
      <c r="BC17" s="53"/>
    </row>
    <row r="18" spans="2:55">
      <c r="B18" s="5">
        <f t="shared" si="14"/>
        <v>8</v>
      </c>
      <c r="C18" s="338">
        <f t="shared" si="0"/>
        <v>1</v>
      </c>
      <c r="D18" s="6" t="s">
        <v>1476</v>
      </c>
      <c r="E18" s="335" t="s">
        <v>1847</v>
      </c>
      <c r="F18" s="2"/>
      <c r="G18" s="265">
        <f>'5. Western Region'!P22</f>
        <v>121000</v>
      </c>
      <c r="I18" s="240">
        <f>'5. Western Region'!AV22</f>
        <v>121000</v>
      </c>
      <c r="J18" s="63"/>
      <c r="K18" s="240">
        <f>'5. Western Region'!AX22</f>
        <v>0</v>
      </c>
      <c r="L18" s="63"/>
      <c r="M18" s="240">
        <f t="shared" si="1"/>
        <v>121000</v>
      </c>
      <c r="O18" s="325">
        <f t="shared" si="2"/>
        <v>1</v>
      </c>
      <c r="Q18" s="240">
        <f>'5. Western Region'!BH22</f>
        <v>0</v>
      </c>
      <c r="R18" s="63"/>
      <c r="S18" s="240">
        <f>'5. Western Region'!BJ22</f>
        <v>0</v>
      </c>
      <c r="T18" s="63"/>
      <c r="U18" s="240">
        <f t="shared" si="3"/>
        <v>0</v>
      </c>
      <c r="W18" s="325">
        <f t="shared" si="4"/>
        <v>0</v>
      </c>
      <c r="Y18" s="53">
        <f t="shared" si="5"/>
        <v>121000</v>
      </c>
      <c r="AA18" s="53">
        <f t="shared" si="6"/>
        <v>0</v>
      </c>
      <c r="AB18" s="53"/>
      <c r="AC18" s="5">
        <f t="shared" si="15"/>
        <v>8</v>
      </c>
      <c r="AD18" s="338">
        <f t="shared" si="7"/>
        <v>1</v>
      </c>
      <c r="AE18" s="6" t="s">
        <v>1476</v>
      </c>
      <c r="AF18" s="335" t="s">
        <v>1847</v>
      </c>
      <c r="AG18" s="2"/>
      <c r="AH18" s="265">
        <f>'5. Western Region'!P22</f>
        <v>121000</v>
      </c>
      <c r="AJ18" s="240">
        <f>'5. Western Region'!AV22</f>
        <v>121000</v>
      </c>
      <c r="AK18" s="63"/>
      <c r="AL18" s="240">
        <f>'5. Western Region'!AX22</f>
        <v>0</v>
      </c>
      <c r="AM18" s="63"/>
      <c r="AN18" s="240">
        <f t="shared" si="8"/>
        <v>121000</v>
      </c>
      <c r="AP18" s="325">
        <f t="shared" si="9"/>
        <v>1</v>
      </c>
      <c r="AR18" s="240">
        <f>'5. Western Region'!BH22</f>
        <v>0</v>
      </c>
      <c r="AS18" s="63"/>
      <c r="AT18" s="240">
        <f>'5. Western Region'!BJ22</f>
        <v>0</v>
      </c>
      <c r="AU18" s="63"/>
      <c r="AV18" s="240">
        <f t="shared" si="10"/>
        <v>0</v>
      </c>
      <c r="AX18" s="325">
        <f t="shared" si="11"/>
        <v>0</v>
      </c>
      <c r="AZ18" s="53">
        <f t="shared" si="12"/>
        <v>121000</v>
      </c>
      <c r="BB18" s="53">
        <f t="shared" si="13"/>
        <v>0</v>
      </c>
      <c r="BC18" s="53"/>
    </row>
    <row r="19" spans="2:55">
      <c r="B19" s="5">
        <f t="shared" si="14"/>
        <v>9</v>
      </c>
      <c r="C19" s="338">
        <f t="shared" si="0"/>
        <v>1</v>
      </c>
      <c r="D19" s="6" t="s">
        <v>1476</v>
      </c>
      <c r="E19" s="335" t="s">
        <v>1823</v>
      </c>
      <c r="F19" s="2"/>
      <c r="G19" s="265">
        <f>'5. Western Region'!P23</f>
        <v>74920</v>
      </c>
      <c r="I19" s="240">
        <f>'5. Western Region'!AV23</f>
        <v>0</v>
      </c>
      <c r="J19" s="63"/>
      <c r="K19" s="240">
        <f>'5. Western Region'!AX23</f>
        <v>38720</v>
      </c>
      <c r="L19" s="63"/>
      <c r="M19" s="240">
        <f t="shared" si="1"/>
        <v>38720</v>
      </c>
      <c r="O19" s="325">
        <f t="shared" si="2"/>
        <v>0.51681793913507745</v>
      </c>
      <c r="Q19" s="240">
        <f>'5. Western Region'!BH23</f>
        <v>0</v>
      </c>
      <c r="R19" s="63"/>
      <c r="S19" s="240">
        <f>'5. Western Region'!BJ23</f>
        <v>36200</v>
      </c>
      <c r="T19" s="63"/>
      <c r="U19" s="240">
        <f t="shared" si="3"/>
        <v>36200</v>
      </c>
      <c r="W19" s="325">
        <f t="shared" si="4"/>
        <v>0.4831820608649226</v>
      </c>
      <c r="Y19" s="53">
        <f t="shared" si="5"/>
        <v>0</v>
      </c>
      <c r="AA19" s="53">
        <f t="shared" si="6"/>
        <v>74920</v>
      </c>
      <c r="AB19" s="53"/>
      <c r="AC19" s="5">
        <f t="shared" si="15"/>
        <v>9</v>
      </c>
      <c r="AD19" s="338">
        <f t="shared" si="7"/>
        <v>1</v>
      </c>
      <c r="AE19" s="6" t="s">
        <v>1476</v>
      </c>
      <c r="AF19" s="335" t="s">
        <v>1823</v>
      </c>
      <c r="AG19" s="2"/>
      <c r="AH19" s="265">
        <f>'5. Western Region'!P23</f>
        <v>74920</v>
      </c>
      <c r="AJ19" s="240">
        <f>'5. Western Region'!AV23</f>
        <v>0</v>
      </c>
      <c r="AK19" s="63"/>
      <c r="AL19" s="240">
        <f>'5. Western Region'!AX23</f>
        <v>38720</v>
      </c>
      <c r="AM19" s="63"/>
      <c r="AN19" s="240">
        <f t="shared" si="8"/>
        <v>38720</v>
      </c>
      <c r="AP19" s="325">
        <f t="shared" si="9"/>
        <v>0.51681793913507745</v>
      </c>
      <c r="AR19" s="240">
        <f>'5. Western Region'!BH23</f>
        <v>0</v>
      </c>
      <c r="AS19" s="63"/>
      <c r="AT19" s="240">
        <f>'5. Western Region'!BJ23</f>
        <v>36200</v>
      </c>
      <c r="AU19" s="63"/>
      <c r="AV19" s="240">
        <f t="shared" si="10"/>
        <v>36200</v>
      </c>
      <c r="AX19" s="325">
        <f t="shared" si="11"/>
        <v>0.4831820608649226</v>
      </c>
      <c r="AZ19" s="53">
        <f t="shared" si="12"/>
        <v>0</v>
      </c>
      <c r="BB19" s="53">
        <f t="shared" si="13"/>
        <v>74920</v>
      </c>
      <c r="BC19" s="53"/>
    </row>
    <row r="20" spans="2:55">
      <c r="B20" s="5">
        <f t="shared" si="14"/>
        <v>10</v>
      </c>
      <c r="C20" s="338">
        <f t="shared" si="0"/>
        <v>1</v>
      </c>
      <c r="D20" s="6" t="s">
        <v>1476</v>
      </c>
      <c r="E20" s="335" t="s">
        <v>1606</v>
      </c>
      <c r="F20" s="2"/>
      <c r="G20" s="265">
        <f>'5. Western Region'!P24</f>
        <v>253120</v>
      </c>
      <c r="I20" s="240">
        <f>'5. Western Region'!AV24</f>
        <v>165680</v>
      </c>
      <c r="J20" s="63"/>
      <c r="K20" s="240">
        <f>'5. Western Region'!AX24</f>
        <v>0</v>
      </c>
      <c r="L20" s="63"/>
      <c r="M20" s="240">
        <f t="shared" si="1"/>
        <v>165680</v>
      </c>
      <c r="O20" s="325">
        <f t="shared" si="2"/>
        <v>0.65455120101137798</v>
      </c>
      <c r="Q20" s="240">
        <f>'5. Western Region'!BH24</f>
        <v>87440</v>
      </c>
      <c r="R20" s="63"/>
      <c r="S20" s="240">
        <f>'5. Western Region'!BJ24</f>
        <v>0</v>
      </c>
      <c r="T20" s="63"/>
      <c r="U20" s="240">
        <f t="shared" si="3"/>
        <v>87440</v>
      </c>
      <c r="W20" s="325">
        <f t="shared" si="4"/>
        <v>0.34544879898862202</v>
      </c>
      <c r="Y20" s="53">
        <f t="shared" si="5"/>
        <v>253120</v>
      </c>
      <c r="AA20" s="53">
        <f t="shared" si="6"/>
        <v>0</v>
      </c>
      <c r="AB20" s="53"/>
      <c r="AC20" s="5">
        <f t="shared" si="15"/>
        <v>10</v>
      </c>
      <c r="AD20" s="338">
        <f t="shared" si="7"/>
        <v>1</v>
      </c>
      <c r="AE20" s="6" t="s">
        <v>1476</v>
      </c>
      <c r="AF20" s="335" t="s">
        <v>1606</v>
      </c>
      <c r="AG20" s="2"/>
      <c r="AH20" s="265">
        <f>'5. Western Region'!P24</f>
        <v>253120</v>
      </c>
      <c r="AJ20" s="240">
        <f>'5. Western Region'!AV24</f>
        <v>165680</v>
      </c>
      <c r="AK20" s="63"/>
      <c r="AL20" s="240">
        <f>'5. Western Region'!AX24</f>
        <v>0</v>
      </c>
      <c r="AM20" s="63"/>
      <c r="AN20" s="240">
        <f t="shared" si="8"/>
        <v>165680</v>
      </c>
      <c r="AP20" s="325">
        <f t="shared" si="9"/>
        <v>0.65455120101137798</v>
      </c>
      <c r="AR20" s="240">
        <f>'5. Western Region'!BH24</f>
        <v>87440</v>
      </c>
      <c r="AS20" s="63"/>
      <c r="AT20" s="240">
        <f>'5. Western Region'!BJ24</f>
        <v>0</v>
      </c>
      <c r="AU20" s="63"/>
      <c r="AV20" s="240">
        <f t="shared" si="10"/>
        <v>87440</v>
      </c>
      <c r="AX20" s="325">
        <f t="shared" si="11"/>
        <v>0.34544879898862202</v>
      </c>
      <c r="AZ20" s="53">
        <f t="shared" si="12"/>
        <v>253120</v>
      </c>
      <c r="BB20" s="53">
        <f t="shared" si="13"/>
        <v>0</v>
      </c>
      <c r="BC20" s="53"/>
    </row>
    <row r="21" spans="2:55">
      <c r="B21" s="5">
        <f t="shared" si="14"/>
        <v>11</v>
      </c>
      <c r="C21" s="338">
        <f t="shared" si="0"/>
        <v>1</v>
      </c>
      <c r="D21" s="6" t="s">
        <v>1476</v>
      </c>
      <c r="E21" s="335" t="s">
        <v>1804</v>
      </c>
      <c r="F21" s="2"/>
      <c r="G21" s="265">
        <f>'5. Western Region'!P25</f>
        <v>284040</v>
      </c>
      <c r="I21" s="240">
        <f>'5. Western Region'!AV25</f>
        <v>64280</v>
      </c>
      <c r="J21" s="63"/>
      <c r="K21" s="240">
        <f>'5. Western Region'!AX25</f>
        <v>0</v>
      </c>
      <c r="L21" s="63"/>
      <c r="M21" s="240">
        <f t="shared" si="1"/>
        <v>64280</v>
      </c>
      <c r="O21" s="325">
        <f t="shared" si="2"/>
        <v>0.22630615406280805</v>
      </c>
      <c r="Q21" s="240">
        <f>'5. Western Region'!BH25</f>
        <v>219760</v>
      </c>
      <c r="R21" s="63"/>
      <c r="S21" s="240">
        <f>'5. Western Region'!BJ25</f>
        <v>0</v>
      </c>
      <c r="T21" s="63"/>
      <c r="U21" s="240">
        <f t="shared" si="3"/>
        <v>219760</v>
      </c>
      <c r="W21" s="325">
        <f t="shared" si="4"/>
        <v>0.77369384593719193</v>
      </c>
      <c r="Y21" s="53">
        <f t="shared" si="5"/>
        <v>284040</v>
      </c>
      <c r="AA21" s="53">
        <f t="shared" si="6"/>
        <v>0</v>
      </c>
      <c r="AB21" s="53"/>
      <c r="AC21" s="5">
        <f t="shared" si="15"/>
        <v>11</v>
      </c>
      <c r="AD21" s="338">
        <f t="shared" si="7"/>
        <v>1</v>
      </c>
      <c r="AE21" s="6" t="s">
        <v>1476</v>
      </c>
      <c r="AF21" s="335" t="s">
        <v>1804</v>
      </c>
      <c r="AG21" s="2"/>
      <c r="AH21" s="265">
        <f>'5. Western Region'!P25</f>
        <v>284040</v>
      </c>
      <c r="AJ21" s="240">
        <f>'5. Western Region'!AV25</f>
        <v>64280</v>
      </c>
      <c r="AK21" s="63"/>
      <c r="AL21" s="240">
        <f>'5. Western Region'!AX25</f>
        <v>0</v>
      </c>
      <c r="AM21" s="63"/>
      <c r="AN21" s="240">
        <f t="shared" si="8"/>
        <v>64280</v>
      </c>
      <c r="AP21" s="325">
        <f t="shared" si="9"/>
        <v>0.22630615406280805</v>
      </c>
      <c r="AR21" s="240">
        <f>'5. Western Region'!BH25</f>
        <v>219760</v>
      </c>
      <c r="AS21" s="63"/>
      <c r="AT21" s="240">
        <f>'5. Western Region'!BJ25</f>
        <v>0</v>
      </c>
      <c r="AU21" s="63"/>
      <c r="AV21" s="240">
        <f t="shared" si="10"/>
        <v>219760</v>
      </c>
      <c r="AX21" s="325">
        <f t="shared" si="11"/>
        <v>0.77369384593719193</v>
      </c>
      <c r="AZ21" s="53">
        <f t="shared" si="12"/>
        <v>284040</v>
      </c>
      <c r="BB21" s="53">
        <f t="shared" si="13"/>
        <v>0</v>
      </c>
      <c r="BC21" s="53"/>
    </row>
    <row r="22" spans="2:55">
      <c r="B22" s="5">
        <f t="shared" si="14"/>
        <v>12</v>
      </c>
      <c r="C22" s="338">
        <f t="shared" si="0"/>
        <v>1</v>
      </c>
      <c r="D22" s="6" t="s">
        <v>1476</v>
      </c>
      <c r="E22" s="335" t="s">
        <v>1761</v>
      </c>
      <c r="F22" s="2"/>
      <c r="G22" s="265">
        <f>'5. Western Region'!P26</f>
        <v>172240</v>
      </c>
      <c r="I22" s="240">
        <f>'5. Western Region'!AV26</f>
        <v>0</v>
      </c>
      <c r="J22" s="63"/>
      <c r="K22" s="240">
        <f>'5. Western Region'!AX26</f>
        <v>61040</v>
      </c>
      <c r="L22" s="63"/>
      <c r="M22" s="240">
        <f t="shared" si="1"/>
        <v>61040</v>
      </c>
      <c r="O22" s="325">
        <f t="shared" si="2"/>
        <v>0.35438922433813286</v>
      </c>
      <c r="Q22" s="240">
        <f>'5. Western Region'!BH26</f>
        <v>0</v>
      </c>
      <c r="R22" s="63"/>
      <c r="S22" s="240">
        <f>'5. Western Region'!BJ26</f>
        <v>111200</v>
      </c>
      <c r="T22" s="63"/>
      <c r="U22" s="240">
        <f t="shared" si="3"/>
        <v>111200</v>
      </c>
      <c r="W22" s="325">
        <f t="shared" si="4"/>
        <v>0.6456107756618672</v>
      </c>
      <c r="Y22" s="53">
        <f t="shared" si="5"/>
        <v>0</v>
      </c>
      <c r="AA22" s="53">
        <f t="shared" si="6"/>
        <v>172240</v>
      </c>
      <c r="AB22" s="53"/>
      <c r="AC22" s="5">
        <f t="shared" si="15"/>
        <v>12</v>
      </c>
      <c r="AD22" s="338">
        <f t="shared" si="7"/>
        <v>1</v>
      </c>
      <c r="AE22" s="6" t="s">
        <v>1476</v>
      </c>
      <c r="AF22" s="335" t="s">
        <v>1761</v>
      </c>
      <c r="AG22" s="2"/>
      <c r="AH22" s="265">
        <f>'5. Western Region'!P26</f>
        <v>172240</v>
      </c>
      <c r="AJ22" s="240">
        <f>'5. Western Region'!AV26</f>
        <v>0</v>
      </c>
      <c r="AK22" s="63"/>
      <c r="AL22" s="240">
        <f>'5. Western Region'!AX26</f>
        <v>61040</v>
      </c>
      <c r="AM22" s="63"/>
      <c r="AN22" s="240">
        <f t="shared" si="8"/>
        <v>61040</v>
      </c>
      <c r="AP22" s="325">
        <f t="shared" si="9"/>
        <v>0.35438922433813286</v>
      </c>
      <c r="AR22" s="240">
        <f>'5. Western Region'!BH26</f>
        <v>0</v>
      </c>
      <c r="AS22" s="63"/>
      <c r="AT22" s="240">
        <f>'5. Western Region'!BJ26</f>
        <v>111200</v>
      </c>
      <c r="AU22" s="63"/>
      <c r="AV22" s="240">
        <f t="shared" si="10"/>
        <v>111200</v>
      </c>
      <c r="AX22" s="325">
        <f t="shared" si="11"/>
        <v>0.6456107756618672</v>
      </c>
      <c r="AZ22" s="53">
        <f t="shared" si="12"/>
        <v>0</v>
      </c>
      <c r="BB22" s="53">
        <f t="shared" si="13"/>
        <v>172240</v>
      </c>
      <c r="BC22" s="53"/>
    </row>
    <row r="23" spans="2:55">
      <c r="B23" s="5">
        <f t="shared" si="14"/>
        <v>13</v>
      </c>
      <c r="C23" s="338">
        <f t="shared" si="0"/>
        <v>1</v>
      </c>
      <c r="D23" s="6" t="s">
        <v>1476</v>
      </c>
      <c r="E23" s="335" t="s">
        <v>1641</v>
      </c>
      <c r="F23" s="2"/>
      <c r="G23" s="265">
        <f>'5. Western Region'!P27</f>
        <v>409960</v>
      </c>
      <c r="I23" s="240">
        <f>'5. Western Region'!AV27</f>
        <v>158680</v>
      </c>
      <c r="J23" s="63"/>
      <c r="K23" s="240">
        <f>'5. Western Region'!AX27</f>
        <v>0</v>
      </c>
      <c r="L23" s="63"/>
      <c r="M23" s="240">
        <f t="shared" si="1"/>
        <v>158680</v>
      </c>
      <c r="O23" s="325">
        <f t="shared" si="2"/>
        <v>0.38706215240511271</v>
      </c>
      <c r="Q23" s="240">
        <f>'5. Western Region'!BH27</f>
        <v>251280</v>
      </c>
      <c r="R23" s="63"/>
      <c r="S23" s="240">
        <f>'5. Western Region'!BJ27</f>
        <v>0</v>
      </c>
      <c r="T23" s="63"/>
      <c r="U23" s="240">
        <f t="shared" si="3"/>
        <v>251280</v>
      </c>
      <c r="W23" s="325">
        <f t="shared" si="4"/>
        <v>0.61293784759488734</v>
      </c>
      <c r="Y23" s="53">
        <f t="shared" si="5"/>
        <v>409960</v>
      </c>
      <c r="AA23" s="53">
        <f t="shared" si="6"/>
        <v>0</v>
      </c>
      <c r="AB23" s="53"/>
      <c r="AC23" s="5">
        <f t="shared" si="15"/>
        <v>13</v>
      </c>
      <c r="AD23" s="338">
        <f t="shared" si="7"/>
        <v>1</v>
      </c>
      <c r="AE23" s="6" t="s">
        <v>1476</v>
      </c>
      <c r="AF23" s="335" t="s">
        <v>1641</v>
      </c>
      <c r="AG23" s="2"/>
      <c r="AH23" s="265">
        <f>'5. Western Region'!P27</f>
        <v>409960</v>
      </c>
      <c r="AJ23" s="240">
        <f>'5. Western Region'!AV27</f>
        <v>158680</v>
      </c>
      <c r="AK23" s="63"/>
      <c r="AL23" s="240">
        <f>'5. Western Region'!AX27</f>
        <v>0</v>
      </c>
      <c r="AM23" s="63"/>
      <c r="AN23" s="240">
        <f t="shared" si="8"/>
        <v>158680</v>
      </c>
      <c r="AP23" s="325">
        <f t="shared" si="9"/>
        <v>0.38706215240511271</v>
      </c>
      <c r="AR23" s="240">
        <f>'5. Western Region'!BH27</f>
        <v>251280</v>
      </c>
      <c r="AS23" s="63"/>
      <c r="AT23" s="240">
        <f>'5. Western Region'!BJ27</f>
        <v>0</v>
      </c>
      <c r="AU23" s="63"/>
      <c r="AV23" s="240">
        <f t="shared" si="10"/>
        <v>251280</v>
      </c>
      <c r="AX23" s="325">
        <f t="shared" si="11"/>
        <v>0.61293784759488734</v>
      </c>
      <c r="AZ23" s="53">
        <f t="shared" si="12"/>
        <v>409960</v>
      </c>
      <c r="BB23" s="53">
        <f t="shared" si="13"/>
        <v>0</v>
      </c>
      <c r="BC23" s="53"/>
    </row>
    <row r="24" spans="2:55">
      <c r="B24" s="5">
        <f t="shared" si="14"/>
        <v>14</v>
      </c>
      <c r="C24" s="338">
        <f t="shared" si="0"/>
        <v>1</v>
      </c>
      <c r="D24" s="6" t="s">
        <v>1476</v>
      </c>
      <c r="E24" s="335" t="s">
        <v>1546</v>
      </c>
      <c r="F24" s="2"/>
      <c r="G24" s="265">
        <f>'5. Western Region'!P28</f>
        <v>346880</v>
      </c>
      <c r="I24" s="240">
        <f>'5. Western Region'!AV28</f>
        <v>125720</v>
      </c>
      <c r="J24" s="63"/>
      <c r="K24" s="240">
        <f>'5. Western Region'!AX28</f>
        <v>0</v>
      </c>
      <c r="L24" s="63"/>
      <c r="M24" s="240">
        <f t="shared" si="1"/>
        <v>125720</v>
      </c>
      <c r="O24" s="325">
        <f t="shared" si="2"/>
        <v>0.36243081180811809</v>
      </c>
      <c r="Q24" s="240">
        <f>'5. Western Region'!BH28</f>
        <v>221160</v>
      </c>
      <c r="R24" s="63"/>
      <c r="S24" s="240">
        <f>'5. Western Region'!BJ28</f>
        <v>0</v>
      </c>
      <c r="T24" s="63"/>
      <c r="U24" s="240">
        <f t="shared" si="3"/>
        <v>221160</v>
      </c>
      <c r="W24" s="325">
        <f t="shared" si="4"/>
        <v>0.63756918819188191</v>
      </c>
      <c r="Y24" s="53">
        <f t="shared" si="5"/>
        <v>346880</v>
      </c>
      <c r="AA24" s="53">
        <f t="shared" si="6"/>
        <v>0</v>
      </c>
      <c r="AB24" s="53"/>
      <c r="AC24" s="5">
        <f t="shared" si="15"/>
        <v>14</v>
      </c>
      <c r="AD24" s="338">
        <f t="shared" si="7"/>
        <v>1</v>
      </c>
      <c r="AE24" s="6" t="s">
        <v>1476</v>
      </c>
      <c r="AF24" s="335" t="s">
        <v>1546</v>
      </c>
      <c r="AG24" s="2"/>
      <c r="AH24" s="265">
        <f>'5. Western Region'!P28</f>
        <v>346880</v>
      </c>
      <c r="AJ24" s="240">
        <f>'5. Western Region'!AV28</f>
        <v>125720</v>
      </c>
      <c r="AK24" s="63"/>
      <c r="AL24" s="240">
        <f>'5. Western Region'!AX28</f>
        <v>0</v>
      </c>
      <c r="AM24" s="63"/>
      <c r="AN24" s="240">
        <f t="shared" si="8"/>
        <v>125720</v>
      </c>
      <c r="AP24" s="325">
        <f t="shared" si="9"/>
        <v>0.36243081180811809</v>
      </c>
      <c r="AR24" s="240">
        <f>'5. Western Region'!BH28</f>
        <v>221160</v>
      </c>
      <c r="AS24" s="63"/>
      <c r="AT24" s="240">
        <f>'5. Western Region'!BJ28</f>
        <v>0</v>
      </c>
      <c r="AU24" s="63"/>
      <c r="AV24" s="240">
        <f t="shared" si="10"/>
        <v>221160</v>
      </c>
      <c r="AX24" s="325">
        <f t="shared" si="11"/>
        <v>0.63756918819188191</v>
      </c>
      <c r="AZ24" s="53">
        <f t="shared" si="12"/>
        <v>346880</v>
      </c>
      <c r="BB24" s="53">
        <f t="shared" si="13"/>
        <v>0</v>
      </c>
      <c r="BC24" s="53"/>
    </row>
    <row r="25" spans="2:55">
      <c r="B25" s="5">
        <f t="shared" si="14"/>
        <v>15</v>
      </c>
      <c r="C25" s="338">
        <f t="shared" si="0"/>
        <v>1</v>
      </c>
      <c r="D25" s="6" t="s">
        <v>1476</v>
      </c>
      <c r="E25" s="335" t="s">
        <v>1533</v>
      </c>
      <c r="F25" s="2"/>
      <c r="G25" s="265">
        <f>'5. Western Region'!P29</f>
        <v>134080</v>
      </c>
      <c r="I25" s="240">
        <f>'5. Western Region'!AV29</f>
        <v>0</v>
      </c>
      <c r="J25" s="63"/>
      <c r="K25" s="240">
        <f>'5. Western Region'!AX29</f>
        <v>110680</v>
      </c>
      <c r="L25" s="63"/>
      <c r="M25" s="240">
        <f t="shared" si="1"/>
        <v>110680</v>
      </c>
      <c r="O25" s="325">
        <f t="shared" si="2"/>
        <v>0.8254773269689738</v>
      </c>
      <c r="Q25" s="240">
        <f>'5. Western Region'!BH29</f>
        <v>0</v>
      </c>
      <c r="R25" s="63"/>
      <c r="S25" s="240">
        <f>'5. Western Region'!BJ29</f>
        <v>23400</v>
      </c>
      <c r="T25" s="63"/>
      <c r="U25" s="240">
        <f t="shared" si="3"/>
        <v>23400</v>
      </c>
      <c r="W25" s="325">
        <f t="shared" si="4"/>
        <v>0.17452267303102625</v>
      </c>
      <c r="Y25" s="53">
        <f t="shared" si="5"/>
        <v>0</v>
      </c>
      <c r="AA25" s="53">
        <f t="shared" si="6"/>
        <v>134080</v>
      </c>
      <c r="AB25" s="53"/>
      <c r="AC25" s="5">
        <f t="shared" si="15"/>
        <v>15</v>
      </c>
      <c r="AD25" s="338">
        <f t="shared" si="7"/>
        <v>1</v>
      </c>
      <c r="AE25" s="6" t="s">
        <v>1476</v>
      </c>
      <c r="AF25" s="335" t="s">
        <v>1533</v>
      </c>
      <c r="AG25" s="2"/>
      <c r="AH25" s="265">
        <f>'5. Western Region'!P29</f>
        <v>134080</v>
      </c>
      <c r="AJ25" s="240">
        <f>'5. Western Region'!AV29</f>
        <v>0</v>
      </c>
      <c r="AK25" s="63"/>
      <c r="AL25" s="240">
        <f>'5. Western Region'!AX29</f>
        <v>110680</v>
      </c>
      <c r="AM25" s="63"/>
      <c r="AN25" s="240">
        <f t="shared" si="8"/>
        <v>110680</v>
      </c>
      <c r="AP25" s="325">
        <f t="shared" si="9"/>
        <v>0.8254773269689738</v>
      </c>
      <c r="AR25" s="240">
        <f>'5. Western Region'!BH29</f>
        <v>0</v>
      </c>
      <c r="AS25" s="63"/>
      <c r="AT25" s="240">
        <f>'5. Western Region'!BJ29</f>
        <v>23400</v>
      </c>
      <c r="AU25" s="63"/>
      <c r="AV25" s="240">
        <f t="shared" si="10"/>
        <v>23400</v>
      </c>
      <c r="AX25" s="325">
        <f t="shared" si="11"/>
        <v>0.17452267303102625</v>
      </c>
      <c r="AZ25" s="53">
        <f t="shared" si="12"/>
        <v>0</v>
      </c>
      <c r="BB25" s="53">
        <f t="shared" si="13"/>
        <v>134080</v>
      </c>
      <c r="BC25" s="53"/>
    </row>
    <row r="26" spans="2:55">
      <c r="B26" s="5">
        <f t="shared" si="14"/>
        <v>16</v>
      </c>
      <c r="C26" s="338">
        <f t="shared" si="0"/>
        <v>1</v>
      </c>
      <c r="D26" s="6" t="s">
        <v>1476</v>
      </c>
      <c r="E26" s="335" t="s">
        <v>1734</v>
      </c>
      <c r="F26" s="2"/>
      <c r="G26" s="265">
        <f>'5. Western Region'!P30</f>
        <v>178720</v>
      </c>
      <c r="I26" s="240">
        <f>'5. Western Region'!AV30</f>
        <v>178720</v>
      </c>
      <c r="J26" s="63"/>
      <c r="K26" s="240">
        <f>'5. Western Region'!AX30</f>
        <v>0</v>
      </c>
      <c r="L26" s="63"/>
      <c r="M26" s="240">
        <f t="shared" si="1"/>
        <v>178720</v>
      </c>
      <c r="O26" s="325">
        <f t="shared" si="2"/>
        <v>1</v>
      </c>
      <c r="Q26" s="240">
        <f>'5. Western Region'!BH30</f>
        <v>0</v>
      </c>
      <c r="R26" s="63"/>
      <c r="S26" s="240">
        <f>'5. Western Region'!BJ30</f>
        <v>0</v>
      </c>
      <c r="T26" s="63"/>
      <c r="U26" s="240">
        <f t="shared" si="3"/>
        <v>0</v>
      </c>
      <c r="W26" s="325">
        <f t="shared" si="4"/>
        <v>0</v>
      </c>
      <c r="Y26" s="53">
        <f t="shared" si="5"/>
        <v>178720</v>
      </c>
      <c r="AA26" s="53">
        <f t="shared" si="6"/>
        <v>0</v>
      </c>
      <c r="AB26" s="53"/>
      <c r="AC26" s="5">
        <f t="shared" si="15"/>
        <v>16</v>
      </c>
      <c r="AD26" s="338">
        <f t="shared" si="7"/>
        <v>1</v>
      </c>
      <c r="AE26" s="6" t="s">
        <v>1476</v>
      </c>
      <c r="AF26" s="335" t="s">
        <v>1734</v>
      </c>
      <c r="AG26" s="2"/>
      <c r="AH26" s="265">
        <f>'5. Western Region'!P30</f>
        <v>178720</v>
      </c>
      <c r="AJ26" s="240">
        <f>'5. Western Region'!AV30</f>
        <v>178720</v>
      </c>
      <c r="AK26" s="63"/>
      <c r="AL26" s="240">
        <f>'5. Western Region'!AX30</f>
        <v>0</v>
      </c>
      <c r="AM26" s="63"/>
      <c r="AN26" s="240">
        <f t="shared" si="8"/>
        <v>178720</v>
      </c>
      <c r="AP26" s="325">
        <f t="shared" si="9"/>
        <v>1</v>
      </c>
      <c r="AR26" s="240">
        <f>'5. Western Region'!BH30</f>
        <v>0</v>
      </c>
      <c r="AS26" s="63"/>
      <c r="AT26" s="240">
        <f>'5. Western Region'!BJ30</f>
        <v>0</v>
      </c>
      <c r="AU26" s="63"/>
      <c r="AV26" s="240">
        <f t="shared" si="10"/>
        <v>0</v>
      </c>
      <c r="AX26" s="325">
        <f t="shared" si="11"/>
        <v>0</v>
      </c>
      <c r="AZ26" s="53">
        <f t="shared" si="12"/>
        <v>178720</v>
      </c>
      <c r="BB26" s="53">
        <f t="shared" si="13"/>
        <v>0</v>
      </c>
      <c r="BC26" s="53"/>
    </row>
    <row r="27" spans="2:55">
      <c r="B27" s="5">
        <f t="shared" si="14"/>
        <v>17</v>
      </c>
      <c r="C27" s="338">
        <f t="shared" si="0"/>
        <v>1</v>
      </c>
      <c r="D27" s="6" t="s">
        <v>1476</v>
      </c>
      <c r="E27" s="335" t="s">
        <v>3125</v>
      </c>
      <c r="F27" s="2"/>
      <c r="G27" s="265">
        <f>'5. Western Region'!P31</f>
        <v>276520</v>
      </c>
      <c r="I27" s="240">
        <f>'5. Western Region'!AV31</f>
        <v>99840</v>
      </c>
      <c r="J27" s="63"/>
      <c r="K27" s="240">
        <f>'5. Western Region'!AX31</f>
        <v>0</v>
      </c>
      <c r="L27" s="63"/>
      <c r="M27" s="240">
        <f t="shared" si="1"/>
        <v>99840</v>
      </c>
      <c r="O27" s="325">
        <f t="shared" si="2"/>
        <v>0.3610588745841169</v>
      </c>
      <c r="Q27" s="240">
        <f>'5. Western Region'!BH31</f>
        <v>176680</v>
      </c>
      <c r="R27" s="63"/>
      <c r="S27" s="240">
        <f>'5. Western Region'!BJ31</f>
        <v>0</v>
      </c>
      <c r="T27" s="63"/>
      <c r="U27" s="240">
        <f t="shared" si="3"/>
        <v>176680</v>
      </c>
      <c r="W27" s="325">
        <f t="shared" si="4"/>
        <v>0.6389411254158831</v>
      </c>
      <c r="Y27" s="53">
        <f t="shared" si="5"/>
        <v>276520</v>
      </c>
      <c r="AA27" s="53">
        <f t="shared" si="6"/>
        <v>0</v>
      </c>
      <c r="AB27" s="53"/>
      <c r="AC27" s="5">
        <f t="shared" si="15"/>
        <v>17</v>
      </c>
      <c r="AD27" s="338">
        <f t="shared" si="7"/>
        <v>1</v>
      </c>
      <c r="AE27" s="6" t="s">
        <v>1476</v>
      </c>
      <c r="AF27" s="335" t="s">
        <v>3125</v>
      </c>
      <c r="AG27" s="2"/>
      <c r="AH27" s="265">
        <f>'5. Western Region'!P31</f>
        <v>276520</v>
      </c>
      <c r="AJ27" s="240">
        <f>'5. Western Region'!AV31</f>
        <v>99840</v>
      </c>
      <c r="AK27" s="63"/>
      <c r="AL27" s="240">
        <f>'5. Western Region'!AX31</f>
        <v>0</v>
      </c>
      <c r="AM27" s="63"/>
      <c r="AN27" s="240">
        <f t="shared" si="8"/>
        <v>99840</v>
      </c>
      <c r="AP27" s="325">
        <f t="shared" si="9"/>
        <v>0.3610588745841169</v>
      </c>
      <c r="AR27" s="240">
        <f>'5. Western Region'!BH31</f>
        <v>176680</v>
      </c>
      <c r="AS27" s="63"/>
      <c r="AT27" s="240">
        <f>'5. Western Region'!BJ31</f>
        <v>0</v>
      </c>
      <c r="AU27" s="63"/>
      <c r="AV27" s="240">
        <f t="shared" si="10"/>
        <v>176680</v>
      </c>
      <c r="AX27" s="325">
        <f t="shared" si="11"/>
        <v>0.6389411254158831</v>
      </c>
      <c r="AZ27" s="53">
        <f t="shared" si="12"/>
        <v>276520</v>
      </c>
      <c r="BB27" s="53">
        <f t="shared" si="13"/>
        <v>0</v>
      </c>
      <c r="BC27" s="53"/>
    </row>
    <row r="28" spans="2:55">
      <c r="B28" s="5">
        <f t="shared" si="14"/>
        <v>18</v>
      </c>
      <c r="C28" s="338">
        <f t="shared" si="0"/>
        <v>1</v>
      </c>
      <c r="D28" s="6" t="s">
        <v>1476</v>
      </c>
      <c r="E28" s="335" t="s">
        <v>1836</v>
      </c>
      <c r="F28" s="2"/>
      <c r="G28" s="265">
        <f>'5. Western Region'!P32</f>
        <v>182880</v>
      </c>
      <c r="I28" s="240">
        <f>'5. Western Region'!AV32</f>
        <v>0</v>
      </c>
      <c r="J28" s="63"/>
      <c r="K28" s="240">
        <f>'5. Western Region'!AX32</f>
        <v>80760</v>
      </c>
      <c r="L28" s="63"/>
      <c r="M28" s="240">
        <f t="shared" si="1"/>
        <v>80760</v>
      </c>
      <c r="O28" s="325">
        <f t="shared" si="2"/>
        <v>0.44160104986876642</v>
      </c>
      <c r="Q28" s="240">
        <f>'5. Western Region'!BH32</f>
        <v>0</v>
      </c>
      <c r="R28" s="63"/>
      <c r="S28" s="240">
        <f>'5. Western Region'!BJ32</f>
        <v>102120</v>
      </c>
      <c r="T28" s="63"/>
      <c r="U28" s="240">
        <f t="shared" si="3"/>
        <v>102120</v>
      </c>
      <c r="W28" s="325">
        <f t="shared" si="4"/>
        <v>0.55839895013123364</v>
      </c>
      <c r="Y28" s="53">
        <f t="shared" si="5"/>
        <v>0</v>
      </c>
      <c r="AA28" s="53">
        <f t="shared" si="6"/>
        <v>182880</v>
      </c>
      <c r="AB28" s="53"/>
      <c r="AC28" s="5">
        <f t="shared" si="15"/>
        <v>18</v>
      </c>
      <c r="AD28" s="338">
        <f t="shared" si="7"/>
        <v>1</v>
      </c>
      <c r="AE28" s="6" t="s">
        <v>1476</v>
      </c>
      <c r="AF28" s="335" t="s">
        <v>1836</v>
      </c>
      <c r="AG28" s="2"/>
      <c r="AH28" s="265">
        <f>'5. Western Region'!P32</f>
        <v>182880</v>
      </c>
      <c r="AJ28" s="240">
        <f>'5. Western Region'!AV32</f>
        <v>0</v>
      </c>
      <c r="AK28" s="63"/>
      <c r="AL28" s="240">
        <f>'5. Western Region'!AX32</f>
        <v>80760</v>
      </c>
      <c r="AM28" s="63"/>
      <c r="AN28" s="240">
        <f t="shared" si="8"/>
        <v>80760</v>
      </c>
      <c r="AP28" s="325">
        <f t="shared" si="9"/>
        <v>0.44160104986876642</v>
      </c>
      <c r="AR28" s="240">
        <f>'5. Western Region'!BH32</f>
        <v>0</v>
      </c>
      <c r="AS28" s="63"/>
      <c r="AT28" s="240">
        <f>'5. Western Region'!BJ32</f>
        <v>102120</v>
      </c>
      <c r="AU28" s="63"/>
      <c r="AV28" s="240">
        <f t="shared" si="10"/>
        <v>102120</v>
      </c>
      <c r="AX28" s="325">
        <f t="shared" si="11"/>
        <v>0.55839895013123364</v>
      </c>
      <c r="AZ28" s="53">
        <f t="shared" si="12"/>
        <v>0</v>
      </c>
      <c r="BB28" s="53">
        <f t="shared" si="13"/>
        <v>182880</v>
      </c>
      <c r="BC28" s="53"/>
    </row>
    <row r="29" spans="2:55">
      <c r="B29" s="5">
        <f t="shared" si="14"/>
        <v>19</v>
      </c>
      <c r="C29" s="338">
        <f t="shared" si="0"/>
        <v>1</v>
      </c>
      <c r="D29" s="6" t="s">
        <v>1476</v>
      </c>
      <c r="E29" s="335" t="s">
        <v>3127</v>
      </c>
      <c r="F29" s="2"/>
      <c r="G29" s="265">
        <f>'5. Western Region'!P33</f>
        <v>41920</v>
      </c>
      <c r="I29" s="240">
        <f>'5. Western Region'!AV33</f>
        <v>41920</v>
      </c>
      <c r="J29" s="63"/>
      <c r="K29" s="240">
        <f>'5. Western Region'!AX33</f>
        <v>0</v>
      </c>
      <c r="L29" s="63"/>
      <c r="M29" s="240">
        <f t="shared" si="1"/>
        <v>41920</v>
      </c>
      <c r="O29" s="325">
        <f t="shared" si="2"/>
        <v>1</v>
      </c>
      <c r="Q29" s="240">
        <f>'5. Western Region'!BH33</f>
        <v>0</v>
      </c>
      <c r="R29" s="63"/>
      <c r="S29" s="240">
        <f>'5. Western Region'!BJ33</f>
        <v>0</v>
      </c>
      <c r="T29" s="63"/>
      <c r="U29" s="240">
        <f t="shared" si="3"/>
        <v>0</v>
      </c>
      <c r="W29" s="325">
        <f t="shared" si="4"/>
        <v>0</v>
      </c>
      <c r="Y29" s="53">
        <f t="shared" si="5"/>
        <v>41920</v>
      </c>
      <c r="AA29" s="53">
        <f t="shared" si="6"/>
        <v>0</v>
      </c>
      <c r="AB29" s="53"/>
      <c r="AC29" s="5">
        <f t="shared" si="15"/>
        <v>19</v>
      </c>
      <c r="AD29" s="338">
        <f t="shared" si="7"/>
        <v>1</v>
      </c>
      <c r="AE29" s="6" t="s">
        <v>1476</v>
      </c>
      <c r="AF29" s="335" t="s">
        <v>3127</v>
      </c>
      <c r="AG29" s="2"/>
      <c r="AH29" s="265">
        <f>'5. Western Region'!P33</f>
        <v>41920</v>
      </c>
      <c r="AJ29" s="240">
        <f>'5. Western Region'!AV33</f>
        <v>41920</v>
      </c>
      <c r="AK29" s="63"/>
      <c r="AL29" s="240">
        <f>'5. Western Region'!AX33</f>
        <v>0</v>
      </c>
      <c r="AM29" s="63"/>
      <c r="AN29" s="240">
        <f t="shared" si="8"/>
        <v>41920</v>
      </c>
      <c r="AP29" s="325">
        <f t="shared" si="9"/>
        <v>1</v>
      </c>
      <c r="AR29" s="240">
        <f>'5. Western Region'!BH33</f>
        <v>0</v>
      </c>
      <c r="AS29" s="63"/>
      <c r="AT29" s="240">
        <f>'5. Western Region'!BJ33</f>
        <v>0</v>
      </c>
      <c r="AU29" s="63"/>
      <c r="AV29" s="240">
        <f t="shared" si="10"/>
        <v>0</v>
      </c>
      <c r="AX29" s="325">
        <f t="shared" si="11"/>
        <v>0</v>
      </c>
      <c r="AZ29" s="53">
        <f t="shared" si="12"/>
        <v>41920</v>
      </c>
      <c r="BB29" s="53">
        <f t="shared" si="13"/>
        <v>0</v>
      </c>
      <c r="BC29" s="53"/>
    </row>
    <row r="30" spans="2:55">
      <c r="B30" s="5">
        <f t="shared" si="14"/>
        <v>20</v>
      </c>
      <c r="C30" s="338">
        <f t="shared" si="0"/>
        <v>1</v>
      </c>
      <c r="D30" s="6" t="s">
        <v>1476</v>
      </c>
      <c r="E30" s="335" t="s">
        <v>1744</v>
      </c>
      <c r="F30" s="2"/>
      <c r="G30" s="265">
        <f>'5. Western Region'!P34</f>
        <v>254440</v>
      </c>
      <c r="I30" s="240">
        <f>'5. Western Region'!AV34</f>
        <v>254440</v>
      </c>
      <c r="J30" s="63"/>
      <c r="K30" s="240">
        <f>'5. Western Region'!AX34</f>
        <v>0</v>
      </c>
      <c r="L30" s="63"/>
      <c r="M30" s="240">
        <f t="shared" si="1"/>
        <v>254440</v>
      </c>
      <c r="O30" s="325">
        <f t="shared" si="2"/>
        <v>1</v>
      </c>
      <c r="Q30" s="240">
        <f>'5. Western Region'!BH34</f>
        <v>0</v>
      </c>
      <c r="R30" s="63"/>
      <c r="S30" s="240">
        <f>'5. Western Region'!BJ34</f>
        <v>0</v>
      </c>
      <c r="T30" s="63"/>
      <c r="U30" s="240">
        <f t="shared" si="3"/>
        <v>0</v>
      </c>
      <c r="W30" s="325">
        <f t="shared" si="4"/>
        <v>0</v>
      </c>
      <c r="Y30" s="53">
        <f t="shared" si="5"/>
        <v>254440</v>
      </c>
      <c r="AA30" s="53">
        <f t="shared" si="6"/>
        <v>0</v>
      </c>
      <c r="AB30" s="53"/>
      <c r="AC30" s="5">
        <f t="shared" si="15"/>
        <v>20</v>
      </c>
      <c r="AD30" s="338">
        <f t="shared" si="7"/>
        <v>1</v>
      </c>
      <c r="AE30" s="6" t="s">
        <v>1476</v>
      </c>
      <c r="AF30" s="335" t="s">
        <v>1744</v>
      </c>
      <c r="AG30" s="2"/>
      <c r="AH30" s="265">
        <f>'5. Western Region'!P34</f>
        <v>254440</v>
      </c>
      <c r="AJ30" s="240">
        <f>'5. Western Region'!AV34</f>
        <v>254440</v>
      </c>
      <c r="AK30" s="63"/>
      <c r="AL30" s="240">
        <f>'5. Western Region'!AX34</f>
        <v>0</v>
      </c>
      <c r="AM30" s="63"/>
      <c r="AN30" s="240">
        <f t="shared" si="8"/>
        <v>254440</v>
      </c>
      <c r="AP30" s="325">
        <f t="shared" si="9"/>
        <v>1</v>
      </c>
      <c r="AR30" s="240">
        <f>'5. Western Region'!BH34</f>
        <v>0</v>
      </c>
      <c r="AS30" s="63"/>
      <c r="AT30" s="240">
        <f>'5. Western Region'!BJ34</f>
        <v>0</v>
      </c>
      <c r="AU30" s="63"/>
      <c r="AV30" s="240">
        <f t="shared" si="10"/>
        <v>0</v>
      </c>
      <c r="AX30" s="325">
        <f t="shared" si="11"/>
        <v>0</v>
      </c>
      <c r="AZ30" s="53">
        <f t="shared" si="12"/>
        <v>254440</v>
      </c>
      <c r="BB30" s="53">
        <f t="shared" si="13"/>
        <v>0</v>
      </c>
      <c r="BC30" s="53"/>
    </row>
    <row r="31" spans="2:55">
      <c r="B31" s="5">
        <f t="shared" si="14"/>
        <v>21</v>
      </c>
      <c r="C31" s="338">
        <f t="shared" si="0"/>
        <v>1</v>
      </c>
      <c r="D31" s="6" t="s">
        <v>1476</v>
      </c>
      <c r="E31" s="335" t="s">
        <v>1623</v>
      </c>
      <c r="F31" s="2"/>
      <c r="G31" s="265">
        <f>'5. Western Region'!P35</f>
        <v>145240</v>
      </c>
      <c r="I31" s="240">
        <f>'5. Western Region'!AV35</f>
        <v>145240</v>
      </c>
      <c r="J31" s="63"/>
      <c r="K31" s="240">
        <f>'5. Western Region'!AX35</f>
        <v>0</v>
      </c>
      <c r="L31" s="63"/>
      <c r="M31" s="240">
        <f t="shared" si="1"/>
        <v>145240</v>
      </c>
      <c r="O31" s="325">
        <f t="shared" si="2"/>
        <v>1</v>
      </c>
      <c r="Q31" s="240">
        <f>'5. Western Region'!BH35</f>
        <v>0</v>
      </c>
      <c r="R31" s="63"/>
      <c r="S31" s="240">
        <f>'5. Western Region'!BJ35</f>
        <v>0</v>
      </c>
      <c r="T31" s="63"/>
      <c r="U31" s="240">
        <f t="shared" si="3"/>
        <v>0</v>
      </c>
      <c r="W31" s="325">
        <f t="shared" si="4"/>
        <v>0</v>
      </c>
      <c r="Y31" s="53">
        <f t="shared" si="5"/>
        <v>145240</v>
      </c>
      <c r="AA31" s="53">
        <f t="shared" si="6"/>
        <v>0</v>
      </c>
      <c r="AB31" s="53"/>
      <c r="AC31" s="5">
        <f t="shared" si="15"/>
        <v>21</v>
      </c>
      <c r="AD31" s="338">
        <f t="shared" si="7"/>
        <v>1</v>
      </c>
      <c r="AE31" s="6" t="s">
        <v>1476</v>
      </c>
      <c r="AF31" s="335" t="s">
        <v>1623</v>
      </c>
      <c r="AG31" s="2"/>
      <c r="AH31" s="265">
        <f>'5. Western Region'!P35</f>
        <v>145240</v>
      </c>
      <c r="AJ31" s="240">
        <f>'5. Western Region'!AV35</f>
        <v>145240</v>
      </c>
      <c r="AK31" s="63"/>
      <c r="AL31" s="240">
        <f>'5. Western Region'!AX35</f>
        <v>0</v>
      </c>
      <c r="AM31" s="63"/>
      <c r="AN31" s="240">
        <f t="shared" si="8"/>
        <v>145240</v>
      </c>
      <c r="AP31" s="325">
        <f t="shared" si="9"/>
        <v>1</v>
      </c>
      <c r="AR31" s="240">
        <f>'5. Western Region'!BH35</f>
        <v>0</v>
      </c>
      <c r="AS31" s="63"/>
      <c r="AT31" s="240">
        <f>'5. Western Region'!BJ35</f>
        <v>0</v>
      </c>
      <c r="AU31" s="63"/>
      <c r="AV31" s="240">
        <f t="shared" si="10"/>
        <v>0</v>
      </c>
      <c r="AX31" s="325">
        <f t="shared" si="11"/>
        <v>0</v>
      </c>
      <c r="AZ31" s="53">
        <f t="shared" si="12"/>
        <v>145240</v>
      </c>
      <c r="BB31" s="53">
        <f t="shared" si="13"/>
        <v>0</v>
      </c>
      <c r="BC31" s="53"/>
    </row>
    <row r="32" spans="2:55">
      <c r="B32" s="5">
        <f t="shared" si="14"/>
        <v>22</v>
      </c>
      <c r="C32" s="338">
        <f t="shared" si="0"/>
        <v>1</v>
      </c>
      <c r="D32" s="6" t="s">
        <v>1476</v>
      </c>
      <c r="E32" s="335" t="s">
        <v>1773</v>
      </c>
      <c r="F32" s="2"/>
      <c r="G32" s="265">
        <f>'5. Western Region'!P36</f>
        <v>275840</v>
      </c>
      <c r="I32" s="240">
        <f>'5. Western Region'!AV36</f>
        <v>0</v>
      </c>
      <c r="J32" s="63"/>
      <c r="K32" s="240">
        <f>'5. Western Region'!AX36</f>
        <v>0</v>
      </c>
      <c r="L32" s="63"/>
      <c r="M32" s="240">
        <f t="shared" si="1"/>
        <v>0</v>
      </c>
      <c r="O32" s="325">
        <f t="shared" si="2"/>
        <v>0</v>
      </c>
      <c r="Q32" s="240">
        <f>'5. Western Region'!BH36</f>
        <v>275840</v>
      </c>
      <c r="R32" s="63"/>
      <c r="S32" s="240">
        <f>'5. Western Region'!BJ36</f>
        <v>0</v>
      </c>
      <c r="T32" s="63"/>
      <c r="U32" s="240">
        <f t="shared" si="3"/>
        <v>275840</v>
      </c>
      <c r="W32" s="325">
        <f t="shared" si="4"/>
        <v>1</v>
      </c>
      <c r="Y32" s="53">
        <f t="shared" si="5"/>
        <v>275840</v>
      </c>
      <c r="AA32" s="53">
        <f t="shared" si="6"/>
        <v>0</v>
      </c>
      <c r="AB32" s="53"/>
      <c r="AC32" s="5">
        <f t="shared" si="15"/>
        <v>22</v>
      </c>
      <c r="AD32" s="338">
        <f t="shared" si="7"/>
        <v>1</v>
      </c>
      <c r="AE32" s="6" t="s">
        <v>1476</v>
      </c>
      <c r="AF32" s="335" t="s">
        <v>1773</v>
      </c>
      <c r="AG32" s="2"/>
      <c r="AH32" s="265">
        <f>'5. Western Region'!P36</f>
        <v>275840</v>
      </c>
      <c r="AJ32" s="240">
        <f>'5. Western Region'!AV36</f>
        <v>0</v>
      </c>
      <c r="AK32" s="63"/>
      <c r="AL32" s="240">
        <f>'5. Western Region'!AX36</f>
        <v>0</v>
      </c>
      <c r="AM32" s="63"/>
      <c r="AN32" s="240">
        <f t="shared" si="8"/>
        <v>0</v>
      </c>
      <c r="AP32" s="325">
        <f t="shared" si="9"/>
        <v>0</v>
      </c>
      <c r="AR32" s="240">
        <f>'5. Western Region'!BH36</f>
        <v>275840</v>
      </c>
      <c r="AS32" s="63"/>
      <c r="AT32" s="240">
        <f>'5. Western Region'!BJ36</f>
        <v>0</v>
      </c>
      <c r="AU32" s="63"/>
      <c r="AV32" s="240">
        <f t="shared" si="10"/>
        <v>275840</v>
      </c>
      <c r="AX32" s="325">
        <f t="shared" si="11"/>
        <v>1</v>
      </c>
      <c r="AZ32" s="53">
        <f t="shared" si="12"/>
        <v>275840</v>
      </c>
      <c r="BB32" s="53">
        <f t="shared" si="13"/>
        <v>0</v>
      </c>
      <c r="BC32" s="53"/>
    </row>
    <row r="33" spans="2:55">
      <c r="B33" s="5">
        <f t="shared" si="14"/>
        <v>23</v>
      </c>
      <c r="C33" s="338">
        <f t="shared" si="0"/>
        <v>1</v>
      </c>
      <c r="D33" s="6" t="s">
        <v>1476</v>
      </c>
      <c r="E33" s="336" t="s">
        <v>2023</v>
      </c>
      <c r="F33" s="57"/>
      <c r="G33" s="265">
        <f>'5. Western Region'!P37</f>
        <v>488720</v>
      </c>
      <c r="I33" s="240">
        <f>'5. Western Region'!AV37</f>
        <v>0</v>
      </c>
      <c r="J33" s="63"/>
      <c r="K33" s="240">
        <f>'5. Western Region'!AX37</f>
        <v>0</v>
      </c>
      <c r="L33" s="63"/>
      <c r="M33" s="240">
        <f t="shared" si="1"/>
        <v>0</v>
      </c>
      <c r="O33" s="325">
        <f t="shared" si="2"/>
        <v>0</v>
      </c>
      <c r="Q33" s="240">
        <f>'5. Western Region'!BH37</f>
        <v>488720</v>
      </c>
      <c r="R33" s="63"/>
      <c r="S33" s="240">
        <f>'5. Western Region'!BJ37</f>
        <v>0</v>
      </c>
      <c r="T33" s="63"/>
      <c r="U33" s="240">
        <f t="shared" si="3"/>
        <v>488720</v>
      </c>
      <c r="W33" s="325">
        <f t="shared" si="4"/>
        <v>1</v>
      </c>
      <c r="Y33" s="53">
        <f t="shared" si="5"/>
        <v>488720</v>
      </c>
      <c r="AA33" s="53">
        <f t="shared" si="6"/>
        <v>0</v>
      </c>
      <c r="AB33" s="53"/>
      <c r="AC33" s="5">
        <f t="shared" si="15"/>
        <v>23</v>
      </c>
      <c r="AD33" s="338">
        <f t="shared" si="7"/>
        <v>1</v>
      </c>
      <c r="AE33" s="6" t="s">
        <v>1476</v>
      </c>
      <c r="AF33" s="336" t="s">
        <v>2023</v>
      </c>
      <c r="AG33" s="57"/>
      <c r="AH33" s="265">
        <f>'5. Western Region'!P37</f>
        <v>488720</v>
      </c>
      <c r="AJ33" s="240">
        <f>'5. Western Region'!AV37</f>
        <v>0</v>
      </c>
      <c r="AK33" s="63"/>
      <c r="AL33" s="240">
        <f>'5. Western Region'!AX37</f>
        <v>0</v>
      </c>
      <c r="AM33" s="63"/>
      <c r="AN33" s="240">
        <f t="shared" si="8"/>
        <v>0</v>
      </c>
      <c r="AP33" s="325">
        <f t="shared" si="9"/>
        <v>0</v>
      </c>
      <c r="AR33" s="240">
        <f>'5. Western Region'!BH37</f>
        <v>488720</v>
      </c>
      <c r="AS33" s="63"/>
      <c r="AT33" s="240">
        <f>'5. Western Region'!BJ37</f>
        <v>0</v>
      </c>
      <c r="AU33" s="63"/>
      <c r="AV33" s="240">
        <f t="shared" si="10"/>
        <v>488720</v>
      </c>
      <c r="AX33" s="325">
        <f t="shared" si="11"/>
        <v>1</v>
      </c>
      <c r="AZ33" s="53">
        <f t="shared" si="12"/>
        <v>488720</v>
      </c>
      <c r="BB33" s="53">
        <f t="shared" si="13"/>
        <v>0</v>
      </c>
      <c r="BC33" s="53"/>
    </row>
    <row r="34" spans="2:55">
      <c r="B34" s="5">
        <f t="shared" si="14"/>
        <v>24</v>
      </c>
      <c r="C34" s="338">
        <f t="shared" si="0"/>
        <v>1</v>
      </c>
      <c r="D34" s="6" t="s">
        <v>1476</v>
      </c>
      <c r="E34" s="335" t="s">
        <v>1514</v>
      </c>
      <c r="F34" s="2"/>
      <c r="G34" s="265">
        <f>'5. Western Region'!P38</f>
        <v>73760</v>
      </c>
      <c r="I34" s="240">
        <f>'5. Western Region'!AV38</f>
        <v>0</v>
      </c>
      <c r="J34" s="63"/>
      <c r="K34" s="240">
        <f>'5. Western Region'!AX38</f>
        <v>0</v>
      </c>
      <c r="L34" s="63"/>
      <c r="M34" s="240">
        <f t="shared" si="1"/>
        <v>0</v>
      </c>
      <c r="O34" s="325">
        <f t="shared" si="2"/>
        <v>0</v>
      </c>
      <c r="Q34" s="240">
        <f>'5. Western Region'!BH38</f>
        <v>73760</v>
      </c>
      <c r="R34" s="63"/>
      <c r="S34" s="240">
        <f>'5. Western Region'!BJ38</f>
        <v>0</v>
      </c>
      <c r="T34" s="63"/>
      <c r="U34" s="240">
        <f t="shared" si="3"/>
        <v>73760</v>
      </c>
      <c r="W34" s="325">
        <f t="shared" si="4"/>
        <v>1</v>
      </c>
      <c r="Y34" s="53">
        <f t="shared" si="5"/>
        <v>73760</v>
      </c>
      <c r="AA34" s="53">
        <f t="shared" si="6"/>
        <v>0</v>
      </c>
      <c r="AB34" s="53"/>
      <c r="AC34" s="5">
        <f t="shared" si="15"/>
        <v>24</v>
      </c>
      <c r="AD34" s="338">
        <f t="shared" si="7"/>
        <v>1</v>
      </c>
      <c r="AE34" s="6" t="s">
        <v>1476</v>
      </c>
      <c r="AF34" s="335" t="s">
        <v>1514</v>
      </c>
      <c r="AG34" s="2"/>
      <c r="AH34" s="265">
        <f>'5. Western Region'!P38</f>
        <v>73760</v>
      </c>
      <c r="AJ34" s="240">
        <f>'5. Western Region'!AV38</f>
        <v>0</v>
      </c>
      <c r="AK34" s="63"/>
      <c r="AL34" s="240">
        <f>'5. Western Region'!AX38</f>
        <v>0</v>
      </c>
      <c r="AM34" s="63"/>
      <c r="AN34" s="240">
        <f t="shared" si="8"/>
        <v>0</v>
      </c>
      <c r="AP34" s="325">
        <f t="shared" si="9"/>
        <v>0</v>
      </c>
      <c r="AR34" s="240">
        <f>'5. Western Region'!BH38</f>
        <v>73760</v>
      </c>
      <c r="AS34" s="63"/>
      <c r="AT34" s="240">
        <f>'5. Western Region'!BJ38</f>
        <v>0</v>
      </c>
      <c r="AU34" s="63"/>
      <c r="AV34" s="240">
        <f t="shared" si="10"/>
        <v>73760</v>
      </c>
      <c r="AX34" s="325">
        <f t="shared" si="11"/>
        <v>1</v>
      </c>
      <c r="AZ34" s="53">
        <f t="shared" si="12"/>
        <v>73760</v>
      </c>
      <c r="BB34" s="53">
        <f t="shared" si="13"/>
        <v>0</v>
      </c>
      <c r="BC34" s="53"/>
    </row>
    <row r="35" spans="2:55">
      <c r="B35" s="5">
        <f t="shared" si="14"/>
        <v>25</v>
      </c>
      <c r="C35" s="338">
        <f t="shared" si="0"/>
        <v>1</v>
      </c>
      <c r="D35" s="6" t="s">
        <v>1476</v>
      </c>
      <c r="E35" s="335" t="s">
        <v>3126</v>
      </c>
      <c r="F35" s="2"/>
      <c r="G35" s="265">
        <f>'5. Western Region'!P39</f>
        <v>166960</v>
      </c>
      <c r="I35" s="240">
        <f>'5. Western Region'!AV39</f>
        <v>0</v>
      </c>
      <c r="J35" s="63"/>
      <c r="K35" s="240">
        <f>'5. Western Region'!AX39</f>
        <v>0</v>
      </c>
      <c r="L35" s="63"/>
      <c r="M35" s="240">
        <f t="shared" si="1"/>
        <v>0</v>
      </c>
      <c r="O35" s="325">
        <f t="shared" si="2"/>
        <v>0</v>
      </c>
      <c r="Q35" s="240">
        <f>'5. Western Region'!BH39</f>
        <v>166960</v>
      </c>
      <c r="R35" s="63"/>
      <c r="S35" s="240">
        <f>'5. Western Region'!BJ39</f>
        <v>0</v>
      </c>
      <c r="T35" s="63"/>
      <c r="U35" s="240">
        <f t="shared" si="3"/>
        <v>166960</v>
      </c>
      <c r="W35" s="325">
        <f t="shared" si="4"/>
        <v>1</v>
      </c>
      <c r="Y35" s="53">
        <f t="shared" si="5"/>
        <v>166960</v>
      </c>
      <c r="AA35" s="53">
        <f t="shared" si="6"/>
        <v>0</v>
      </c>
      <c r="AB35" s="53"/>
      <c r="AC35" s="5">
        <f t="shared" si="15"/>
        <v>25</v>
      </c>
      <c r="AD35" s="338">
        <f t="shared" si="7"/>
        <v>1</v>
      </c>
      <c r="AE35" s="6" t="s">
        <v>1476</v>
      </c>
      <c r="AF35" s="335" t="s">
        <v>3126</v>
      </c>
      <c r="AG35" s="2"/>
      <c r="AH35" s="265">
        <f>'5. Western Region'!P39</f>
        <v>166960</v>
      </c>
      <c r="AJ35" s="240">
        <f>'5. Western Region'!AV39</f>
        <v>0</v>
      </c>
      <c r="AK35" s="63"/>
      <c r="AL35" s="240">
        <f>'5. Western Region'!AX39</f>
        <v>0</v>
      </c>
      <c r="AM35" s="63"/>
      <c r="AN35" s="240">
        <f t="shared" si="8"/>
        <v>0</v>
      </c>
      <c r="AP35" s="325">
        <f t="shared" si="9"/>
        <v>0</v>
      </c>
      <c r="AR35" s="240">
        <f>'5. Western Region'!BH39</f>
        <v>166960</v>
      </c>
      <c r="AS35" s="63"/>
      <c r="AT35" s="240">
        <f>'5. Western Region'!BJ39</f>
        <v>0</v>
      </c>
      <c r="AU35" s="63"/>
      <c r="AV35" s="240">
        <f t="shared" si="10"/>
        <v>166960</v>
      </c>
      <c r="AX35" s="325">
        <f t="shared" si="11"/>
        <v>1</v>
      </c>
      <c r="AZ35" s="53">
        <f t="shared" si="12"/>
        <v>166960</v>
      </c>
      <c r="BB35" s="53">
        <f t="shared" si="13"/>
        <v>0</v>
      </c>
      <c r="BC35" s="53"/>
    </row>
    <row r="36" spans="2:55">
      <c r="B36" s="5">
        <f t="shared" si="14"/>
        <v>26</v>
      </c>
      <c r="C36" s="338">
        <f t="shared" si="0"/>
        <v>1</v>
      </c>
      <c r="D36" s="6" t="s">
        <v>1476</v>
      </c>
      <c r="E36" s="335" t="s">
        <v>3124</v>
      </c>
      <c r="F36" s="2"/>
      <c r="G36" s="265">
        <f>'5. Western Region'!P40</f>
        <v>304920</v>
      </c>
      <c r="I36" s="240">
        <f>'5. Western Region'!AV40</f>
        <v>113920</v>
      </c>
      <c r="J36" s="63"/>
      <c r="K36" s="240">
        <f>'5. Western Region'!AX40</f>
        <v>0</v>
      </c>
      <c r="L36" s="63"/>
      <c r="M36" s="240">
        <f t="shared" si="1"/>
        <v>113920</v>
      </c>
      <c r="O36" s="325">
        <f t="shared" si="2"/>
        <v>0.37360619178800997</v>
      </c>
      <c r="Q36" s="240">
        <f>'5. Western Region'!BH40</f>
        <v>191000</v>
      </c>
      <c r="R36" s="63"/>
      <c r="S36" s="240">
        <f>'5. Western Region'!BJ40</f>
        <v>0</v>
      </c>
      <c r="T36" s="63"/>
      <c r="U36" s="240">
        <f t="shared" si="3"/>
        <v>191000</v>
      </c>
      <c r="W36" s="325">
        <f t="shared" si="4"/>
        <v>0.62639380821198998</v>
      </c>
      <c r="Y36" s="53">
        <f t="shared" si="5"/>
        <v>304920</v>
      </c>
      <c r="AA36" s="53">
        <f t="shared" si="6"/>
        <v>0</v>
      </c>
      <c r="AB36" s="53"/>
      <c r="AC36" s="5">
        <f t="shared" si="15"/>
        <v>26</v>
      </c>
      <c r="AD36" s="338">
        <f t="shared" si="7"/>
        <v>1</v>
      </c>
      <c r="AE36" s="6" t="s">
        <v>1476</v>
      </c>
      <c r="AF36" s="335" t="s">
        <v>3124</v>
      </c>
      <c r="AG36" s="2"/>
      <c r="AH36" s="265">
        <f>'5. Western Region'!P40</f>
        <v>304920</v>
      </c>
      <c r="AJ36" s="240">
        <f>'5. Western Region'!AV40</f>
        <v>113920</v>
      </c>
      <c r="AK36" s="63"/>
      <c r="AL36" s="240">
        <f>'5. Western Region'!AX40</f>
        <v>0</v>
      </c>
      <c r="AM36" s="63"/>
      <c r="AN36" s="240">
        <f t="shared" si="8"/>
        <v>113920</v>
      </c>
      <c r="AP36" s="325">
        <f t="shared" si="9"/>
        <v>0.37360619178800997</v>
      </c>
      <c r="AR36" s="240">
        <f>'5. Western Region'!BH40</f>
        <v>191000</v>
      </c>
      <c r="AS36" s="63"/>
      <c r="AT36" s="240">
        <f>'5. Western Region'!BJ40</f>
        <v>0</v>
      </c>
      <c r="AU36" s="63"/>
      <c r="AV36" s="240">
        <f t="shared" si="10"/>
        <v>191000</v>
      </c>
      <c r="AX36" s="325">
        <f t="shared" si="11"/>
        <v>0.62639380821198998</v>
      </c>
      <c r="AZ36" s="53">
        <f t="shared" si="12"/>
        <v>304920</v>
      </c>
      <c r="BB36" s="53">
        <f t="shared" si="13"/>
        <v>0</v>
      </c>
      <c r="BC36" s="53"/>
    </row>
    <row r="37" spans="2:55" ht="15" thickBot="1">
      <c r="C37" s="221">
        <f>SUM(C11:C36)</f>
        <v>26</v>
      </c>
      <c r="D37" s="337" t="s">
        <v>3280</v>
      </c>
      <c r="G37" s="239">
        <f>SUM(G11:G36)</f>
        <v>5285600</v>
      </c>
      <c r="I37" s="239">
        <f>SUM(I11:I36)</f>
        <v>2076960</v>
      </c>
      <c r="K37" s="239">
        <f>SUM(K11:K36)</f>
        <v>436280</v>
      </c>
      <c r="M37" s="239">
        <f>SUM(M11:M36)</f>
        <v>2513240</v>
      </c>
      <c r="O37" s="326">
        <f t="shared" si="2"/>
        <v>0.47548811866202512</v>
      </c>
      <c r="Q37" s="239">
        <f>SUM(Q11:Q36)</f>
        <v>2316160</v>
      </c>
      <c r="S37" s="239">
        <f>SUM(S11:S36)</f>
        <v>456200</v>
      </c>
      <c r="U37" s="239">
        <f>SUM(U11:U36)</f>
        <v>2772360</v>
      </c>
      <c r="W37" s="326">
        <f t="shared" si="4"/>
        <v>0.52451188133797488</v>
      </c>
      <c r="Y37" s="332">
        <f>SUM(Y11:Y36)</f>
        <v>4393120</v>
      </c>
      <c r="Z37" s="333"/>
      <c r="AA37" s="332">
        <f>SUM(AA11:AA36)</f>
        <v>892480</v>
      </c>
      <c r="AB37" s="466"/>
      <c r="AD37" s="221">
        <f>SUM(AD11:AD36)</f>
        <v>26</v>
      </c>
      <c r="AE37" s="337" t="s">
        <v>3280</v>
      </c>
      <c r="AH37" s="239">
        <f>SUM(AH11:AH36)</f>
        <v>5285600</v>
      </c>
      <c r="AJ37" s="239">
        <f>SUM(AJ11:AJ36)</f>
        <v>2076960</v>
      </c>
      <c r="AL37" s="239">
        <f>SUM(AL11:AL36)</f>
        <v>436280</v>
      </c>
      <c r="AN37" s="239">
        <f>SUM(AN11:AN36)</f>
        <v>2513240</v>
      </c>
      <c r="AP37" s="326">
        <f t="shared" ref="AP37" si="16">AN37/AH37</f>
        <v>0.47548811866202512</v>
      </c>
      <c r="AR37" s="239">
        <f>SUM(AR11:AR36)</f>
        <v>2316160</v>
      </c>
      <c r="AT37" s="239">
        <f>SUM(AT11:AT36)</f>
        <v>456200</v>
      </c>
      <c r="AV37" s="239">
        <f>SUM(AV11:AV36)</f>
        <v>2772360</v>
      </c>
      <c r="AX37" s="326">
        <f t="shared" ref="AX37" si="17">AV37/AH37</f>
        <v>0.52451188133797488</v>
      </c>
      <c r="AZ37" s="332">
        <f>SUM(AZ11:AZ36)</f>
        <v>4393120</v>
      </c>
      <c r="BA37" s="333"/>
      <c r="BB37" s="332">
        <f>SUM(BB11:BB36)</f>
        <v>892480</v>
      </c>
      <c r="BC37" s="466"/>
    </row>
    <row r="38" spans="2:55">
      <c r="G38" s="327"/>
      <c r="I38" s="331">
        <f>I37/M37</f>
        <v>0.82640734669191962</v>
      </c>
      <c r="J38" s="330"/>
      <c r="K38" s="331">
        <f>K37/M37</f>
        <v>0.17359265330808041</v>
      </c>
      <c r="L38" s="330"/>
      <c r="M38" s="331"/>
      <c r="N38" s="330"/>
      <c r="O38" s="331"/>
      <c r="P38" s="330"/>
      <c r="Q38" s="331">
        <f>Q37/U37</f>
        <v>0.83544705593790125</v>
      </c>
      <c r="R38" s="330"/>
      <c r="S38" s="331">
        <f>S37/U37</f>
        <v>0.16455294406209872</v>
      </c>
      <c r="T38" s="330"/>
      <c r="U38" s="331"/>
      <c r="Y38" s="325">
        <f>Y37/G37</f>
        <v>0.83114878159527772</v>
      </c>
      <c r="Z38" s="325"/>
      <c r="AA38" s="325">
        <f>AA37/G37</f>
        <v>0.16885121840472225</v>
      </c>
      <c r="AB38" s="325"/>
      <c r="AH38" s="327"/>
      <c r="AJ38" s="331">
        <f>AJ37/AN37</f>
        <v>0.82640734669191962</v>
      </c>
      <c r="AK38" s="330"/>
      <c r="AL38" s="331">
        <f>AL37/AN37</f>
        <v>0.17359265330808041</v>
      </c>
      <c r="AM38" s="330"/>
      <c r="AN38" s="331"/>
      <c r="AO38" s="330"/>
      <c r="AP38" s="331"/>
      <c r="AQ38" s="330"/>
      <c r="AR38" s="331">
        <f>AR37/AV37</f>
        <v>0.83544705593790125</v>
      </c>
      <c r="AS38" s="330"/>
      <c r="AT38" s="331">
        <f>AT37/AV37</f>
        <v>0.16455294406209872</v>
      </c>
      <c r="AU38" s="330"/>
      <c r="AV38" s="331"/>
      <c r="AZ38" s="325">
        <f>AZ37/AH37</f>
        <v>0.83114878159527772</v>
      </c>
      <c r="BA38" s="325"/>
      <c r="BB38" s="325">
        <f>BB37/AH37</f>
        <v>0.16885121840472225</v>
      </c>
      <c r="BC38" s="325"/>
    </row>
    <row r="39" spans="2:55">
      <c r="G39" s="327"/>
      <c r="I39" s="327"/>
      <c r="K39" s="327"/>
      <c r="M39" s="327"/>
      <c r="O39" s="328"/>
      <c r="Q39" s="327"/>
      <c r="S39" s="327"/>
      <c r="U39" s="327"/>
      <c r="W39" s="328"/>
      <c r="AB39" s="325"/>
      <c r="AH39" s="327"/>
      <c r="AJ39" s="327"/>
      <c r="AL39" s="327"/>
      <c r="AN39" s="327"/>
      <c r="AP39" s="328"/>
      <c r="AR39" s="327"/>
      <c r="AT39" s="327"/>
      <c r="AV39" s="327"/>
      <c r="AX39" s="328"/>
    </row>
    <row r="40" spans="2:55">
      <c r="B40" s="7" t="s">
        <v>3762</v>
      </c>
      <c r="C40" s="7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325"/>
      <c r="AC40" s="7" t="s">
        <v>3762</v>
      </c>
      <c r="AD40" s="7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</row>
    <row r="41" spans="2:55">
      <c r="AB41" s="325"/>
    </row>
    <row r="42" spans="2:55" ht="15" customHeight="1">
      <c r="G42" s="473" t="s">
        <v>1884</v>
      </c>
      <c r="I42" s="473" t="s">
        <v>2010</v>
      </c>
      <c r="J42" s="260"/>
      <c r="K42" s="473" t="s">
        <v>2011</v>
      </c>
      <c r="M42" s="473" t="s">
        <v>3241</v>
      </c>
      <c r="O42" s="473" t="s">
        <v>3244</v>
      </c>
      <c r="Q42" s="473" t="s">
        <v>2012</v>
      </c>
      <c r="R42" s="5"/>
      <c r="S42" s="473" t="s">
        <v>2013</v>
      </c>
      <c r="U42" s="473" t="s">
        <v>3242</v>
      </c>
      <c r="W42" s="473" t="s">
        <v>3244</v>
      </c>
      <c r="Y42" s="473" t="s">
        <v>3266</v>
      </c>
      <c r="Z42" s="5"/>
      <c r="AA42" s="473" t="s">
        <v>3267</v>
      </c>
      <c r="AB42" s="325"/>
      <c r="AH42" s="473" t="s">
        <v>1884</v>
      </c>
      <c r="AJ42" s="473" t="s">
        <v>2010</v>
      </c>
      <c r="AK42" s="462"/>
      <c r="AL42" s="473" t="s">
        <v>2011</v>
      </c>
      <c r="AN42" s="473" t="s">
        <v>3241</v>
      </c>
      <c r="AP42" s="473" t="s">
        <v>3244</v>
      </c>
      <c r="AR42" s="473" t="s">
        <v>2012</v>
      </c>
      <c r="AS42" s="5"/>
      <c r="AT42" s="473" t="s">
        <v>2013</v>
      </c>
      <c r="AV42" s="473" t="s">
        <v>3242</v>
      </c>
      <c r="AX42" s="473" t="s">
        <v>3244</v>
      </c>
      <c r="AZ42" s="473" t="s">
        <v>3266</v>
      </c>
      <c r="BA42" s="5"/>
      <c r="BB42" s="473" t="s">
        <v>3267</v>
      </c>
      <c r="BC42" s="462"/>
    </row>
    <row r="43" spans="2:55">
      <c r="G43" s="473"/>
      <c r="I43" s="473"/>
      <c r="J43" s="260"/>
      <c r="K43" s="473"/>
      <c r="M43" s="473"/>
      <c r="O43" s="473"/>
      <c r="Q43" s="473"/>
      <c r="R43" s="5"/>
      <c r="S43" s="473"/>
      <c r="U43" s="473"/>
      <c r="W43" s="473"/>
      <c r="Y43" s="473"/>
      <c r="Z43" s="5"/>
      <c r="AA43" s="473"/>
      <c r="AB43" s="325"/>
      <c r="AH43" s="473"/>
      <c r="AJ43" s="473"/>
      <c r="AK43" s="462"/>
      <c r="AL43" s="473"/>
      <c r="AN43" s="473"/>
      <c r="AP43" s="473"/>
      <c r="AR43" s="473"/>
      <c r="AS43" s="5"/>
      <c r="AT43" s="473"/>
      <c r="AV43" s="473"/>
      <c r="AX43" s="473"/>
      <c r="AZ43" s="473"/>
      <c r="BA43" s="5"/>
      <c r="BB43" s="473"/>
      <c r="BC43" s="462"/>
    </row>
    <row r="44" spans="2:55">
      <c r="D44" s="4" t="s">
        <v>1473</v>
      </c>
      <c r="E44" s="4" t="s">
        <v>118</v>
      </c>
      <c r="G44" s="473"/>
      <c r="I44" s="473"/>
      <c r="J44" s="260"/>
      <c r="K44" s="473"/>
      <c r="M44" s="473"/>
      <c r="O44" s="473"/>
      <c r="Q44" s="473"/>
      <c r="R44" s="5"/>
      <c r="S44" s="473"/>
      <c r="U44" s="473"/>
      <c r="W44" s="473"/>
      <c r="Y44" s="473"/>
      <c r="Z44" s="5"/>
      <c r="AA44" s="473"/>
      <c r="AB44" s="462"/>
      <c r="AE44" s="4" t="s">
        <v>1473</v>
      </c>
      <c r="AF44" s="4" t="s">
        <v>118</v>
      </c>
      <c r="AH44" s="473"/>
      <c r="AJ44" s="473"/>
      <c r="AK44" s="462"/>
      <c r="AL44" s="473"/>
      <c r="AN44" s="473"/>
      <c r="AP44" s="473"/>
      <c r="AR44" s="473"/>
      <c r="AS44" s="5"/>
      <c r="AT44" s="473"/>
      <c r="AV44" s="473"/>
      <c r="AX44" s="473"/>
      <c r="AZ44" s="473"/>
      <c r="BA44" s="5"/>
      <c r="BB44" s="473"/>
      <c r="BC44" s="462"/>
    </row>
    <row r="46" spans="2:55">
      <c r="B46" s="68">
        <v>1</v>
      </c>
      <c r="C46" s="338">
        <f>IF(G46=0,"",1)</f>
        <v>1</v>
      </c>
      <c r="D46" s="72" t="s">
        <v>2024</v>
      </c>
      <c r="E46" s="334" t="s">
        <v>2234</v>
      </c>
      <c r="G46" s="240">
        <f>'7. Eastern Region'!P15</f>
        <v>97320</v>
      </c>
      <c r="H46" s="63"/>
      <c r="I46" s="240">
        <f>'7. Eastern Region'!AV15</f>
        <v>60880</v>
      </c>
      <c r="J46" s="63"/>
      <c r="K46" s="240">
        <f>'7. Eastern Region'!AX15</f>
        <v>0</v>
      </c>
      <c r="M46" s="240">
        <f>I46+K46</f>
        <v>60880</v>
      </c>
      <c r="O46" s="325">
        <f>M46/G46</f>
        <v>0.62556514591039869</v>
      </c>
      <c r="Q46" s="240">
        <f>'7. Eastern Region'!BH15</f>
        <v>36440</v>
      </c>
      <c r="R46" s="240">
        <f>'7. Eastern Region'!BI15</f>
        <v>0</v>
      </c>
      <c r="S46" s="240">
        <f>'7. Eastern Region'!BJ15</f>
        <v>0</v>
      </c>
      <c r="U46" s="240">
        <f>S46+Q46</f>
        <v>36440</v>
      </c>
      <c r="W46" s="325">
        <f>U46/G46</f>
        <v>0.37443485408960131</v>
      </c>
      <c r="Y46" s="53">
        <f>I46+Q46</f>
        <v>97320</v>
      </c>
      <c r="AA46" s="53">
        <f>K46+S46</f>
        <v>0</v>
      </c>
      <c r="AB46" s="53"/>
      <c r="AC46" s="68">
        <v>1</v>
      </c>
      <c r="AD46" s="338">
        <f>IF(AH46=0,"",1)</f>
        <v>1</v>
      </c>
      <c r="AE46" s="72" t="s">
        <v>2024</v>
      </c>
      <c r="AF46" s="334" t="s">
        <v>2234</v>
      </c>
      <c r="AH46" s="240">
        <f>'7. Eastern Region'!P15</f>
        <v>97320</v>
      </c>
      <c r="AI46" s="63"/>
      <c r="AJ46" s="240">
        <f>'7. Eastern Region'!AV15</f>
        <v>60880</v>
      </c>
      <c r="AK46" s="63"/>
      <c r="AL46" s="240">
        <f>'7. Eastern Region'!AX15</f>
        <v>0</v>
      </c>
      <c r="AN46" s="240">
        <f>AJ46+AL46</f>
        <v>60880</v>
      </c>
      <c r="AP46" s="325">
        <f>IF(AH46=0,"",AN46/AH46)</f>
        <v>0.62556514591039869</v>
      </c>
      <c r="AR46" s="240">
        <f>'7. Eastern Region'!BH15</f>
        <v>36440</v>
      </c>
      <c r="AS46" s="240">
        <f>'7. Eastern Region'!CJ15</f>
        <v>0</v>
      </c>
      <c r="AT46" s="240">
        <f>'7. Eastern Region'!BJ15</f>
        <v>0</v>
      </c>
      <c r="AV46" s="240">
        <f>AT46+AR46</f>
        <v>36440</v>
      </c>
      <c r="AX46" s="325">
        <f t="shared" ref="AX46:AX77" si="18">IF(AH46=0,"",AV46/AH46)</f>
        <v>0.37443485408960131</v>
      </c>
      <c r="AZ46" s="53">
        <f>AJ46+AR46</f>
        <v>97320</v>
      </c>
      <c r="BB46" s="53">
        <f>AL46+AT46</f>
        <v>0</v>
      </c>
      <c r="BC46" s="53"/>
    </row>
    <row r="47" spans="2:55">
      <c r="B47" s="68">
        <f>B46+1</f>
        <v>2</v>
      </c>
      <c r="C47" s="338">
        <f t="shared" ref="C47:C77" si="19">IF(G47=0,"",1)</f>
        <v>1</v>
      </c>
      <c r="D47" s="72" t="s">
        <v>2024</v>
      </c>
      <c r="E47" s="334" t="s">
        <v>2025</v>
      </c>
      <c r="G47" s="240">
        <f>'7. Eastern Region'!P16</f>
        <v>161000</v>
      </c>
      <c r="H47" s="63"/>
      <c r="I47" s="240">
        <f>'7. Eastern Region'!AV16</f>
        <v>108880</v>
      </c>
      <c r="J47" s="63"/>
      <c r="K47" s="240">
        <f>'7. Eastern Region'!AX16</f>
        <v>0</v>
      </c>
      <c r="M47" s="240">
        <f t="shared" ref="M47:M77" si="20">I47+K47</f>
        <v>108880</v>
      </c>
      <c r="O47" s="325">
        <f t="shared" ref="O47:O81" si="21">M47/G47</f>
        <v>0.67627329192546581</v>
      </c>
      <c r="Q47" s="240">
        <f>'7. Eastern Region'!BH16</f>
        <v>52120</v>
      </c>
      <c r="R47" s="240">
        <f>'7. Eastern Region'!BI16</f>
        <v>0</v>
      </c>
      <c r="S47" s="240">
        <f>'7. Eastern Region'!BJ16</f>
        <v>0</v>
      </c>
      <c r="U47" s="240">
        <f t="shared" ref="U47:U77" si="22">S47+Q47</f>
        <v>52120</v>
      </c>
      <c r="W47" s="325">
        <f t="shared" ref="W47:W81" si="23">U47/G47</f>
        <v>0.32372670807453419</v>
      </c>
      <c r="Y47" s="53">
        <f t="shared" ref="Y47:Y71" si="24">I47+Q47</f>
        <v>161000</v>
      </c>
      <c r="AA47" s="53">
        <f t="shared" ref="AA47:AA71" si="25">K47+S47</f>
        <v>0</v>
      </c>
      <c r="AB47" s="53"/>
      <c r="AC47" s="68">
        <f>AC46+1</f>
        <v>2</v>
      </c>
      <c r="AD47" s="338">
        <f t="shared" ref="AD47:AD77" si="26">IF(AH47=0,"",1)</f>
        <v>1</v>
      </c>
      <c r="AE47" s="72" t="s">
        <v>2024</v>
      </c>
      <c r="AF47" s="334" t="s">
        <v>2025</v>
      </c>
      <c r="AH47" s="240">
        <f>'7. Eastern Region'!P16</f>
        <v>161000</v>
      </c>
      <c r="AI47" s="63"/>
      <c r="AJ47" s="240">
        <f>'7. Eastern Region'!AV16</f>
        <v>108880</v>
      </c>
      <c r="AK47" s="63"/>
      <c r="AL47" s="240">
        <f>'7. Eastern Region'!AX16</f>
        <v>0</v>
      </c>
      <c r="AN47" s="240">
        <f t="shared" ref="AN47:AN77" si="27">AJ47+AL47</f>
        <v>108880</v>
      </c>
      <c r="AP47" s="325">
        <f t="shared" ref="AP47:AP77" si="28">IF(AH47=0,"",AN47/AH47)</f>
        <v>0.67627329192546581</v>
      </c>
      <c r="AR47" s="240">
        <f>'7. Eastern Region'!BH16</f>
        <v>52120</v>
      </c>
      <c r="AS47" s="240">
        <f>'7. Eastern Region'!CJ16</f>
        <v>0</v>
      </c>
      <c r="AT47" s="240">
        <f>'7. Eastern Region'!BJ16</f>
        <v>0</v>
      </c>
      <c r="AV47" s="240">
        <f t="shared" ref="AV47:AV77" si="29">AT47+AR47</f>
        <v>52120</v>
      </c>
      <c r="AX47" s="325">
        <f t="shared" si="18"/>
        <v>0.32372670807453419</v>
      </c>
      <c r="AZ47" s="53">
        <f t="shared" ref="AZ47:AZ77" si="30">AJ47+AR47</f>
        <v>161000</v>
      </c>
      <c r="BB47" s="53">
        <f t="shared" ref="BB47:BB77" si="31">AL47+AT47</f>
        <v>0</v>
      </c>
      <c r="BC47" s="53"/>
    </row>
    <row r="48" spans="2:55">
      <c r="B48" s="68">
        <f t="shared" ref="B48:B77" si="32">B47+1</f>
        <v>3</v>
      </c>
      <c r="C48" s="338">
        <f t="shared" si="19"/>
        <v>1</v>
      </c>
      <c r="D48" s="72" t="s">
        <v>2024</v>
      </c>
      <c r="E48" s="334" t="s">
        <v>2357</v>
      </c>
      <c r="G48" s="240">
        <f>'7. Eastern Region'!P17</f>
        <v>133200</v>
      </c>
      <c r="H48" s="63"/>
      <c r="I48" s="240">
        <f>'7. Eastern Region'!AV17</f>
        <v>0</v>
      </c>
      <c r="J48" s="63"/>
      <c r="K48" s="240">
        <f>'7. Eastern Region'!AX17</f>
        <v>133200</v>
      </c>
      <c r="M48" s="240">
        <f t="shared" si="20"/>
        <v>133200</v>
      </c>
      <c r="O48" s="325">
        <f t="shared" si="21"/>
        <v>1</v>
      </c>
      <c r="Q48" s="240">
        <f>'7. Eastern Region'!BH17</f>
        <v>0</v>
      </c>
      <c r="R48" s="240">
        <f>'7. Eastern Region'!BI17</f>
        <v>0</v>
      </c>
      <c r="S48" s="240">
        <f>'7. Eastern Region'!BJ17</f>
        <v>0</v>
      </c>
      <c r="U48" s="240">
        <f t="shared" si="22"/>
        <v>0</v>
      </c>
      <c r="W48" s="325">
        <f t="shared" si="23"/>
        <v>0</v>
      </c>
      <c r="Y48" s="53">
        <f t="shared" si="24"/>
        <v>0</v>
      </c>
      <c r="AA48" s="53">
        <f t="shared" si="25"/>
        <v>133200</v>
      </c>
      <c r="AB48" s="53"/>
      <c r="AC48" s="68">
        <f t="shared" ref="AC48:AC77" si="33">AC47+1</f>
        <v>3</v>
      </c>
      <c r="AD48" s="338">
        <f t="shared" si="26"/>
        <v>1</v>
      </c>
      <c r="AE48" s="72" t="s">
        <v>2024</v>
      </c>
      <c r="AF48" s="334" t="s">
        <v>2357</v>
      </c>
      <c r="AH48" s="240">
        <f>'7. Eastern Region'!P17</f>
        <v>133200</v>
      </c>
      <c r="AI48" s="63"/>
      <c r="AJ48" s="240">
        <f>'7. Eastern Region'!AV17</f>
        <v>0</v>
      </c>
      <c r="AK48" s="63"/>
      <c r="AL48" s="240">
        <f>'7. Eastern Region'!AX17</f>
        <v>133200</v>
      </c>
      <c r="AN48" s="240">
        <f t="shared" si="27"/>
        <v>133200</v>
      </c>
      <c r="AP48" s="325">
        <f t="shared" si="28"/>
        <v>1</v>
      </c>
      <c r="AR48" s="240">
        <f>'7. Eastern Region'!BH17</f>
        <v>0</v>
      </c>
      <c r="AS48" s="240">
        <f>'7. Eastern Region'!CJ17</f>
        <v>0</v>
      </c>
      <c r="AT48" s="240">
        <f>'7. Eastern Region'!BJ17</f>
        <v>0</v>
      </c>
      <c r="AV48" s="240">
        <f t="shared" si="29"/>
        <v>0</v>
      </c>
      <c r="AX48" s="325">
        <f t="shared" si="18"/>
        <v>0</v>
      </c>
      <c r="AZ48" s="53">
        <f t="shared" si="30"/>
        <v>0</v>
      </c>
      <c r="BB48" s="53">
        <f t="shared" si="31"/>
        <v>133200</v>
      </c>
      <c r="BC48" s="53"/>
    </row>
    <row r="49" spans="2:55">
      <c r="B49" s="68">
        <f t="shared" si="32"/>
        <v>4</v>
      </c>
      <c r="C49" s="338">
        <f t="shared" si="19"/>
        <v>1</v>
      </c>
      <c r="D49" s="72" t="s">
        <v>2024</v>
      </c>
      <c r="E49" s="334" t="s">
        <v>2437</v>
      </c>
      <c r="G49" s="240">
        <f>'7. Eastern Region'!P18</f>
        <v>177320</v>
      </c>
      <c r="H49" s="63"/>
      <c r="I49" s="240">
        <f>'7. Eastern Region'!AV18</f>
        <v>147800</v>
      </c>
      <c r="J49" s="63"/>
      <c r="K49" s="240">
        <f>'7. Eastern Region'!AX18</f>
        <v>0</v>
      </c>
      <c r="M49" s="240">
        <f t="shared" si="20"/>
        <v>147800</v>
      </c>
      <c r="O49" s="325">
        <f t="shared" si="21"/>
        <v>0.83352131739228519</v>
      </c>
      <c r="Q49" s="240">
        <f>'7. Eastern Region'!BH18</f>
        <v>29520</v>
      </c>
      <c r="R49" s="240">
        <f>'7. Eastern Region'!BI18</f>
        <v>0</v>
      </c>
      <c r="S49" s="240">
        <f>'7. Eastern Region'!BJ18</f>
        <v>0</v>
      </c>
      <c r="U49" s="240">
        <f t="shared" si="22"/>
        <v>29520</v>
      </c>
      <c r="W49" s="325">
        <f t="shared" si="23"/>
        <v>0.16647868260771487</v>
      </c>
      <c r="Y49" s="53">
        <f t="shared" si="24"/>
        <v>177320</v>
      </c>
      <c r="AA49" s="53">
        <f t="shared" si="25"/>
        <v>0</v>
      </c>
      <c r="AB49" s="53"/>
      <c r="AC49" s="68">
        <f t="shared" si="33"/>
        <v>4</v>
      </c>
      <c r="AD49" s="338">
        <f t="shared" si="26"/>
        <v>1</v>
      </c>
      <c r="AE49" s="72" t="s">
        <v>2024</v>
      </c>
      <c r="AF49" s="334" t="s">
        <v>2437</v>
      </c>
      <c r="AH49" s="240">
        <f>'7. Eastern Region'!P18</f>
        <v>177320</v>
      </c>
      <c r="AI49" s="63"/>
      <c r="AJ49" s="240">
        <f>'7. Eastern Region'!AV18</f>
        <v>147800</v>
      </c>
      <c r="AK49" s="63"/>
      <c r="AL49" s="240">
        <f>'7. Eastern Region'!AX18</f>
        <v>0</v>
      </c>
      <c r="AN49" s="240">
        <f t="shared" si="27"/>
        <v>147800</v>
      </c>
      <c r="AP49" s="325">
        <f t="shared" si="28"/>
        <v>0.83352131739228519</v>
      </c>
      <c r="AR49" s="240">
        <f>'7. Eastern Region'!BH18</f>
        <v>29520</v>
      </c>
      <c r="AS49" s="240">
        <f>'7. Eastern Region'!CJ18</f>
        <v>0</v>
      </c>
      <c r="AT49" s="240">
        <f>'7. Eastern Region'!BJ18</f>
        <v>0</v>
      </c>
      <c r="AV49" s="240">
        <f t="shared" si="29"/>
        <v>29520</v>
      </c>
      <c r="AX49" s="325">
        <f t="shared" si="18"/>
        <v>0.16647868260771487</v>
      </c>
      <c r="AZ49" s="53">
        <f t="shared" si="30"/>
        <v>177320</v>
      </c>
      <c r="BB49" s="53">
        <f t="shared" si="31"/>
        <v>0</v>
      </c>
      <c r="BC49" s="53"/>
    </row>
    <row r="50" spans="2:55">
      <c r="B50" s="68">
        <f t="shared" si="32"/>
        <v>5</v>
      </c>
      <c r="C50" s="338">
        <f t="shared" si="19"/>
        <v>1</v>
      </c>
      <c r="D50" s="72" t="s">
        <v>2024</v>
      </c>
      <c r="E50" s="334" t="s">
        <v>2187</v>
      </c>
      <c r="G50" s="240">
        <f>'7. Eastern Region'!P19</f>
        <v>268640</v>
      </c>
      <c r="H50" s="63"/>
      <c r="I50" s="240">
        <f>'7. Eastern Region'!AV19</f>
        <v>118240</v>
      </c>
      <c r="J50" s="63"/>
      <c r="K50" s="240">
        <f>'7. Eastern Region'!AX19</f>
        <v>0</v>
      </c>
      <c r="M50" s="240">
        <f t="shared" si="20"/>
        <v>118240</v>
      </c>
      <c r="O50" s="325">
        <f t="shared" si="21"/>
        <v>0.44014294222751638</v>
      </c>
      <c r="Q50" s="240">
        <f>'7. Eastern Region'!BH19</f>
        <v>150400</v>
      </c>
      <c r="R50" s="240">
        <f>'7. Eastern Region'!BI19</f>
        <v>0</v>
      </c>
      <c r="S50" s="240">
        <f>'7. Eastern Region'!BJ19</f>
        <v>0</v>
      </c>
      <c r="U50" s="240">
        <f t="shared" si="22"/>
        <v>150400</v>
      </c>
      <c r="W50" s="325">
        <f t="shared" si="23"/>
        <v>0.55985705777248362</v>
      </c>
      <c r="Y50" s="53">
        <f t="shared" si="24"/>
        <v>268640</v>
      </c>
      <c r="AA50" s="53">
        <f t="shared" si="25"/>
        <v>0</v>
      </c>
      <c r="AB50" s="53"/>
      <c r="AC50" s="68">
        <f t="shared" si="33"/>
        <v>5</v>
      </c>
      <c r="AD50" s="338">
        <f t="shared" si="26"/>
        <v>1</v>
      </c>
      <c r="AE50" s="72" t="s">
        <v>2024</v>
      </c>
      <c r="AF50" s="334" t="s">
        <v>2187</v>
      </c>
      <c r="AH50" s="240">
        <f>'7. Eastern Region'!P19</f>
        <v>268640</v>
      </c>
      <c r="AI50" s="63"/>
      <c r="AJ50" s="240">
        <f>'7. Eastern Region'!AV19</f>
        <v>118240</v>
      </c>
      <c r="AK50" s="63"/>
      <c r="AL50" s="240">
        <f>'7. Eastern Region'!AX19</f>
        <v>0</v>
      </c>
      <c r="AN50" s="240">
        <f t="shared" si="27"/>
        <v>118240</v>
      </c>
      <c r="AP50" s="325">
        <f t="shared" si="28"/>
        <v>0.44014294222751638</v>
      </c>
      <c r="AR50" s="240">
        <f>'7. Eastern Region'!BH19</f>
        <v>150400</v>
      </c>
      <c r="AS50" s="240">
        <f>'7. Eastern Region'!CJ19</f>
        <v>0</v>
      </c>
      <c r="AT50" s="240">
        <f>'7. Eastern Region'!BJ19</f>
        <v>0</v>
      </c>
      <c r="AV50" s="240">
        <f t="shared" si="29"/>
        <v>150400</v>
      </c>
      <c r="AX50" s="325">
        <f t="shared" si="18"/>
        <v>0.55985705777248362</v>
      </c>
      <c r="AZ50" s="53">
        <f t="shared" si="30"/>
        <v>268640</v>
      </c>
      <c r="BB50" s="53">
        <f t="shared" si="31"/>
        <v>0</v>
      </c>
      <c r="BC50" s="53"/>
    </row>
    <row r="51" spans="2:55">
      <c r="B51" s="68">
        <f t="shared" si="32"/>
        <v>6</v>
      </c>
      <c r="C51" s="338">
        <f t="shared" si="19"/>
        <v>1</v>
      </c>
      <c r="D51" s="72" t="s">
        <v>2024</v>
      </c>
      <c r="E51" s="334" t="s">
        <v>2148</v>
      </c>
      <c r="G51" s="240">
        <f>'7. Eastern Region'!P20</f>
        <v>147200</v>
      </c>
      <c r="H51" s="63"/>
      <c r="I51" s="240">
        <f>'7. Eastern Region'!AV20</f>
        <v>0</v>
      </c>
      <c r="J51" s="63"/>
      <c r="K51" s="240">
        <f>'7. Eastern Region'!AX20</f>
        <v>0</v>
      </c>
      <c r="M51" s="240">
        <f t="shared" si="20"/>
        <v>0</v>
      </c>
      <c r="O51" s="325">
        <f t="shared" si="21"/>
        <v>0</v>
      </c>
      <c r="Q51" s="240">
        <f>'7. Eastern Region'!BH20</f>
        <v>147200</v>
      </c>
      <c r="R51" s="240">
        <f>'7. Eastern Region'!BI20</f>
        <v>0</v>
      </c>
      <c r="S51" s="240">
        <f>'7. Eastern Region'!BJ20</f>
        <v>0</v>
      </c>
      <c r="U51" s="240">
        <f t="shared" si="22"/>
        <v>147200</v>
      </c>
      <c r="W51" s="325">
        <f t="shared" si="23"/>
        <v>1</v>
      </c>
      <c r="Y51" s="53">
        <f t="shared" si="24"/>
        <v>147200</v>
      </c>
      <c r="AA51" s="53">
        <f t="shared" si="25"/>
        <v>0</v>
      </c>
      <c r="AB51" s="53"/>
      <c r="AC51" s="68">
        <f t="shared" si="33"/>
        <v>6</v>
      </c>
      <c r="AD51" s="338">
        <f t="shared" si="26"/>
        <v>1</v>
      </c>
      <c r="AE51" s="72" t="s">
        <v>2024</v>
      </c>
      <c r="AF51" s="334" t="s">
        <v>3752</v>
      </c>
      <c r="AH51" s="240">
        <f>'7. Eastern Region'!P20</f>
        <v>147200</v>
      </c>
      <c r="AI51" s="63"/>
      <c r="AJ51" s="240">
        <f>'7. Eastern Region'!AV20</f>
        <v>0</v>
      </c>
      <c r="AK51" s="63"/>
      <c r="AL51" s="240">
        <f>'7. Eastern Region'!AX20</f>
        <v>0</v>
      </c>
      <c r="AN51" s="240">
        <f t="shared" si="27"/>
        <v>0</v>
      </c>
      <c r="AP51" s="325">
        <f t="shared" si="28"/>
        <v>0</v>
      </c>
      <c r="AR51" s="240">
        <f>'7. Eastern Region'!BH20</f>
        <v>147200</v>
      </c>
      <c r="AS51" s="240">
        <f>'7. Eastern Region'!CJ20</f>
        <v>0</v>
      </c>
      <c r="AT51" s="240">
        <f>'7. Eastern Region'!BJ20</f>
        <v>0</v>
      </c>
      <c r="AV51" s="240">
        <f t="shared" si="29"/>
        <v>147200</v>
      </c>
      <c r="AX51" s="325">
        <f t="shared" si="18"/>
        <v>1</v>
      </c>
      <c r="AZ51" s="53">
        <f t="shared" si="30"/>
        <v>147200</v>
      </c>
      <c r="BB51" s="53">
        <f t="shared" si="31"/>
        <v>0</v>
      </c>
      <c r="BC51" s="53"/>
    </row>
    <row r="52" spans="2:55">
      <c r="B52" s="68">
        <f t="shared" si="32"/>
        <v>7</v>
      </c>
      <c r="C52" s="338">
        <f t="shared" si="19"/>
        <v>1</v>
      </c>
      <c r="D52" s="72" t="s">
        <v>2024</v>
      </c>
      <c r="E52" s="334" t="s">
        <v>2214</v>
      </c>
      <c r="G52" s="240">
        <f>'7. Eastern Region'!P21</f>
        <v>286600</v>
      </c>
      <c r="H52" s="63"/>
      <c r="I52" s="240">
        <f>'7. Eastern Region'!AV21</f>
        <v>93360</v>
      </c>
      <c r="J52" s="63"/>
      <c r="K52" s="240">
        <f>'7. Eastern Region'!AX21</f>
        <v>0</v>
      </c>
      <c r="M52" s="240">
        <f t="shared" si="20"/>
        <v>93360</v>
      </c>
      <c r="O52" s="325">
        <f t="shared" si="21"/>
        <v>0.32575017445917653</v>
      </c>
      <c r="Q52" s="240">
        <f>'7. Eastern Region'!BH21</f>
        <v>193240</v>
      </c>
      <c r="R52" s="240">
        <f>'7. Eastern Region'!BI21</f>
        <v>0</v>
      </c>
      <c r="S52" s="240">
        <f>'7. Eastern Region'!BJ21</f>
        <v>0</v>
      </c>
      <c r="U52" s="240">
        <f t="shared" si="22"/>
        <v>193240</v>
      </c>
      <c r="W52" s="325">
        <f t="shared" si="23"/>
        <v>0.67424982554082347</v>
      </c>
      <c r="Y52" s="53">
        <f t="shared" si="24"/>
        <v>286600</v>
      </c>
      <c r="AA52" s="53">
        <f t="shared" si="25"/>
        <v>0</v>
      </c>
      <c r="AB52" s="53"/>
      <c r="AC52" s="68">
        <f t="shared" si="33"/>
        <v>7</v>
      </c>
      <c r="AD52" s="338">
        <f t="shared" si="26"/>
        <v>1</v>
      </c>
      <c r="AE52" s="72" t="s">
        <v>2024</v>
      </c>
      <c r="AF52" s="334" t="s">
        <v>2214</v>
      </c>
      <c r="AH52" s="240">
        <f>'7. Eastern Region'!P21</f>
        <v>286600</v>
      </c>
      <c r="AI52" s="63"/>
      <c r="AJ52" s="240">
        <f>'7. Eastern Region'!AV21</f>
        <v>93360</v>
      </c>
      <c r="AK52" s="63"/>
      <c r="AL52" s="240">
        <f>'7. Eastern Region'!AX21</f>
        <v>0</v>
      </c>
      <c r="AN52" s="240">
        <f t="shared" si="27"/>
        <v>93360</v>
      </c>
      <c r="AP52" s="325">
        <f t="shared" si="28"/>
        <v>0.32575017445917653</v>
      </c>
      <c r="AR52" s="240">
        <f>'7. Eastern Region'!BH21</f>
        <v>193240</v>
      </c>
      <c r="AS52" s="240">
        <f>'7. Eastern Region'!CJ21</f>
        <v>0</v>
      </c>
      <c r="AT52" s="240">
        <f>'7. Eastern Region'!BJ21</f>
        <v>0</v>
      </c>
      <c r="AV52" s="240">
        <f t="shared" si="29"/>
        <v>193240</v>
      </c>
      <c r="AX52" s="325">
        <f t="shared" si="18"/>
        <v>0.67424982554082347</v>
      </c>
      <c r="AZ52" s="53">
        <f t="shared" si="30"/>
        <v>286600</v>
      </c>
      <c r="BB52" s="53">
        <f t="shared" si="31"/>
        <v>0</v>
      </c>
      <c r="BC52" s="53"/>
    </row>
    <row r="53" spans="2:55">
      <c r="B53" s="68">
        <f t="shared" si="32"/>
        <v>8</v>
      </c>
      <c r="C53" s="338">
        <f t="shared" si="19"/>
        <v>1</v>
      </c>
      <c r="D53" s="72" t="s">
        <v>2024</v>
      </c>
      <c r="E53" s="334" t="s">
        <v>2131</v>
      </c>
      <c r="G53" s="240">
        <f>'7. Eastern Region'!P22</f>
        <v>258480</v>
      </c>
      <c r="H53" s="63"/>
      <c r="I53" s="240">
        <f>'7. Eastern Region'!AV22</f>
        <v>225440</v>
      </c>
      <c r="J53" s="63"/>
      <c r="K53" s="240">
        <f>'7. Eastern Region'!AX22</f>
        <v>0</v>
      </c>
      <c r="M53" s="240">
        <f t="shared" si="20"/>
        <v>225440</v>
      </c>
      <c r="O53" s="325">
        <f t="shared" si="21"/>
        <v>0.8721757969668833</v>
      </c>
      <c r="Q53" s="240">
        <f>'7. Eastern Region'!BH22</f>
        <v>33040</v>
      </c>
      <c r="R53" s="240">
        <f>'7. Eastern Region'!BI22</f>
        <v>0</v>
      </c>
      <c r="S53" s="240">
        <f>'7. Eastern Region'!BJ22</f>
        <v>0</v>
      </c>
      <c r="U53" s="240">
        <f t="shared" si="22"/>
        <v>33040</v>
      </c>
      <c r="W53" s="325">
        <f t="shared" si="23"/>
        <v>0.12782420303311667</v>
      </c>
      <c r="Y53" s="53">
        <f t="shared" si="24"/>
        <v>258480</v>
      </c>
      <c r="AA53" s="53">
        <f t="shared" si="25"/>
        <v>0</v>
      </c>
      <c r="AB53" s="53"/>
      <c r="AC53" s="68">
        <f t="shared" si="33"/>
        <v>8</v>
      </c>
      <c r="AD53" s="338">
        <f t="shared" si="26"/>
        <v>1</v>
      </c>
      <c r="AE53" s="72" t="s">
        <v>2024</v>
      </c>
      <c r="AF53" s="334" t="s">
        <v>2131</v>
      </c>
      <c r="AH53" s="240">
        <f>'7. Eastern Region'!P22</f>
        <v>258480</v>
      </c>
      <c r="AI53" s="63"/>
      <c r="AJ53" s="240">
        <f>'7. Eastern Region'!AV22</f>
        <v>225440</v>
      </c>
      <c r="AK53" s="63"/>
      <c r="AL53" s="240">
        <f>'7. Eastern Region'!AX22</f>
        <v>0</v>
      </c>
      <c r="AN53" s="240">
        <f t="shared" si="27"/>
        <v>225440</v>
      </c>
      <c r="AP53" s="325">
        <f t="shared" si="28"/>
        <v>0.8721757969668833</v>
      </c>
      <c r="AR53" s="240">
        <f>'7. Eastern Region'!BH22</f>
        <v>33040</v>
      </c>
      <c r="AS53" s="240">
        <f>'7. Eastern Region'!CJ22</f>
        <v>0</v>
      </c>
      <c r="AT53" s="240">
        <f>'7. Eastern Region'!BJ22</f>
        <v>0</v>
      </c>
      <c r="AV53" s="240">
        <f t="shared" si="29"/>
        <v>33040</v>
      </c>
      <c r="AX53" s="325">
        <f t="shared" si="18"/>
        <v>0.12782420303311667</v>
      </c>
      <c r="AZ53" s="53">
        <f t="shared" si="30"/>
        <v>258480</v>
      </c>
      <c r="BB53" s="53">
        <f t="shared" si="31"/>
        <v>0</v>
      </c>
      <c r="BC53" s="53"/>
    </row>
    <row r="54" spans="2:55">
      <c r="B54" s="68">
        <f t="shared" si="32"/>
        <v>9</v>
      </c>
      <c r="C54" s="338">
        <f t="shared" si="19"/>
        <v>1</v>
      </c>
      <c r="D54" s="72" t="s">
        <v>2024</v>
      </c>
      <c r="E54" s="334" t="s">
        <v>2170</v>
      </c>
      <c r="G54" s="240">
        <f>'7. Eastern Region'!P23</f>
        <v>298440</v>
      </c>
      <c r="H54" s="63"/>
      <c r="I54" s="240">
        <f>'7. Eastern Region'!AV23</f>
        <v>0</v>
      </c>
      <c r="J54" s="63"/>
      <c r="K54" s="240">
        <f>'7. Eastern Region'!AX23</f>
        <v>99560</v>
      </c>
      <c r="M54" s="240">
        <f t="shared" si="20"/>
        <v>99560</v>
      </c>
      <c r="O54" s="325">
        <f t="shared" si="21"/>
        <v>0.3336013939150248</v>
      </c>
      <c r="Q54" s="240">
        <f>'7. Eastern Region'!BH23</f>
        <v>0</v>
      </c>
      <c r="R54" s="240">
        <f>'7. Eastern Region'!BI23</f>
        <v>0</v>
      </c>
      <c r="S54" s="240">
        <f>'7. Eastern Region'!BJ23</f>
        <v>198880</v>
      </c>
      <c r="U54" s="240">
        <f t="shared" si="22"/>
        <v>198880</v>
      </c>
      <c r="W54" s="325">
        <f t="shared" si="23"/>
        <v>0.66639860608497525</v>
      </c>
      <c r="Y54" s="53">
        <f t="shared" si="24"/>
        <v>0</v>
      </c>
      <c r="AA54" s="53">
        <f t="shared" si="25"/>
        <v>298440</v>
      </c>
      <c r="AB54" s="53"/>
      <c r="AC54" s="68">
        <f t="shared" si="33"/>
        <v>9</v>
      </c>
      <c r="AD54" s="338">
        <f t="shared" si="26"/>
        <v>1</v>
      </c>
      <c r="AE54" s="72" t="s">
        <v>2024</v>
      </c>
      <c r="AF54" s="334" t="s">
        <v>2170</v>
      </c>
      <c r="AH54" s="240">
        <f>'7. Eastern Region'!P23</f>
        <v>298440</v>
      </c>
      <c r="AI54" s="63"/>
      <c r="AJ54" s="240">
        <f>'7. Eastern Region'!AV23</f>
        <v>0</v>
      </c>
      <c r="AK54" s="63"/>
      <c r="AL54" s="240">
        <f>'7. Eastern Region'!AX23</f>
        <v>99560</v>
      </c>
      <c r="AN54" s="240">
        <f t="shared" si="27"/>
        <v>99560</v>
      </c>
      <c r="AP54" s="325">
        <f t="shared" si="28"/>
        <v>0.3336013939150248</v>
      </c>
      <c r="AR54" s="240">
        <f>'7. Eastern Region'!BH23</f>
        <v>0</v>
      </c>
      <c r="AS54" s="240">
        <f>'7. Eastern Region'!CJ23</f>
        <v>0</v>
      </c>
      <c r="AT54" s="240">
        <f>'7. Eastern Region'!BJ23</f>
        <v>198880</v>
      </c>
      <c r="AV54" s="240">
        <f t="shared" si="29"/>
        <v>198880</v>
      </c>
      <c r="AX54" s="325">
        <f t="shared" si="18"/>
        <v>0.66639860608497525</v>
      </c>
      <c r="AZ54" s="53">
        <f t="shared" si="30"/>
        <v>0</v>
      </c>
      <c r="BB54" s="53">
        <f t="shared" si="31"/>
        <v>298440</v>
      </c>
      <c r="BC54" s="53"/>
    </row>
    <row r="55" spans="2:55">
      <c r="B55" s="68">
        <f t="shared" si="32"/>
        <v>10</v>
      </c>
      <c r="C55" s="338">
        <f t="shared" si="19"/>
        <v>1</v>
      </c>
      <c r="D55" s="72" t="s">
        <v>2024</v>
      </c>
      <c r="E55" s="334" t="s">
        <v>2278</v>
      </c>
      <c r="G55" s="240">
        <f>'7. Eastern Region'!P24</f>
        <v>140280</v>
      </c>
      <c r="H55" s="63"/>
      <c r="I55" s="240">
        <f>'7. Eastern Region'!AV24</f>
        <v>140280</v>
      </c>
      <c r="J55" s="63"/>
      <c r="K55" s="240">
        <f>'7. Eastern Region'!AX24</f>
        <v>0</v>
      </c>
      <c r="M55" s="240">
        <f t="shared" si="20"/>
        <v>140280</v>
      </c>
      <c r="O55" s="325">
        <f t="shared" si="21"/>
        <v>1</v>
      </c>
      <c r="Q55" s="240">
        <f>'7. Eastern Region'!BH24</f>
        <v>0</v>
      </c>
      <c r="R55" s="240">
        <f>'7. Eastern Region'!BI24</f>
        <v>0</v>
      </c>
      <c r="S55" s="240">
        <f>'7. Eastern Region'!BJ24</f>
        <v>0</v>
      </c>
      <c r="U55" s="240">
        <f t="shared" si="22"/>
        <v>0</v>
      </c>
      <c r="W55" s="325">
        <f t="shared" si="23"/>
        <v>0</v>
      </c>
      <c r="Y55" s="53">
        <f t="shared" si="24"/>
        <v>140280</v>
      </c>
      <c r="AA55" s="53">
        <f t="shared" si="25"/>
        <v>0</v>
      </c>
      <c r="AB55" s="53"/>
      <c r="AC55" s="68">
        <f t="shared" si="33"/>
        <v>10</v>
      </c>
      <c r="AD55" s="338">
        <f t="shared" si="26"/>
        <v>1</v>
      </c>
      <c r="AE55" s="72" t="s">
        <v>2024</v>
      </c>
      <c r="AF55" s="334" t="s">
        <v>2278</v>
      </c>
      <c r="AH55" s="240">
        <f>'7. Eastern Region'!P24</f>
        <v>140280</v>
      </c>
      <c r="AI55" s="63"/>
      <c r="AJ55" s="240">
        <f>'7. Eastern Region'!AV24</f>
        <v>140280</v>
      </c>
      <c r="AK55" s="63"/>
      <c r="AL55" s="240">
        <f>'7. Eastern Region'!AX24</f>
        <v>0</v>
      </c>
      <c r="AN55" s="240">
        <f t="shared" si="27"/>
        <v>140280</v>
      </c>
      <c r="AP55" s="325">
        <f t="shared" si="28"/>
        <v>1</v>
      </c>
      <c r="AR55" s="240">
        <f>'7. Eastern Region'!BH24</f>
        <v>0</v>
      </c>
      <c r="AS55" s="240">
        <f>'7. Eastern Region'!CJ24</f>
        <v>0</v>
      </c>
      <c r="AT55" s="240">
        <f>'7. Eastern Region'!BJ24</f>
        <v>0</v>
      </c>
      <c r="AV55" s="240">
        <f t="shared" si="29"/>
        <v>0</v>
      </c>
      <c r="AX55" s="325">
        <f t="shared" si="18"/>
        <v>0</v>
      </c>
      <c r="AZ55" s="53">
        <f t="shared" si="30"/>
        <v>140280</v>
      </c>
      <c r="BB55" s="53">
        <f t="shared" si="31"/>
        <v>0</v>
      </c>
      <c r="BC55" s="53"/>
    </row>
    <row r="56" spans="2:55">
      <c r="B56" s="68">
        <f t="shared" si="32"/>
        <v>11</v>
      </c>
      <c r="C56" s="338">
        <f t="shared" si="19"/>
        <v>1</v>
      </c>
      <c r="D56" s="72" t="s">
        <v>2024</v>
      </c>
      <c r="E56" s="334" t="s">
        <v>2368</v>
      </c>
      <c r="G56" s="240">
        <f>'7. Eastern Region'!P25</f>
        <v>150680</v>
      </c>
      <c r="H56" s="63"/>
      <c r="I56" s="240">
        <f>'7. Eastern Region'!AV25</f>
        <v>0</v>
      </c>
      <c r="J56" s="63"/>
      <c r="K56" s="240">
        <f>'7. Eastern Region'!AX25</f>
        <v>0</v>
      </c>
      <c r="M56" s="240">
        <f t="shared" si="20"/>
        <v>0</v>
      </c>
      <c r="O56" s="325">
        <f t="shared" si="21"/>
        <v>0</v>
      </c>
      <c r="Q56" s="240">
        <f>'7. Eastern Region'!BH25</f>
        <v>150680</v>
      </c>
      <c r="R56" s="240">
        <f>'7. Eastern Region'!BI25</f>
        <v>0</v>
      </c>
      <c r="S56" s="240">
        <f>'7. Eastern Region'!BJ25</f>
        <v>0</v>
      </c>
      <c r="U56" s="240">
        <f t="shared" si="22"/>
        <v>150680</v>
      </c>
      <c r="W56" s="325">
        <f t="shared" si="23"/>
        <v>1</v>
      </c>
      <c r="Y56" s="53">
        <f t="shared" si="24"/>
        <v>150680</v>
      </c>
      <c r="AA56" s="53">
        <f t="shared" si="25"/>
        <v>0</v>
      </c>
      <c r="AB56" s="53"/>
      <c r="AC56" s="68">
        <f t="shared" si="33"/>
        <v>11</v>
      </c>
      <c r="AD56" s="338">
        <f t="shared" si="26"/>
        <v>1</v>
      </c>
      <c r="AE56" s="72" t="s">
        <v>2024</v>
      </c>
      <c r="AF56" s="334" t="s">
        <v>3753</v>
      </c>
      <c r="AH56" s="240">
        <f>'7. Eastern Region'!P25</f>
        <v>150680</v>
      </c>
      <c r="AI56" s="63"/>
      <c r="AJ56" s="240">
        <f>'7. Eastern Region'!AV25</f>
        <v>0</v>
      </c>
      <c r="AK56" s="63"/>
      <c r="AL56" s="240">
        <f>'7. Eastern Region'!AX25</f>
        <v>0</v>
      </c>
      <c r="AN56" s="240">
        <f t="shared" si="27"/>
        <v>0</v>
      </c>
      <c r="AP56" s="325">
        <f t="shared" si="28"/>
        <v>0</v>
      </c>
      <c r="AR56" s="240">
        <f>'7. Eastern Region'!BH25</f>
        <v>150680</v>
      </c>
      <c r="AS56" s="240">
        <f>'7. Eastern Region'!CJ25</f>
        <v>0</v>
      </c>
      <c r="AT56" s="240">
        <f>'7. Eastern Region'!BJ25</f>
        <v>0</v>
      </c>
      <c r="AV56" s="240">
        <f t="shared" si="29"/>
        <v>150680</v>
      </c>
      <c r="AX56" s="325">
        <f t="shared" si="18"/>
        <v>1</v>
      </c>
      <c r="AZ56" s="53">
        <f t="shared" si="30"/>
        <v>150680</v>
      </c>
      <c r="BB56" s="53">
        <f t="shared" si="31"/>
        <v>0</v>
      </c>
      <c r="BC56" s="53"/>
    </row>
    <row r="57" spans="2:55">
      <c r="B57" s="68">
        <f t="shared" si="32"/>
        <v>12</v>
      </c>
      <c r="C57" s="338">
        <f t="shared" si="19"/>
        <v>1</v>
      </c>
      <c r="D57" s="72" t="s">
        <v>2024</v>
      </c>
      <c r="E57" s="334" t="s">
        <v>2256</v>
      </c>
      <c r="G57" s="240">
        <f>'7. Eastern Region'!P26</f>
        <v>154360</v>
      </c>
      <c r="H57" s="63"/>
      <c r="I57" s="240">
        <f>'7. Eastern Region'!AV26</f>
        <v>154360</v>
      </c>
      <c r="J57" s="63"/>
      <c r="K57" s="240">
        <f>'7. Eastern Region'!AX26</f>
        <v>0</v>
      </c>
      <c r="M57" s="240">
        <f t="shared" si="20"/>
        <v>154360</v>
      </c>
      <c r="O57" s="325">
        <f t="shared" si="21"/>
        <v>1</v>
      </c>
      <c r="Q57" s="240">
        <f>'7. Eastern Region'!BH26</f>
        <v>0</v>
      </c>
      <c r="R57" s="240">
        <f>'7. Eastern Region'!BI26</f>
        <v>0</v>
      </c>
      <c r="S57" s="240">
        <f>'7. Eastern Region'!BJ26</f>
        <v>0</v>
      </c>
      <c r="U57" s="240">
        <f t="shared" si="22"/>
        <v>0</v>
      </c>
      <c r="W57" s="325">
        <f t="shared" si="23"/>
        <v>0</v>
      </c>
      <c r="Y57" s="53">
        <f t="shared" si="24"/>
        <v>154360</v>
      </c>
      <c r="AA57" s="53">
        <f t="shared" si="25"/>
        <v>0</v>
      </c>
      <c r="AB57" s="53"/>
      <c r="AC57" s="68">
        <f t="shared" si="33"/>
        <v>12</v>
      </c>
      <c r="AD57" s="338">
        <f t="shared" si="26"/>
        <v>1</v>
      </c>
      <c r="AE57" s="72" t="s">
        <v>2024</v>
      </c>
      <c r="AF57" s="334" t="s">
        <v>2256</v>
      </c>
      <c r="AH57" s="240">
        <f>'7. Eastern Region'!P26</f>
        <v>154360</v>
      </c>
      <c r="AI57" s="63"/>
      <c r="AJ57" s="240">
        <f>'7. Eastern Region'!AV26</f>
        <v>154360</v>
      </c>
      <c r="AK57" s="63"/>
      <c r="AL57" s="240">
        <f>'7. Eastern Region'!AX26</f>
        <v>0</v>
      </c>
      <c r="AN57" s="240">
        <f t="shared" si="27"/>
        <v>154360</v>
      </c>
      <c r="AP57" s="325">
        <f t="shared" si="28"/>
        <v>1</v>
      </c>
      <c r="AR57" s="240">
        <f>'7. Eastern Region'!BH26</f>
        <v>0</v>
      </c>
      <c r="AS57" s="240">
        <f>'7. Eastern Region'!CJ26</f>
        <v>0</v>
      </c>
      <c r="AT57" s="240">
        <f>'7. Eastern Region'!BJ26</f>
        <v>0</v>
      </c>
      <c r="AV57" s="240">
        <f t="shared" si="29"/>
        <v>0</v>
      </c>
      <c r="AX57" s="325">
        <f t="shared" si="18"/>
        <v>0</v>
      </c>
      <c r="AZ57" s="53">
        <f t="shared" si="30"/>
        <v>154360</v>
      </c>
      <c r="BB57" s="53">
        <f t="shared" si="31"/>
        <v>0</v>
      </c>
      <c r="BC57" s="53"/>
    </row>
    <row r="58" spans="2:55">
      <c r="B58" s="68">
        <f t="shared" si="32"/>
        <v>13</v>
      </c>
      <c r="C58" s="338">
        <f t="shared" si="19"/>
        <v>1</v>
      </c>
      <c r="D58" s="72" t="s">
        <v>2024</v>
      </c>
      <c r="E58" s="334" t="s">
        <v>2377</v>
      </c>
      <c r="G58" s="240">
        <f>'7. Eastern Region'!P27</f>
        <v>83760</v>
      </c>
      <c r="H58" s="63"/>
      <c r="I58" s="240">
        <f>'7. Eastern Region'!AV27</f>
        <v>0</v>
      </c>
      <c r="J58" s="63"/>
      <c r="K58" s="240">
        <f>'7. Eastern Region'!AX27</f>
        <v>83760</v>
      </c>
      <c r="M58" s="240">
        <f t="shared" si="20"/>
        <v>83760</v>
      </c>
      <c r="O58" s="325">
        <f t="shared" si="21"/>
        <v>1</v>
      </c>
      <c r="Q58" s="240">
        <f>'7. Eastern Region'!BH27</f>
        <v>0</v>
      </c>
      <c r="R58" s="240">
        <f>'7. Eastern Region'!BI27</f>
        <v>0</v>
      </c>
      <c r="S58" s="240">
        <f>'7. Eastern Region'!BJ27</f>
        <v>0</v>
      </c>
      <c r="U58" s="240">
        <f t="shared" si="22"/>
        <v>0</v>
      </c>
      <c r="W58" s="325">
        <f t="shared" si="23"/>
        <v>0</v>
      </c>
      <c r="Y58" s="53">
        <f t="shared" si="24"/>
        <v>0</v>
      </c>
      <c r="AA58" s="53">
        <f t="shared" si="25"/>
        <v>83760</v>
      </c>
      <c r="AB58" s="53"/>
      <c r="AC58" s="68">
        <f t="shared" si="33"/>
        <v>13</v>
      </c>
      <c r="AD58" s="338">
        <f t="shared" si="26"/>
        <v>1</v>
      </c>
      <c r="AE58" s="72" t="s">
        <v>2024</v>
      </c>
      <c r="AF58" s="334" t="s">
        <v>2377</v>
      </c>
      <c r="AH58" s="240">
        <f>'7. Eastern Region'!P27</f>
        <v>83760</v>
      </c>
      <c r="AI58" s="63"/>
      <c r="AJ58" s="240">
        <f>'7. Eastern Region'!AV27</f>
        <v>0</v>
      </c>
      <c r="AK58" s="63"/>
      <c r="AL58" s="240">
        <f>'7. Eastern Region'!AX27</f>
        <v>83760</v>
      </c>
      <c r="AN58" s="240">
        <f t="shared" si="27"/>
        <v>83760</v>
      </c>
      <c r="AP58" s="325">
        <f t="shared" si="28"/>
        <v>1</v>
      </c>
      <c r="AR58" s="240">
        <f>'7. Eastern Region'!BH27</f>
        <v>0</v>
      </c>
      <c r="AS58" s="240">
        <f>'7. Eastern Region'!CJ27</f>
        <v>0</v>
      </c>
      <c r="AT58" s="240">
        <f>'7. Eastern Region'!BJ27</f>
        <v>0</v>
      </c>
      <c r="AV58" s="240">
        <f t="shared" si="29"/>
        <v>0</v>
      </c>
      <c r="AX58" s="325">
        <f t="shared" si="18"/>
        <v>0</v>
      </c>
      <c r="AZ58" s="53">
        <f t="shared" si="30"/>
        <v>0</v>
      </c>
      <c r="BB58" s="53">
        <f t="shared" si="31"/>
        <v>83760</v>
      </c>
      <c r="BC58" s="53"/>
    </row>
    <row r="59" spans="2:55">
      <c r="B59" s="68">
        <f t="shared" si="32"/>
        <v>14</v>
      </c>
      <c r="C59" s="338">
        <f t="shared" si="19"/>
        <v>1</v>
      </c>
      <c r="D59" s="72" t="s">
        <v>2024</v>
      </c>
      <c r="E59" s="334" t="s">
        <v>2203</v>
      </c>
      <c r="G59" s="240">
        <f>'7. Eastern Region'!P28</f>
        <v>128520</v>
      </c>
      <c r="H59" s="63"/>
      <c r="I59" s="240">
        <f>'7. Eastern Region'!AV28</f>
        <v>0</v>
      </c>
      <c r="J59" s="63"/>
      <c r="K59" s="240">
        <f>'7. Eastern Region'!AX28</f>
        <v>0</v>
      </c>
      <c r="M59" s="240">
        <f t="shared" si="20"/>
        <v>0</v>
      </c>
      <c r="O59" s="325">
        <f t="shared" si="21"/>
        <v>0</v>
      </c>
      <c r="Q59" s="240">
        <f>'7. Eastern Region'!BH28</f>
        <v>128520</v>
      </c>
      <c r="R59" s="240">
        <f>'7. Eastern Region'!BI28</f>
        <v>0</v>
      </c>
      <c r="S59" s="240">
        <f>'7. Eastern Region'!BJ28</f>
        <v>0</v>
      </c>
      <c r="U59" s="240">
        <f t="shared" si="22"/>
        <v>128520</v>
      </c>
      <c r="W59" s="325">
        <f t="shared" si="23"/>
        <v>1</v>
      </c>
      <c r="Y59" s="53">
        <f t="shared" si="24"/>
        <v>128520</v>
      </c>
      <c r="AA59" s="53">
        <f t="shared" si="25"/>
        <v>0</v>
      </c>
      <c r="AB59" s="53"/>
      <c r="AC59" s="68">
        <f t="shared" si="33"/>
        <v>14</v>
      </c>
      <c r="AD59" s="338" t="str">
        <f t="shared" si="26"/>
        <v/>
      </c>
      <c r="AE59" s="72" t="s">
        <v>2024</v>
      </c>
      <c r="AF59" s="73" t="s">
        <v>3751</v>
      </c>
      <c r="AH59" s="329">
        <v>0</v>
      </c>
      <c r="AI59" s="63"/>
      <c r="AJ59" s="240">
        <f>'7. Eastern Region'!AV28</f>
        <v>0</v>
      </c>
      <c r="AK59" s="63"/>
      <c r="AL59" s="240">
        <f>'7. Eastern Region'!AX28</f>
        <v>0</v>
      </c>
      <c r="AN59" s="240">
        <f t="shared" si="27"/>
        <v>0</v>
      </c>
      <c r="AP59" s="325" t="str">
        <f t="shared" si="28"/>
        <v/>
      </c>
      <c r="AR59" s="240">
        <f>'7. Eastern Region'!BH28</f>
        <v>128520</v>
      </c>
      <c r="AS59" s="240">
        <f>'7. Eastern Region'!CJ28</f>
        <v>0</v>
      </c>
      <c r="AT59" s="240">
        <f>'7. Eastern Region'!BJ28</f>
        <v>0</v>
      </c>
      <c r="AV59" s="240">
        <f t="shared" si="29"/>
        <v>128520</v>
      </c>
      <c r="AX59" s="325" t="str">
        <f t="shared" si="18"/>
        <v/>
      </c>
      <c r="AZ59" s="53">
        <f t="shared" si="30"/>
        <v>128520</v>
      </c>
      <c r="BB59" s="53">
        <f t="shared" si="31"/>
        <v>0</v>
      </c>
      <c r="BC59" s="53"/>
    </row>
    <row r="60" spans="2:55">
      <c r="B60" s="68">
        <f t="shared" si="32"/>
        <v>15</v>
      </c>
      <c r="C60" s="338">
        <f t="shared" si="19"/>
        <v>1</v>
      </c>
      <c r="D60" s="72" t="s">
        <v>2024</v>
      </c>
      <c r="E60" s="334" t="s">
        <v>2415</v>
      </c>
      <c r="G60" s="240">
        <f>'7. Eastern Region'!P29</f>
        <v>143960</v>
      </c>
      <c r="H60" s="63"/>
      <c r="I60" s="240">
        <f>'7. Eastern Region'!AV29</f>
        <v>0</v>
      </c>
      <c r="J60" s="63"/>
      <c r="K60" s="240">
        <f>'7. Eastern Region'!AX29</f>
        <v>0</v>
      </c>
      <c r="M60" s="240">
        <f t="shared" si="20"/>
        <v>0</v>
      </c>
      <c r="O60" s="325">
        <f t="shared" si="21"/>
        <v>0</v>
      </c>
      <c r="Q60" s="240">
        <f>'7. Eastern Region'!BH29</f>
        <v>143960</v>
      </c>
      <c r="R60" s="240">
        <f>'7. Eastern Region'!BI29</f>
        <v>0</v>
      </c>
      <c r="S60" s="240">
        <f>'7. Eastern Region'!BJ29</f>
        <v>0</v>
      </c>
      <c r="U60" s="240">
        <f t="shared" si="22"/>
        <v>143960</v>
      </c>
      <c r="W60" s="325">
        <f t="shared" si="23"/>
        <v>1</v>
      </c>
      <c r="Y60" s="53">
        <f t="shared" si="24"/>
        <v>143960</v>
      </c>
      <c r="AA60" s="53">
        <f t="shared" si="25"/>
        <v>0</v>
      </c>
      <c r="AB60" s="53"/>
      <c r="AC60" s="68">
        <f t="shared" si="33"/>
        <v>15</v>
      </c>
      <c r="AD60" s="338" t="str">
        <f t="shared" si="26"/>
        <v/>
      </c>
      <c r="AE60" s="72" t="s">
        <v>2024</v>
      </c>
      <c r="AF60" s="73" t="s">
        <v>3750</v>
      </c>
      <c r="AH60" s="329">
        <v>0</v>
      </c>
      <c r="AI60" s="63"/>
      <c r="AJ60" s="240">
        <f>'7. Eastern Region'!AV29</f>
        <v>0</v>
      </c>
      <c r="AK60" s="63"/>
      <c r="AL60" s="240">
        <f>'7. Eastern Region'!AX29</f>
        <v>0</v>
      </c>
      <c r="AN60" s="240">
        <f t="shared" si="27"/>
        <v>0</v>
      </c>
      <c r="AP60" s="325" t="str">
        <f t="shared" si="28"/>
        <v/>
      </c>
      <c r="AR60" s="240">
        <f>'7. Eastern Region'!BH29</f>
        <v>143960</v>
      </c>
      <c r="AS60" s="240">
        <f>'7. Eastern Region'!CJ29</f>
        <v>0</v>
      </c>
      <c r="AT60" s="240">
        <f>'7. Eastern Region'!BJ29</f>
        <v>0</v>
      </c>
      <c r="AV60" s="240">
        <f t="shared" si="29"/>
        <v>143960</v>
      </c>
      <c r="AX60" s="325" t="str">
        <f t="shared" si="18"/>
        <v/>
      </c>
      <c r="AZ60" s="53">
        <f t="shared" si="30"/>
        <v>143960</v>
      </c>
      <c r="BB60" s="53">
        <f t="shared" si="31"/>
        <v>0</v>
      </c>
      <c r="BC60" s="53"/>
    </row>
    <row r="61" spans="2:55">
      <c r="B61" s="68">
        <f t="shared" si="32"/>
        <v>16</v>
      </c>
      <c r="C61" s="338">
        <f t="shared" si="19"/>
        <v>1</v>
      </c>
      <c r="D61" s="72" t="s">
        <v>2024</v>
      </c>
      <c r="E61" s="334" t="s">
        <v>2217</v>
      </c>
      <c r="G61" s="240">
        <f>'7. Eastern Region'!P30</f>
        <v>61800</v>
      </c>
      <c r="H61" s="63"/>
      <c r="I61" s="240">
        <f>'7. Eastern Region'!AV30</f>
        <v>61800</v>
      </c>
      <c r="J61" s="63"/>
      <c r="K61" s="240">
        <f>'7. Eastern Region'!AX30</f>
        <v>0</v>
      </c>
      <c r="M61" s="240">
        <f t="shared" si="20"/>
        <v>61800</v>
      </c>
      <c r="O61" s="325">
        <f t="shared" si="21"/>
        <v>1</v>
      </c>
      <c r="Q61" s="240">
        <f>'7. Eastern Region'!BH30</f>
        <v>0</v>
      </c>
      <c r="R61" s="240">
        <f>'7. Eastern Region'!BI30</f>
        <v>0</v>
      </c>
      <c r="S61" s="240">
        <f>'7. Eastern Region'!BJ30</f>
        <v>0</v>
      </c>
      <c r="U61" s="240">
        <f t="shared" si="22"/>
        <v>0</v>
      </c>
      <c r="W61" s="325">
        <f t="shared" si="23"/>
        <v>0</v>
      </c>
      <c r="Y61" s="53">
        <f t="shared" si="24"/>
        <v>61800</v>
      </c>
      <c r="AA61" s="53">
        <f t="shared" si="25"/>
        <v>0</v>
      </c>
      <c r="AB61" s="53"/>
      <c r="AC61" s="68">
        <f t="shared" si="33"/>
        <v>16</v>
      </c>
      <c r="AD61" s="338">
        <f t="shared" si="26"/>
        <v>1</v>
      </c>
      <c r="AE61" s="72" t="s">
        <v>2024</v>
      </c>
      <c r="AF61" s="334" t="s">
        <v>2217</v>
      </c>
      <c r="AH61" s="240">
        <f>'7. Eastern Region'!P30</f>
        <v>61800</v>
      </c>
      <c r="AI61" s="63"/>
      <c r="AJ61" s="240">
        <f>'7. Eastern Region'!AV30</f>
        <v>61800</v>
      </c>
      <c r="AK61" s="63"/>
      <c r="AL61" s="240">
        <f>'7. Eastern Region'!AX30</f>
        <v>0</v>
      </c>
      <c r="AN61" s="240">
        <f t="shared" si="27"/>
        <v>61800</v>
      </c>
      <c r="AP61" s="325">
        <f t="shared" si="28"/>
        <v>1</v>
      </c>
      <c r="AR61" s="240">
        <f>'7. Eastern Region'!BH30</f>
        <v>0</v>
      </c>
      <c r="AS61" s="240">
        <f>'7. Eastern Region'!CJ30</f>
        <v>0</v>
      </c>
      <c r="AT61" s="240">
        <f>'7. Eastern Region'!BJ30</f>
        <v>0</v>
      </c>
      <c r="AV61" s="240">
        <f t="shared" si="29"/>
        <v>0</v>
      </c>
      <c r="AX61" s="325">
        <f t="shared" si="18"/>
        <v>0</v>
      </c>
      <c r="AZ61" s="53">
        <f t="shared" si="30"/>
        <v>61800</v>
      </c>
      <c r="BB61" s="53">
        <f t="shared" si="31"/>
        <v>0</v>
      </c>
      <c r="BC61" s="53"/>
    </row>
    <row r="62" spans="2:55">
      <c r="B62" s="68">
        <f t="shared" si="32"/>
        <v>17</v>
      </c>
      <c r="C62" s="338">
        <f t="shared" si="19"/>
        <v>1</v>
      </c>
      <c r="D62" s="72" t="s">
        <v>2024</v>
      </c>
      <c r="E62" s="334" t="s">
        <v>2076</v>
      </c>
      <c r="G62" s="240">
        <f>'7. Eastern Region'!P31</f>
        <v>230840</v>
      </c>
      <c r="H62" s="63"/>
      <c r="I62" s="240">
        <f>'7. Eastern Region'!AV31</f>
        <v>0</v>
      </c>
      <c r="J62" s="63"/>
      <c r="K62" s="240">
        <f>'7. Eastern Region'!AX31</f>
        <v>0</v>
      </c>
      <c r="M62" s="240">
        <f t="shared" si="20"/>
        <v>0</v>
      </c>
      <c r="O62" s="325">
        <f t="shared" si="21"/>
        <v>0</v>
      </c>
      <c r="Q62" s="240">
        <f>'7. Eastern Region'!BH31</f>
        <v>230840</v>
      </c>
      <c r="R62" s="240">
        <f>'7. Eastern Region'!BI31</f>
        <v>0</v>
      </c>
      <c r="S62" s="240">
        <f>'7. Eastern Region'!BJ31</f>
        <v>0</v>
      </c>
      <c r="U62" s="240">
        <f t="shared" si="22"/>
        <v>230840</v>
      </c>
      <c r="W62" s="325">
        <f t="shared" si="23"/>
        <v>1</v>
      </c>
      <c r="Y62" s="53">
        <f t="shared" si="24"/>
        <v>230840</v>
      </c>
      <c r="AA62" s="53">
        <f t="shared" si="25"/>
        <v>0</v>
      </c>
      <c r="AB62" s="53"/>
      <c r="AC62" s="68">
        <f t="shared" si="33"/>
        <v>17</v>
      </c>
      <c r="AD62" s="338">
        <f t="shared" si="26"/>
        <v>1</v>
      </c>
      <c r="AE62" s="72" t="s">
        <v>2024</v>
      </c>
      <c r="AF62" s="334" t="s">
        <v>3754</v>
      </c>
      <c r="AH62" s="240">
        <f>'7. Eastern Region'!P31</f>
        <v>230840</v>
      </c>
      <c r="AI62" s="63"/>
      <c r="AJ62" s="240">
        <f>'7. Eastern Region'!AV31</f>
        <v>0</v>
      </c>
      <c r="AK62" s="63"/>
      <c r="AL62" s="240">
        <f>'7. Eastern Region'!AX31</f>
        <v>0</v>
      </c>
      <c r="AN62" s="240">
        <f t="shared" si="27"/>
        <v>0</v>
      </c>
      <c r="AP62" s="325">
        <f t="shared" si="28"/>
        <v>0</v>
      </c>
      <c r="AR62" s="240">
        <f>'7. Eastern Region'!BH31</f>
        <v>230840</v>
      </c>
      <c r="AS62" s="240">
        <f>'7. Eastern Region'!CJ31</f>
        <v>0</v>
      </c>
      <c r="AT62" s="240">
        <f>'7. Eastern Region'!BJ31</f>
        <v>0</v>
      </c>
      <c r="AV62" s="240">
        <f t="shared" si="29"/>
        <v>230840</v>
      </c>
      <c r="AX62" s="325">
        <f t="shared" si="18"/>
        <v>1</v>
      </c>
      <c r="AZ62" s="53">
        <f t="shared" si="30"/>
        <v>230840</v>
      </c>
      <c r="BB62" s="53">
        <f t="shared" si="31"/>
        <v>0</v>
      </c>
      <c r="BC62" s="53"/>
    </row>
    <row r="63" spans="2:55">
      <c r="B63" s="68">
        <f t="shared" si="32"/>
        <v>18</v>
      </c>
      <c r="C63" s="338">
        <f t="shared" si="19"/>
        <v>1</v>
      </c>
      <c r="D63" s="72" t="s">
        <v>2024</v>
      </c>
      <c r="E63" s="334" t="s">
        <v>2264</v>
      </c>
      <c r="G63" s="240">
        <f>'7. Eastern Region'!P32</f>
        <v>56560</v>
      </c>
      <c r="H63" s="63"/>
      <c r="I63" s="240">
        <f>'7. Eastern Region'!AV32</f>
        <v>56560</v>
      </c>
      <c r="J63" s="63"/>
      <c r="K63" s="240">
        <f>'7. Eastern Region'!AX32</f>
        <v>0</v>
      </c>
      <c r="M63" s="240">
        <f t="shared" si="20"/>
        <v>56560</v>
      </c>
      <c r="O63" s="325">
        <f t="shared" si="21"/>
        <v>1</v>
      </c>
      <c r="Q63" s="240">
        <f>'7. Eastern Region'!BH32</f>
        <v>0</v>
      </c>
      <c r="R63" s="240">
        <f>'7. Eastern Region'!BI32</f>
        <v>0</v>
      </c>
      <c r="S63" s="240">
        <f>'7. Eastern Region'!BJ32</f>
        <v>0</v>
      </c>
      <c r="U63" s="240">
        <f t="shared" si="22"/>
        <v>0</v>
      </c>
      <c r="W63" s="325">
        <f t="shared" si="23"/>
        <v>0</v>
      </c>
      <c r="Y63" s="53">
        <f t="shared" si="24"/>
        <v>56560</v>
      </c>
      <c r="AA63" s="53">
        <f t="shared" si="25"/>
        <v>0</v>
      </c>
      <c r="AB63" s="53"/>
      <c r="AC63" s="68">
        <f t="shared" si="33"/>
        <v>18</v>
      </c>
      <c r="AD63" s="338">
        <f t="shared" si="26"/>
        <v>1</v>
      </c>
      <c r="AE63" s="72" t="s">
        <v>2024</v>
      </c>
      <c r="AF63" s="334" t="s">
        <v>2264</v>
      </c>
      <c r="AH63" s="240">
        <f>'7. Eastern Region'!P32</f>
        <v>56560</v>
      </c>
      <c r="AI63" s="63"/>
      <c r="AJ63" s="240">
        <f>'7. Eastern Region'!AV32</f>
        <v>56560</v>
      </c>
      <c r="AK63" s="63"/>
      <c r="AL63" s="240">
        <f>'7. Eastern Region'!AX32</f>
        <v>0</v>
      </c>
      <c r="AN63" s="240">
        <f t="shared" si="27"/>
        <v>56560</v>
      </c>
      <c r="AP63" s="325">
        <f t="shared" si="28"/>
        <v>1</v>
      </c>
      <c r="AR63" s="240">
        <f>'7. Eastern Region'!BH32</f>
        <v>0</v>
      </c>
      <c r="AS63" s="240">
        <f>'7. Eastern Region'!CJ32</f>
        <v>0</v>
      </c>
      <c r="AT63" s="240">
        <f>'7. Eastern Region'!BJ32</f>
        <v>0</v>
      </c>
      <c r="AV63" s="240">
        <f t="shared" si="29"/>
        <v>0</v>
      </c>
      <c r="AX63" s="325">
        <f t="shared" si="18"/>
        <v>0</v>
      </c>
      <c r="AZ63" s="53">
        <f t="shared" si="30"/>
        <v>56560</v>
      </c>
      <c r="BB63" s="53">
        <f t="shared" si="31"/>
        <v>0</v>
      </c>
      <c r="BC63" s="53"/>
    </row>
    <row r="64" spans="2:55">
      <c r="B64" s="68">
        <f t="shared" si="32"/>
        <v>19</v>
      </c>
      <c r="C64" s="338">
        <f t="shared" si="19"/>
        <v>1</v>
      </c>
      <c r="D64" s="72" t="s">
        <v>2024</v>
      </c>
      <c r="E64" s="334" t="s">
        <v>2043</v>
      </c>
      <c r="G64" s="240">
        <f>'7. Eastern Region'!P33</f>
        <v>124360</v>
      </c>
      <c r="H64" s="63"/>
      <c r="I64" s="240">
        <f>'7. Eastern Region'!AV33</f>
        <v>0</v>
      </c>
      <c r="J64" s="63"/>
      <c r="K64" s="240">
        <f>'7. Eastern Region'!AX33</f>
        <v>0</v>
      </c>
      <c r="M64" s="240">
        <f t="shared" si="20"/>
        <v>0</v>
      </c>
      <c r="O64" s="325">
        <f t="shared" si="21"/>
        <v>0</v>
      </c>
      <c r="Q64" s="240">
        <f>'7. Eastern Region'!BH33</f>
        <v>124360</v>
      </c>
      <c r="R64" s="240">
        <f>'7. Eastern Region'!BI33</f>
        <v>0</v>
      </c>
      <c r="S64" s="240">
        <f>'7. Eastern Region'!BJ33</f>
        <v>0</v>
      </c>
      <c r="U64" s="240">
        <f t="shared" si="22"/>
        <v>124360</v>
      </c>
      <c r="W64" s="325">
        <f t="shared" si="23"/>
        <v>1</v>
      </c>
      <c r="Y64" s="53">
        <f t="shared" si="24"/>
        <v>124360</v>
      </c>
      <c r="AA64" s="53">
        <f t="shared" si="25"/>
        <v>0</v>
      </c>
      <c r="AB64" s="53"/>
      <c r="AC64" s="68">
        <f t="shared" si="33"/>
        <v>19</v>
      </c>
      <c r="AD64" s="338">
        <f t="shared" si="26"/>
        <v>1</v>
      </c>
      <c r="AE64" s="72" t="s">
        <v>2024</v>
      </c>
      <c r="AF64" s="334" t="s">
        <v>3743</v>
      </c>
      <c r="AH64" s="240">
        <f>'7. Eastern Region'!P33</f>
        <v>124360</v>
      </c>
      <c r="AI64" s="63"/>
      <c r="AJ64" s="240">
        <f>'7. Eastern Region'!AV33</f>
        <v>0</v>
      </c>
      <c r="AK64" s="63"/>
      <c r="AL64" s="240">
        <f>'7. Eastern Region'!AX33</f>
        <v>0</v>
      </c>
      <c r="AN64" s="240">
        <f t="shared" si="27"/>
        <v>0</v>
      </c>
      <c r="AP64" s="325">
        <f t="shared" si="28"/>
        <v>0</v>
      </c>
      <c r="AR64" s="240">
        <f>'7. Eastern Region'!BH33</f>
        <v>124360</v>
      </c>
      <c r="AS64" s="240">
        <f>'7. Eastern Region'!CJ33</f>
        <v>0</v>
      </c>
      <c r="AT64" s="240">
        <f>'7. Eastern Region'!BJ33</f>
        <v>0</v>
      </c>
      <c r="AV64" s="240">
        <f t="shared" si="29"/>
        <v>124360</v>
      </c>
      <c r="AX64" s="325">
        <f t="shared" si="18"/>
        <v>1</v>
      </c>
      <c r="AZ64" s="53">
        <f t="shared" si="30"/>
        <v>124360</v>
      </c>
      <c r="BB64" s="53">
        <f t="shared" si="31"/>
        <v>0</v>
      </c>
      <c r="BC64" s="53"/>
    </row>
    <row r="65" spans="2:55">
      <c r="B65" s="68">
        <f t="shared" si="32"/>
        <v>20</v>
      </c>
      <c r="C65" s="338">
        <f t="shared" si="19"/>
        <v>1</v>
      </c>
      <c r="D65" s="72" t="s">
        <v>2024</v>
      </c>
      <c r="E65" s="334" t="s">
        <v>2383</v>
      </c>
      <c r="G65" s="240">
        <f>'7. Eastern Region'!P34</f>
        <v>229800</v>
      </c>
      <c r="H65" s="63"/>
      <c r="I65" s="240">
        <f>'7. Eastern Region'!AV34</f>
        <v>0</v>
      </c>
      <c r="J65" s="63"/>
      <c r="K65" s="240">
        <f>'7. Eastern Region'!AX34</f>
        <v>0</v>
      </c>
      <c r="M65" s="240">
        <f t="shared" si="20"/>
        <v>0</v>
      </c>
      <c r="O65" s="325">
        <f t="shared" si="21"/>
        <v>0</v>
      </c>
      <c r="Q65" s="240">
        <f>'7. Eastern Region'!BH34</f>
        <v>229800</v>
      </c>
      <c r="R65" s="240">
        <f>'7. Eastern Region'!BI34</f>
        <v>0</v>
      </c>
      <c r="S65" s="240">
        <f>'7. Eastern Region'!BJ34</f>
        <v>0</v>
      </c>
      <c r="U65" s="240">
        <f t="shared" si="22"/>
        <v>229800</v>
      </c>
      <c r="W65" s="325">
        <f t="shared" si="23"/>
        <v>1</v>
      </c>
      <c r="Y65" s="53">
        <f t="shared" si="24"/>
        <v>229800</v>
      </c>
      <c r="AA65" s="53">
        <f t="shared" si="25"/>
        <v>0</v>
      </c>
      <c r="AB65" s="53"/>
      <c r="AC65" s="68">
        <f t="shared" si="33"/>
        <v>20</v>
      </c>
      <c r="AD65" s="338" t="str">
        <f t="shared" si="26"/>
        <v/>
      </c>
      <c r="AE65" s="72" t="s">
        <v>2024</v>
      </c>
      <c r="AF65" s="73" t="s">
        <v>3744</v>
      </c>
      <c r="AH65" s="329">
        <v>0</v>
      </c>
      <c r="AI65" s="63"/>
      <c r="AJ65" s="240">
        <f>'7. Eastern Region'!AV34</f>
        <v>0</v>
      </c>
      <c r="AK65" s="63"/>
      <c r="AL65" s="240">
        <f>'7. Eastern Region'!AX34</f>
        <v>0</v>
      </c>
      <c r="AN65" s="240">
        <f t="shared" si="27"/>
        <v>0</v>
      </c>
      <c r="AP65" s="325" t="str">
        <f t="shared" si="28"/>
        <v/>
      </c>
      <c r="AR65" s="240">
        <f>'7. Eastern Region'!BH34</f>
        <v>229800</v>
      </c>
      <c r="AS65" s="240">
        <f>'7. Eastern Region'!CJ34</f>
        <v>0</v>
      </c>
      <c r="AT65" s="240">
        <f>'7. Eastern Region'!BJ34</f>
        <v>0</v>
      </c>
      <c r="AV65" s="240">
        <f t="shared" si="29"/>
        <v>229800</v>
      </c>
      <c r="AX65" s="325" t="str">
        <f t="shared" si="18"/>
        <v/>
      </c>
      <c r="AZ65" s="53">
        <f t="shared" si="30"/>
        <v>229800</v>
      </c>
      <c r="BB65" s="53">
        <f t="shared" si="31"/>
        <v>0</v>
      </c>
      <c r="BC65" s="53"/>
    </row>
    <row r="66" spans="2:55">
      <c r="B66" s="68">
        <f t="shared" si="32"/>
        <v>21</v>
      </c>
      <c r="C66" s="338">
        <f t="shared" si="19"/>
        <v>1</v>
      </c>
      <c r="D66" s="72" t="s">
        <v>2024</v>
      </c>
      <c r="E66" s="334" t="s">
        <v>2445</v>
      </c>
      <c r="G66" s="240">
        <f>'7. Eastern Region'!P35</f>
        <v>309040</v>
      </c>
      <c r="H66" s="63"/>
      <c r="I66" s="240">
        <f>'7. Eastern Region'!AV35</f>
        <v>0</v>
      </c>
      <c r="J66" s="63"/>
      <c r="K66" s="240">
        <f>'7. Eastern Region'!AX35</f>
        <v>0</v>
      </c>
      <c r="M66" s="240">
        <f t="shared" si="20"/>
        <v>0</v>
      </c>
      <c r="O66" s="325">
        <f t="shared" si="21"/>
        <v>0</v>
      </c>
      <c r="Q66" s="240">
        <f>'7. Eastern Region'!BH35</f>
        <v>309040</v>
      </c>
      <c r="R66" s="240">
        <f>'7. Eastern Region'!BI35</f>
        <v>0</v>
      </c>
      <c r="S66" s="240">
        <f>'7. Eastern Region'!BJ35</f>
        <v>0</v>
      </c>
      <c r="U66" s="240">
        <f t="shared" si="22"/>
        <v>309040</v>
      </c>
      <c r="W66" s="325">
        <f t="shared" si="23"/>
        <v>1</v>
      </c>
      <c r="Y66" s="53">
        <f t="shared" si="24"/>
        <v>309040</v>
      </c>
      <c r="AA66" s="53">
        <f t="shared" si="25"/>
        <v>0</v>
      </c>
      <c r="AB66" s="53"/>
      <c r="AC66" s="68">
        <f t="shared" si="33"/>
        <v>21</v>
      </c>
      <c r="AD66" s="338">
        <f t="shared" si="26"/>
        <v>1</v>
      </c>
      <c r="AE66" s="72" t="s">
        <v>2024</v>
      </c>
      <c r="AF66" s="334" t="s">
        <v>3745</v>
      </c>
      <c r="AH66" s="240">
        <f>'7. Eastern Region'!P35</f>
        <v>309040</v>
      </c>
      <c r="AI66" s="63"/>
      <c r="AJ66" s="240">
        <f>'7. Eastern Region'!AV35</f>
        <v>0</v>
      </c>
      <c r="AK66" s="63"/>
      <c r="AL66" s="240">
        <f>'7. Eastern Region'!AX35</f>
        <v>0</v>
      </c>
      <c r="AN66" s="240">
        <f t="shared" si="27"/>
        <v>0</v>
      </c>
      <c r="AP66" s="325">
        <f t="shared" si="28"/>
        <v>0</v>
      </c>
      <c r="AR66" s="240">
        <f>'7. Eastern Region'!BH35</f>
        <v>309040</v>
      </c>
      <c r="AS66" s="240">
        <f>'7. Eastern Region'!CJ35</f>
        <v>0</v>
      </c>
      <c r="AT66" s="240">
        <f>'7. Eastern Region'!BJ35</f>
        <v>0</v>
      </c>
      <c r="AV66" s="240">
        <f t="shared" si="29"/>
        <v>309040</v>
      </c>
      <c r="AX66" s="325">
        <f t="shared" si="18"/>
        <v>1</v>
      </c>
      <c r="AZ66" s="53">
        <f t="shared" si="30"/>
        <v>309040</v>
      </c>
      <c r="BB66" s="53">
        <f t="shared" si="31"/>
        <v>0</v>
      </c>
      <c r="BC66" s="53"/>
    </row>
    <row r="67" spans="2:55">
      <c r="B67" s="68">
        <f t="shared" si="32"/>
        <v>22</v>
      </c>
      <c r="C67" s="338">
        <f t="shared" si="19"/>
        <v>1</v>
      </c>
      <c r="D67" s="72" t="s">
        <v>2024</v>
      </c>
      <c r="E67" s="334" t="s">
        <v>2402</v>
      </c>
      <c r="G67" s="240">
        <f>'7. Eastern Region'!P36</f>
        <v>170400</v>
      </c>
      <c r="H67" s="63"/>
      <c r="I67" s="240">
        <f>'7. Eastern Region'!AV36</f>
        <v>0</v>
      </c>
      <c r="J67" s="63"/>
      <c r="K67" s="240">
        <f>'7. Eastern Region'!AX36</f>
        <v>0</v>
      </c>
      <c r="M67" s="240">
        <f t="shared" si="20"/>
        <v>0</v>
      </c>
      <c r="O67" s="325">
        <f t="shared" si="21"/>
        <v>0</v>
      </c>
      <c r="Q67" s="240">
        <f>'7. Eastern Region'!BH36</f>
        <v>170400</v>
      </c>
      <c r="R67" s="240">
        <f>'7. Eastern Region'!BI36</f>
        <v>0</v>
      </c>
      <c r="S67" s="240">
        <f>'7. Eastern Region'!BJ36</f>
        <v>0</v>
      </c>
      <c r="U67" s="240">
        <f t="shared" si="22"/>
        <v>170400</v>
      </c>
      <c r="W67" s="325">
        <f t="shared" si="23"/>
        <v>1</v>
      </c>
      <c r="Y67" s="53">
        <f t="shared" si="24"/>
        <v>170400</v>
      </c>
      <c r="AA67" s="53">
        <f t="shared" si="25"/>
        <v>0</v>
      </c>
      <c r="AB67" s="53"/>
      <c r="AC67" s="68">
        <f t="shared" si="33"/>
        <v>22</v>
      </c>
      <c r="AD67" s="338" t="str">
        <f t="shared" si="26"/>
        <v/>
      </c>
      <c r="AE67" s="72" t="s">
        <v>2024</v>
      </c>
      <c r="AF67" s="73" t="s">
        <v>3746</v>
      </c>
      <c r="AH67" s="329">
        <v>0</v>
      </c>
      <c r="AI67" s="63"/>
      <c r="AJ67" s="240">
        <f>'7. Eastern Region'!AV36</f>
        <v>0</v>
      </c>
      <c r="AK67" s="63"/>
      <c r="AL67" s="240">
        <f>'7. Eastern Region'!AX36</f>
        <v>0</v>
      </c>
      <c r="AN67" s="240">
        <f t="shared" si="27"/>
        <v>0</v>
      </c>
      <c r="AP67" s="325" t="str">
        <f t="shared" si="28"/>
        <v/>
      </c>
      <c r="AR67" s="240">
        <f>'7. Eastern Region'!BH36</f>
        <v>170400</v>
      </c>
      <c r="AS67" s="240">
        <f>'7. Eastern Region'!CJ36</f>
        <v>0</v>
      </c>
      <c r="AT67" s="240">
        <f>'7. Eastern Region'!BJ36</f>
        <v>0</v>
      </c>
      <c r="AV67" s="240">
        <f t="shared" si="29"/>
        <v>170400</v>
      </c>
      <c r="AX67" s="325" t="str">
        <f t="shared" si="18"/>
        <v/>
      </c>
      <c r="AZ67" s="53">
        <f t="shared" si="30"/>
        <v>170400</v>
      </c>
      <c r="BB67" s="53">
        <f t="shared" si="31"/>
        <v>0</v>
      </c>
      <c r="BC67" s="53"/>
    </row>
    <row r="68" spans="2:55">
      <c r="B68" s="68">
        <f t="shared" si="32"/>
        <v>23</v>
      </c>
      <c r="C68" s="338">
        <f t="shared" si="19"/>
        <v>1</v>
      </c>
      <c r="D68" s="72" t="s">
        <v>2024</v>
      </c>
      <c r="E68" s="334" t="s">
        <v>2319</v>
      </c>
      <c r="G68" s="240">
        <f>'7. Eastern Region'!P37</f>
        <v>284000</v>
      </c>
      <c r="H68" s="63"/>
      <c r="I68" s="240">
        <f>'7. Eastern Region'!AV37</f>
        <v>284000</v>
      </c>
      <c r="J68" s="63"/>
      <c r="K68" s="240">
        <f>'7. Eastern Region'!AX37</f>
        <v>0</v>
      </c>
      <c r="M68" s="240">
        <f t="shared" si="20"/>
        <v>284000</v>
      </c>
      <c r="O68" s="325">
        <f t="shared" si="21"/>
        <v>1</v>
      </c>
      <c r="Q68" s="240">
        <f>'7. Eastern Region'!BH37</f>
        <v>0</v>
      </c>
      <c r="R68" s="240">
        <f>'7. Eastern Region'!BI37</f>
        <v>0</v>
      </c>
      <c r="S68" s="240">
        <f>'7. Eastern Region'!BJ37</f>
        <v>0</v>
      </c>
      <c r="U68" s="240">
        <f t="shared" si="22"/>
        <v>0</v>
      </c>
      <c r="W68" s="325">
        <f t="shared" si="23"/>
        <v>0</v>
      </c>
      <c r="Y68" s="53">
        <f t="shared" si="24"/>
        <v>284000</v>
      </c>
      <c r="AA68" s="53">
        <f t="shared" si="25"/>
        <v>0</v>
      </c>
      <c r="AB68" s="53"/>
      <c r="AC68" s="68">
        <f t="shared" si="33"/>
        <v>23</v>
      </c>
      <c r="AD68" s="338">
        <f t="shared" si="26"/>
        <v>1</v>
      </c>
      <c r="AE68" s="72" t="s">
        <v>2024</v>
      </c>
      <c r="AF68" s="334" t="s">
        <v>2319</v>
      </c>
      <c r="AH68" s="240">
        <f>'7. Eastern Region'!P37</f>
        <v>284000</v>
      </c>
      <c r="AI68" s="63"/>
      <c r="AJ68" s="240">
        <f>'7. Eastern Region'!AV37</f>
        <v>284000</v>
      </c>
      <c r="AK68" s="63"/>
      <c r="AL68" s="240">
        <f>'7. Eastern Region'!AX37</f>
        <v>0</v>
      </c>
      <c r="AN68" s="240">
        <f t="shared" si="27"/>
        <v>284000</v>
      </c>
      <c r="AP68" s="325">
        <f t="shared" si="28"/>
        <v>1</v>
      </c>
      <c r="AR68" s="240">
        <f>'7. Eastern Region'!BH37</f>
        <v>0</v>
      </c>
      <c r="AS68" s="240">
        <f>'7. Eastern Region'!CJ37</f>
        <v>0</v>
      </c>
      <c r="AT68" s="240">
        <f>'7. Eastern Region'!BJ37</f>
        <v>0</v>
      </c>
      <c r="AV68" s="240">
        <f t="shared" si="29"/>
        <v>0</v>
      </c>
      <c r="AX68" s="325">
        <f t="shared" si="18"/>
        <v>0</v>
      </c>
      <c r="AZ68" s="53">
        <f t="shared" si="30"/>
        <v>284000</v>
      </c>
      <c r="BB68" s="53">
        <f t="shared" si="31"/>
        <v>0</v>
      </c>
      <c r="BC68" s="53"/>
    </row>
    <row r="69" spans="2:55">
      <c r="B69" s="68">
        <f t="shared" si="32"/>
        <v>24</v>
      </c>
      <c r="C69" s="338">
        <f t="shared" si="19"/>
        <v>1</v>
      </c>
      <c r="D69" s="72" t="s">
        <v>2024</v>
      </c>
      <c r="E69" s="334" t="s">
        <v>2213</v>
      </c>
      <c r="G69" s="240">
        <f>'7. Eastern Region'!P38</f>
        <v>141280</v>
      </c>
      <c r="H69" s="63"/>
      <c r="I69" s="240">
        <f>'7. Eastern Region'!AV38</f>
        <v>0</v>
      </c>
      <c r="J69" s="63"/>
      <c r="K69" s="240">
        <f>'7. Eastern Region'!AX38</f>
        <v>141280</v>
      </c>
      <c r="M69" s="240">
        <f t="shared" si="20"/>
        <v>141280</v>
      </c>
      <c r="O69" s="325">
        <f t="shared" si="21"/>
        <v>1</v>
      </c>
      <c r="Q69" s="240">
        <f>'7. Eastern Region'!BH38</f>
        <v>0</v>
      </c>
      <c r="R69" s="240">
        <f>'7. Eastern Region'!BI38</f>
        <v>0</v>
      </c>
      <c r="S69" s="240">
        <f>'7. Eastern Region'!BJ38</f>
        <v>0</v>
      </c>
      <c r="U69" s="240">
        <f t="shared" si="22"/>
        <v>0</v>
      </c>
      <c r="W69" s="325">
        <f t="shared" si="23"/>
        <v>0</v>
      </c>
      <c r="Y69" s="53">
        <f t="shared" si="24"/>
        <v>0</v>
      </c>
      <c r="AA69" s="53">
        <f t="shared" si="25"/>
        <v>141280</v>
      </c>
      <c r="AB69" s="53"/>
      <c r="AC69" s="68">
        <f t="shared" si="33"/>
        <v>24</v>
      </c>
      <c r="AD69" s="338">
        <f t="shared" si="26"/>
        <v>1</v>
      </c>
      <c r="AE69" s="72" t="s">
        <v>2024</v>
      </c>
      <c r="AF69" s="334" t="s">
        <v>2213</v>
      </c>
      <c r="AH69" s="240">
        <f>'7. Eastern Region'!P38</f>
        <v>141280</v>
      </c>
      <c r="AI69" s="63"/>
      <c r="AJ69" s="240">
        <f>'7. Eastern Region'!AV38</f>
        <v>0</v>
      </c>
      <c r="AK69" s="63"/>
      <c r="AL69" s="240">
        <f>'7. Eastern Region'!AX38</f>
        <v>141280</v>
      </c>
      <c r="AN69" s="240">
        <f t="shared" si="27"/>
        <v>141280</v>
      </c>
      <c r="AP69" s="325">
        <f t="shared" si="28"/>
        <v>1</v>
      </c>
      <c r="AR69" s="240">
        <f>'7. Eastern Region'!BH38</f>
        <v>0</v>
      </c>
      <c r="AS69" s="240">
        <f>'7. Eastern Region'!CJ38</f>
        <v>0</v>
      </c>
      <c r="AT69" s="240">
        <f>'7. Eastern Region'!BJ38</f>
        <v>0</v>
      </c>
      <c r="AV69" s="240">
        <f t="shared" si="29"/>
        <v>0</v>
      </c>
      <c r="AX69" s="325">
        <f t="shared" si="18"/>
        <v>0</v>
      </c>
      <c r="AZ69" s="53">
        <f t="shared" si="30"/>
        <v>0</v>
      </c>
      <c r="BB69" s="53">
        <f t="shared" si="31"/>
        <v>141280</v>
      </c>
      <c r="BC69" s="53"/>
    </row>
    <row r="70" spans="2:55">
      <c r="B70" s="68">
        <f t="shared" si="32"/>
        <v>25</v>
      </c>
      <c r="C70" s="338">
        <f t="shared" si="19"/>
        <v>1</v>
      </c>
      <c r="D70" s="72" t="s">
        <v>2024</v>
      </c>
      <c r="E70" s="334" t="s">
        <v>2110</v>
      </c>
      <c r="G70" s="240">
        <f>'7. Eastern Region'!P39</f>
        <v>109000</v>
      </c>
      <c r="H70" s="63"/>
      <c r="I70" s="240">
        <f>'7. Eastern Region'!AV39</f>
        <v>109000</v>
      </c>
      <c r="J70" s="63"/>
      <c r="K70" s="240">
        <f>'7. Eastern Region'!AX39</f>
        <v>0</v>
      </c>
      <c r="M70" s="240">
        <f t="shared" si="20"/>
        <v>109000</v>
      </c>
      <c r="O70" s="325">
        <f t="shared" si="21"/>
        <v>1</v>
      </c>
      <c r="Q70" s="240">
        <f>'7. Eastern Region'!BH39</f>
        <v>0</v>
      </c>
      <c r="R70" s="240">
        <f>'7. Eastern Region'!BI39</f>
        <v>0</v>
      </c>
      <c r="S70" s="240">
        <f>'7. Eastern Region'!BJ39</f>
        <v>0</v>
      </c>
      <c r="U70" s="240">
        <f t="shared" si="22"/>
        <v>0</v>
      </c>
      <c r="W70" s="325">
        <f t="shared" si="23"/>
        <v>0</v>
      </c>
      <c r="Y70" s="53">
        <f t="shared" si="24"/>
        <v>109000</v>
      </c>
      <c r="AA70" s="53">
        <f t="shared" si="25"/>
        <v>0</v>
      </c>
      <c r="AB70" s="53"/>
      <c r="AC70" s="68">
        <f t="shared" si="33"/>
        <v>25</v>
      </c>
      <c r="AD70" s="338">
        <f t="shared" si="26"/>
        <v>1</v>
      </c>
      <c r="AE70" s="72" t="s">
        <v>2024</v>
      </c>
      <c r="AF70" s="334" t="s">
        <v>2110</v>
      </c>
      <c r="AH70" s="240">
        <f>'7. Eastern Region'!P39</f>
        <v>109000</v>
      </c>
      <c r="AI70" s="63"/>
      <c r="AJ70" s="240">
        <f>'7. Eastern Region'!AV39</f>
        <v>109000</v>
      </c>
      <c r="AK70" s="63"/>
      <c r="AL70" s="240">
        <f>'7. Eastern Region'!AX39</f>
        <v>0</v>
      </c>
      <c r="AN70" s="240">
        <f t="shared" si="27"/>
        <v>109000</v>
      </c>
      <c r="AP70" s="325">
        <f t="shared" si="28"/>
        <v>1</v>
      </c>
      <c r="AR70" s="240">
        <f>'7. Eastern Region'!BH39</f>
        <v>0</v>
      </c>
      <c r="AS70" s="240">
        <f>'7. Eastern Region'!CJ39</f>
        <v>0</v>
      </c>
      <c r="AT70" s="240">
        <f>'7. Eastern Region'!BJ39</f>
        <v>0</v>
      </c>
      <c r="AV70" s="240">
        <f t="shared" si="29"/>
        <v>0</v>
      </c>
      <c r="AX70" s="325">
        <f t="shared" si="18"/>
        <v>0</v>
      </c>
      <c r="AZ70" s="53">
        <f t="shared" si="30"/>
        <v>109000</v>
      </c>
      <c r="BB70" s="53">
        <f t="shared" si="31"/>
        <v>0</v>
      </c>
      <c r="BC70" s="53"/>
    </row>
    <row r="71" spans="2:55">
      <c r="B71" s="68">
        <f t="shared" si="32"/>
        <v>26</v>
      </c>
      <c r="C71" s="338">
        <f t="shared" si="19"/>
        <v>1</v>
      </c>
      <c r="D71" s="72" t="s">
        <v>2024</v>
      </c>
      <c r="E71" s="334" t="s">
        <v>2096</v>
      </c>
      <c r="G71" s="240">
        <f>'7. Eastern Region'!P40</f>
        <v>54880</v>
      </c>
      <c r="H71" s="63"/>
      <c r="I71" s="240">
        <f>'7. Eastern Region'!AV40</f>
        <v>54880</v>
      </c>
      <c r="J71" s="63"/>
      <c r="K71" s="240">
        <f>'7. Eastern Region'!AX40</f>
        <v>0</v>
      </c>
      <c r="M71" s="240">
        <f t="shared" si="20"/>
        <v>54880</v>
      </c>
      <c r="O71" s="325">
        <f t="shared" si="21"/>
        <v>1</v>
      </c>
      <c r="Q71" s="240">
        <f>'7. Eastern Region'!BH40</f>
        <v>0</v>
      </c>
      <c r="R71" s="240">
        <f>'7. Eastern Region'!BI40</f>
        <v>0</v>
      </c>
      <c r="S71" s="240">
        <f>'7. Eastern Region'!BJ40</f>
        <v>0</v>
      </c>
      <c r="U71" s="240">
        <f t="shared" si="22"/>
        <v>0</v>
      </c>
      <c r="W71" s="325">
        <f t="shared" si="23"/>
        <v>0</v>
      </c>
      <c r="Y71" s="53">
        <f t="shared" si="24"/>
        <v>54880</v>
      </c>
      <c r="AA71" s="53">
        <f t="shared" si="25"/>
        <v>0</v>
      </c>
      <c r="AB71" s="53"/>
      <c r="AC71" s="68">
        <f t="shared" si="33"/>
        <v>26</v>
      </c>
      <c r="AD71" s="338">
        <f t="shared" si="26"/>
        <v>1</v>
      </c>
      <c r="AE71" s="72" t="s">
        <v>2024</v>
      </c>
      <c r="AF71" s="334" t="s">
        <v>2096</v>
      </c>
      <c r="AH71" s="240">
        <f>'7. Eastern Region'!P40</f>
        <v>54880</v>
      </c>
      <c r="AI71" s="63"/>
      <c r="AJ71" s="240">
        <f>'7. Eastern Region'!AV40</f>
        <v>54880</v>
      </c>
      <c r="AK71" s="63"/>
      <c r="AL71" s="240">
        <f>'7. Eastern Region'!AX40</f>
        <v>0</v>
      </c>
      <c r="AN71" s="240">
        <f t="shared" si="27"/>
        <v>54880</v>
      </c>
      <c r="AP71" s="325">
        <f t="shared" si="28"/>
        <v>1</v>
      </c>
      <c r="AR71" s="240">
        <f>'7. Eastern Region'!BH40</f>
        <v>0</v>
      </c>
      <c r="AS71" s="240">
        <f>'7. Eastern Region'!CJ40</f>
        <v>0</v>
      </c>
      <c r="AT71" s="240">
        <f>'7. Eastern Region'!BJ40</f>
        <v>0</v>
      </c>
      <c r="AV71" s="240">
        <f t="shared" si="29"/>
        <v>0</v>
      </c>
      <c r="AX71" s="325">
        <f t="shared" si="18"/>
        <v>0</v>
      </c>
      <c r="AZ71" s="53">
        <f t="shared" si="30"/>
        <v>54880</v>
      </c>
      <c r="BB71" s="53">
        <f t="shared" si="31"/>
        <v>0</v>
      </c>
      <c r="BC71" s="53"/>
    </row>
    <row r="72" spans="2:55">
      <c r="B72" s="68">
        <f t="shared" si="32"/>
        <v>27</v>
      </c>
      <c r="C72" s="338">
        <f t="shared" si="19"/>
        <v>1</v>
      </c>
      <c r="D72" s="72" t="s">
        <v>2024</v>
      </c>
      <c r="E72" s="334" t="s">
        <v>2334</v>
      </c>
      <c r="G72" s="240">
        <f>'7. Eastern Region'!P41</f>
        <v>292440</v>
      </c>
      <c r="H72" s="63"/>
      <c r="I72" s="240">
        <f>'7. Eastern Region'!AV41</f>
        <v>235400</v>
      </c>
      <c r="J72" s="63"/>
      <c r="K72" s="240">
        <f>'7. Eastern Region'!AX41</f>
        <v>0</v>
      </c>
      <c r="M72" s="240">
        <f t="shared" si="20"/>
        <v>235400</v>
      </c>
      <c r="O72" s="325">
        <f t="shared" si="21"/>
        <v>0.80495144303104915</v>
      </c>
      <c r="Q72" s="240">
        <f>'7. Eastern Region'!BH41</f>
        <v>57040</v>
      </c>
      <c r="R72" s="240">
        <f>'7. Eastern Region'!BI41</f>
        <v>0</v>
      </c>
      <c r="S72" s="240">
        <f>'7. Eastern Region'!BJ41</f>
        <v>0</v>
      </c>
      <c r="U72" s="240">
        <f t="shared" si="22"/>
        <v>57040</v>
      </c>
      <c r="W72" s="325">
        <f t="shared" si="23"/>
        <v>0.1950485569689509</v>
      </c>
      <c r="Y72" s="53">
        <f t="shared" ref="Y72:Y77" si="34">I72+Q72</f>
        <v>292440</v>
      </c>
      <c r="AA72" s="53">
        <f t="shared" ref="AA72:AA77" si="35">K72+S72</f>
        <v>0</v>
      </c>
      <c r="AB72" s="53"/>
      <c r="AC72" s="68">
        <f t="shared" si="33"/>
        <v>27</v>
      </c>
      <c r="AD72" s="338">
        <f t="shared" si="26"/>
        <v>1</v>
      </c>
      <c r="AE72" s="72" t="s">
        <v>2024</v>
      </c>
      <c r="AF72" s="334" t="s">
        <v>2334</v>
      </c>
      <c r="AH72" s="240">
        <f>'7. Eastern Region'!P41</f>
        <v>292440</v>
      </c>
      <c r="AI72" s="63"/>
      <c r="AJ72" s="240">
        <f>'7. Eastern Region'!AV41</f>
        <v>235400</v>
      </c>
      <c r="AK72" s="63"/>
      <c r="AL72" s="240">
        <f>'7. Eastern Region'!AX41</f>
        <v>0</v>
      </c>
      <c r="AN72" s="240">
        <f t="shared" si="27"/>
        <v>235400</v>
      </c>
      <c r="AP72" s="325">
        <f t="shared" si="28"/>
        <v>0.80495144303104915</v>
      </c>
      <c r="AR72" s="240">
        <f>'7. Eastern Region'!BH41</f>
        <v>57040</v>
      </c>
      <c r="AS72" s="240">
        <f>'7. Eastern Region'!CJ41</f>
        <v>0</v>
      </c>
      <c r="AT72" s="240">
        <f>'7. Eastern Region'!BJ41</f>
        <v>0</v>
      </c>
      <c r="AV72" s="240">
        <f t="shared" si="29"/>
        <v>57040</v>
      </c>
      <c r="AX72" s="325">
        <f t="shared" si="18"/>
        <v>0.1950485569689509</v>
      </c>
      <c r="AZ72" s="53">
        <f t="shared" si="30"/>
        <v>292440</v>
      </c>
      <c r="BB72" s="53">
        <f t="shared" si="31"/>
        <v>0</v>
      </c>
      <c r="BC72" s="53"/>
    </row>
    <row r="73" spans="2:55">
      <c r="B73" s="68">
        <f t="shared" si="32"/>
        <v>28</v>
      </c>
      <c r="C73" s="338">
        <f t="shared" si="19"/>
        <v>1</v>
      </c>
      <c r="D73" s="72" t="s">
        <v>2024</v>
      </c>
      <c r="E73" s="334" t="s">
        <v>2089</v>
      </c>
      <c r="G73" s="240">
        <f>'7. Eastern Region'!P42</f>
        <v>112800</v>
      </c>
      <c r="H73" s="63"/>
      <c r="I73" s="240">
        <f>'7. Eastern Region'!AV42</f>
        <v>0</v>
      </c>
      <c r="J73" s="63"/>
      <c r="K73" s="240">
        <f>'7. Eastern Region'!AX42</f>
        <v>112800</v>
      </c>
      <c r="M73" s="240">
        <f t="shared" si="20"/>
        <v>112800</v>
      </c>
      <c r="O73" s="325">
        <f t="shared" si="21"/>
        <v>1</v>
      </c>
      <c r="Q73" s="240">
        <f>'7. Eastern Region'!BH42</f>
        <v>0</v>
      </c>
      <c r="R73" s="240">
        <f>'7. Eastern Region'!BI42</f>
        <v>0</v>
      </c>
      <c r="S73" s="240">
        <f>'7. Eastern Region'!BJ42</f>
        <v>0</v>
      </c>
      <c r="U73" s="240">
        <f t="shared" si="22"/>
        <v>0</v>
      </c>
      <c r="W73" s="325">
        <f t="shared" si="23"/>
        <v>0</v>
      </c>
      <c r="Y73" s="53">
        <f t="shared" si="34"/>
        <v>0</v>
      </c>
      <c r="AA73" s="53">
        <f t="shared" si="35"/>
        <v>112800</v>
      </c>
      <c r="AB73" s="53"/>
      <c r="AC73" s="68">
        <f t="shared" si="33"/>
        <v>28</v>
      </c>
      <c r="AD73" s="338">
        <f t="shared" si="26"/>
        <v>1</v>
      </c>
      <c r="AE73" s="72" t="s">
        <v>2024</v>
      </c>
      <c r="AF73" s="334" t="s">
        <v>2089</v>
      </c>
      <c r="AH73" s="240">
        <f>'7. Eastern Region'!P42</f>
        <v>112800</v>
      </c>
      <c r="AI73" s="63"/>
      <c r="AJ73" s="240">
        <f>'7. Eastern Region'!AV42</f>
        <v>0</v>
      </c>
      <c r="AK73" s="63"/>
      <c r="AL73" s="240">
        <f>'7. Eastern Region'!AX42</f>
        <v>112800</v>
      </c>
      <c r="AN73" s="240">
        <f t="shared" si="27"/>
        <v>112800</v>
      </c>
      <c r="AP73" s="325">
        <f t="shared" si="28"/>
        <v>1</v>
      </c>
      <c r="AR73" s="240">
        <f>'7. Eastern Region'!BH42</f>
        <v>0</v>
      </c>
      <c r="AS73" s="240">
        <f>'7. Eastern Region'!CJ42</f>
        <v>0</v>
      </c>
      <c r="AT73" s="240">
        <f>'7. Eastern Region'!BJ42</f>
        <v>0</v>
      </c>
      <c r="AV73" s="240">
        <f t="shared" si="29"/>
        <v>0</v>
      </c>
      <c r="AX73" s="325">
        <f t="shared" si="18"/>
        <v>0</v>
      </c>
      <c r="AZ73" s="53">
        <f t="shared" si="30"/>
        <v>0</v>
      </c>
      <c r="BB73" s="53">
        <f t="shared" si="31"/>
        <v>112800</v>
      </c>
      <c r="BC73" s="53"/>
    </row>
    <row r="74" spans="2:55">
      <c r="B74" s="68">
        <f t="shared" si="32"/>
        <v>29</v>
      </c>
      <c r="C74" s="338">
        <f t="shared" si="19"/>
        <v>1</v>
      </c>
      <c r="D74" s="72" t="s">
        <v>2024</v>
      </c>
      <c r="E74" s="334" t="s">
        <v>2245</v>
      </c>
      <c r="G74" s="240">
        <f>'7. Eastern Region'!P43</f>
        <v>121520</v>
      </c>
      <c r="H74" s="63"/>
      <c r="I74" s="240">
        <f>'7. Eastern Region'!AV43</f>
        <v>0</v>
      </c>
      <c r="J74" s="63"/>
      <c r="K74" s="240">
        <f>'7. Eastern Region'!AX43</f>
        <v>0</v>
      </c>
      <c r="M74" s="240">
        <f t="shared" si="20"/>
        <v>0</v>
      </c>
      <c r="O74" s="325">
        <f t="shared" si="21"/>
        <v>0</v>
      </c>
      <c r="Q74" s="240">
        <f>'7. Eastern Region'!BH43</f>
        <v>121520</v>
      </c>
      <c r="R74" s="240">
        <f>'7. Eastern Region'!BI43</f>
        <v>0</v>
      </c>
      <c r="S74" s="240">
        <f>'7. Eastern Region'!BJ43</f>
        <v>0</v>
      </c>
      <c r="U74" s="240">
        <f t="shared" si="22"/>
        <v>121520</v>
      </c>
      <c r="W74" s="325">
        <f t="shared" si="23"/>
        <v>1</v>
      </c>
      <c r="Y74" s="53">
        <f t="shared" si="34"/>
        <v>121520</v>
      </c>
      <c r="AA74" s="53">
        <f t="shared" si="35"/>
        <v>0</v>
      </c>
      <c r="AB74" s="53"/>
      <c r="AC74" s="68">
        <f t="shared" si="33"/>
        <v>29</v>
      </c>
      <c r="AD74" s="338" t="str">
        <f t="shared" si="26"/>
        <v/>
      </c>
      <c r="AE74" s="72" t="s">
        <v>2024</v>
      </c>
      <c r="AF74" s="73" t="s">
        <v>3742</v>
      </c>
      <c r="AH74" s="329">
        <v>0</v>
      </c>
      <c r="AI74" s="63"/>
      <c r="AJ74" s="240">
        <f>'7. Eastern Region'!AV43</f>
        <v>0</v>
      </c>
      <c r="AK74" s="63"/>
      <c r="AL74" s="240">
        <f>'7. Eastern Region'!AX43</f>
        <v>0</v>
      </c>
      <c r="AN74" s="240">
        <f t="shared" si="27"/>
        <v>0</v>
      </c>
      <c r="AP74" s="325" t="str">
        <f t="shared" si="28"/>
        <v/>
      </c>
      <c r="AR74" s="240">
        <f>'7. Eastern Region'!BH43</f>
        <v>121520</v>
      </c>
      <c r="AS74" s="240">
        <f>'7. Eastern Region'!CJ43</f>
        <v>0</v>
      </c>
      <c r="AT74" s="240">
        <f>'7. Eastern Region'!BJ43</f>
        <v>0</v>
      </c>
      <c r="AV74" s="240">
        <f t="shared" si="29"/>
        <v>121520</v>
      </c>
      <c r="AX74" s="325" t="str">
        <f t="shared" si="18"/>
        <v/>
      </c>
      <c r="AZ74" s="53">
        <f t="shared" si="30"/>
        <v>121520</v>
      </c>
      <c r="BB74" s="53">
        <f t="shared" si="31"/>
        <v>0</v>
      </c>
      <c r="BC74" s="53"/>
    </row>
    <row r="75" spans="2:55">
      <c r="B75" s="68">
        <f t="shared" si="32"/>
        <v>30</v>
      </c>
      <c r="C75" s="338">
        <f t="shared" si="19"/>
        <v>1</v>
      </c>
      <c r="D75" s="72" t="s">
        <v>2024</v>
      </c>
      <c r="E75" s="334" t="s">
        <v>2287</v>
      </c>
      <c r="G75" s="240">
        <f>'7. Eastern Region'!P44</f>
        <v>206400</v>
      </c>
      <c r="H75" s="63"/>
      <c r="I75" s="240">
        <f>'7. Eastern Region'!AV44</f>
        <v>206400</v>
      </c>
      <c r="J75" s="63"/>
      <c r="K75" s="240">
        <f>'7. Eastern Region'!AX44</f>
        <v>0</v>
      </c>
      <c r="M75" s="240">
        <f t="shared" si="20"/>
        <v>206400</v>
      </c>
      <c r="O75" s="325">
        <f t="shared" si="21"/>
        <v>1</v>
      </c>
      <c r="Q75" s="240">
        <f>'7. Eastern Region'!BH44</f>
        <v>0</v>
      </c>
      <c r="R75" s="240">
        <f>'7. Eastern Region'!BI44</f>
        <v>0</v>
      </c>
      <c r="S75" s="240">
        <f>'7. Eastern Region'!BJ44</f>
        <v>0</v>
      </c>
      <c r="U75" s="240">
        <f t="shared" si="22"/>
        <v>0</v>
      </c>
      <c r="W75" s="325">
        <f t="shared" si="23"/>
        <v>0</v>
      </c>
      <c r="Y75" s="53">
        <f t="shared" si="34"/>
        <v>206400</v>
      </c>
      <c r="AA75" s="53">
        <f t="shared" si="35"/>
        <v>0</v>
      </c>
      <c r="AB75" s="53"/>
      <c r="AC75" s="68">
        <f t="shared" si="33"/>
        <v>30</v>
      </c>
      <c r="AD75" s="338">
        <f t="shared" si="26"/>
        <v>1</v>
      </c>
      <c r="AE75" s="72" t="s">
        <v>2024</v>
      </c>
      <c r="AF75" s="334" t="s">
        <v>3749</v>
      </c>
      <c r="AH75" s="240">
        <f>'7. Eastern Region'!P44</f>
        <v>206400</v>
      </c>
      <c r="AI75" s="63"/>
      <c r="AJ75" s="240">
        <f>'7. Eastern Region'!AV44</f>
        <v>206400</v>
      </c>
      <c r="AK75" s="63"/>
      <c r="AL75" s="240">
        <f>'7. Eastern Region'!AX44</f>
        <v>0</v>
      </c>
      <c r="AN75" s="240">
        <f t="shared" si="27"/>
        <v>206400</v>
      </c>
      <c r="AP75" s="325">
        <f t="shared" si="28"/>
        <v>1</v>
      </c>
      <c r="AR75" s="240">
        <f>'7. Eastern Region'!BH44</f>
        <v>0</v>
      </c>
      <c r="AS75" s="240">
        <f>'7. Eastern Region'!CJ44</f>
        <v>0</v>
      </c>
      <c r="AT75" s="240">
        <f>'7. Eastern Region'!BJ44</f>
        <v>0</v>
      </c>
      <c r="AV75" s="240">
        <f t="shared" si="29"/>
        <v>0</v>
      </c>
      <c r="AX75" s="325">
        <f t="shared" si="18"/>
        <v>0</v>
      </c>
      <c r="AZ75" s="53">
        <f t="shared" si="30"/>
        <v>206400</v>
      </c>
      <c r="BB75" s="53">
        <f t="shared" si="31"/>
        <v>0</v>
      </c>
      <c r="BC75" s="53"/>
    </row>
    <row r="76" spans="2:55">
      <c r="B76" s="68">
        <f t="shared" si="32"/>
        <v>31</v>
      </c>
      <c r="C76" s="338">
        <f t="shared" si="19"/>
        <v>1</v>
      </c>
      <c r="D76" s="72" t="s">
        <v>2024</v>
      </c>
      <c r="E76" s="334" t="s">
        <v>2058</v>
      </c>
      <c r="G76" s="240">
        <f>'7. Eastern Region'!P45</f>
        <v>128800</v>
      </c>
      <c r="H76" s="63"/>
      <c r="I76" s="240">
        <f>'7. Eastern Region'!AV45</f>
        <v>0</v>
      </c>
      <c r="J76" s="63"/>
      <c r="K76" s="240">
        <f>'7. Eastern Region'!AX45</f>
        <v>0</v>
      </c>
      <c r="M76" s="240">
        <f t="shared" si="20"/>
        <v>0</v>
      </c>
      <c r="O76" s="325">
        <f t="shared" si="21"/>
        <v>0</v>
      </c>
      <c r="Q76" s="240">
        <f>'7. Eastern Region'!BH45</f>
        <v>128800</v>
      </c>
      <c r="R76" s="240">
        <f>'7. Eastern Region'!BI45</f>
        <v>0</v>
      </c>
      <c r="S76" s="240">
        <f>'7. Eastern Region'!BJ45</f>
        <v>0</v>
      </c>
      <c r="U76" s="240">
        <f t="shared" si="22"/>
        <v>128800</v>
      </c>
      <c r="W76" s="325">
        <f t="shared" si="23"/>
        <v>1</v>
      </c>
      <c r="Y76" s="53">
        <f t="shared" si="34"/>
        <v>128800</v>
      </c>
      <c r="AA76" s="53">
        <f t="shared" si="35"/>
        <v>0</v>
      </c>
      <c r="AB76" s="53"/>
      <c r="AC76" s="68">
        <f t="shared" si="33"/>
        <v>31</v>
      </c>
      <c r="AD76" s="338">
        <f t="shared" si="26"/>
        <v>1</v>
      </c>
      <c r="AE76" s="72" t="s">
        <v>2024</v>
      </c>
      <c r="AF76" s="334" t="s">
        <v>3747</v>
      </c>
      <c r="AH76" s="240">
        <f>'7. Eastern Region'!P45</f>
        <v>128800</v>
      </c>
      <c r="AI76" s="63"/>
      <c r="AJ76" s="240">
        <f>'7. Eastern Region'!AV45</f>
        <v>0</v>
      </c>
      <c r="AK76" s="63"/>
      <c r="AL76" s="240">
        <f>'7. Eastern Region'!AX45</f>
        <v>0</v>
      </c>
      <c r="AN76" s="240">
        <f t="shared" si="27"/>
        <v>0</v>
      </c>
      <c r="AP76" s="325">
        <f t="shared" si="28"/>
        <v>0</v>
      </c>
      <c r="AR76" s="240">
        <f>'7. Eastern Region'!BH45</f>
        <v>128800</v>
      </c>
      <c r="AS76" s="240">
        <f>'7. Eastern Region'!CJ45</f>
        <v>0</v>
      </c>
      <c r="AT76" s="240">
        <f>'7. Eastern Region'!BJ45</f>
        <v>0</v>
      </c>
      <c r="AV76" s="240">
        <f t="shared" si="29"/>
        <v>128800</v>
      </c>
      <c r="AX76" s="325">
        <f t="shared" si="18"/>
        <v>1</v>
      </c>
      <c r="AZ76" s="53">
        <f t="shared" si="30"/>
        <v>128800</v>
      </c>
      <c r="BB76" s="53">
        <f t="shared" si="31"/>
        <v>0</v>
      </c>
      <c r="BC76" s="53"/>
    </row>
    <row r="77" spans="2:55">
      <c r="B77" s="68">
        <f t="shared" si="32"/>
        <v>32</v>
      </c>
      <c r="C77" s="338">
        <f t="shared" si="19"/>
        <v>1</v>
      </c>
      <c r="D77" s="72" t="s">
        <v>2024</v>
      </c>
      <c r="E77" s="334" t="s">
        <v>2162</v>
      </c>
      <c r="G77" s="240">
        <f>'7. Eastern Region'!P46</f>
        <v>193840</v>
      </c>
      <c r="H77" s="63"/>
      <c r="I77" s="240">
        <f>'7. Eastern Region'!AV46</f>
        <v>0</v>
      </c>
      <c r="J77" s="63"/>
      <c r="K77" s="240">
        <f>'7. Eastern Region'!AX46</f>
        <v>0</v>
      </c>
      <c r="M77" s="240">
        <f t="shared" si="20"/>
        <v>0</v>
      </c>
      <c r="O77" s="325">
        <f t="shared" si="21"/>
        <v>0</v>
      </c>
      <c r="Q77" s="240">
        <f>'7. Eastern Region'!BH46</f>
        <v>193840</v>
      </c>
      <c r="R77" s="240">
        <f>'7. Eastern Region'!BI46</f>
        <v>0</v>
      </c>
      <c r="S77" s="240">
        <f>'7. Eastern Region'!BJ46</f>
        <v>0</v>
      </c>
      <c r="U77" s="240">
        <f t="shared" si="22"/>
        <v>193840</v>
      </c>
      <c r="W77" s="325">
        <f t="shared" si="23"/>
        <v>1</v>
      </c>
      <c r="Y77" s="53">
        <f t="shared" si="34"/>
        <v>193840</v>
      </c>
      <c r="AA77" s="53">
        <f t="shared" si="35"/>
        <v>0</v>
      </c>
      <c r="AB77" s="53"/>
      <c r="AC77" s="68">
        <f t="shared" si="33"/>
        <v>32</v>
      </c>
      <c r="AD77" s="338">
        <f t="shared" si="26"/>
        <v>1</v>
      </c>
      <c r="AE77" s="72" t="s">
        <v>2024</v>
      </c>
      <c r="AF77" s="334" t="s">
        <v>3741</v>
      </c>
      <c r="AH77" s="240">
        <f>'7. Eastern Region'!P46</f>
        <v>193840</v>
      </c>
      <c r="AI77" s="63"/>
      <c r="AJ77" s="240">
        <f>'7. Eastern Region'!AV46</f>
        <v>0</v>
      </c>
      <c r="AK77" s="63"/>
      <c r="AL77" s="240">
        <f>'7. Eastern Region'!AX46</f>
        <v>0</v>
      </c>
      <c r="AN77" s="240">
        <f t="shared" si="27"/>
        <v>0</v>
      </c>
      <c r="AP77" s="325">
        <f t="shared" si="28"/>
        <v>0</v>
      </c>
      <c r="AR77" s="240">
        <f>'7. Eastern Region'!BH46</f>
        <v>193840</v>
      </c>
      <c r="AS77" s="240">
        <f>'7. Eastern Region'!CJ46</f>
        <v>0</v>
      </c>
      <c r="AT77" s="240">
        <f>'7. Eastern Region'!BJ46</f>
        <v>0</v>
      </c>
      <c r="AV77" s="240">
        <f t="shared" si="29"/>
        <v>193840</v>
      </c>
      <c r="AX77" s="325">
        <f t="shared" si="18"/>
        <v>1</v>
      </c>
      <c r="AZ77" s="53">
        <f t="shared" si="30"/>
        <v>193840</v>
      </c>
      <c r="BB77" s="53">
        <f t="shared" si="31"/>
        <v>0</v>
      </c>
      <c r="BC77" s="53"/>
    </row>
    <row r="78" spans="2:55" ht="15" thickBot="1">
      <c r="C78" s="221">
        <f>SUM(C46:C77)</f>
        <v>32</v>
      </c>
      <c r="D78" s="337" t="s">
        <v>3280</v>
      </c>
      <c r="G78" s="239">
        <f>SUM(G46:G77)</f>
        <v>5457520</v>
      </c>
      <c r="I78" s="239">
        <f>SUM(I46:I77)</f>
        <v>2057280</v>
      </c>
      <c r="K78" s="239">
        <f>SUM(K46:K77)</f>
        <v>570600</v>
      </c>
      <c r="M78" s="239">
        <f>SUM(M46:M77)</f>
        <v>2627880</v>
      </c>
      <c r="O78" s="326">
        <f t="shared" si="21"/>
        <v>0.48151541359445316</v>
      </c>
      <c r="Q78" s="239">
        <f>SUM(Q46:Q77)</f>
        <v>2630760</v>
      </c>
      <c r="S78" s="239">
        <f>SUM(S46:S77)</f>
        <v>198880</v>
      </c>
      <c r="U78" s="239">
        <f>SUM(U46:U77)</f>
        <v>2829640</v>
      </c>
      <c r="W78" s="326">
        <f t="shared" si="23"/>
        <v>0.51848458640554684</v>
      </c>
      <c r="Y78" s="332">
        <f>SUM(Y46:Y77)</f>
        <v>4688040</v>
      </c>
      <c r="Z78" s="333"/>
      <c r="AA78" s="332">
        <f>SUM(AA46:AA77)</f>
        <v>769480</v>
      </c>
      <c r="AB78" s="466"/>
      <c r="AD78" s="221">
        <f>SUM(AD46:AD77)</f>
        <v>27</v>
      </c>
      <c r="AE78" s="337" t="s">
        <v>3280</v>
      </c>
      <c r="AH78" s="239">
        <f>SUM(AH46:AH77)</f>
        <v>4663320</v>
      </c>
      <c r="AJ78" s="239">
        <f>SUM(AJ46:AJ77)</f>
        <v>2057280</v>
      </c>
      <c r="AL78" s="239">
        <f>SUM(AL46:AL77)</f>
        <v>570600</v>
      </c>
      <c r="AN78" s="239">
        <f>SUM(AN46:AN77)</f>
        <v>2627880</v>
      </c>
      <c r="AP78" s="326">
        <f t="shared" ref="AP78" si="36">AN78/AH78</f>
        <v>0.56352126810941561</v>
      </c>
      <c r="AR78" s="239">
        <f>SUM(AR46:AR77)</f>
        <v>2630760</v>
      </c>
      <c r="AT78" s="239">
        <f>SUM(AT46:AT77)</f>
        <v>198880</v>
      </c>
      <c r="AV78" s="239">
        <f>SUM(AV46:AV77)</f>
        <v>2829640</v>
      </c>
      <c r="AX78" s="326">
        <f t="shared" ref="AX78" si="37">AV78/AH78</f>
        <v>0.60678658123397067</v>
      </c>
      <c r="AZ78" s="332">
        <f>SUM(AZ46:AZ77)</f>
        <v>4688040</v>
      </c>
      <c r="BA78" s="333"/>
      <c r="BB78" s="332">
        <f>SUM(BB46:BB77)</f>
        <v>769480</v>
      </c>
      <c r="BC78" s="466"/>
    </row>
    <row r="79" spans="2:55">
      <c r="G79" s="327"/>
      <c r="I79" s="331">
        <f>I78/M78</f>
        <v>0.78286679757066535</v>
      </c>
      <c r="J79" s="330"/>
      <c r="K79" s="331">
        <f>K78/M78</f>
        <v>0.21713320242933468</v>
      </c>
      <c r="L79" s="330"/>
      <c r="M79" s="331"/>
      <c r="N79" s="330"/>
      <c r="O79" s="331"/>
      <c r="P79" s="330"/>
      <c r="Q79" s="331">
        <f>Q78/U78</f>
        <v>0.92971544083346291</v>
      </c>
      <c r="R79" s="330"/>
      <c r="S79" s="331">
        <f>S78/U78</f>
        <v>7.0284559166537086E-2</v>
      </c>
      <c r="T79" s="330"/>
      <c r="U79" s="331"/>
      <c r="Y79" s="325">
        <f>Y78/G78</f>
        <v>0.85900555563699266</v>
      </c>
      <c r="Z79" s="325"/>
      <c r="AA79" s="325">
        <f>AA78/G78</f>
        <v>0.14099444436300737</v>
      </c>
      <c r="AB79" s="325"/>
      <c r="AH79" s="327"/>
      <c r="AJ79" s="331">
        <f>AJ78/AN78</f>
        <v>0.78286679757066535</v>
      </c>
      <c r="AK79" s="330"/>
      <c r="AL79" s="331">
        <f>AL78/AN78</f>
        <v>0.21713320242933468</v>
      </c>
      <c r="AM79" s="330"/>
      <c r="AN79" s="331"/>
      <c r="AO79" s="330"/>
      <c r="AP79" s="331"/>
      <c r="AQ79" s="330"/>
      <c r="AR79" s="331">
        <f>AR78/AV78</f>
        <v>0.92971544083346291</v>
      </c>
      <c r="AS79" s="330"/>
      <c r="AT79" s="331">
        <f>AT78/AV78</f>
        <v>7.0284559166537086E-2</v>
      </c>
      <c r="AU79" s="330"/>
      <c r="AV79" s="331"/>
      <c r="AZ79" s="325">
        <f>AZ78/AH78</f>
        <v>1.0053009443915493</v>
      </c>
      <c r="BA79" s="325"/>
      <c r="BB79" s="325">
        <f>BB78/AH78</f>
        <v>0.1650069049518369</v>
      </c>
      <c r="BC79" s="325"/>
    </row>
    <row r="80" spans="2:55" ht="15" thickBot="1">
      <c r="C80" s="240">
        <f>COUNTIF(M46:M77,"&lt;&gt;0")+COUNTIF(M11:M36,"&lt;&gt;0")</f>
        <v>42</v>
      </c>
      <c r="D80" s="465" t="s">
        <v>3735</v>
      </c>
    </row>
    <row r="81" spans="2:55" ht="15" thickBot="1">
      <c r="B81" s="41"/>
      <c r="C81" s="41">
        <f>C78+C37</f>
        <v>58</v>
      </c>
      <c r="D81" s="337" t="s">
        <v>3280</v>
      </c>
      <c r="G81" s="339">
        <f>G78+G37</f>
        <v>10743120</v>
      </c>
      <c r="H81" s="340"/>
      <c r="I81" s="339">
        <f>I78+I37</f>
        <v>4134240</v>
      </c>
      <c r="J81" s="340"/>
      <c r="K81" s="339">
        <f>K78+K37</f>
        <v>1006880</v>
      </c>
      <c r="L81" s="340"/>
      <c r="M81" s="339">
        <f>M78+M37</f>
        <v>5141120</v>
      </c>
      <c r="N81" s="340"/>
      <c r="O81" s="341">
        <f t="shared" si="21"/>
        <v>0.47854999292570499</v>
      </c>
      <c r="P81" s="340"/>
      <c r="Q81" s="339">
        <f>Q78+Q37</f>
        <v>4946920</v>
      </c>
      <c r="R81" s="340"/>
      <c r="S81" s="339">
        <f>S78+S37</f>
        <v>655080</v>
      </c>
      <c r="T81" s="340"/>
      <c r="U81" s="339">
        <f>U78+U37</f>
        <v>5602000</v>
      </c>
      <c r="V81" s="340"/>
      <c r="W81" s="341">
        <f t="shared" si="23"/>
        <v>0.52145000707429501</v>
      </c>
      <c r="X81" s="340"/>
      <c r="Y81" s="339">
        <f>Y78+Y37</f>
        <v>9081160</v>
      </c>
      <c r="Z81" s="340"/>
      <c r="AA81" s="339">
        <f>AA78+AA37</f>
        <v>1661960</v>
      </c>
      <c r="AC81" s="41"/>
      <c r="AD81" s="41">
        <f>AD78+AD37</f>
        <v>53</v>
      </c>
      <c r="AE81" s="337" t="s">
        <v>3280</v>
      </c>
      <c r="AH81" s="357">
        <f>AH78+AH37</f>
        <v>9948920</v>
      </c>
      <c r="AI81" s="333"/>
      <c r="AJ81" s="357">
        <f>AJ78+AJ37</f>
        <v>4134240</v>
      </c>
      <c r="AK81" s="333"/>
      <c r="AL81" s="357">
        <f>AL78+AL37</f>
        <v>1006880</v>
      </c>
      <c r="AM81" s="333"/>
      <c r="AN81" s="357">
        <f>AN78+AN37</f>
        <v>5141120</v>
      </c>
      <c r="AO81" s="333"/>
      <c r="AP81" s="358">
        <f t="shared" ref="AP81" si="38">AN81/AH81</f>
        <v>0.51675156700425773</v>
      </c>
      <c r="AQ81" s="333"/>
      <c r="AR81" s="357">
        <f>AR78+AR37</f>
        <v>4946920</v>
      </c>
      <c r="AS81" s="333"/>
      <c r="AT81" s="357">
        <f>AT78+AT37</f>
        <v>655080</v>
      </c>
      <c r="AU81" s="333"/>
      <c r="AV81" s="357">
        <f>AV78+AV37</f>
        <v>5602000</v>
      </c>
      <c r="AW81" s="333"/>
      <c r="AX81" s="358">
        <f t="shared" ref="AX81" si="39">AV81/AH81</f>
        <v>0.56307619319483926</v>
      </c>
      <c r="AY81" s="333"/>
      <c r="AZ81" s="357">
        <f>AZ78+AZ37</f>
        <v>9081160</v>
      </c>
      <c r="BA81" s="333"/>
      <c r="BB81" s="357">
        <f>BB78+BB37</f>
        <v>1661960</v>
      </c>
      <c r="BC81" s="467"/>
    </row>
    <row r="82" spans="2:55">
      <c r="I82" s="331">
        <f>I81/M81</f>
        <v>0.80415162454873645</v>
      </c>
      <c r="J82" s="330"/>
      <c r="K82" s="331">
        <f>K81/M81</f>
        <v>0.19584837545126355</v>
      </c>
      <c r="L82" s="330"/>
      <c r="M82" s="331"/>
      <c r="N82" s="330"/>
      <c r="O82" s="331"/>
      <c r="P82" s="330"/>
      <c r="Q82" s="331">
        <f>Q81/U81</f>
        <v>0.88306319171724379</v>
      </c>
      <c r="R82" s="330"/>
      <c r="S82" s="331">
        <f>S81/U81</f>
        <v>0.11693680828275616</v>
      </c>
      <c r="T82" s="330"/>
      <c r="U82" s="331"/>
      <c r="Y82" s="325">
        <f>Y81/G81</f>
        <v>0.84530006180699835</v>
      </c>
      <c r="Z82" s="325"/>
      <c r="AA82" s="325">
        <f>AA81/G81</f>
        <v>0.15469993819300165</v>
      </c>
      <c r="AJ82" s="331">
        <f>AJ81/AN81</f>
        <v>0.80415162454873645</v>
      </c>
      <c r="AK82" s="330"/>
      <c r="AL82" s="331">
        <f>AL81/AN81</f>
        <v>0.19584837545126355</v>
      </c>
      <c r="AM82" s="330"/>
      <c r="AN82" s="331"/>
      <c r="AO82" s="330"/>
      <c r="AP82" s="331"/>
      <c r="AQ82" s="330"/>
      <c r="AR82" s="331">
        <f>AR81/AV81</f>
        <v>0.88306319171724379</v>
      </c>
      <c r="AS82" s="330"/>
      <c r="AT82" s="331">
        <f>AT81/AV81</f>
        <v>0.11693680828275616</v>
      </c>
      <c r="AU82" s="330"/>
      <c r="AV82" s="331"/>
      <c r="AZ82" s="325">
        <f>AZ81/AH81</f>
        <v>0.91277847243720922</v>
      </c>
      <c r="BA82" s="325"/>
      <c r="BB82" s="325">
        <f>BB81/AH81</f>
        <v>0.16704928776188771</v>
      </c>
      <c r="BC82" s="325"/>
    </row>
    <row r="83" spans="2:55">
      <c r="Y83" s="325"/>
      <c r="Z83" s="325"/>
      <c r="AA83" s="325"/>
      <c r="AZ83" s="325"/>
      <c r="BA83" s="325"/>
      <c r="BB83" s="325"/>
      <c r="BC83" s="325"/>
    </row>
    <row r="84" spans="2:55">
      <c r="B84" s="7" t="s">
        <v>3760</v>
      </c>
      <c r="C84" s="7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  <c r="AA84" s="185"/>
      <c r="AC84" s="7" t="s">
        <v>3760</v>
      </c>
      <c r="AD84" s="7"/>
      <c r="AE84" s="185"/>
      <c r="AF84" s="185"/>
      <c r="AG84" s="185"/>
      <c r="AH84" s="185"/>
      <c r="AI84" s="185"/>
      <c r="AJ84" s="185"/>
      <c r="AK84" s="185"/>
      <c r="AL84" s="185"/>
      <c r="AM84" s="185"/>
      <c r="AN84" s="185"/>
      <c r="AO84" s="185"/>
      <c r="AP84" s="185"/>
      <c r="AQ84" s="185"/>
      <c r="AR84" s="185"/>
      <c r="AS84" s="185"/>
      <c r="AT84" s="185"/>
      <c r="AU84" s="185"/>
      <c r="AV84" s="185"/>
      <c r="AW84" s="185"/>
      <c r="AX84" s="185"/>
      <c r="AY84" s="185"/>
      <c r="AZ84" s="185"/>
      <c r="BA84" s="185"/>
      <c r="BB84" s="185"/>
      <c r="BC84" s="185"/>
    </row>
    <row r="86" spans="2:55" ht="15" customHeight="1">
      <c r="G86" s="473" t="s">
        <v>1884</v>
      </c>
      <c r="I86" s="473" t="s">
        <v>2010</v>
      </c>
      <c r="J86" s="260"/>
      <c r="K86" s="473" t="s">
        <v>2011</v>
      </c>
      <c r="M86" s="473" t="s">
        <v>3241</v>
      </c>
      <c r="O86" s="473" t="s">
        <v>3244</v>
      </c>
      <c r="Q86" s="473" t="s">
        <v>2012</v>
      </c>
      <c r="R86" s="5"/>
      <c r="S86" s="473" t="s">
        <v>2013</v>
      </c>
      <c r="U86" s="473" t="s">
        <v>3242</v>
      </c>
      <c r="W86" s="473" t="s">
        <v>3244</v>
      </c>
      <c r="Y86" s="473" t="s">
        <v>3266</v>
      </c>
      <c r="Z86" s="5"/>
      <c r="AA86" s="473" t="s">
        <v>3267</v>
      </c>
      <c r="AH86" s="473" t="s">
        <v>1884</v>
      </c>
      <c r="AJ86" s="473" t="s">
        <v>2010</v>
      </c>
      <c r="AK86" s="462"/>
      <c r="AL86" s="473" t="s">
        <v>2011</v>
      </c>
      <c r="AN86" s="473" t="s">
        <v>3241</v>
      </c>
      <c r="AP86" s="473" t="s">
        <v>3244</v>
      </c>
      <c r="AR86" s="473" t="s">
        <v>2012</v>
      </c>
      <c r="AS86" s="5"/>
      <c r="AT86" s="473" t="s">
        <v>2013</v>
      </c>
      <c r="AV86" s="473" t="s">
        <v>3242</v>
      </c>
      <c r="AX86" s="473" t="s">
        <v>3244</v>
      </c>
      <c r="AZ86" s="473" t="s">
        <v>3266</v>
      </c>
      <c r="BA86" s="5"/>
      <c r="BB86" s="473" t="s">
        <v>3267</v>
      </c>
      <c r="BC86" s="462"/>
    </row>
    <row r="87" spans="2:55">
      <c r="G87" s="473"/>
      <c r="I87" s="473"/>
      <c r="J87" s="260"/>
      <c r="K87" s="473"/>
      <c r="M87" s="473"/>
      <c r="O87" s="473"/>
      <c r="Q87" s="473"/>
      <c r="R87" s="5"/>
      <c r="S87" s="473"/>
      <c r="U87" s="473"/>
      <c r="W87" s="473"/>
      <c r="Y87" s="473"/>
      <c r="Z87" s="5"/>
      <c r="AA87" s="473"/>
      <c r="AH87" s="473"/>
      <c r="AJ87" s="473"/>
      <c r="AK87" s="462"/>
      <c r="AL87" s="473"/>
      <c r="AN87" s="473"/>
      <c r="AP87" s="473"/>
      <c r="AR87" s="473"/>
      <c r="AS87" s="5"/>
      <c r="AT87" s="473"/>
      <c r="AV87" s="473"/>
      <c r="AX87" s="473"/>
      <c r="AZ87" s="473"/>
      <c r="BA87" s="5"/>
      <c r="BB87" s="473"/>
      <c r="BC87" s="462"/>
    </row>
    <row r="88" spans="2:55">
      <c r="D88" s="4" t="s">
        <v>1473</v>
      </c>
      <c r="E88" s="4" t="s">
        <v>118</v>
      </c>
      <c r="G88" s="473"/>
      <c r="I88" s="473"/>
      <c r="J88" s="260"/>
      <c r="K88" s="473"/>
      <c r="M88" s="473"/>
      <c r="O88" s="473"/>
      <c r="Q88" s="473"/>
      <c r="R88" s="5"/>
      <c r="S88" s="473"/>
      <c r="U88" s="473"/>
      <c r="W88" s="473"/>
      <c r="Y88" s="473"/>
      <c r="Z88" s="5"/>
      <c r="AA88" s="473"/>
      <c r="AB88" s="462"/>
      <c r="AE88" s="4" t="s">
        <v>1473</v>
      </c>
      <c r="AF88" s="4" t="s">
        <v>118</v>
      </c>
      <c r="AH88" s="473"/>
      <c r="AJ88" s="473"/>
      <c r="AK88" s="462"/>
      <c r="AL88" s="473"/>
      <c r="AN88" s="473"/>
      <c r="AP88" s="473"/>
      <c r="AR88" s="473"/>
      <c r="AS88" s="5"/>
      <c r="AT88" s="473"/>
      <c r="AV88" s="473"/>
      <c r="AX88" s="473"/>
      <c r="AZ88" s="473"/>
      <c r="BA88" s="5"/>
      <c r="BB88" s="473"/>
      <c r="BC88" s="462"/>
    </row>
    <row r="90" spans="2:55">
      <c r="B90" s="68">
        <v>1</v>
      </c>
      <c r="C90" s="338">
        <f t="shared" ref="C90:C119" si="40">IF(G90=0,"",1)</f>
        <v>1</v>
      </c>
      <c r="D90" s="68" t="s">
        <v>2771</v>
      </c>
      <c r="E90" s="73" t="s">
        <v>2694</v>
      </c>
      <c r="G90" s="265">
        <f>'6. Northern Region'!P15</f>
        <v>72200</v>
      </c>
      <c r="I90" s="240">
        <f>'6. Northern Region'!AV15</f>
        <v>49520</v>
      </c>
      <c r="J90" s="63"/>
      <c r="K90" s="240">
        <f>'6. Northern Region'!AX15</f>
        <v>0</v>
      </c>
      <c r="L90" s="63"/>
      <c r="M90" s="240">
        <f>K90+I90</f>
        <v>49520</v>
      </c>
      <c r="O90" s="325">
        <f t="shared" ref="O90" si="41">M90/G90</f>
        <v>0.68587257617728536</v>
      </c>
      <c r="Q90" s="240">
        <f>'6. Northern Region'!BH15</f>
        <v>22680</v>
      </c>
      <c r="R90" s="63"/>
      <c r="S90" s="240">
        <f>'6. Northern Region'!BJ15</f>
        <v>0</v>
      </c>
      <c r="T90" s="63"/>
      <c r="U90" s="240">
        <f>S90+Q90</f>
        <v>22680</v>
      </c>
      <c r="W90" s="325">
        <f t="shared" ref="W90" si="42">U90/G90</f>
        <v>0.31412742382271469</v>
      </c>
      <c r="Y90" s="53">
        <f t="shared" ref="Y90" si="43">I90+Q90</f>
        <v>72200</v>
      </c>
      <c r="AA90" s="53">
        <f t="shared" ref="AA90" si="44">K90+S90</f>
        <v>0</v>
      </c>
      <c r="AB90" s="53"/>
      <c r="AC90" s="68">
        <v>1</v>
      </c>
      <c r="AD90" s="338">
        <f t="shared" ref="AD90:AD119" si="45">IF(AH90=0,"",1)</f>
        <v>1</v>
      </c>
      <c r="AE90" s="68" t="s">
        <v>2771</v>
      </c>
      <c r="AF90" s="334" t="s">
        <v>2694</v>
      </c>
      <c r="AH90" s="265">
        <f>IF(M90=0,0,G90)</f>
        <v>72200</v>
      </c>
      <c r="AJ90" s="240">
        <f>IF(AH90=0,0,I90)</f>
        <v>49520</v>
      </c>
      <c r="AK90" s="63"/>
      <c r="AL90" s="240">
        <f>IF(AH90=0,0,K90)</f>
        <v>0</v>
      </c>
      <c r="AM90" s="63"/>
      <c r="AN90" s="240">
        <f>AL90+AJ90</f>
        <v>49520</v>
      </c>
      <c r="AP90" s="325">
        <f>IF(AH90=0,"",AN90/AH90)</f>
        <v>0.68587257617728536</v>
      </c>
      <c r="AR90" s="240">
        <f>IF(AH90=0,0,Q90)</f>
        <v>22680</v>
      </c>
      <c r="AS90" s="63"/>
      <c r="AT90" s="240">
        <f>IF(AH90=0,0,S90)</f>
        <v>0</v>
      </c>
      <c r="AU90" s="63"/>
      <c r="AV90" s="240">
        <f>AT90+AR90</f>
        <v>22680</v>
      </c>
      <c r="AX90" s="325">
        <f>IF(AH90=0,"",AV90/AH90)</f>
        <v>0.31412742382271469</v>
      </c>
      <c r="AZ90" s="53">
        <f t="shared" ref="AZ90" si="46">AJ90+AR90</f>
        <v>72200</v>
      </c>
      <c r="BB90" s="53">
        <f t="shared" ref="BB90" si="47">AL90+AT90</f>
        <v>0</v>
      </c>
      <c r="BC90" s="53"/>
    </row>
    <row r="91" spans="2:55">
      <c r="B91" s="68">
        <f>B90+1</f>
        <v>2</v>
      </c>
      <c r="C91" s="338">
        <f t="shared" si="40"/>
        <v>1</v>
      </c>
      <c r="D91" s="68" t="s">
        <v>2771</v>
      </c>
      <c r="E91" s="73" t="s">
        <v>2667</v>
      </c>
      <c r="G91" s="265">
        <f>'6. Northern Region'!P16</f>
        <v>76600</v>
      </c>
      <c r="I91" s="240">
        <f>'6. Northern Region'!AV16</f>
        <v>0</v>
      </c>
      <c r="J91" s="63"/>
      <c r="K91" s="240">
        <f>'6. Northern Region'!AX16</f>
        <v>0</v>
      </c>
      <c r="L91" s="63"/>
      <c r="M91" s="240">
        <f t="shared" ref="M91:M119" si="48">K91+I91</f>
        <v>0</v>
      </c>
      <c r="O91" s="325">
        <f t="shared" ref="O91:O120" si="49">M91/G91</f>
        <v>0</v>
      </c>
      <c r="Q91" s="240">
        <f>'6. Northern Region'!BH16</f>
        <v>76600</v>
      </c>
      <c r="R91" s="63"/>
      <c r="S91" s="240">
        <f>'6. Northern Region'!BJ16</f>
        <v>0</v>
      </c>
      <c r="T91" s="63"/>
      <c r="U91" s="240">
        <f t="shared" ref="U91:U119" si="50">S91+Q91</f>
        <v>76600</v>
      </c>
      <c r="W91" s="325">
        <f t="shared" ref="W91:W120" si="51">U91/G91</f>
        <v>1</v>
      </c>
      <c r="Y91" s="53">
        <f t="shared" ref="Y91:Y119" si="52">I91+Q91</f>
        <v>76600</v>
      </c>
      <c r="AA91" s="53">
        <f t="shared" ref="AA91:AA119" si="53">K91+S91</f>
        <v>0</v>
      </c>
      <c r="AB91" s="53"/>
      <c r="AC91" s="68">
        <f>AC90+1</f>
        <v>2</v>
      </c>
      <c r="AD91" s="338" t="str">
        <f t="shared" si="45"/>
        <v/>
      </c>
      <c r="AE91" s="68" t="s">
        <v>2771</v>
      </c>
      <c r="AF91" s="73" t="s">
        <v>2667</v>
      </c>
      <c r="AH91" s="265">
        <f t="shared" ref="AH91:AH119" si="54">IF(M91=0,0,G91)</f>
        <v>0</v>
      </c>
      <c r="AJ91" s="240">
        <f t="shared" ref="AJ91:AJ119" si="55">IF(AH91=0,0,I91)</f>
        <v>0</v>
      </c>
      <c r="AK91" s="63"/>
      <c r="AL91" s="240">
        <f t="shared" ref="AL91:AL119" si="56">IF(AH91=0,0,K91)</f>
        <v>0</v>
      </c>
      <c r="AM91" s="63"/>
      <c r="AN91" s="240">
        <f t="shared" ref="AN91:AN119" si="57">AL91+AJ91</f>
        <v>0</v>
      </c>
      <c r="AP91" s="325" t="str">
        <f t="shared" ref="AP91:AP119" si="58">IF(AH91=0,"",AN91/AH91)</f>
        <v/>
      </c>
      <c r="AR91" s="240">
        <f t="shared" ref="AR91:AR119" si="59">IF(AH91=0,0,Q91)</f>
        <v>0</v>
      </c>
      <c r="AS91" s="63"/>
      <c r="AT91" s="240">
        <f t="shared" ref="AT91:AT119" si="60">IF(AH91=0,0,S91)</f>
        <v>0</v>
      </c>
      <c r="AU91" s="63"/>
      <c r="AV91" s="240">
        <f t="shared" ref="AV91:AV119" si="61">AT91+AR91</f>
        <v>0</v>
      </c>
      <c r="AX91" s="325" t="str">
        <f t="shared" ref="AX91:AX119" si="62">IF(AH91=0,"",AV91/AH91)</f>
        <v/>
      </c>
      <c r="AZ91" s="53">
        <f t="shared" ref="AZ91:AZ119" si="63">AJ91+AR91</f>
        <v>0</v>
      </c>
      <c r="BB91" s="53">
        <f t="shared" ref="BB91:BB119" si="64">AL91+AT91</f>
        <v>0</v>
      </c>
      <c r="BC91" s="53"/>
    </row>
    <row r="92" spans="2:55">
      <c r="B92" s="68">
        <f t="shared" ref="B92:B119" si="65">B91+1</f>
        <v>3</v>
      </c>
      <c r="C92" s="338">
        <f t="shared" si="40"/>
        <v>1</v>
      </c>
      <c r="D92" s="68" t="s">
        <v>2771</v>
      </c>
      <c r="E92" s="73" t="s">
        <v>2490</v>
      </c>
      <c r="G92" s="265">
        <f>'6. Northern Region'!P17</f>
        <v>132560</v>
      </c>
      <c r="I92" s="240">
        <f>'6. Northern Region'!AV17</f>
        <v>132560</v>
      </c>
      <c r="J92" s="63"/>
      <c r="K92" s="240">
        <f>'6. Northern Region'!AX17</f>
        <v>0</v>
      </c>
      <c r="L92" s="63"/>
      <c r="M92" s="240">
        <f t="shared" si="48"/>
        <v>132560</v>
      </c>
      <c r="O92" s="325">
        <f t="shared" si="49"/>
        <v>1</v>
      </c>
      <c r="Q92" s="240">
        <f>'6. Northern Region'!BH17</f>
        <v>0</v>
      </c>
      <c r="R92" s="63"/>
      <c r="S92" s="240">
        <f>'6. Northern Region'!BJ17</f>
        <v>0</v>
      </c>
      <c r="T92" s="63"/>
      <c r="U92" s="240">
        <f t="shared" si="50"/>
        <v>0</v>
      </c>
      <c r="W92" s="325">
        <f t="shared" si="51"/>
        <v>0</v>
      </c>
      <c r="Y92" s="53">
        <f t="shared" si="52"/>
        <v>132560</v>
      </c>
      <c r="AA92" s="53">
        <f t="shared" si="53"/>
        <v>0</v>
      </c>
      <c r="AB92" s="53"/>
      <c r="AC92" s="68">
        <f t="shared" ref="AC92:AC119" si="66">AC91+1</f>
        <v>3</v>
      </c>
      <c r="AD92" s="338">
        <f t="shared" si="45"/>
        <v>1</v>
      </c>
      <c r="AE92" s="68" t="s">
        <v>2771</v>
      </c>
      <c r="AF92" s="334" t="s">
        <v>2490</v>
      </c>
      <c r="AH92" s="265">
        <f t="shared" si="54"/>
        <v>132560</v>
      </c>
      <c r="AJ92" s="240">
        <f t="shared" si="55"/>
        <v>132560</v>
      </c>
      <c r="AK92" s="63"/>
      <c r="AL92" s="240">
        <f t="shared" si="56"/>
        <v>0</v>
      </c>
      <c r="AM92" s="63"/>
      <c r="AN92" s="240">
        <f t="shared" si="57"/>
        <v>132560</v>
      </c>
      <c r="AP92" s="325">
        <f t="shared" si="58"/>
        <v>1</v>
      </c>
      <c r="AR92" s="240">
        <f t="shared" si="59"/>
        <v>0</v>
      </c>
      <c r="AS92" s="63"/>
      <c r="AT92" s="240">
        <f t="shared" si="60"/>
        <v>0</v>
      </c>
      <c r="AU92" s="63"/>
      <c r="AV92" s="240">
        <f t="shared" si="61"/>
        <v>0</v>
      </c>
      <c r="AX92" s="325">
        <f t="shared" si="62"/>
        <v>0</v>
      </c>
      <c r="AZ92" s="53">
        <f t="shared" si="63"/>
        <v>132560</v>
      </c>
      <c r="BB92" s="53">
        <f t="shared" si="64"/>
        <v>0</v>
      </c>
      <c r="BC92" s="53"/>
    </row>
    <row r="93" spans="2:55">
      <c r="B93" s="68">
        <f t="shared" si="65"/>
        <v>4</v>
      </c>
      <c r="C93" s="338">
        <f t="shared" si="40"/>
        <v>1</v>
      </c>
      <c r="D93" s="68" t="s">
        <v>2771</v>
      </c>
      <c r="E93" s="73" t="s">
        <v>2646</v>
      </c>
      <c r="G93" s="265">
        <f>'6. Northern Region'!P18</f>
        <v>117360</v>
      </c>
      <c r="I93" s="240">
        <f>'6. Northern Region'!AV18</f>
        <v>0</v>
      </c>
      <c r="J93" s="63"/>
      <c r="K93" s="240">
        <f>'6. Northern Region'!AX18</f>
        <v>0</v>
      </c>
      <c r="L93" s="63"/>
      <c r="M93" s="240">
        <f t="shared" si="48"/>
        <v>0</v>
      </c>
      <c r="O93" s="325">
        <f t="shared" si="49"/>
        <v>0</v>
      </c>
      <c r="Q93" s="240">
        <f>'6. Northern Region'!BH18</f>
        <v>117360</v>
      </c>
      <c r="R93" s="63"/>
      <c r="S93" s="240">
        <f>'6. Northern Region'!BJ18</f>
        <v>0</v>
      </c>
      <c r="T93" s="63"/>
      <c r="U93" s="240">
        <f t="shared" si="50"/>
        <v>117360</v>
      </c>
      <c r="W93" s="325">
        <f t="shared" si="51"/>
        <v>1</v>
      </c>
      <c r="Y93" s="53">
        <f t="shared" si="52"/>
        <v>117360</v>
      </c>
      <c r="AA93" s="53">
        <f t="shared" si="53"/>
        <v>0</v>
      </c>
      <c r="AB93" s="53"/>
      <c r="AC93" s="68">
        <f t="shared" si="66"/>
        <v>4</v>
      </c>
      <c r="AD93" s="338" t="str">
        <f t="shared" si="45"/>
        <v/>
      </c>
      <c r="AE93" s="68" t="s">
        <v>2771</v>
      </c>
      <c r="AF93" s="73" t="s">
        <v>2646</v>
      </c>
      <c r="AH93" s="265">
        <f t="shared" si="54"/>
        <v>0</v>
      </c>
      <c r="AJ93" s="240">
        <f t="shared" si="55"/>
        <v>0</v>
      </c>
      <c r="AK93" s="63"/>
      <c r="AL93" s="240">
        <f t="shared" si="56"/>
        <v>0</v>
      </c>
      <c r="AM93" s="63"/>
      <c r="AN93" s="240">
        <f t="shared" si="57"/>
        <v>0</v>
      </c>
      <c r="AP93" s="325" t="str">
        <f t="shared" si="58"/>
        <v/>
      </c>
      <c r="AR93" s="240">
        <f t="shared" si="59"/>
        <v>0</v>
      </c>
      <c r="AS93" s="63"/>
      <c r="AT93" s="240">
        <f t="shared" si="60"/>
        <v>0</v>
      </c>
      <c r="AU93" s="63"/>
      <c r="AV93" s="240">
        <f t="shared" si="61"/>
        <v>0</v>
      </c>
      <c r="AX93" s="325" t="str">
        <f t="shared" si="62"/>
        <v/>
      </c>
      <c r="AZ93" s="53">
        <f t="shared" si="63"/>
        <v>0</v>
      </c>
      <c r="BB93" s="53">
        <f t="shared" si="64"/>
        <v>0</v>
      </c>
      <c r="BC93" s="53"/>
    </row>
    <row r="94" spans="2:55">
      <c r="B94" s="68">
        <f t="shared" si="65"/>
        <v>5</v>
      </c>
      <c r="C94" s="338">
        <f t="shared" si="40"/>
        <v>1</v>
      </c>
      <c r="D94" s="68" t="s">
        <v>2771</v>
      </c>
      <c r="E94" s="73" t="s">
        <v>2630</v>
      </c>
      <c r="G94" s="265">
        <f>'6. Northern Region'!P19</f>
        <v>91480</v>
      </c>
      <c r="I94" s="240">
        <f>'6. Northern Region'!AV19</f>
        <v>0</v>
      </c>
      <c r="J94" s="63"/>
      <c r="K94" s="240">
        <f>'6. Northern Region'!AX19</f>
        <v>91480</v>
      </c>
      <c r="L94" s="63"/>
      <c r="M94" s="240">
        <f t="shared" si="48"/>
        <v>91480</v>
      </c>
      <c r="O94" s="325">
        <f t="shared" si="49"/>
        <v>1</v>
      </c>
      <c r="Q94" s="240">
        <f>'6. Northern Region'!BH19</f>
        <v>0</v>
      </c>
      <c r="R94" s="63"/>
      <c r="S94" s="240">
        <f>'6. Northern Region'!BJ19</f>
        <v>0</v>
      </c>
      <c r="T94" s="63"/>
      <c r="U94" s="240">
        <f t="shared" si="50"/>
        <v>0</v>
      </c>
      <c r="W94" s="325">
        <f t="shared" si="51"/>
        <v>0</v>
      </c>
      <c r="Y94" s="53">
        <f t="shared" si="52"/>
        <v>0</v>
      </c>
      <c r="AA94" s="53">
        <f t="shared" si="53"/>
        <v>91480</v>
      </c>
      <c r="AB94" s="53"/>
      <c r="AC94" s="68">
        <f t="shared" si="66"/>
        <v>5</v>
      </c>
      <c r="AD94" s="338">
        <f t="shared" si="45"/>
        <v>1</v>
      </c>
      <c r="AE94" s="68" t="s">
        <v>2771</v>
      </c>
      <c r="AF94" s="334" t="s">
        <v>2630</v>
      </c>
      <c r="AH94" s="265">
        <f t="shared" si="54"/>
        <v>91480</v>
      </c>
      <c r="AJ94" s="240">
        <f t="shared" si="55"/>
        <v>0</v>
      </c>
      <c r="AK94" s="63"/>
      <c r="AL94" s="240">
        <f t="shared" si="56"/>
        <v>91480</v>
      </c>
      <c r="AM94" s="63"/>
      <c r="AN94" s="240">
        <f t="shared" si="57"/>
        <v>91480</v>
      </c>
      <c r="AP94" s="325">
        <f t="shared" si="58"/>
        <v>1</v>
      </c>
      <c r="AR94" s="240">
        <f t="shared" si="59"/>
        <v>0</v>
      </c>
      <c r="AS94" s="63"/>
      <c r="AT94" s="240">
        <f t="shared" si="60"/>
        <v>0</v>
      </c>
      <c r="AU94" s="63"/>
      <c r="AV94" s="240">
        <f t="shared" si="61"/>
        <v>0</v>
      </c>
      <c r="AX94" s="325">
        <f t="shared" si="62"/>
        <v>0</v>
      </c>
      <c r="AZ94" s="53">
        <f t="shared" si="63"/>
        <v>0</v>
      </c>
      <c r="BB94" s="53">
        <f t="shared" si="64"/>
        <v>91480</v>
      </c>
      <c r="BC94" s="53"/>
    </row>
    <row r="95" spans="2:55">
      <c r="B95" s="68">
        <f t="shared" si="65"/>
        <v>6</v>
      </c>
      <c r="C95" s="338">
        <f t="shared" si="40"/>
        <v>1</v>
      </c>
      <c r="D95" s="68" t="s">
        <v>2771</v>
      </c>
      <c r="E95" s="190" t="s">
        <v>2777</v>
      </c>
      <c r="G95" s="265">
        <f>'6. Northern Region'!P20</f>
        <v>112040</v>
      </c>
      <c r="I95" s="240">
        <f>'6. Northern Region'!AV20</f>
        <v>0</v>
      </c>
      <c r="J95" s="63"/>
      <c r="K95" s="240">
        <f>'6. Northern Region'!AX20</f>
        <v>0</v>
      </c>
      <c r="L95" s="63"/>
      <c r="M95" s="240">
        <f t="shared" si="48"/>
        <v>0</v>
      </c>
      <c r="O95" s="325">
        <f t="shared" si="49"/>
        <v>0</v>
      </c>
      <c r="Q95" s="240">
        <f>'6. Northern Region'!BH20</f>
        <v>112040</v>
      </c>
      <c r="R95" s="63"/>
      <c r="S95" s="240">
        <f>'6. Northern Region'!BJ20</f>
        <v>0</v>
      </c>
      <c r="T95" s="63"/>
      <c r="U95" s="240">
        <f t="shared" si="50"/>
        <v>112040</v>
      </c>
      <c r="W95" s="325">
        <f t="shared" si="51"/>
        <v>1</v>
      </c>
      <c r="Y95" s="53">
        <f t="shared" si="52"/>
        <v>112040</v>
      </c>
      <c r="AA95" s="53">
        <f t="shared" si="53"/>
        <v>0</v>
      </c>
      <c r="AB95" s="53"/>
      <c r="AC95" s="68">
        <f t="shared" si="66"/>
        <v>6</v>
      </c>
      <c r="AD95" s="338" t="str">
        <f t="shared" si="45"/>
        <v/>
      </c>
      <c r="AE95" s="68" t="s">
        <v>2771</v>
      </c>
      <c r="AF95" s="190" t="s">
        <v>2777</v>
      </c>
      <c r="AH95" s="265">
        <f t="shared" si="54"/>
        <v>0</v>
      </c>
      <c r="AJ95" s="240">
        <f t="shared" si="55"/>
        <v>0</v>
      </c>
      <c r="AK95" s="63"/>
      <c r="AL95" s="240">
        <f t="shared" si="56"/>
        <v>0</v>
      </c>
      <c r="AM95" s="63"/>
      <c r="AN95" s="240">
        <f t="shared" si="57"/>
        <v>0</v>
      </c>
      <c r="AP95" s="325" t="str">
        <f t="shared" si="58"/>
        <v/>
      </c>
      <c r="AR95" s="240">
        <f t="shared" si="59"/>
        <v>0</v>
      </c>
      <c r="AS95" s="63"/>
      <c r="AT95" s="240">
        <f t="shared" si="60"/>
        <v>0</v>
      </c>
      <c r="AU95" s="63"/>
      <c r="AV95" s="240">
        <f t="shared" si="61"/>
        <v>0</v>
      </c>
      <c r="AX95" s="325" t="str">
        <f t="shared" si="62"/>
        <v/>
      </c>
      <c r="AZ95" s="53">
        <f t="shared" si="63"/>
        <v>0</v>
      </c>
      <c r="BB95" s="53">
        <f t="shared" si="64"/>
        <v>0</v>
      </c>
      <c r="BC95" s="53"/>
    </row>
    <row r="96" spans="2:55">
      <c r="B96" s="68">
        <f t="shared" si="65"/>
        <v>7</v>
      </c>
      <c r="C96" s="338">
        <f t="shared" si="40"/>
        <v>1</v>
      </c>
      <c r="D96" s="68" t="s">
        <v>2771</v>
      </c>
      <c r="E96" s="73" t="s">
        <v>2612</v>
      </c>
      <c r="G96" s="265">
        <f>'6. Northern Region'!P21</f>
        <v>263440</v>
      </c>
      <c r="I96" s="240">
        <f>'6. Northern Region'!AV21</f>
        <v>0</v>
      </c>
      <c r="J96" s="63"/>
      <c r="K96" s="240">
        <f>'6. Northern Region'!AX21</f>
        <v>0</v>
      </c>
      <c r="L96" s="63"/>
      <c r="M96" s="240">
        <f t="shared" si="48"/>
        <v>0</v>
      </c>
      <c r="O96" s="325">
        <f t="shared" si="49"/>
        <v>0</v>
      </c>
      <c r="Q96" s="240">
        <f>'6. Northern Region'!BH21</f>
        <v>0</v>
      </c>
      <c r="R96" s="63"/>
      <c r="S96" s="240">
        <f>'6. Northern Region'!BJ21</f>
        <v>263440</v>
      </c>
      <c r="T96" s="63"/>
      <c r="U96" s="240">
        <f t="shared" si="50"/>
        <v>263440</v>
      </c>
      <c r="W96" s="325">
        <f t="shared" si="51"/>
        <v>1</v>
      </c>
      <c r="Y96" s="53">
        <f t="shared" si="52"/>
        <v>0</v>
      </c>
      <c r="AA96" s="53">
        <f t="shared" si="53"/>
        <v>263440</v>
      </c>
      <c r="AB96" s="53"/>
      <c r="AC96" s="68">
        <f t="shared" si="66"/>
        <v>7</v>
      </c>
      <c r="AD96" s="338" t="str">
        <f t="shared" si="45"/>
        <v/>
      </c>
      <c r="AE96" s="68" t="s">
        <v>2771</v>
      </c>
      <c r="AF96" s="73" t="s">
        <v>2612</v>
      </c>
      <c r="AH96" s="265">
        <f t="shared" si="54"/>
        <v>0</v>
      </c>
      <c r="AJ96" s="240">
        <f t="shared" si="55"/>
        <v>0</v>
      </c>
      <c r="AK96" s="63"/>
      <c r="AL96" s="240">
        <f t="shared" si="56"/>
        <v>0</v>
      </c>
      <c r="AM96" s="63"/>
      <c r="AN96" s="240">
        <f t="shared" si="57"/>
        <v>0</v>
      </c>
      <c r="AP96" s="325" t="str">
        <f t="shared" si="58"/>
        <v/>
      </c>
      <c r="AR96" s="240">
        <f t="shared" si="59"/>
        <v>0</v>
      </c>
      <c r="AS96" s="63"/>
      <c r="AT96" s="240">
        <f t="shared" si="60"/>
        <v>0</v>
      </c>
      <c r="AU96" s="63"/>
      <c r="AV96" s="240">
        <f t="shared" si="61"/>
        <v>0</v>
      </c>
      <c r="AX96" s="325" t="str">
        <f t="shared" si="62"/>
        <v/>
      </c>
      <c r="AZ96" s="53">
        <f t="shared" si="63"/>
        <v>0</v>
      </c>
      <c r="BB96" s="53">
        <f t="shared" si="64"/>
        <v>0</v>
      </c>
      <c r="BC96" s="53"/>
    </row>
    <row r="97" spans="2:55">
      <c r="B97" s="68">
        <f t="shared" si="65"/>
        <v>8</v>
      </c>
      <c r="C97" s="338">
        <f t="shared" si="40"/>
        <v>1</v>
      </c>
      <c r="D97" s="68" t="s">
        <v>2771</v>
      </c>
      <c r="E97" s="73" t="s">
        <v>2740</v>
      </c>
      <c r="G97" s="265">
        <f>'6. Northern Region'!P22</f>
        <v>106640</v>
      </c>
      <c r="I97" s="240">
        <f>'6. Northern Region'!AV22</f>
        <v>0</v>
      </c>
      <c r="J97" s="63"/>
      <c r="K97" s="240">
        <f>'6. Northern Region'!AX22</f>
        <v>0</v>
      </c>
      <c r="L97" s="63"/>
      <c r="M97" s="240">
        <f t="shared" si="48"/>
        <v>0</v>
      </c>
      <c r="O97" s="325">
        <f t="shared" si="49"/>
        <v>0</v>
      </c>
      <c r="Q97" s="240">
        <f>'6. Northern Region'!BH22</f>
        <v>106640</v>
      </c>
      <c r="R97" s="63"/>
      <c r="S97" s="240">
        <f>'6. Northern Region'!BJ22</f>
        <v>0</v>
      </c>
      <c r="T97" s="63"/>
      <c r="U97" s="240">
        <f t="shared" si="50"/>
        <v>106640</v>
      </c>
      <c r="W97" s="325">
        <f t="shared" si="51"/>
        <v>1</v>
      </c>
      <c r="Y97" s="53">
        <f t="shared" si="52"/>
        <v>106640</v>
      </c>
      <c r="AA97" s="53">
        <f t="shared" si="53"/>
        <v>0</v>
      </c>
      <c r="AB97" s="53"/>
      <c r="AC97" s="68">
        <f t="shared" si="66"/>
        <v>8</v>
      </c>
      <c r="AD97" s="338" t="str">
        <f t="shared" si="45"/>
        <v/>
      </c>
      <c r="AE97" s="68" t="s">
        <v>2771</v>
      </c>
      <c r="AF97" s="73" t="s">
        <v>2740</v>
      </c>
      <c r="AH97" s="265">
        <f t="shared" si="54"/>
        <v>0</v>
      </c>
      <c r="AJ97" s="240">
        <f t="shared" si="55"/>
        <v>0</v>
      </c>
      <c r="AK97" s="63"/>
      <c r="AL97" s="240">
        <f t="shared" si="56"/>
        <v>0</v>
      </c>
      <c r="AM97" s="63"/>
      <c r="AN97" s="240">
        <f t="shared" si="57"/>
        <v>0</v>
      </c>
      <c r="AP97" s="325" t="str">
        <f t="shared" si="58"/>
        <v/>
      </c>
      <c r="AR97" s="240">
        <f t="shared" si="59"/>
        <v>0</v>
      </c>
      <c r="AS97" s="63"/>
      <c r="AT97" s="240">
        <f t="shared" si="60"/>
        <v>0</v>
      </c>
      <c r="AU97" s="63"/>
      <c r="AV97" s="240">
        <f t="shared" si="61"/>
        <v>0</v>
      </c>
      <c r="AX97" s="325" t="str">
        <f t="shared" si="62"/>
        <v/>
      </c>
      <c r="AZ97" s="53">
        <f t="shared" si="63"/>
        <v>0</v>
      </c>
      <c r="BB97" s="53">
        <f t="shared" si="64"/>
        <v>0</v>
      </c>
      <c r="BC97" s="53"/>
    </row>
    <row r="98" spans="2:55">
      <c r="B98" s="68">
        <f t="shared" si="65"/>
        <v>9</v>
      </c>
      <c r="C98" s="338">
        <f t="shared" si="40"/>
        <v>1</v>
      </c>
      <c r="D98" s="68" t="s">
        <v>2771</v>
      </c>
      <c r="E98" s="73" t="s">
        <v>2569</v>
      </c>
      <c r="G98" s="265">
        <f>'6. Northern Region'!P23</f>
        <v>461800</v>
      </c>
      <c r="I98" s="240">
        <f>'6. Northern Region'!AV23</f>
        <v>119960</v>
      </c>
      <c r="J98" s="63"/>
      <c r="K98" s="240">
        <f>'6. Northern Region'!AX23</f>
        <v>0</v>
      </c>
      <c r="L98" s="63"/>
      <c r="M98" s="240">
        <f t="shared" si="48"/>
        <v>119960</v>
      </c>
      <c r="O98" s="325">
        <f t="shared" si="49"/>
        <v>0.25976613252490255</v>
      </c>
      <c r="Q98" s="240">
        <f>'6. Northern Region'!BH23</f>
        <v>341840</v>
      </c>
      <c r="R98" s="63"/>
      <c r="S98" s="240">
        <f>'6. Northern Region'!BJ23</f>
        <v>0</v>
      </c>
      <c r="T98" s="63"/>
      <c r="U98" s="240">
        <f t="shared" si="50"/>
        <v>341840</v>
      </c>
      <c r="W98" s="325">
        <f t="shared" si="51"/>
        <v>0.74023386747509745</v>
      </c>
      <c r="Y98" s="53">
        <f t="shared" si="52"/>
        <v>461800</v>
      </c>
      <c r="AA98" s="53">
        <f t="shared" si="53"/>
        <v>0</v>
      </c>
      <c r="AB98" s="53"/>
      <c r="AC98" s="68">
        <f t="shared" si="66"/>
        <v>9</v>
      </c>
      <c r="AD98" s="338">
        <f t="shared" si="45"/>
        <v>1</v>
      </c>
      <c r="AE98" s="68" t="s">
        <v>2771</v>
      </c>
      <c r="AF98" s="73" t="s">
        <v>2569</v>
      </c>
      <c r="AH98" s="265">
        <f t="shared" si="54"/>
        <v>461800</v>
      </c>
      <c r="AJ98" s="240">
        <f t="shared" si="55"/>
        <v>119960</v>
      </c>
      <c r="AK98" s="63"/>
      <c r="AL98" s="240">
        <f t="shared" si="56"/>
        <v>0</v>
      </c>
      <c r="AM98" s="63"/>
      <c r="AN98" s="240">
        <f t="shared" si="57"/>
        <v>119960</v>
      </c>
      <c r="AP98" s="325">
        <f t="shared" si="58"/>
        <v>0.25976613252490255</v>
      </c>
      <c r="AR98" s="240">
        <f t="shared" si="59"/>
        <v>341840</v>
      </c>
      <c r="AS98" s="63"/>
      <c r="AT98" s="240">
        <f t="shared" si="60"/>
        <v>0</v>
      </c>
      <c r="AU98" s="63"/>
      <c r="AV98" s="240">
        <f t="shared" si="61"/>
        <v>341840</v>
      </c>
      <c r="AX98" s="325">
        <f t="shared" si="62"/>
        <v>0.74023386747509745</v>
      </c>
      <c r="AZ98" s="53">
        <f t="shared" si="63"/>
        <v>461800</v>
      </c>
      <c r="BB98" s="53">
        <f t="shared" si="64"/>
        <v>0</v>
      </c>
      <c r="BC98" s="53"/>
    </row>
    <row r="99" spans="2:55">
      <c r="B99" s="68">
        <f t="shared" si="65"/>
        <v>10</v>
      </c>
      <c r="C99" s="338">
        <f t="shared" si="40"/>
        <v>1</v>
      </c>
      <c r="D99" s="68" t="s">
        <v>2771</v>
      </c>
      <c r="E99" s="73" t="s">
        <v>2502</v>
      </c>
      <c r="G99" s="265">
        <f>'6. Northern Region'!P24</f>
        <v>131200</v>
      </c>
      <c r="I99" s="240">
        <f>'6. Northern Region'!AV24</f>
        <v>0</v>
      </c>
      <c r="J99" s="63"/>
      <c r="K99" s="240">
        <f>'6. Northern Region'!AX24</f>
        <v>0</v>
      </c>
      <c r="L99" s="63"/>
      <c r="M99" s="240">
        <f t="shared" si="48"/>
        <v>0</v>
      </c>
      <c r="O99" s="325">
        <f t="shared" si="49"/>
        <v>0</v>
      </c>
      <c r="Q99" s="240">
        <f>'6. Northern Region'!BH24</f>
        <v>131200</v>
      </c>
      <c r="R99" s="63"/>
      <c r="S99" s="240">
        <f>'6. Northern Region'!BJ24</f>
        <v>0</v>
      </c>
      <c r="T99" s="63"/>
      <c r="U99" s="240">
        <f t="shared" si="50"/>
        <v>131200</v>
      </c>
      <c r="W99" s="325">
        <f t="shared" si="51"/>
        <v>1</v>
      </c>
      <c r="Y99" s="53">
        <f t="shared" si="52"/>
        <v>131200</v>
      </c>
      <c r="AA99" s="53">
        <f t="shared" si="53"/>
        <v>0</v>
      </c>
      <c r="AB99" s="53"/>
      <c r="AC99" s="68">
        <f t="shared" si="66"/>
        <v>10</v>
      </c>
      <c r="AD99" s="338" t="str">
        <f t="shared" si="45"/>
        <v/>
      </c>
      <c r="AE99" s="68" t="s">
        <v>2771</v>
      </c>
      <c r="AF99" s="73" t="s">
        <v>2502</v>
      </c>
      <c r="AH99" s="265">
        <f t="shared" si="54"/>
        <v>0</v>
      </c>
      <c r="AJ99" s="240">
        <f t="shared" si="55"/>
        <v>0</v>
      </c>
      <c r="AK99" s="63"/>
      <c r="AL99" s="240">
        <f t="shared" si="56"/>
        <v>0</v>
      </c>
      <c r="AM99" s="63"/>
      <c r="AN99" s="240">
        <f t="shared" si="57"/>
        <v>0</v>
      </c>
      <c r="AP99" s="325" t="str">
        <f t="shared" si="58"/>
        <v/>
      </c>
      <c r="AR99" s="240">
        <f t="shared" si="59"/>
        <v>0</v>
      </c>
      <c r="AS99" s="63"/>
      <c r="AT99" s="240">
        <f t="shared" si="60"/>
        <v>0</v>
      </c>
      <c r="AU99" s="63"/>
      <c r="AV99" s="240">
        <f t="shared" si="61"/>
        <v>0</v>
      </c>
      <c r="AX99" s="325" t="str">
        <f t="shared" si="62"/>
        <v/>
      </c>
      <c r="AZ99" s="53">
        <f t="shared" si="63"/>
        <v>0</v>
      </c>
      <c r="BB99" s="53">
        <f t="shared" si="64"/>
        <v>0</v>
      </c>
      <c r="BC99" s="53"/>
    </row>
    <row r="100" spans="2:55">
      <c r="B100" s="68">
        <f t="shared" si="65"/>
        <v>11</v>
      </c>
      <c r="C100" s="338">
        <f t="shared" si="40"/>
        <v>1</v>
      </c>
      <c r="D100" s="68" t="s">
        <v>2771</v>
      </c>
      <c r="E100" s="73" t="s">
        <v>2686</v>
      </c>
      <c r="G100" s="265">
        <f>'6. Northern Region'!P25</f>
        <v>61200</v>
      </c>
      <c r="I100" s="240">
        <f>'6. Northern Region'!AV25</f>
        <v>0</v>
      </c>
      <c r="J100" s="63"/>
      <c r="K100" s="240">
        <f>'6. Northern Region'!AX25</f>
        <v>0</v>
      </c>
      <c r="L100" s="63"/>
      <c r="M100" s="240">
        <f t="shared" si="48"/>
        <v>0</v>
      </c>
      <c r="O100" s="325">
        <f t="shared" si="49"/>
        <v>0</v>
      </c>
      <c r="Q100" s="240">
        <f>'6. Northern Region'!BH25</f>
        <v>0</v>
      </c>
      <c r="R100" s="63"/>
      <c r="S100" s="240">
        <f>'6. Northern Region'!BJ25</f>
        <v>61200</v>
      </c>
      <c r="T100" s="63"/>
      <c r="U100" s="240">
        <f t="shared" si="50"/>
        <v>61200</v>
      </c>
      <c r="W100" s="325">
        <f t="shared" si="51"/>
        <v>1</v>
      </c>
      <c r="Y100" s="53">
        <f t="shared" si="52"/>
        <v>0</v>
      </c>
      <c r="AA100" s="53">
        <f t="shared" si="53"/>
        <v>61200</v>
      </c>
      <c r="AB100" s="53"/>
      <c r="AC100" s="68">
        <f t="shared" si="66"/>
        <v>11</v>
      </c>
      <c r="AD100" s="338" t="str">
        <f t="shared" si="45"/>
        <v/>
      </c>
      <c r="AE100" s="68" t="s">
        <v>2771</v>
      </c>
      <c r="AF100" s="73" t="s">
        <v>2686</v>
      </c>
      <c r="AH100" s="265">
        <f t="shared" si="54"/>
        <v>0</v>
      </c>
      <c r="AJ100" s="240">
        <f t="shared" si="55"/>
        <v>0</v>
      </c>
      <c r="AK100" s="63"/>
      <c r="AL100" s="240">
        <f t="shared" si="56"/>
        <v>0</v>
      </c>
      <c r="AM100" s="63"/>
      <c r="AN100" s="240">
        <f t="shared" si="57"/>
        <v>0</v>
      </c>
      <c r="AP100" s="325" t="str">
        <f t="shared" si="58"/>
        <v/>
      </c>
      <c r="AR100" s="240">
        <f t="shared" si="59"/>
        <v>0</v>
      </c>
      <c r="AS100" s="63"/>
      <c r="AT100" s="240">
        <f t="shared" si="60"/>
        <v>0</v>
      </c>
      <c r="AU100" s="63"/>
      <c r="AV100" s="240">
        <f t="shared" si="61"/>
        <v>0</v>
      </c>
      <c r="AX100" s="325" t="str">
        <f t="shared" si="62"/>
        <v/>
      </c>
      <c r="AZ100" s="53">
        <f t="shared" si="63"/>
        <v>0</v>
      </c>
      <c r="BB100" s="53">
        <f t="shared" si="64"/>
        <v>0</v>
      </c>
      <c r="BC100" s="53"/>
    </row>
    <row r="101" spans="2:55">
      <c r="B101" s="68">
        <f t="shared" si="65"/>
        <v>12</v>
      </c>
      <c r="C101" s="338">
        <f t="shared" si="40"/>
        <v>1</v>
      </c>
      <c r="D101" s="68" t="s">
        <v>2771</v>
      </c>
      <c r="E101" s="73" t="s">
        <v>2482</v>
      </c>
      <c r="G101" s="265">
        <f>'6. Northern Region'!P26</f>
        <v>68400</v>
      </c>
      <c r="I101" s="240">
        <f>'6. Northern Region'!AV26</f>
        <v>0</v>
      </c>
      <c r="J101" s="63"/>
      <c r="K101" s="240">
        <f>'6. Northern Region'!AX26</f>
        <v>0</v>
      </c>
      <c r="L101" s="63"/>
      <c r="M101" s="240">
        <f t="shared" si="48"/>
        <v>0</v>
      </c>
      <c r="O101" s="325">
        <f t="shared" si="49"/>
        <v>0</v>
      </c>
      <c r="Q101" s="240">
        <f>'6. Northern Region'!BH26</f>
        <v>68400</v>
      </c>
      <c r="R101" s="63"/>
      <c r="S101" s="240">
        <f>'6. Northern Region'!BJ26</f>
        <v>0</v>
      </c>
      <c r="T101" s="63"/>
      <c r="U101" s="240">
        <f t="shared" si="50"/>
        <v>68400</v>
      </c>
      <c r="W101" s="325">
        <f t="shared" si="51"/>
        <v>1</v>
      </c>
      <c r="Y101" s="53">
        <f t="shared" si="52"/>
        <v>68400</v>
      </c>
      <c r="AA101" s="53">
        <f t="shared" si="53"/>
        <v>0</v>
      </c>
      <c r="AB101" s="53"/>
      <c r="AC101" s="68">
        <f t="shared" si="66"/>
        <v>12</v>
      </c>
      <c r="AD101" s="338" t="str">
        <f t="shared" si="45"/>
        <v/>
      </c>
      <c r="AE101" s="68" t="s">
        <v>2771</v>
      </c>
      <c r="AF101" s="73" t="s">
        <v>2482</v>
      </c>
      <c r="AH101" s="265">
        <f t="shared" si="54"/>
        <v>0</v>
      </c>
      <c r="AJ101" s="240">
        <f t="shared" si="55"/>
        <v>0</v>
      </c>
      <c r="AK101" s="63"/>
      <c r="AL101" s="240">
        <f t="shared" si="56"/>
        <v>0</v>
      </c>
      <c r="AM101" s="63"/>
      <c r="AN101" s="240">
        <f t="shared" si="57"/>
        <v>0</v>
      </c>
      <c r="AP101" s="325" t="str">
        <f t="shared" si="58"/>
        <v/>
      </c>
      <c r="AR101" s="240">
        <f t="shared" si="59"/>
        <v>0</v>
      </c>
      <c r="AS101" s="63"/>
      <c r="AT101" s="240">
        <f t="shared" si="60"/>
        <v>0</v>
      </c>
      <c r="AU101" s="63"/>
      <c r="AV101" s="240">
        <f t="shared" si="61"/>
        <v>0</v>
      </c>
      <c r="AX101" s="325" t="str">
        <f t="shared" si="62"/>
        <v/>
      </c>
      <c r="AZ101" s="53">
        <f t="shared" si="63"/>
        <v>0</v>
      </c>
      <c r="BB101" s="53">
        <f t="shared" si="64"/>
        <v>0</v>
      </c>
      <c r="BC101" s="53"/>
    </row>
    <row r="102" spans="2:55">
      <c r="B102" s="68">
        <f t="shared" si="65"/>
        <v>13</v>
      </c>
      <c r="C102" s="338">
        <f t="shared" si="40"/>
        <v>1</v>
      </c>
      <c r="D102" s="68" t="s">
        <v>2771</v>
      </c>
      <c r="E102" s="73" t="s">
        <v>2676</v>
      </c>
      <c r="G102" s="265">
        <f>'6. Northern Region'!P27</f>
        <v>107840</v>
      </c>
      <c r="I102" s="240">
        <f>'6. Northern Region'!AV27</f>
        <v>0</v>
      </c>
      <c r="J102" s="63"/>
      <c r="K102" s="240">
        <f>'6. Northern Region'!AX27</f>
        <v>0</v>
      </c>
      <c r="L102" s="63"/>
      <c r="M102" s="240">
        <f t="shared" si="48"/>
        <v>0</v>
      </c>
      <c r="O102" s="325">
        <f t="shared" si="49"/>
        <v>0</v>
      </c>
      <c r="Q102" s="240">
        <f>'6. Northern Region'!BH27</f>
        <v>107840</v>
      </c>
      <c r="R102" s="63"/>
      <c r="S102" s="240">
        <f>'6. Northern Region'!BJ27</f>
        <v>0</v>
      </c>
      <c r="T102" s="63"/>
      <c r="U102" s="240">
        <f t="shared" si="50"/>
        <v>107840</v>
      </c>
      <c r="W102" s="325">
        <f t="shared" si="51"/>
        <v>1</v>
      </c>
      <c r="Y102" s="53">
        <f t="shared" si="52"/>
        <v>107840</v>
      </c>
      <c r="AA102" s="53">
        <f t="shared" si="53"/>
        <v>0</v>
      </c>
      <c r="AB102" s="53"/>
      <c r="AC102" s="68">
        <f t="shared" si="66"/>
        <v>13</v>
      </c>
      <c r="AD102" s="338" t="str">
        <f t="shared" si="45"/>
        <v/>
      </c>
      <c r="AE102" s="68" t="s">
        <v>2771</v>
      </c>
      <c r="AF102" s="73" t="s">
        <v>2676</v>
      </c>
      <c r="AH102" s="265">
        <f t="shared" si="54"/>
        <v>0</v>
      </c>
      <c r="AJ102" s="240">
        <f t="shared" si="55"/>
        <v>0</v>
      </c>
      <c r="AK102" s="63"/>
      <c r="AL102" s="240">
        <f t="shared" si="56"/>
        <v>0</v>
      </c>
      <c r="AM102" s="63"/>
      <c r="AN102" s="240">
        <f t="shared" si="57"/>
        <v>0</v>
      </c>
      <c r="AP102" s="325" t="str">
        <f t="shared" si="58"/>
        <v/>
      </c>
      <c r="AR102" s="240">
        <f t="shared" si="59"/>
        <v>0</v>
      </c>
      <c r="AS102" s="63"/>
      <c r="AT102" s="240">
        <f t="shared" si="60"/>
        <v>0</v>
      </c>
      <c r="AU102" s="63"/>
      <c r="AV102" s="240">
        <f t="shared" si="61"/>
        <v>0</v>
      </c>
      <c r="AX102" s="325" t="str">
        <f t="shared" si="62"/>
        <v/>
      </c>
      <c r="AZ102" s="53">
        <f t="shared" si="63"/>
        <v>0</v>
      </c>
      <c r="BB102" s="53">
        <f t="shared" si="64"/>
        <v>0</v>
      </c>
      <c r="BC102" s="53"/>
    </row>
    <row r="103" spans="2:55">
      <c r="B103" s="68">
        <f t="shared" si="65"/>
        <v>14</v>
      </c>
      <c r="C103" s="338">
        <f t="shared" si="40"/>
        <v>1</v>
      </c>
      <c r="D103" s="68" t="s">
        <v>2771</v>
      </c>
      <c r="E103" s="73" t="s">
        <v>2719</v>
      </c>
      <c r="G103" s="265">
        <f>'6. Northern Region'!P28</f>
        <v>227800</v>
      </c>
      <c r="I103" s="240">
        <f>'6. Northern Region'!AV28</f>
        <v>0</v>
      </c>
      <c r="J103" s="63"/>
      <c r="K103" s="240">
        <f>'6. Northern Region'!AX28</f>
        <v>0</v>
      </c>
      <c r="L103" s="63"/>
      <c r="M103" s="240">
        <f t="shared" si="48"/>
        <v>0</v>
      </c>
      <c r="O103" s="325">
        <f t="shared" si="49"/>
        <v>0</v>
      </c>
      <c r="Q103" s="240">
        <f>'6. Northern Region'!BH28</f>
        <v>227800</v>
      </c>
      <c r="R103" s="63"/>
      <c r="S103" s="240">
        <f>'6. Northern Region'!BJ28</f>
        <v>0</v>
      </c>
      <c r="T103" s="63"/>
      <c r="U103" s="240">
        <f t="shared" si="50"/>
        <v>227800</v>
      </c>
      <c r="W103" s="325">
        <f t="shared" si="51"/>
        <v>1</v>
      </c>
      <c r="Y103" s="53">
        <f t="shared" si="52"/>
        <v>227800</v>
      </c>
      <c r="AA103" s="53">
        <f t="shared" si="53"/>
        <v>0</v>
      </c>
      <c r="AB103" s="53"/>
      <c r="AC103" s="68">
        <f t="shared" si="66"/>
        <v>14</v>
      </c>
      <c r="AD103" s="338" t="str">
        <f t="shared" si="45"/>
        <v/>
      </c>
      <c r="AE103" s="68" t="s">
        <v>2771</v>
      </c>
      <c r="AF103" s="73" t="s">
        <v>2719</v>
      </c>
      <c r="AH103" s="265">
        <f t="shared" si="54"/>
        <v>0</v>
      </c>
      <c r="AJ103" s="240">
        <f t="shared" si="55"/>
        <v>0</v>
      </c>
      <c r="AK103" s="63"/>
      <c r="AL103" s="240">
        <f t="shared" si="56"/>
        <v>0</v>
      </c>
      <c r="AM103" s="63"/>
      <c r="AN103" s="240">
        <f t="shared" si="57"/>
        <v>0</v>
      </c>
      <c r="AP103" s="325" t="str">
        <f t="shared" si="58"/>
        <v/>
      </c>
      <c r="AR103" s="240">
        <f t="shared" si="59"/>
        <v>0</v>
      </c>
      <c r="AS103" s="63"/>
      <c r="AT103" s="240">
        <f t="shared" si="60"/>
        <v>0</v>
      </c>
      <c r="AU103" s="63"/>
      <c r="AV103" s="240">
        <f t="shared" si="61"/>
        <v>0</v>
      </c>
      <c r="AX103" s="325" t="str">
        <f t="shared" si="62"/>
        <v/>
      </c>
      <c r="AZ103" s="53">
        <f t="shared" si="63"/>
        <v>0</v>
      </c>
      <c r="BB103" s="53">
        <f t="shared" si="64"/>
        <v>0</v>
      </c>
      <c r="BC103" s="53"/>
    </row>
    <row r="104" spans="2:55">
      <c r="B104" s="68">
        <f t="shared" si="65"/>
        <v>15</v>
      </c>
      <c r="C104" s="338">
        <f t="shared" si="40"/>
        <v>1</v>
      </c>
      <c r="D104" s="68" t="s">
        <v>2771</v>
      </c>
      <c r="E104" s="73" t="s">
        <v>2665</v>
      </c>
      <c r="G104" s="265">
        <f>'6. Northern Region'!P29</f>
        <v>105840</v>
      </c>
      <c r="I104" s="240">
        <f>'6. Northern Region'!AV29</f>
        <v>0</v>
      </c>
      <c r="J104" s="63"/>
      <c r="K104" s="240">
        <f>'6. Northern Region'!AX29</f>
        <v>0</v>
      </c>
      <c r="L104" s="63"/>
      <c r="M104" s="240">
        <f t="shared" si="48"/>
        <v>0</v>
      </c>
      <c r="O104" s="325">
        <f t="shared" si="49"/>
        <v>0</v>
      </c>
      <c r="Q104" s="240">
        <f>'6. Northern Region'!BH29</f>
        <v>105840</v>
      </c>
      <c r="R104" s="63"/>
      <c r="S104" s="240">
        <f>'6. Northern Region'!BJ29</f>
        <v>0</v>
      </c>
      <c r="T104" s="63"/>
      <c r="U104" s="240">
        <f t="shared" si="50"/>
        <v>105840</v>
      </c>
      <c r="W104" s="325">
        <f t="shared" si="51"/>
        <v>1</v>
      </c>
      <c r="Y104" s="53">
        <f t="shared" si="52"/>
        <v>105840</v>
      </c>
      <c r="AA104" s="53">
        <f t="shared" si="53"/>
        <v>0</v>
      </c>
      <c r="AB104" s="53"/>
      <c r="AC104" s="68">
        <f t="shared" si="66"/>
        <v>15</v>
      </c>
      <c r="AD104" s="338" t="str">
        <f t="shared" si="45"/>
        <v/>
      </c>
      <c r="AE104" s="68" t="s">
        <v>2771</v>
      </c>
      <c r="AF104" s="73" t="s">
        <v>2665</v>
      </c>
      <c r="AH104" s="265">
        <f t="shared" si="54"/>
        <v>0</v>
      </c>
      <c r="AJ104" s="240">
        <f t="shared" si="55"/>
        <v>0</v>
      </c>
      <c r="AK104" s="63"/>
      <c r="AL104" s="240">
        <f t="shared" si="56"/>
        <v>0</v>
      </c>
      <c r="AM104" s="63"/>
      <c r="AN104" s="240">
        <f t="shared" si="57"/>
        <v>0</v>
      </c>
      <c r="AP104" s="325" t="str">
        <f t="shared" si="58"/>
        <v/>
      </c>
      <c r="AR104" s="240">
        <f t="shared" si="59"/>
        <v>0</v>
      </c>
      <c r="AS104" s="63"/>
      <c r="AT104" s="240">
        <f t="shared" si="60"/>
        <v>0</v>
      </c>
      <c r="AU104" s="63"/>
      <c r="AV104" s="240">
        <f t="shared" si="61"/>
        <v>0</v>
      </c>
      <c r="AX104" s="325" t="str">
        <f t="shared" si="62"/>
        <v/>
      </c>
      <c r="AZ104" s="53">
        <f t="shared" si="63"/>
        <v>0</v>
      </c>
      <c r="BB104" s="53">
        <f t="shared" si="64"/>
        <v>0</v>
      </c>
      <c r="BC104" s="53"/>
    </row>
    <row r="105" spans="2:55">
      <c r="B105" s="68">
        <f t="shared" si="65"/>
        <v>16</v>
      </c>
      <c r="C105" s="338">
        <f t="shared" si="40"/>
        <v>1</v>
      </c>
      <c r="D105" s="68" t="s">
        <v>2771</v>
      </c>
      <c r="E105" s="73" t="s">
        <v>2722</v>
      </c>
      <c r="G105" s="265">
        <f>'6. Northern Region'!P30</f>
        <v>85400</v>
      </c>
      <c r="I105" s="240">
        <f>'6. Northern Region'!AV30</f>
        <v>0</v>
      </c>
      <c r="J105" s="63"/>
      <c r="K105" s="240">
        <f>'6. Northern Region'!AX30</f>
        <v>0</v>
      </c>
      <c r="L105" s="63"/>
      <c r="M105" s="240">
        <f t="shared" si="48"/>
        <v>0</v>
      </c>
      <c r="O105" s="325">
        <f t="shared" si="49"/>
        <v>0</v>
      </c>
      <c r="Q105" s="240">
        <f>'6. Northern Region'!BH30</f>
        <v>85400</v>
      </c>
      <c r="R105" s="63"/>
      <c r="S105" s="240">
        <f>'6. Northern Region'!BJ30</f>
        <v>0</v>
      </c>
      <c r="T105" s="63"/>
      <c r="U105" s="240">
        <f t="shared" si="50"/>
        <v>85400</v>
      </c>
      <c r="W105" s="325">
        <f t="shared" si="51"/>
        <v>1</v>
      </c>
      <c r="Y105" s="53">
        <f t="shared" si="52"/>
        <v>85400</v>
      </c>
      <c r="AA105" s="53">
        <f t="shared" si="53"/>
        <v>0</v>
      </c>
      <c r="AB105" s="53"/>
      <c r="AC105" s="68">
        <f t="shared" si="66"/>
        <v>16</v>
      </c>
      <c r="AD105" s="338" t="str">
        <f t="shared" si="45"/>
        <v/>
      </c>
      <c r="AE105" s="68" t="s">
        <v>2771</v>
      </c>
      <c r="AF105" s="73" t="s">
        <v>2722</v>
      </c>
      <c r="AH105" s="265">
        <f t="shared" si="54"/>
        <v>0</v>
      </c>
      <c r="AJ105" s="240">
        <f t="shared" si="55"/>
        <v>0</v>
      </c>
      <c r="AK105" s="63"/>
      <c r="AL105" s="240">
        <f t="shared" si="56"/>
        <v>0</v>
      </c>
      <c r="AM105" s="63"/>
      <c r="AN105" s="240">
        <f t="shared" si="57"/>
        <v>0</v>
      </c>
      <c r="AP105" s="325" t="str">
        <f t="shared" si="58"/>
        <v/>
      </c>
      <c r="AR105" s="240">
        <f t="shared" si="59"/>
        <v>0</v>
      </c>
      <c r="AS105" s="63"/>
      <c r="AT105" s="240">
        <f t="shared" si="60"/>
        <v>0</v>
      </c>
      <c r="AU105" s="63"/>
      <c r="AV105" s="240">
        <f t="shared" si="61"/>
        <v>0</v>
      </c>
      <c r="AX105" s="325" t="str">
        <f t="shared" si="62"/>
        <v/>
      </c>
      <c r="AZ105" s="53">
        <f t="shared" si="63"/>
        <v>0</v>
      </c>
      <c r="BB105" s="53">
        <f t="shared" si="64"/>
        <v>0</v>
      </c>
      <c r="BC105" s="53"/>
    </row>
    <row r="106" spans="2:55">
      <c r="B106" s="68">
        <f t="shared" si="65"/>
        <v>17</v>
      </c>
      <c r="C106" s="338">
        <f t="shared" si="40"/>
        <v>1</v>
      </c>
      <c r="D106" s="68" t="s">
        <v>2771</v>
      </c>
      <c r="E106" s="73" t="s">
        <v>2658</v>
      </c>
      <c r="G106" s="265">
        <f>'6. Northern Region'!P31</f>
        <v>125120</v>
      </c>
      <c r="I106" s="240">
        <f>'6. Northern Region'!AV31</f>
        <v>0</v>
      </c>
      <c r="J106" s="63"/>
      <c r="K106" s="240">
        <f>'6. Northern Region'!AX31</f>
        <v>0</v>
      </c>
      <c r="L106" s="63"/>
      <c r="M106" s="240">
        <f t="shared" si="48"/>
        <v>0</v>
      </c>
      <c r="O106" s="325">
        <f t="shared" si="49"/>
        <v>0</v>
      </c>
      <c r="Q106" s="240">
        <f>'6. Northern Region'!BH31</f>
        <v>0</v>
      </c>
      <c r="R106" s="63"/>
      <c r="S106" s="240">
        <f>'6. Northern Region'!BJ31</f>
        <v>125120</v>
      </c>
      <c r="T106" s="63"/>
      <c r="U106" s="240">
        <f t="shared" si="50"/>
        <v>125120</v>
      </c>
      <c r="W106" s="325">
        <f t="shared" si="51"/>
        <v>1</v>
      </c>
      <c r="Y106" s="53">
        <f t="shared" si="52"/>
        <v>0</v>
      </c>
      <c r="AA106" s="53">
        <f t="shared" si="53"/>
        <v>125120</v>
      </c>
      <c r="AB106" s="53"/>
      <c r="AC106" s="68">
        <f t="shared" si="66"/>
        <v>17</v>
      </c>
      <c r="AD106" s="338" t="str">
        <f t="shared" si="45"/>
        <v/>
      </c>
      <c r="AE106" s="68" t="s">
        <v>2771</v>
      </c>
      <c r="AF106" s="73" t="s">
        <v>2658</v>
      </c>
      <c r="AH106" s="265">
        <f t="shared" si="54"/>
        <v>0</v>
      </c>
      <c r="AJ106" s="240">
        <f t="shared" si="55"/>
        <v>0</v>
      </c>
      <c r="AK106" s="63"/>
      <c r="AL106" s="240">
        <f t="shared" si="56"/>
        <v>0</v>
      </c>
      <c r="AM106" s="63"/>
      <c r="AN106" s="240">
        <f t="shared" si="57"/>
        <v>0</v>
      </c>
      <c r="AP106" s="325" t="str">
        <f t="shared" si="58"/>
        <v/>
      </c>
      <c r="AR106" s="240">
        <f t="shared" si="59"/>
        <v>0</v>
      </c>
      <c r="AS106" s="63"/>
      <c r="AT106" s="240">
        <f t="shared" si="60"/>
        <v>0</v>
      </c>
      <c r="AU106" s="63"/>
      <c r="AV106" s="240">
        <f t="shared" si="61"/>
        <v>0</v>
      </c>
      <c r="AX106" s="325" t="str">
        <f t="shared" si="62"/>
        <v/>
      </c>
      <c r="AZ106" s="53">
        <f t="shared" si="63"/>
        <v>0</v>
      </c>
      <c r="BB106" s="53">
        <f t="shared" si="64"/>
        <v>0</v>
      </c>
      <c r="BC106" s="53"/>
    </row>
    <row r="107" spans="2:55">
      <c r="B107" s="68">
        <f t="shared" si="65"/>
        <v>18</v>
      </c>
      <c r="C107" s="338">
        <f t="shared" si="40"/>
        <v>1</v>
      </c>
      <c r="D107" s="68" t="s">
        <v>2771</v>
      </c>
      <c r="E107" s="73" t="s">
        <v>2706</v>
      </c>
      <c r="G107" s="265">
        <f>'6. Northern Region'!P32</f>
        <v>104480</v>
      </c>
      <c r="I107" s="240">
        <f>'6. Northern Region'!AV32</f>
        <v>0</v>
      </c>
      <c r="J107" s="63"/>
      <c r="K107" s="240">
        <f>'6. Northern Region'!AX32</f>
        <v>0</v>
      </c>
      <c r="L107" s="63"/>
      <c r="M107" s="240">
        <f t="shared" si="48"/>
        <v>0</v>
      </c>
      <c r="O107" s="325">
        <f t="shared" si="49"/>
        <v>0</v>
      </c>
      <c r="Q107" s="240">
        <f>'6. Northern Region'!BH32</f>
        <v>104480</v>
      </c>
      <c r="R107" s="63"/>
      <c r="S107" s="240">
        <f>'6. Northern Region'!BJ32</f>
        <v>0</v>
      </c>
      <c r="T107" s="63"/>
      <c r="U107" s="240">
        <f t="shared" si="50"/>
        <v>104480</v>
      </c>
      <c r="W107" s="325">
        <f t="shared" si="51"/>
        <v>1</v>
      </c>
      <c r="Y107" s="53">
        <f t="shared" si="52"/>
        <v>104480</v>
      </c>
      <c r="AA107" s="53">
        <f t="shared" si="53"/>
        <v>0</v>
      </c>
      <c r="AB107" s="53"/>
      <c r="AC107" s="68">
        <f t="shared" si="66"/>
        <v>18</v>
      </c>
      <c r="AD107" s="338" t="str">
        <f t="shared" si="45"/>
        <v/>
      </c>
      <c r="AE107" s="68" t="s">
        <v>2771</v>
      </c>
      <c r="AF107" s="73" t="s">
        <v>2706</v>
      </c>
      <c r="AH107" s="265">
        <f t="shared" si="54"/>
        <v>0</v>
      </c>
      <c r="AJ107" s="240">
        <f t="shared" si="55"/>
        <v>0</v>
      </c>
      <c r="AK107" s="63"/>
      <c r="AL107" s="240">
        <f t="shared" si="56"/>
        <v>0</v>
      </c>
      <c r="AM107" s="63"/>
      <c r="AN107" s="240">
        <f t="shared" si="57"/>
        <v>0</v>
      </c>
      <c r="AP107" s="325" t="str">
        <f t="shared" si="58"/>
        <v/>
      </c>
      <c r="AR107" s="240">
        <f t="shared" si="59"/>
        <v>0</v>
      </c>
      <c r="AS107" s="63"/>
      <c r="AT107" s="240">
        <f t="shared" si="60"/>
        <v>0</v>
      </c>
      <c r="AU107" s="63"/>
      <c r="AV107" s="240">
        <f t="shared" si="61"/>
        <v>0</v>
      </c>
      <c r="AX107" s="325" t="str">
        <f t="shared" si="62"/>
        <v/>
      </c>
      <c r="AZ107" s="53">
        <f t="shared" si="63"/>
        <v>0</v>
      </c>
      <c r="BB107" s="53">
        <f t="shared" si="64"/>
        <v>0</v>
      </c>
      <c r="BC107" s="53"/>
    </row>
    <row r="108" spans="2:55">
      <c r="B108" s="68">
        <f t="shared" si="65"/>
        <v>19</v>
      </c>
      <c r="C108" s="338">
        <f t="shared" si="40"/>
        <v>1</v>
      </c>
      <c r="D108" s="68" t="s">
        <v>2771</v>
      </c>
      <c r="E108" s="73" t="s">
        <v>2717</v>
      </c>
      <c r="G108" s="265">
        <f>'6. Northern Region'!P33</f>
        <v>84240</v>
      </c>
      <c r="I108" s="240">
        <f>'6. Northern Region'!AV33</f>
        <v>0</v>
      </c>
      <c r="J108" s="63"/>
      <c r="K108" s="240">
        <f>'6. Northern Region'!AX33</f>
        <v>0</v>
      </c>
      <c r="L108" s="63"/>
      <c r="M108" s="240">
        <f t="shared" si="48"/>
        <v>0</v>
      </c>
      <c r="O108" s="325">
        <f t="shared" si="49"/>
        <v>0</v>
      </c>
      <c r="Q108" s="240">
        <f>'6. Northern Region'!BH33</f>
        <v>84240</v>
      </c>
      <c r="R108" s="63"/>
      <c r="S108" s="240">
        <f>'6. Northern Region'!BJ33</f>
        <v>0</v>
      </c>
      <c r="T108" s="63"/>
      <c r="U108" s="240">
        <f t="shared" si="50"/>
        <v>84240</v>
      </c>
      <c r="W108" s="325">
        <f t="shared" si="51"/>
        <v>1</v>
      </c>
      <c r="Y108" s="53">
        <f t="shared" si="52"/>
        <v>84240</v>
      </c>
      <c r="AA108" s="53">
        <f t="shared" si="53"/>
        <v>0</v>
      </c>
      <c r="AB108" s="53"/>
      <c r="AC108" s="68">
        <f t="shared" si="66"/>
        <v>19</v>
      </c>
      <c r="AD108" s="338" t="str">
        <f t="shared" si="45"/>
        <v/>
      </c>
      <c r="AE108" s="68" t="s">
        <v>2771</v>
      </c>
      <c r="AF108" s="73" t="s">
        <v>2717</v>
      </c>
      <c r="AH108" s="265">
        <f t="shared" si="54"/>
        <v>0</v>
      </c>
      <c r="AJ108" s="240">
        <f t="shared" si="55"/>
        <v>0</v>
      </c>
      <c r="AK108" s="63"/>
      <c r="AL108" s="240">
        <f t="shared" si="56"/>
        <v>0</v>
      </c>
      <c r="AM108" s="63"/>
      <c r="AN108" s="240">
        <f t="shared" si="57"/>
        <v>0</v>
      </c>
      <c r="AP108" s="325" t="str">
        <f t="shared" si="58"/>
        <v/>
      </c>
      <c r="AR108" s="240">
        <f t="shared" si="59"/>
        <v>0</v>
      </c>
      <c r="AS108" s="63"/>
      <c r="AT108" s="240">
        <f t="shared" si="60"/>
        <v>0</v>
      </c>
      <c r="AU108" s="63"/>
      <c r="AV108" s="240">
        <f t="shared" si="61"/>
        <v>0</v>
      </c>
      <c r="AX108" s="325" t="str">
        <f t="shared" si="62"/>
        <v/>
      </c>
      <c r="AZ108" s="53">
        <f t="shared" si="63"/>
        <v>0</v>
      </c>
      <c r="BB108" s="53">
        <f t="shared" si="64"/>
        <v>0</v>
      </c>
      <c r="BC108" s="53"/>
    </row>
    <row r="109" spans="2:55">
      <c r="B109" s="68">
        <f t="shared" si="65"/>
        <v>20</v>
      </c>
      <c r="C109" s="338">
        <f t="shared" si="40"/>
        <v>1</v>
      </c>
      <c r="D109" s="68" t="s">
        <v>2771</v>
      </c>
      <c r="E109" s="73" t="s">
        <v>2555</v>
      </c>
      <c r="G109" s="265">
        <f>'6. Northern Region'!P34</f>
        <v>218640</v>
      </c>
      <c r="I109" s="240">
        <f>'6. Northern Region'!AV34</f>
        <v>0</v>
      </c>
      <c r="J109" s="63"/>
      <c r="K109" s="240">
        <f>'6. Northern Region'!AX34</f>
        <v>0</v>
      </c>
      <c r="L109" s="63"/>
      <c r="M109" s="240">
        <f t="shared" si="48"/>
        <v>0</v>
      </c>
      <c r="O109" s="325">
        <f t="shared" si="49"/>
        <v>0</v>
      </c>
      <c r="Q109" s="240">
        <f>'6. Northern Region'!BH34</f>
        <v>218640</v>
      </c>
      <c r="R109" s="63"/>
      <c r="S109" s="240">
        <f>'6. Northern Region'!BJ34</f>
        <v>0</v>
      </c>
      <c r="T109" s="63"/>
      <c r="U109" s="240">
        <f t="shared" si="50"/>
        <v>218640</v>
      </c>
      <c r="W109" s="325">
        <f t="shared" si="51"/>
        <v>1</v>
      </c>
      <c r="Y109" s="53">
        <f t="shared" si="52"/>
        <v>218640</v>
      </c>
      <c r="AA109" s="53">
        <f t="shared" si="53"/>
        <v>0</v>
      </c>
      <c r="AB109" s="53"/>
      <c r="AC109" s="68">
        <f t="shared" si="66"/>
        <v>20</v>
      </c>
      <c r="AD109" s="338" t="str">
        <f t="shared" si="45"/>
        <v/>
      </c>
      <c r="AE109" s="68" t="s">
        <v>2771</v>
      </c>
      <c r="AF109" s="73" t="s">
        <v>2555</v>
      </c>
      <c r="AH109" s="265">
        <f t="shared" si="54"/>
        <v>0</v>
      </c>
      <c r="AJ109" s="240">
        <f t="shared" si="55"/>
        <v>0</v>
      </c>
      <c r="AK109" s="63"/>
      <c r="AL109" s="240">
        <f t="shared" si="56"/>
        <v>0</v>
      </c>
      <c r="AM109" s="63"/>
      <c r="AN109" s="240">
        <f t="shared" si="57"/>
        <v>0</v>
      </c>
      <c r="AP109" s="325" t="str">
        <f t="shared" si="58"/>
        <v/>
      </c>
      <c r="AR109" s="240">
        <f t="shared" si="59"/>
        <v>0</v>
      </c>
      <c r="AS109" s="63"/>
      <c r="AT109" s="240">
        <f t="shared" si="60"/>
        <v>0</v>
      </c>
      <c r="AU109" s="63"/>
      <c r="AV109" s="240">
        <f t="shared" si="61"/>
        <v>0</v>
      </c>
      <c r="AX109" s="325" t="str">
        <f t="shared" si="62"/>
        <v/>
      </c>
      <c r="AZ109" s="53">
        <f t="shared" si="63"/>
        <v>0</v>
      </c>
      <c r="BB109" s="53">
        <f t="shared" si="64"/>
        <v>0</v>
      </c>
      <c r="BC109" s="53"/>
    </row>
    <row r="110" spans="2:55">
      <c r="B110" s="68">
        <f t="shared" si="65"/>
        <v>21</v>
      </c>
      <c r="C110" s="338">
        <f t="shared" si="40"/>
        <v>1</v>
      </c>
      <c r="D110" s="68" t="s">
        <v>2771</v>
      </c>
      <c r="E110" s="73" t="s">
        <v>2726</v>
      </c>
      <c r="G110" s="265">
        <f>'6. Northern Region'!P35</f>
        <v>229280</v>
      </c>
      <c r="I110" s="240">
        <f>'6. Northern Region'!AV35</f>
        <v>0</v>
      </c>
      <c r="J110" s="63"/>
      <c r="K110" s="240">
        <f>'6. Northern Region'!AX35</f>
        <v>0</v>
      </c>
      <c r="L110" s="63"/>
      <c r="M110" s="240">
        <f t="shared" si="48"/>
        <v>0</v>
      </c>
      <c r="O110" s="325">
        <f t="shared" si="49"/>
        <v>0</v>
      </c>
      <c r="Q110" s="240">
        <f>'6. Northern Region'!BH35</f>
        <v>0</v>
      </c>
      <c r="R110" s="63"/>
      <c r="S110" s="240">
        <f>'6. Northern Region'!BJ35</f>
        <v>229280</v>
      </c>
      <c r="T110" s="63"/>
      <c r="U110" s="240">
        <f t="shared" si="50"/>
        <v>229280</v>
      </c>
      <c r="W110" s="325">
        <f t="shared" si="51"/>
        <v>1</v>
      </c>
      <c r="Y110" s="53">
        <f t="shared" si="52"/>
        <v>0</v>
      </c>
      <c r="AA110" s="53">
        <f t="shared" si="53"/>
        <v>229280</v>
      </c>
      <c r="AB110" s="53"/>
      <c r="AC110" s="68">
        <f t="shared" si="66"/>
        <v>21</v>
      </c>
      <c r="AD110" s="338" t="str">
        <f t="shared" si="45"/>
        <v/>
      </c>
      <c r="AE110" s="68" t="s">
        <v>2771</v>
      </c>
      <c r="AF110" s="73" t="s">
        <v>2726</v>
      </c>
      <c r="AH110" s="265">
        <f t="shared" si="54"/>
        <v>0</v>
      </c>
      <c r="AJ110" s="240">
        <f t="shared" si="55"/>
        <v>0</v>
      </c>
      <c r="AK110" s="63"/>
      <c r="AL110" s="240">
        <f t="shared" si="56"/>
        <v>0</v>
      </c>
      <c r="AM110" s="63"/>
      <c r="AN110" s="240">
        <f t="shared" si="57"/>
        <v>0</v>
      </c>
      <c r="AP110" s="325" t="str">
        <f t="shared" si="58"/>
        <v/>
      </c>
      <c r="AR110" s="240">
        <f t="shared" si="59"/>
        <v>0</v>
      </c>
      <c r="AS110" s="63"/>
      <c r="AT110" s="240">
        <f t="shared" si="60"/>
        <v>0</v>
      </c>
      <c r="AU110" s="63"/>
      <c r="AV110" s="240">
        <f t="shared" si="61"/>
        <v>0</v>
      </c>
      <c r="AX110" s="325" t="str">
        <f t="shared" si="62"/>
        <v/>
      </c>
      <c r="AZ110" s="53">
        <f t="shared" si="63"/>
        <v>0</v>
      </c>
      <c r="BB110" s="53">
        <f t="shared" si="64"/>
        <v>0</v>
      </c>
      <c r="BC110" s="53"/>
    </row>
    <row r="111" spans="2:55">
      <c r="B111" s="68">
        <f t="shared" si="65"/>
        <v>22</v>
      </c>
      <c r="C111" s="338">
        <f t="shared" si="40"/>
        <v>1</v>
      </c>
      <c r="D111" s="68" t="s">
        <v>2771</v>
      </c>
      <c r="E111" s="73" t="s">
        <v>2600</v>
      </c>
      <c r="G111" s="265">
        <f>'6. Northern Region'!P36</f>
        <v>107560</v>
      </c>
      <c r="I111" s="240">
        <f>'6. Northern Region'!AV36</f>
        <v>0</v>
      </c>
      <c r="J111" s="63"/>
      <c r="K111" s="240">
        <f>'6. Northern Region'!AX36</f>
        <v>0</v>
      </c>
      <c r="L111" s="63"/>
      <c r="M111" s="240">
        <f t="shared" si="48"/>
        <v>0</v>
      </c>
      <c r="O111" s="325">
        <f t="shared" si="49"/>
        <v>0</v>
      </c>
      <c r="Q111" s="240">
        <f>'6. Northern Region'!BH36</f>
        <v>107560</v>
      </c>
      <c r="R111" s="63"/>
      <c r="S111" s="240">
        <f>'6. Northern Region'!BJ36</f>
        <v>0</v>
      </c>
      <c r="T111" s="63"/>
      <c r="U111" s="240">
        <f t="shared" si="50"/>
        <v>107560</v>
      </c>
      <c r="W111" s="325">
        <f t="shared" si="51"/>
        <v>1</v>
      </c>
      <c r="Y111" s="53">
        <f t="shared" si="52"/>
        <v>107560</v>
      </c>
      <c r="AA111" s="53">
        <f t="shared" si="53"/>
        <v>0</v>
      </c>
      <c r="AB111" s="53"/>
      <c r="AC111" s="68">
        <f t="shared" si="66"/>
        <v>22</v>
      </c>
      <c r="AD111" s="338" t="str">
        <f t="shared" si="45"/>
        <v/>
      </c>
      <c r="AE111" s="68" t="s">
        <v>2771</v>
      </c>
      <c r="AF111" s="73" t="s">
        <v>2600</v>
      </c>
      <c r="AH111" s="265">
        <f t="shared" si="54"/>
        <v>0</v>
      </c>
      <c r="AJ111" s="240">
        <f t="shared" si="55"/>
        <v>0</v>
      </c>
      <c r="AK111" s="63"/>
      <c r="AL111" s="240">
        <f t="shared" si="56"/>
        <v>0</v>
      </c>
      <c r="AM111" s="63"/>
      <c r="AN111" s="240">
        <f t="shared" si="57"/>
        <v>0</v>
      </c>
      <c r="AP111" s="325" t="str">
        <f t="shared" si="58"/>
        <v/>
      </c>
      <c r="AR111" s="240">
        <f t="shared" si="59"/>
        <v>0</v>
      </c>
      <c r="AS111" s="63"/>
      <c r="AT111" s="240">
        <f t="shared" si="60"/>
        <v>0</v>
      </c>
      <c r="AU111" s="63"/>
      <c r="AV111" s="240">
        <f t="shared" si="61"/>
        <v>0</v>
      </c>
      <c r="AX111" s="325" t="str">
        <f t="shared" si="62"/>
        <v/>
      </c>
      <c r="AZ111" s="53">
        <f t="shared" si="63"/>
        <v>0</v>
      </c>
      <c r="BB111" s="53">
        <f t="shared" si="64"/>
        <v>0</v>
      </c>
      <c r="BC111" s="53"/>
    </row>
    <row r="112" spans="2:55">
      <c r="B112" s="68">
        <f t="shared" si="65"/>
        <v>23</v>
      </c>
      <c r="C112" s="338">
        <f t="shared" si="40"/>
        <v>1</v>
      </c>
      <c r="D112" s="68" t="s">
        <v>2771</v>
      </c>
      <c r="E112" s="73" t="s">
        <v>2724</v>
      </c>
      <c r="G112" s="265">
        <f>'6. Northern Region'!P37</f>
        <v>64200</v>
      </c>
      <c r="I112" s="240">
        <f>'6. Northern Region'!AV37</f>
        <v>0</v>
      </c>
      <c r="J112" s="63"/>
      <c r="K112" s="240">
        <f>'6. Northern Region'!AX37</f>
        <v>0</v>
      </c>
      <c r="L112" s="63"/>
      <c r="M112" s="240">
        <f t="shared" si="48"/>
        <v>0</v>
      </c>
      <c r="O112" s="325">
        <f t="shared" si="49"/>
        <v>0</v>
      </c>
      <c r="Q112" s="240">
        <f>'6. Northern Region'!BH37</f>
        <v>64200</v>
      </c>
      <c r="R112" s="63"/>
      <c r="S112" s="240">
        <f>'6. Northern Region'!BJ37</f>
        <v>0</v>
      </c>
      <c r="T112" s="63"/>
      <c r="U112" s="240">
        <f t="shared" si="50"/>
        <v>64200</v>
      </c>
      <c r="W112" s="325">
        <f t="shared" si="51"/>
        <v>1</v>
      </c>
      <c r="Y112" s="53">
        <f t="shared" si="52"/>
        <v>64200</v>
      </c>
      <c r="AA112" s="53">
        <f t="shared" si="53"/>
        <v>0</v>
      </c>
      <c r="AB112" s="53"/>
      <c r="AC112" s="68">
        <f t="shared" si="66"/>
        <v>23</v>
      </c>
      <c r="AD112" s="338" t="str">
        <f t="shared" si="45"/>
        <v/>
      </c>
      <c r="AE112" s="68" t="s">
        <v>2771</v>
      </c>
      <c r="AF112" s="73" t="s">
        <v>2724</v>
      </c>
      <c r="AH112" s="265">
        <f t="shared" si="54"/>
        <v>0</v>
      </c>
      <c r="AJ112" s="240">
        <f t="shared" si="55"/>
        <v>0</v>
      </c>
      <c r="AK112" s="63"/>
      <c r="AL112" s="240">
        <f t="shared" si="56"/>
        <v>0</v>
      </c>
      <c r="AM112" s="63"/>
      <c r="AN112" s="240">
        <f t="shared" si="57"/>
        <v>0</v>
      </c>
      <c r="AP112" s="325" t="str">
        <f t="shared" si="58"/>
        <v/>
      </c>
      <c r="AR112" s="240">
        <f t="shared" si="59"/>
        <v>0</v>
      </c>
      <c r="AS112" s="63"/>
      <c r="AT112" s="240">
        <f t="shared" si="60"/>
        <v>0</v>
      </c>
      <c r="AU112" s="63"/>
      <c r="AV112" s="240">
        <f t="shared" si="61"/>
        <v>0</v>
      </c>
      <c r="AX112" s="325" t="str">
        <f t="shared" si="62"/>
        <v/>
      </c>
      <c r="AZ112" s="53">
        <f t="shared" si="63"/>
        <v>0</v>
      </c>
      <c r="BB112" s="53">
        <f t="shared" si="64"/>
        <v>0</v>
      </c>
      <c r="BC112" s="53"/>
    </row>
    <row r="113" spans="2:55">
      <c r="B113" s="68">
        <f t="shared" si="65"/>
        <v>24</v>
      </c>
      <c r="C113" s="338">
        <f t="shared" si="40"/>
        <v>1</v>
      </c>
      <c r="D113" s="68" t="s">
        <v>2771</v>
      </c>
      <c r="E113" s="73" t="s">
        <v>2754</v>
      </c>
      <c r="G113" s="265">
        <f>'6. Northern Region'!P38</f>
        <v>300280</v>
      </c>
      <c r="I113" s="240">
        <f>'6. Northern Region'!AV38</f>
        <v>0</v>
      </c>
      <c r="J113" s="63"/>
      <c r="K113" s="240">
        <f>'6. Northern Region'!AX38</f>
        <v>0</v>
      </c>
      <c r="L113" s="63"/>
      <c r="M113" s="240">
        <f t="shared" si="48"/>
        <v>0</v>
      </c>
      <c r="O113" s="325">
        <f t="shared" si="49"/>
        <v>0</v>
      </c>
      <c r="Q113" s="240">
        <f>'6. Northern Region'!BH38</f>
        <v>300280</v>
      </c>
      <c r="R113" s="63"/>
      <c r="S113" s="240">
        <f>'6. Northern Region'!BJ38</f>
        <v>0</v>
      </c>
      <c r="T113" s="63"/>
      <c r="U113" s="240">
        <f t="shared" si="50"/>
        <v>300280</v>
      </c>
      <c r="W113" s="325">
        <f t="shared" si="51"/>
        <v>1</v>
      </c>
      <c r="Y113" s="53">
        <f t="shared" si="52"/>
        <v>300280</v>
      </c>
      <c r="AA113" s="53">
        <f t="shared" si="53"/>
        <v>0</v>
      </c>
      <c r="AB113" s="53"/>
      <c r="AC113" s="68">
        <f t="shared" si="66"/>
        <v>24</v>
      </c>
      <c r="AD113" s="338" t="str">
        <f t="shared" si="45"/>
        <v/>
      </c>
      <c r="AE113" s="68" t="s">
        <v>2771</v>
      </c>
      <c r="AF113" s="73" t="s">
        <v>2754</v>
      </c>
      <c r="AH113" s="265">
        <f t="shared" si="54"/>
        <v>0</v>
      </c>
      <c r="AJ113" s="240">
        <f t="shared" si="55"/>
        <v>0</v>
      </c>
      <c r="AK113" s="63"/>
      <c r="AL113" s="240">
        <f t="shared" si="56"/>
        <v>0</v>
      </c>
      <c r="AM113" s="63"/>
      <c r="AN113" s="240">
        <f t="shared" si="57"/>
        <v>0</v>
      </c>
      <c r="AP113" s="325" t="str">
        <f t="shared" si="58"/>
        <v/>
      </c>
      <c r="AR113" s="240">
        <f t="shared" si="59"/>
        <v>0</v>
      </c>
      <c r="AS113" s="63"/>
      <c r="AT113" s="240">
        <f t="shared" si="60"/>
        <v>0</v>
      </c>
      <c r="AU113" s="63"/>
      <c r="AV113" s="240">
        <f t="shared" si="61"/>
        <v>0</v>
      </c>
      <c r="AX113" s="325" t="str">
        <f t="shared" si="62"/>
        <v/>
      </c>
      <c r="AZ113" s="53">
        <f t="shared" si="63"/>
        <v>0</v>
      </c>
      <c r="BB113" s="53">
        <f t="shared" si="64"/>
        <v>0</v>
      </c>
      <c r="BC113" s="53"/>
    </row>
    <row r="114" spans="2:55">
      <c r="B114" s="68">
        <f t="shared" si="65"/>
        <v>25</v>
      </c>
      <c r="C114" s="338">
        <f t="shared" si="40"/>
        <v>1</v>
      </c>
      <c r="D114" s="68" t="s">
        <v>2771</v>
      </c>
      <c r="E114" s="73" t="s">
        <v>2663</v>
      </c>
      <c r="G114" s="265">
        <f>'6. Northern Region'!P39</f>
        <v>143040</v>
      </c>
      <c r="I114" s="240">
        <f>'6. Northern Region'!AV39</f>
        <v>0</v>
      </c>
      <c r="J114" s="63"/>
      <c r="K114" s="240">
        <f>'6. Northern Region'!AX39</f>
        <v>0</v>
      </c>
      <c r="L114" s="63"/>
      <c r="M114" s="240">
        <f t="shared" si="48"/>
        <v>0</v>
      </c>
      <c r="O114" s="325">
        <f t="shared" si="49"/>
        <v>0</v>
      </c>
      <c r="Q114" s="240">
        <f>'6. Northern Region'!BH39</f>
        <v>143040</v>
      </c>
      <c r="R114" s="63"/>
      <c r="S114" s="240">
        <f>'6. Northern Region'!BJ39</f>
        <v>0</v>
      </c>
      <c r="T114" s="63"/>
      <c r="U114" s="240">
        <f t="shared" si="50"/>
        <v>143040</v>
      </c>
      <c r="W114" s="325">
        <f t="shared" si="51"/>
        <v>1</v>
      </c>
      <c r="Y114" s="53">
        <f t="shared" si="52"/>
        <v>143040</v>
      </c>
      <c r="AA114" s="53">
        <f t="shared" si="53"/>
        <v>0</v>
      </c>
      <c r="AB114" s="53"/>
      <c r="AC114" s="68">
        <f t="shared" si="66"/>
        <v>25</v>
      </c>
      <c r="AD114" s="338" t="str">
        <f t="shared" si="45"/>
        <v/>
      </c>
      <c r="AE114" s="68" t="s">
        <v>2771</v>
      </c>
      <c r="AF114" s="73" t="s">
        <v>2663</v>
      </c>
      <c r="AH114" s="265">
        <f t="shared" si="54"/>
        <v>0</v>
      </c>
      <c r="AJ114" s="240">
        <f t="shared" si="55"/>
        <v>0</v>
      </c>
      <c r="AK114" s="63"/>
      <c r="AL114" s="240">
        <f t="shared" si="56"/>
        <v>0</v>
      </c>
      <c r="AM114" s="63"/>
      <c r="AN114" s="240">
        <f t="shared" si="57"/>
        <v>0</v>
      </c>
      <c r="AP114" s="325" t="str">
        <f t="shared" si="58"/>
        <v/>
      </c>
      <c r="AR114" s="240">
        <f t="shared" si="59"/>
        <v>0</v>
      </c>
      <c r="AS114" s="63"/>
      <c r="AT114" s="240">
        <f t="shared" si="60"/>
        <v>0</v>
      </c>
      <c r="AU114" s="63"/>
      <c r="AV114" s="240">
        <f t="shared" si="61"/>
        <v>0</v>
      </c>
      <c r="AX114" s="325" t="str">
        <f t="shared" si="62"/>
        <v/>
      </c>
      <c r="AZ114" s="53">
        <f t="shared" si="63"/>
        <v>0</v>
      </c>
      <c r="BB114" s="53">
        <f t="shared" si="64"/>
        <v>0</v>
      </c>
      <c r="BC114" s="53"/>
    </row>
    <row r="115" spans="2:55">
      <c r="B115" s="68">
        <f t="shared" si="65"/>
        <v>26</v>
      </c>
      <c r="C115" s="338">
        <f t="shared" si="40"/>
        <v>1</v>
      </c>
      <c r="D115" s="68" t="s">
        <v>2771</v>
      </c>
      <c r="E115" s="73" t="s">
        <v>2669</v>
      </c>
      <c r="G115" s="265">
        <f>'6. Northern Region'!P40</f>
        <v>241680</v>
      </c>
      <c r="I115" s="240">
        <f>'6. Northern Region'!AV40</f>
        <v>0</v>
      </c>
      <c r="J115" s="63"/>
      <c r="K115" s="240">
        <f>'6. Northern Region'!AX40</f>
        <v>0</v>
      </c>
      <c r="L115" s="63"/>
      <c r="M115" s="240">
        <f t="shared" si="48"/>
        <v>0</v>
      </c>
      <c r="O115" s="325">
        <f t="shared" si="49"/>
        <v>0</v>
      </c>
      <c r="Q115" s="240">
        <f>'6. Northern Region'!BH40</f>
        <v>241680</v>
      </c>
      <c r="R115" s="63"/>
      <c r="S115" s="240">
        <f>'6. Northern Region'!BJ40</f>
        <v>0</v>
      </c>
      <c r="T115" s="63"/>
      <c r="U115" s="240">
        <f t="shared" si="50"/>
        <v>241680</v>
      </c>
      <c r="W115" s="325">
        <f t="shared" si="51"/>
        <v>1</v>
      </c>
      <c r="Y115" s="53">
        <f t="shared" si="52"/>
        <v>241680</v>
      </c>
      <c r="AA115" s="53">
        <f t="shared" si="53"/>
        <v>0</v>
      </c>
      <c r="AB115" s="53"/>
      <c r="AC115" s="68">
        <f t="shared" si="66"/>
        <v>26</v>
      </c>
      <c r="AD115" s="338" t="str">
        <f t="shared" si="45"/>
        <v/>
      </c>
      <c r="AE115" s="68" t="s">
        <v>2771</v>
      </c>
      <c r="AF115" s="73" t="s">
        <v>2669</v>
      </c>
      <c r="AH115" s="265">
        <f t="shared" si="54"/>
        <v>0</v>
      </c>
      <c r="AJ115" s="240">
        <f t="shared" si="55"/>
        <v>0</v>
      </c>
      <c r="AK115" s="63"/>
      <c r="AL115" s="240">
        <f t="shared" si="56"/>
        <v>0</v>
      </c>
      <c r="AM115" s="63"/>
      <c r="AN115" s="240">
        <f t="shared" si="57"/>
        <v>0</v>
      </c>
      <c r="AP115" s="325" t="str">
        <f t="shared" si="58"/>
        <v/>
      </c>
      <c r="AR115" s="240">
        <f t="shared" si="59"/>
        <v>0</v>
      </c>
      <c r="AS115" s="63"/>
      <c r="AT115" s="240">
        <f t="shared" si="60"/>
        <v>0</v>
      </c>
      <c r="AU115" s="63"/>
      <c r="AV115" s="240">
        <f t="shared" si="61"/>
        <v>0</v>
      </c>
      <c r="AX115" s="325" t="str">
        <f t="shared" si="62"/>
        <v/>
      </c>
      <c r="AZ115" s="53">
        <f t="shared" si="63"/>
        <v>0</v>
      </c>
      <c r="BB115" s="53">
        <f t="shared" si="64"/>
        <v>0</v>
      </c>
      <c r="BC115" s="53"/>
    </row>
    <row r="116" spans="2:55">
      <c r="B116" s="68">
        <f t="shared" si="65"/>
        <v>27</v>
      </c>
      <c r="C116" s="338">
        <f t="shared" si="40"/>
        <v>1</v>
      </c>
      <c r="D116" s="68" t="s">
        <v>2771</v>
      </c>
      <c r="E116" s="73" t="s">
        <v>2531</v>
      </c>
      <c r="G116" s="265">
        <f>'6. Northern Region'!P41</f>
        <v>87720</v>
      </c>
      <c r="I116" s="240">
        <f>'6. Northern Region'!AV41</f>
        <v>0</v>
      </c>
      <c r="J116" s="63"/>
      <c r="K116" s="240">
        <f>'6. Northern Region'!AX41</f>
        <v>0</v>
      </c>
      <c r="L116" s="63"/>
      <c r="M116" s="240">
        <f t="shared" si="48"/>
        <v>0</v>
      </c>
      <c r="O116" s="325">
        <f t="shared" si="49"/>
        <v>0</v>
      </c>
      <c r="Q116" s="240">
        <f>'6. Northern Region'!BH41</f>
        <v>0</v>
      </c>
      <c r="R116" s="63"/>
      <c r="S116" s="240">
        <f>'6. Northern Region'!BJ41</f>
        <v>87720</v>
      </c>
      <c r="T116" s="63"/>
      <c r="U116" s="240">
        <f t="shared" si="50"/>
        <v>87720</v>
      </c>
      <c r="W116" s="325">
        <f t="shared" si="51"/>
        <v>1</v>
      </c>
      <c r="Y116" s="53">
        <f t="shared" si="52"/>
        <v>0</v>
      </c>
      <c r="AA116" s="53">
        <f t="shared" si="53"/>
        <v>87720</v>
      </c>
      <c r="AB116" s="53"/>
      <c r="AC116" s="68">
        <f t="shared" si="66"/>
        <v>27</v>
      </c>
      <c r="AD116" s="338" t="str">
        <f t="shared" si="45"/>
        <v/>
      </c>
      <c r="AE116" s="68" t="s">
        <v>2771</v>
      </c>
      <c r="AF116" s="73" t="s">
        <v>2531</v>
      </c>
      <c r="AH116" s="265">
        <f t="shared" si="54"/>
        <v>0</v>
      </c>
      <c r="AJ116" s="240">
        <f t="shared" si="55"/>
        <v>0</v>
      </c>
      <c r="AK116" s="63"/>
      <c r="AL116" s="240">
        <f t="shared" si="56"/>
        <v>0</v>
      </c>
      <c r="AM116" s="63"/>
      <c r="AN116" s="240">
        <f t="shared" si="57"/>
        <v>0</v>
      </c>
      <c r="AP116" s="325" t="str">
        <f t="shared" si="58"/>
        <v/>
      </c>
      <c r="AR116" s="240">
        <f t="shared" si="59"/>
        <v>0</v>
      </c>
      <c r="AS116" s="63"/>
      <c r="AT116" s="240">
        <f t="shared" si="60"/>
        <v>0</v>
      </c>
      <c r="AU116" s="63"/>
      <c r="AV116" s="240">
        <f t="shared" si="61"/>
        <v>0</v>
      </c>
      <c r="AX116" s="325" t="str">
        <f t="shared" si="62"/>
        <v/>
      </c>
      <c r="AZ116" s="53">
        <f t="shared" si="63"/>
        <v>0</v>
      </c>
      <c r="BB116" s="53">
        <f t="shared" si="64"/>
        <v>0</v>
      </c>
      <c r="BC116" s="53"/>
    </row>
    <row r="117" spans="2:55">
      <c r="B117" s="68">
        <f t="shared" si="65"/>
        <v>28</v>
      </c>
      <c r="C117" s="338">
        <f t="shared" si="40"/>
        <v>1</v>
      </c>
      <c r="D117" s="68" t="s">
        <v>2771</v>
      </c>
      <c r="E117" s="73" t="s">
        <v>2769</v>
      </c>
      <c r="G117" s="265">
        <f>'6. Northern Region'!P42</f>
        <v>141640</v>
      </c>
      <c r="I117" s="240">
        <f>'6. Northern Region'!AV42</f>
        <v>0</v>
      </c>
      <c r="J117" s="63"/>
      <c r="K117" s="240">
        <f>'6. Northern Region'!AX42</f>
        <v>0</v>
      </c>
      <c r="L117" s="63"/>
      <c r="M117" s="240">
        <f t="shared" si="48"/>
        <v>0</v>
      </c>
      <c r="O117" s="325">
        <f t="shared" si="49"/>
        <v>0</v>
      </c>
      <c r="Q117" s="240">
        <f>'6. Northern Region'!BH42</f>
        <v>141640</v>
      </c>
      <c r="R117" s="63"/>
      <c r="S117" s="240">
        <f>'6. Northern Region'!BJ42</f>
        <v>0</v>
      </c>
      <c r="T117" s="63"/>
      <c r="U117" s="240">
        <f t="shared" si="50"/>
        <v>141640</v>
      </c>
      <c r="W117" s="325">
        <f t="shared" si="51"/>
        <v>1</v>
      </c>
      <c r="Y117" s="53">
        <f t="shared" si="52"/>
        <v>141640</v>
      </c>
      <c r="AA117" s="53">
        <f t="shared" si="53"/>
        <v>0</v>
      </c>
      <c r="AB117" s="53"/>
      <c r="AC117" s="68">
        <f t="shared" si="66"/>
        <v>28</v>
      </c>
      <c r="AD117" s="338" t="str">
        <f t="shared" si="45"/>
        <v/>
      </c>
      <c r="AE117" s="68" t="s">
        <v>2771</v>
      </c>
      <c r="AF117" s="73" t="s">
        <v>2769</v>
      </c>
      <c r="AH117" s="265">
        <f t="shared" si="54"/>
        <v>0</v>
      </c>
      <c r="AJ117" s="240">
        <f t="shared" si="55"/>
        <v>0</v>
      </c>
      <c r="AK117" s="63"/>
      <c r="AL117" s="240">
        <f t="shared" si="56"/>
        <v>0</v>
      </c>
      <c r="AM117" s="63"/>
      <c r="AN117" s="240">
        <f t="shared" si="57"/>
        <v>0</v>
      </c>
      <c r="AP117" s="325" t="str">
        <f t="shared" si="58"/>
        <v/>
      </c>
      <c r="AR117" s="240">
        <f t="shared" si="59"/>
        <v>0</v>
      </c>
      <c r="AS117" s="63"/>
      <c r="AT117" s="240">
        <f t="shared" si="60"/>
        <v>0</v>
      </c>
      <c r="AU117" s="63"/>
      <c r="AV117" s="240">
        <f t="shared" si="61"/>
        <v>0</v>
      </c>
      <c r="AX117" s="325" t="str">
        <f t="shared" si="62"/>
        <v/>
      </c>
      <c r="AZ117" s="53">
        <f t="shared" si="63"/>
        <v>0</v>
      </c>
      <c r="BB117" s="53">
        <f t="shared" si="64"/>
        <v>0</v>
      </c>
      <c r="BC117" s="53"/>
    </row>
    <row r="118" spans="2:55">
      <c r="B118" s="68">
        <f t="shared" si="65"/>
        <v>29</v>
      </c>
      <c r="C118" s="338">
        <f t="shared" si="40"/>
        <v>1</v>
      </c>
      <c r="D118" s="68" t="s">
        <v>2771</v>
      </c>
      <c r="E118" s="197" t="s">
        <v>3033</v>
      </c>
      <c r="G118" s="265">
        <f>'6. Northern Region'!P43</f>
        <v>68120</v>
      </c>
      <c r="I118" s="240">
        <f>'6. Northern Region'!AV43</f>
        <v>0</v>
      </c>
      <c r="J118" s="63"/>
      <c r="K118" s="240">
        <f>'6. Northern Region'!AX43</f>
        <v>0</v>
      </c>
      <c r="L118" s="63"/>
      <c r="M118" s="240">
        <f t="shared" si="48"/>
        <v>0</v>
      </c>
      <c r="O118" s="325">
        <f t="shared" si="49"/>
        <v>0</v>
      </c>
      <c r="Q118" s="240">
        <f>'6. Northern Region'!BH43</f>
        <v>68120</v>
      </c>
      <c r="R118" s="63"/>
      <c r="S118" s="240">
        <f>'6. Northern Region'!BJ43</f>
        <v>0</v>
      </c>
      <c r="T118" s="63"/>
      <c r="U118" s="240">
        <f t="shared" si="50"/>
        <v>68120</v>
      </c>
      <c r="W118" s="325">
        <f t="shared" si="51"/>
        <v>1</v>
      </c>
      <c r="Y118" s="53">
        <f t="shared" si="52"/>
        <v>68120</v>
      </c>
      <c r="AA118" s="53">
        <f t="shared" si="53"/>
        <v>0</v>
      </c>
      <c r="AB118" s="53"/>
      <c r="AC118" s="68">
        <f t="shared" si="66"/>
        <v>29</v>
      </c>
      <c r="AD118" s="338" t="str">
        <f t="shared" si="45"/>
        <v/>
      </c>
      <c r="AE118" s="68" t="s">
        <v>2771</v>
      </c>
      <c r="AF118" s="197" t="s">
        <v>3033</v>
      </c>
      <c r="AH118" s="265">
        <f t="shared" si="54"/>
        <v>0</v>
      </c>
      <c r="AJ118" s="240">
        <f t="shared" si="55"/>
        <v>0</v>
      </c>
      <c r="AK118" s="63"/>
      <c r="AL118" s="240">
        <f t="shared" si="56"/>
        <v>0</v>
      </c>
      <c r="AM118" s="63"/>
      <c r="AN118" s="240">
        <f t="shared" si="57"/>
        <v>0</v>
      </c>
      <c r="AP118" s="325" t="str">
        <f t="shared" si="58"/>
        <v/>
      </c>
      <c r="AR118" s="240">
        <f t="shared" si="59"/>
        <v>0</v>
      </c>
      <c r="AS118" s="63"/>
      <c r="AT118" s="240">
        <f t="shared" si="60"/>
        <v>0</v>
      </c>
      <c r="AU118" s="63"/>
      <c r="AV118" s="240">
        <f t="shared" si="61"/>
        <v>0</v>
      </c>
      <c r="AX118" s="325" t="str">
        <f t="shared" si="62"/>
        <v/>
      </c>
      <c r="AZ118" s="53">
        <f t="shared" si="63"/>
        <v>0</v>
      </c>
      <c r="BB118" s="53">
        <f t="shared" si="64"/>
        <v>0</v>
      </c>
      <c r="BC118" s="53"/>
    </row>
    <row r="119" spans="2:55">
      <c r="B119" s="68">
        <f t="shared" si="65"/>
        <v>30</v>
      </c>
      <c r="C119" s="338">
        <f t="shared" si="40"/>
        <v>1</v>
      </c>
      <c r="D119" s="68" t="s">
        <v>2771</v>
      </c>
      <c r="E119" s="73" t="s">
        <v>2520</v>
      </c>
      <c r="G119" s="265">
        <f>'6. Northern Region'!P44</f>
        <v>132240</v>
      </c>
      <c r="I119" s="240">
        <f>'6. Northern Region'!AV44</f>
        <v>0</v>
      </c>
      <c r="J119" s="63"/>
      <c r="K119" s="240">
        <f>'6. Northern Region'!AX44</f>
        <v>0</v>
      </c>
      <c r="L119" s="63"/>
      <c r="M119" s="240">
        <f t="shared" si="48"/>
        <v>0</v>
      </c>
      <c r="O119" s="325">
        <f t="shared" si="49"/>
        <v>0</v>
      </c>
      <c r="Q119" s="240">
        <f>'6. Northern Region'!BH44</f>
        <v>132240</v>
      </c>
      <c r="R119" s="63"/>
      <c r="S119" s="240">
        <f>'6. Northern Region'!BJ44</f>
        <v>0</v>
      </c>
      <c r="T119" s="63"/>
      <c r="U119" s="240">
        <f t="shared" si="50"/>
        <v>132240</v>
      </c>
      <c r="W119" s="325">
        <f t="shared" si="51"/>
        <v>1</v>
      </c>
      <c r="Y119" s="53">
        <f t="shared" si="52"/>
        <v>132240</v>
      </c>
      <c r="AA119" s="53">
        <f t="shared" si="53"/>
        <v>0</v>
      </c>
      <c r="AB119" s="53"/>
      <c r="AC119" s="68">
        <f t="shared" si="66"/>
        <v>30</v>
      </c>
      <c r="AD119" s="338" t="str">
        <f t="shared" si="45"/>
        <v/>
      </c>
      <c r="AE119" s="68" t="s">
        <v>2771</v>
      </c>
      <c r="AF119" s="73" t="s">
        <v>2520</v>
      </c>
      <c r="AH119" s="265">
        <f t="shared" si="54"/>
        <v>0</v>
      </c>
      <c r="AJ119" s="240">
        <f t="shared" si="55"/>
        <v>0</v>
      </c>
      <c r="AK119" s="63"/>
      <c r="AL119" s="240">
        <f t="shared" si="56"/>
        <v>0</v>
      </c>
      <c r="AM119" s="63"/>
      <c r="AN119" s="240">
        <f t="shared" si="57"/>
        <v>0</v>
      </c>
      <c r="AP119" s="325" t="str">
        <f t="shared" si="58"/>
        <v/>
      </c>
      <c r="AR119" s="240">
        <f t="shared" si="59"/>
        <v>0</v>
      </c>
      <c r="AS119" s="63"/>
      <c r="AT119" s="240">
        <f t="shared" si="60"/>
        <v>0</v>
      </c>
      <c r="AU119" s="63"/>
      <c r="AV119" s="240">
        <f t="shared" si="61"/>
        <v>0</v>
      </c>
      <c r="AX119" s="325" t="str">
        <f t="shared" si="62"/>
        <v/>
      </c>
      <c r="AZ119" s="53">
        <f t="shared" si="63"/>
        <v>0</v>
      </c>
      <c r="BB119" s="53">
        <f t="shared" si="64"/>
        <v>0</v>
      </c>
      <c r="BC119" s="53"/>
    </row>
    <row r="120" spans="2:55" ht="15" thickBot="1">
      <c r="C120" s="221">
        <f>SUM(C90:C119)</f>
        <v>30</v>
      </c>
      <c r="D120" s="337" t="s">
        <v>3280</v>
      </c>
      <c r="G120" s="239">
        <f>SUM(G90:G119)</f>
        <v>4270040</v>
      </c>
      <c r="I120" s="239">
        <f>SUM(I90:I119)</f>
        <v>302040</v>
      </c>
      <c r="K120" s="239">
        <f>SUM(K90:K119)</f>
        <v>91480</v>
      </c>
      <c r="M120" s="239">
        <f>SUM(M90:M119)</f>
        <v>393520</v>
      </c>
      <c r="O120" s="326">
        <f t="shared" si="49"/>
        <v>9.2158387275060649E-2</v>
      </c>
      <c r="Q120" s="239">
        <f>SUM(Q90:Q119)</f>
        <v>3109760</v>
      </c>
      <c r="S120" s="239">
        <f>SUM(S90:S119)</f>
        <v>766760</v>
      </c>
      <c r="U120" s="239">
        <f>SUM(U90:U119)</f>
        <v>3876520</v>
      </c>
      <c r="W120" s="326">
        <f t="shared" si="51"/>
        <v>0.90784161272493935</v>
      </c>
      <c r="Y120" s="332">
        <f>SUM(Y90:Y119)</f>
        <v>3411800</v>
      </c>
      <c r="Z120" s="333"/>
      <c r="AA120" s="332">
        <f>SUM(AA84:AA119)</f>
        <v>858240</v>
      </c>
      <c r="AB120" s="466"/>
      <c r="AD120" s="221">
        <f>SUM(AD90:AD119)</f>
        <v>4</v>
      </c>
      <c r="AE120" s="337" t="s">
        <v>3280</v>
      </c>
      <c r="AH120" s="239">
        <f>SUM(AH90:AH119)</f>
        <v>758040</v>
      </c>
      <c r="AJ120" s="239">
        <f>SUM(AJ90:AJ119)</f>
        <v>302040</v>
      </c>
      <c r="AL120" s="239">
        <f>SUM(AL90:AL119)</f>
        <v>91480</v>
      </c>
      <c r="AN120" s="239">
        <f>SUM(AN90:AN119)</f>
        <v>393520</v>
      </c>
      <c r="AP120" s="326">
        <f t="shared" ref="AP120" si="67">AN120/AH120</f>
        <v>0.5191282781911245</v>
      </c>
      <c r="AR120" s="239">
        <f>SUM(AR90:AR119)</f>
        <v>364520</v>
      </c>
      <c r="AT120" s="239">
        <f>SUM(AT90:AT119)</f>
        <v>0</v>
      </c>
      <c r="AV120" s="239">
        <f>SUM(AV90:AV119)</f>
        <v>364520</v>
      </c>
      <c r="AX120" s="326">
        <f t="shared" ref="AX120" si="68">AV120/AH120</f>
        <v>0.4808717218088755</v>
      </c>
      <c r="AZ120" s="332">
        <f>SUM(AZ90:AZ119)</f>
        <v>666560</v>
      </c>
      <c r="BA120" s="333"/>
      <c r="BB120" s="332">
        <f>SUM(BB84:BB119)</f>
        <v>91480</v>
      </c>
      <c r="BC120" s="466"/>
    </row>
    <row r="121" spans="2:55">
      <c r="G121" s="327"/>
      <c r="I121" s="331">
        <f>I120/M120</f>
        <v>0.76753405163651145</v>
      </c>
      <c r="J121" s="330"/>
      <c r="K121" s="331">
        <f>K120/M120</f>
        <v>0.23246594836348852</v>
      </c>
      <c r="L121" s="330"/>
      <c r="M121" s="331"/>
      <c r="N121" s="330"/>
      <c r="O121" s="331"/>
      <c r="P121" s="330"/>
      <c r="Q121" s="331">
        <f>Q120/U120</f>
        <v>0.80220403867386214</v>
      </c>
      <c r="R121" s="330"/>
      <c r="S121" s="331">
        <f>S120/U120</f>
        <v>0.19779596132613789</v>
      </c>
      <c r="T121" s="330"/>
      <c r="U121" s="331"/>
      <c r="Y121" s="325">
        <f>Y120/G120</f>
        <v>0.79900890858165263</v>
      </c>
      <c r="Z121" s="325"/>
      <c r="AA121" s="325">
        <f>AA120/G120</f>
        <v>0.20099109141834737</v>
      </c>
      <c r="AB121" s="325"/>
      <c r="AH121" s="327"/>
      <c r="AJ121" s="331">
        <f>AJ120/AN120</f>
        <v>0.76753405163651145</v>
      </c>
      <c r="AK121" s="330"/>
      <c r="AL121" s="331">
        <f>AL120/AN120</f>
        <v>0.23246594836348852</v>
      </c>
      <c r="AM121" s="330"/>
      <c r="AN121" s="331"/>
      <c r="AO121" s="330"/>
      <c r="AP121" s="331"/>
      <c r="AQ121" s="330"/>
      <c r="AR121" s="331">
        <f>AR120/AV120</f>
        <v>1</v>
      </c>
      <c r="AS121" s="330"/>
      <c r="AT121" s="331">
        <f>AT120/AV120</f>
        <v>0</v>
      </c>
      <c r="AU121" s="330"/>
      <c r="AV121" s="331"/>
      <c r="AZ121" s="325">
        <f>AZ120/AH120</f>
        <v>0.87932035248799534</v>
      </c>
      <c r="BA121" s="325"/>
      <c r="BB121" s="325">
        <f>BB120/AH120</f>
        <v>0.12067964751200465</v>
      </c>
      <c r="BC121" s="325"/>
    </row>
    <row r="122" spans="2:55" ht="15" thickBot="1"/>
    <row r="123" spans="2:55" ht="15" thickBot="1">
      <c r="C123" s="41">
        <f>C120+C81</f>
        <v>88</v>
      </c>
      <c r="D123" s="337" t="s">
        <v>3280</v>
      </c>
      <c r="G123" s="357">
        <f>G120+G81</f>
        <v>15013160</v>
      </c>
      <c r="H123" s="333"/>
      <c r="I123" s="357">
        <f>I120+I81</f>
        <v>4436280</v>
      </c>
      <c r="J123" s="333"/>
      <c r="K123" s="357">
        <f>K120+K81</f>
        <v>1098360</v>
      </c>
      <c r="L123" s="333"/>
      <c r="M123" s="357">
        <f>M120+M81</f>
        <v>5534640</v>
      </c>
      <c r="N123" s="333"/>
      <c r="O123" s="358">
        <f t="shared" ref="O123" si="69">M123/G123</f>
        <v>0.36865256881296143</v>
      </c>
      <c r="P123" s="333"/>
      <c r="Q123" s="357">
        <f>Q120+Q81</f>
        <v>8056680</v>
      </c>
      <c r="R123" s="333"/>
      <c r="S123" s="357">
        <f>S120+S81</f>
        <v>1421840</v>
      </c>
      <c r="T123" s="333"/>
      <c r="U123" s="357">
        <f>U120+U81</f>
        <v>9478520</v>
      </c>
      <c r="V123" s="333"/>
      <c r="W123" s="358">
        <f t="shared" ref="W123" si="70">U123/G123</f>
        <v>0.63134743118703862</v>
      </c>
      <c r="X123" s="333"/>
      <c r="Y123" s="357">
        <f>Y120+Y81</f>
        <v>12492960</v>
      </c>
      <c r="Z123" s="333"/>
      <c r="AA123" s="357">
        <f>AA120+AA81</f>
        <v>2520200</v>
      </c>
      <c r="AD123" s="41">
        <f>AD120+AD81</f>
        <v>57</v>
      </c>
      <c r="AE123" s="337" t="s">
        <v>3280</v>
      </c>
      <c r="AH123" s="357">
        <f>AH120+AH81</f>
        <v>10706960</v>
      </c>
      <c r="AI123" s="333"/>
      <c r="AJ123" s="357">
        <f>AJ120+AJ81</f>
        <v>4436280</v>
      </c>
      <c r="AK123" s="333"/>
      <c r="AL123" s="357">
        <f>AL120+AL81</f>
        <v>1098360</v>
      </c>
      <c r="AM123" s="333"/>
      <c r="AN123" s="357">
        <f>AN120+AN81</f>
        <v>5534640</v>
      </c>
      <c r="AO123" s="333"/>
      <c r="AP123" s="358">
        <f t="shared" ref="AP123" si="71">AN123/AH123</f>
        <v>0.51691983532207086</v>
      </c>
      <c r="AQ123" s="333"/>
      <c r="AR123" s="357">
        <f>AR120+AR81</f>
        <v>5311440</v>
      </c>
      <c r="AS123" s="333"/>
      <c r="AT123" s="357">
        <f>AT120+AT81</f>
        <v>655080</v>
      </c>
      <c r="AU123" s="333"/>
      <c r="AV123" s="357">
        <f>AV120+AV81</f>
        <v>5966520</v>
      </c>
      <c r="AW123" s="333"/>
      <c r="AX123" s="358">
        <f t="shared" ref="AX123" si="72">AV123/AH123</f>
        <v>0.55725621464916275</v>
      </c>
      <c r="AY123" s="333"/>
      <c r="AZ123" s="357">
        <f>AZ120+AZ81</f>
        <v>9747720</v>
      </c>
      <c r="BA123" s="333"/>
      <c r="BB123" s="357">
        <f>BB120+BB81</f>
        <v>1753440</v>
      </c>
      <c r="BC123" s="466"/>
    </row>
    <row r="124" spans="2:55">
      <c r="I124" s="331">
        <f>I123/M123</f>
        <v>0.80154806816703528</v>
      </c>
      <c r="J124" s="330"/>
      <c r="K124" s="331">
        <f>K123/M123</f>
        <v>0.19845193183296475</v>
      </c>
      <c r="L124" s="330"/>
      <c r="M124" s="331"/>
      <c r="N124" s="330"/>
      <c r="O124" s="331"/>
      <c r="P124" s="330"/>
      <c r="Q124" s="331">
        <f>Q123/U123</f>
        <v>0.84999345889442657</v>
      </c>
      <c r="R124" s="330"/>
      <c r="S124" s="331">
        <f>S123/U123</f>
        <v>0.15000654110557343</v>
      </c>
      <c r="T124" s="330"/>
      <c r="U124" s="331"/>
      <c r="Y124" s="325">
        <f>Y123/G123</f>
        <v>0.83213394115562611</v>
      </c>
      <c r="Z124" s="325"/>
      <c r="AA124" s="325">
        <f>AA123/G123</f>
        <v>0.16786605884437386</v>
      </c>
      <c r="AJ124" s="331">
        <f>AJ123/AN123</f>
        <v>0.80154806816703528</v>
      </c>
      <c r="AK124" s="330"/>
      <c r="AL124" s="331">
        <f>AL123/AN123</f>
        <v>0.19845193183296475</v>
      </c>
      <c r="AM124" s="330"/>
      <c r="AN124" s="331"/>
      <c r="AO124" s="330"/>
      <c r="AP124" s="331"/>
      <c r="AQ124" s="330"/>
      <c r="AR124" s="331">
        <f>AR123/AV123</f>
        <v>0.8902073570523521</v>
      </c>
      <c r="AS124" s="330"/>
      <c r="AT124" s="331">
        <f>AT123/AV123</f>
        <v>0.10979264294764787</v>
      </c>
      <c r="AU124" s="330"/>
      <c r="AV124" s="331"/>
      <c r="AZ124" s="325">
        <f>AZ123/AH123</f>
        <v>0.91040967744345735</v>
      </c>
      <c r="BA124" s="325"/>
      <c r="BB124" s="325">
        <f>BB123/AH123</f>
        <v>0.16376637252777632</v>
      </c>
      <c r="BC124" s="325"/>
    </row>
    <row r="126" spans="2:55">
      <c r="B126" s="7" t="s">
        <v>3761</v>
      </c>
      <c r="C126" s="7"/>
      <c r="D126" s="185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  <c r="V126" s="185"/>
      <c r="W126" s="185"/>
      <c r="X126" s="185"/>
      <c r="Y126" s="185"/>
      <c r="Z126" s="185"/>
      <c r="AA126" s="185"/>
      <c r="AC126" s="7" t="s">
        <v>3761</v>
      </c>
      <c r="AD126" s="7"/>
      <c r="AE126" s="185"/>
      <c r="AF126" s="185"/>
      <c r="AG126" s="185"/>
      <c r="AH126" s="185"/>
      <c r="AI126" s="185"/>
      <c r="AJ126" s="185"/>
      <c r="AK126" s="185"/>
      <c r="AL126" s="185"/>
      <c r="AM126" s="185"/>
      <c r="AN126" s="185"/>
      <c r="AO126" s="185"/>
      <c r="AP126" s="185"/>
      <c r="AQ126" s="185"/>
      <c r="AR126" s="185"/>
      <c r="AS126" s="185"/>
      <c r="AT126" s="185"/>
      <c r="AU126" s="185"/>
      <c r="AV126" s="185"/>
      <c r="AW126" s="185"/>
      <c r="AX126" s="185"/>
      <c r="AY126" s="185"/>
      <c r="AZ126" s="185"/>
      <c r="BA126" s="185"/>
      <c r="BB126" s="185"/>
      <c r="BC126" s="185"/>
    </row>
    <row r="128" spans="2:55" ht="15" customHeight="1">
      <c r="G128" s="473" t="s">
        <v>1884</v>
      </c>
      <c r="I128" s="473" t="s">
        <v>2010</v>
      </c>
      <c r="J128" s="342"/>
      <c r="K128" s="473" t="s">
        <v>2011</v>
      </c>
      <c r="M128" s="473" t="s">
        <v>3241</v>
      </c>
      <c r="O128" s="473" t="s">
        <v>3244</v>
      </c>
      <c r="Q128" s="473" t="s">
        <v>2012</v>
      </c>
      <c r="R128" s="5"/>
      <c r="S128" s="473" t="s">
        <v>2013</v>
      </c>
      <c r="U128" s="473" t="s">
        <v>3242</v>
      </c>
      <c r="W128" s="473" t="s">
        <v>3244</v>
      </c>
      <c r="Y128" s="473" t="s">
        <v>3266</v>
      </c>
      <c r="Z128" s="5"/>
      <c r="AA128" s="473" t="s">
        <v>3267</v>
      </c>
      <c r="AH128" s="473" t="s">
        <v>1884</v>
      </c>
      <c r="AJ128" s="473" t="s">
        <v>2010</v>
      </c>
      <c r="AK128" s="462"/>
      <c r="AL128" s="473" t="s">
        <v>2011</v>
      </c>
      <c r="AN128" s="473" t="s">
        <v>3241</v>
      </c>
      <c r="AP128" s="473" t="s">
        <v>3244</v>
      </c>
      <c r="AR128" s="473" t="s">
        <v>2012</v>
      </c>
      <c r="AS128" s="5"/>
      <c r="AT128" s="473" t="s">
        <v>2013</v>
      </c>
      <c r="AV128" s="473" t="s">
        <v>3242</v>
      </c>
      <c r="AX128" s="473" t="s">
        <v>3244</v>
      </c>
      <c r="AZ128" s="473" t="s">
        <v>3266</v>
      </c>
      <c r="BA128" s="5"/>
      <c r="BB128" s="473" t="s">
        <v>3267</v>
      </c>
      <c r="BC128" s="462"/>
    </row>
    <row r="129" spans="2:55">
      <c r="G129" s="473"/>
      <c r="I129" s="473"/>
      <c r="J129" s="342"/>
      <c r="K129" s="473"/>
      <c r="M129" s="473"/>
      <c r="O129" s="473"/>
      <c r="Q129" s="473"/>
      <c r="R129" s="5"/>
      <c r="S129" s="473"/>
      <c r="U129" s="473"/>
      <c r="W129" s="473"/>
      <c r="Y129" s="473"/>
      <c r="Z129" s="5"/>
      <c r="AA129" s="473"/>
      <c r="AH129" s="473"/>
      <c r="AJ129" s="473"/>
      <c r="AK129" s="462"/>
      <c r="AL129" s="473"/>
      <c r="AN129" s="473"/>
      <c r="AP129" s="473"/>
      <c r="AR129" s="473"/>
      <c r="AS129" s="5"/>
      <c r="AT129" s="473"/>
      <c r="AV129" s="473"/>
      <c r="AX129" s="473"/>
      <c r="AZ129" s="473"/>
      <c r="BA129" s="5"/>
      <c r="BB129" s="473"/>
      <c r="BC129" s="462"/>
    </row>
    <row r="130" spans="2:55">
      <c r="D130" s="4" t="s">
        <v>1473</v>
      </c>
      <c r="E130" s="4" t="s">
        <v>118</v>
      </c>
      <c r="G130" s="473"/>
      <c r="I130" s="473"/>
      <c r="J130" s="342"/>
      <c r="K130" s="473"/>
      <c r="M130" s="473"/>
      <c r="O130" s="473"/>
      <c r="Q130" s="473"/>
      <c r="R130" s="5"/>
      <c r="S130" s="473"/>
      <c r="U130" s="473"/>
      <c r="W130" s="473"/>
      <c r="Y130" s="473"/>
      <c r="Z130" s="5"/>
      <c r="AA130" s="473"/>
      <c r="AE130" s="4" t="s">
        <v>1473</v>
      </c>
      <c r="AF130" s="4" t="s">
        <v>118</v>
      </c>
      <c r="AH130" s="473"/>
      <c r="AJ130" s="473"/>
      <c r="AK130" s="462"/>
      <c r="AL130" s="473"/>
      <c r="AN130" s="473"/>
      <c r="AP130" s="473"/>
      <c r="AR130" s="473"/>
      <c r="AS130" s="5"/>
      <c r="AT130" s="473"/>
      <c r="AV130" s="473"/>
      <c r="AX130" s="473"/>
      <c r="AZ130" s="473"/>
      <c r="BA130" s="5"/>
      <c r="BB130" s="473"/>
      <c r="BC130" s="462"/>
    </row>
    <row r="132" spans="2:55">
      <c r="B132" s="68">
        <v>1</v>
      </c>
      <c r="C132" s="338">
        <f t="shared" ref="C132:C155" si="73">IF(G132=0,"",1)</f>
        <v>1</v>
      </c>
      <c r="D132" s="68" t="s">
        <v>119</v>
      </c>
      <c r="E132" s="73" t="s">
        <v>2890</v>
      </c>
      <c r="G132" s="240">
        <f>'8. Central Region'!P15</f>
        <v>55880</v>
      </c>
      <c r="I132" s="240">
        <f>'8. Central Region'!AV15</f>
        <v>55880</v>
      </c>
      <c r="J132" s="63"/>
      <c r="K132" s="240">
        <f>'8. Central Region'!AX15</f>
        <v>0</v>
      </c>
      <c r="M132" s="240">
        <f>K132+I132</f>
        <v>55880</v>
      </c>
      <c r="O132" s="325">
        <f t="shared" ref="O132" si="74">M132/G132</f>
        <v>1</v>
      </c>
      <c r="Q132" s="240">
        <f>'8. Central Region'!BH15</f>
        <v>0</v>
      </c>
      <c r="R132" s="63"/>
      <c r="S132" s="240">
        <f>'8. Central Region'!BJ15</f>
        <v>0</v>
      </c>
      <c r="U132" s="240">
        <f>S132+Q132</f>
        <v>0</v>
      </c>
      <c r="W132" s="325">
        <f t="shared" ref="W132" si="75">U132/G132</f>
        <v>0</v>
      </c>
      <c r="Y132" s="53">
        <f t="shared" ref="Y132" si="76">I132+Q132</f>
        <v>55880</v>
      </c>
      <c r="AA132" s="53">
        <f t="shared" ref="AA132" si="77">K132+S132</f>
        <v>0</v>
      </c>
      <c r="AC132" s="68">
        <v>1</v>
      </c>
      <c r="AD132" s="338">
        <f t="shared" ref="AD132:AD155" si="78">IF(AH132=0,"",1)</f>
        <v>1</v>
      </c>
      <c r="AE132" s="68" t="s">
        <v>119</v>
      </c>
      <c r="AF132" s="334" t="s">
        <v>2890</v>
      </c>
      <c r="AH132" s="240">
        <f>IF(M132=0,0,G132)</f>
        <v>55880</v>
      </c>
      <c r="AJ132" s="240">
        <f>IF(AH132=0,0,I132)</f>
        <v>55880</v>
      </c>
      <c r="AK132" s="63"/>
      <c r="AL132" s="240">
        <f>IF(AH132=0,0,K132)</f>
        <v>0</v>
      </c>
      <c r="AN132" s="240">
        <f>AL132+AJ132</f>
        <v>55880</v>
      </c>
      <c r="AP132" s="325">
        <f>IF(AH132=0,"",AN132/AH132)</f>
        <v>1</v>
      </c>
      <c r="AR132" s="240">
        <f>IF(AH132=0,0,Q132)</f>
        <v>0</v>
      </c>
      <c r="AS132" s="63"/>
      <c r="AT132" s="240">
        <f>IF(AH132=0,0,S132)</f>
        <v>0</v>
      </c>
      <c r="AV132" s="240">
        <f>AT132+AR132</f>
        <v>0</v>
      </c>
      <c r="AX132" s="325">
        <f>IF(AH132=0,"",AV132/AH132)</f>
        <v>0</v>
      </c>
      <c r="AZ132" s="53">
        <f t="shared" ref="AZ132" si="79">AJ132+AR132</f>
        <v>55880</v>
      </c>
      <c r="BB132" s="53">
        <f t="shared" ref="BB132" si="80">AL132+AT132</f>
        <v>0</v>
      </c>
      <c r="BC132" s="53"/>
    </row>
    <row r="133" spans="2:55">
      <c r="B133" s="68">
        <f>B132+1</f>
        <v>2</v>
      </c>
      <c r="C133" s="338">
        <f t="shared" si="73"/>
        <v>1</v>
      </c>
      <c r="D133" s="68" t="s">
        <v>119</v>
      </c>
      <c r="E133" s="73" t="s">
        <v>2798</v>
      </c>
      <c r="G133" s="240">
        <f>'8. Central Region'!P16</f>
        <v>57320</v>
      </c>
      <c r="I133" s="240">
        <f>'8. Central Region'!AV16</f>
        <v>0</v>
      </c>
      <c r="J133" s="63"/>
      <c r="K133" s="240">
        <f>'8. Central Region'!AX16</f>
        <v>57320</v>
      </c>
      <c r="M133" s="240">
        <f t="shared" ref="M133:M155" si="81">K133+I133</f>
        <v>57320</v>
      </c>
      <c r="O133" s="325">
        <f t="shared" ref="O133:O156" si="82">M133/G133</f>
        <v>1</v>
      </c>
      <c r="Q133" s="240">
        <f>'8. Central Region'!BH16</f>
        <v>0</v>
      </c>
      <c r="R133" s="63"/>
      <c r="S133" s="240">
        <f>'8. Central Region'!BJ16</f>
        <v>0</v>
      </c>
      <c r="U133" s="240">
        <f t="shared" ref="U133:U155" si="83">S133+Q133</f>
        <v>0</v>
      </c>
      <c r="W133" s="325">
        <f t="shared" ref="W133:W156" si="84">U133/G133</f>
        <v>0</v>
      </c>
      <c r="Y133" s="53">
        <f t="shared" ref="Y133:Y155" si="85">I133+Q133</f>
        <v>0</v>
      </c>
      <c r="AA133" s="53">
        <f t="shared" ref="AA133:AA155" si="86">K133+S133</f>
        <v>57320</v>
      </c>
      <c r="AC133" s="68">
        <f>AC132+1</f>
        <v>2</v>
      </c>
      <c r="AD133" s="338">
        <f t="shared" si="78"/>
        <v>1</v>
      </c>
      <c r="AE133" s="68" t="s">
        <v>119</v>
      </c>
      <c r="AF133" s="334" t="s">
        <v>2798</v>
      </c>
      <c r="AH133" s="240">
        <f t="shared" ref="AH133:AH155" si="87">IF(M133=0,0,G133)</f>
        <v>57320</v>
      </c>
      <c r="AJ133" s="240">
        <f t="shared" ref="AJ133:AJ155" si="88">IF(AH133=0,0,I133)</f>
        <v>0</v>
      </c>
      <c r="AK133" s="63"/>
      <c r="AL133" s="240">
        <f t="shared" ref="AL133:AL155" si="89">IF(AH133=0,0,K133)</f>
        <v>57320</v>
      </c>
      <c r="AN133" s="240">
        <f t="shared" ref="AN133:AN155" si="90">AL133+AJ133</f>
        <v>57320</v>
      </c>
      <c r="AP133" s="325">
        <f t="shared" ref="AP133:AP155" si="91">IF(AH133=0,"",AN133/AH133)</f>
        <v>1</v>
      </c>
      <c r="AR133" s="240">
        <f t="shared" ref="AR133:AR155" si="92">IF(AH133=0,0,Q133)</f>
        <v>0</v>
      </c>
      <c r="AS133" s="63"/>
      <c r="AT133" s="240">
        <f t="shared" ref="AT133:AT155" si="93">IF(AH133=0,0,S133)</f>
        <v>0</v>
      </c>
      <c r="AV133" s="240">
        <f t="shared" ref="AV133:AV155" si="94">AT133+AR133</f>
        <v>0</v>
      </c>
      <c r="AX133" s="325">
        <f t="shared" ref="AX133:AX155" si="95">IF(AH133=0,"",AV133/AH133)</f>
        <v>0</v>
      </c>
      <c r="AZ133" s="53">
        <f t="shared" ref="AZ133:AZ155" si="96">AJ133+AR133</f>
        <v>0</v>
      </c>
      <c r="BB133" s="53">
        <f t="shared" ref="BB133:BB155" si="97">AL133+AT133</f>
        <v>57320</v>
      </c>
      <c r="BC133" s="53"/>
    </row>
    <row r="134" spans="2:55">
      <c r="B134" s="68">
        <f t="shared" ref="B134:B155" si="98">B133+1</f>
        <v>3</v>
      </c>
      <c r="C134" s="338">
        <f t="shared" si="73"/>
        <v>1</v>
      </c>
      <c r="D134" s="68" t="s">
        <v>119</v>
      </c>
      <c r="E134" s="73" t="s">
        <v>2977</v>
      </c>
      <c r="G134" s="240">
        <f>'8. Central Region'!P17</f>
        <v>107360</v>
      </c>
      <c r="I134" s="240">
        <f>'8. Central Region'!AV17</f>
        <v>0</v>
      </c>
      <c r="J134" s="63"/>
      <c r="K134" s="240">
        <f>'8. Central Region'!AX17</f>
        <v>0</v>
      </c>
      <c r="M134" s="240">
        <f t="shared" si="81"/>
        <v>0</v>
      </c>
      <c r="O134" s="325">
        <f t="shared" si="82"/>
        <v>0</v>
      </c>
      <c r="Q134" s="240">
        <f>'8. Central Region'!BH17</f>
        <v>107360</v>
      </c>
      <c r="R134" s="63"/>
      <c r="S134" s="240">
        <f>'8. Central Region'!BJ17</f>
        <v>0</v>
      </c>
      <c r="U134" s="240">
        <f t="shared" si="83"/>
        <v>107360</v>
      </c>
      <c r="W134" s="325">
        <f t="shared" si="84"/>
        <v>1</v>
      </c>
      <c r="Y134" s="53">
        <f t="shared" si="85"/>
        <v>107360</v>
      </c>
      <c r="AA134" s="53">
        <f t="shared" si="86"/>
        <v>0</v>
      </c>
      <c r="AC134" s="68">
        <f t="shared" ref="AC134:AC155" si="99">AC133+1</f>
        <v>3</v>
      </c>
      <c r="AD134" s="338" t="str">
        <f t="shared" si="78"/>
        <v/>
      </c>
      <c r="AE134" s="68" t="s">
        <v>119</v>
      </c>
      <c r="AF134" s="73" t="s">
        <v>2977</v>
      </c>
      <c r="AH134" s="240">
        <f t="shared" si="87"/>
        <v>0</v>
      </c>
      <c r="AJ134" s="240">
        <f t="shared" si="88"/>
        <v>0</v>
      </c>
      <c r="AK134" s="63"/>
      <c r="AL134" s="240">
        <f t="shared" si="89"/>
        <v>0</v>
      </c>
      <c r="AN134" s="240">
        <f t="shared" si="90"/>
        <v>0</v>
      </c>
      <c r="AP134" s="325" t="str">
        <f t="shared" si="91"/>
        <v/>
      </c>
      <c r="AR134" s="240">
        <f t="shared" si="92"/>
        <v>0</v>
      </c>
      <c r="AS134" s="63"/>
      <c r="AT134" s="240">
        <f t="shared" si="93"/>
        <v>0</v>
      </c>
      <c r="AV134" s="240">
        <f t="shared" si="94"/>
        <v>0</v>
      </c>
      <c r="AX134" s="325" t="str">
        <f t="shared" si="95"/>
        <v/>
      </c>
      <c r="AZ134" s="53">
        <f t="shared" si="96"/>
        <v>0</v>
      </c>
      <c r="BB134" s="53">
        <f t="shared" si="97"/>
        <v>0</v>
      </c>
      <c r="BC134" s="53"/>
    </row>
    <row r="135" spans="2:55">
      <c r="B135" s="68">
        <f t="shared" si="98"/>
        <v>4</v>
      </c>
      <c r="C135" s="338">
        <f t="shared" si="73"/>
        <v>1</v>
      </c>
      <c r="D135" s="68" t="s">
        <v>119</v>
      </c>
      <c r="E135" s="73" t="s">
        <v>2822</v>
      </c>
      <c r="G135" s="240">
        <f>'8. Central Region'!P18</f>
        <v>32000</v>
      </c>
      <c r="I135" s="240">
        <f>'8. Central Region'!AV18</f>
        <v>0</v>
      </c>
      <c r="J135" s="63"/>
      <c r="K135" s="240">
        <f>'8. Central Region'!AX18</f>
        <v>0</v>
      </c>
      <c r="M135" s="240">
        <f t="shared" si="81"/>
        <v>0</v>
      </c>
      <c r="O135" s="325">
        <f t="shared" si="82"/>
        <v>0</v>
      </c>
      <c r="Q135" s="240">
        <f>'8. Central Region'!BH18</f>
        <v>32000</v>
      </c>
      <c r="R135" s="63"/>
      <c r="S135" s="240">
        <f>'8. Central Region'!BJ18</f>
        <v>0</v>
      </c>
      <c r="U135" s="240">
        <f t="shared" si="83"/>
        <v>32000</v>
      </c>
      <c r="W135" s="325">
        <f t="shared" si="84"/>
        <v>1</v>
      </c>
      <c r="Y135" s="53">
        <f t="shared" si="85"/>
        <v>32000</v>
      </c>
      <c r="AA135" s="53">
        <f t="shared" si="86"/>
        <v>0</v>
      </c>
      <c r="AC135" s="68">
        <f t="shared" si="99"/>
        <v>4</v>
      </c>
      <c r="AD135" s="338" t="str">
        <f t="shared" si="78"/>
        <v/>
      </c>
      <c r="AE135" s="68" t="s">
        <v>119</v>
      </c>
      <c r="AF135" s="73" t="s">
        <v>2822</v>
      </c>
      <c r="AH135" s="240">
        <f t="shared" si="87"/>
        <v>0</v>
      </c>
      <c r="AJ135" s="240">
        <f t="shared" si="88"/>
        <v>0</v>
      </c>
      <c r="AK135" s="63"/>
      <c r="AL135" s="240">
        <f t="shared" si="89"/>
        <v>0</v>
      </c>
      <c r="AN135" s="240">
        <f t="shared" si="90"/>
        <v>0</v>
      </c>
      <c r="AP135" s="325" t="str">
        <f t="shared" si="91"/>
        <v/>
      </c>
      <c r="AR135" s="240">
        <f t="shared" si="92"/>
        <v>0</v>
      </c>
      <c r="AS135" s="63"/>
      <c r="AT135" s="240">
        <f t="shared" si="93"/>
        <v>0</v>
      </c>
      <c r="AV135" s="240">
        <f t="shared" si="94"/>
        <v>0</v>
      </c>
      <c r="AX135" s="325" t="str">
        <f t="shared" si="95"/>
        <v/>
      </c>
      <c r="AZ135" s="53">
        <f t="shared" si="96"/>
        <v>0</v>
      </c>
      <c r="BB135" s="53">
        <f t="shared" si="97"/>
        <v>0</v>
      </c>
      <c r="BC135" s="53"/>
    </row>
    <row r="136" spans="2:55">
      <c r="B136" s="68">
        <f t="shared" si="98"/>
        <v>5</v>
      </c>
      <c r="C136" s="338">
        <f t="shared" si="73"/>
        <v>1</v>
      </c>
      <c r="D136" s="68" t="s">
        <v>119</v>
      </c>
      <c r="E136" s="73" t="s">
        <v>2990</v>
      </c>
      <c r="G136" s="240">
        <f>'8. Central Region'!P19</f>
        <v>300240</v>
      </c>
      <c r="I136" s="240">
        <f>'8. Central Region'!AV19</f>
        <v>0</v>
      </c>
      <c r="J136" s="63"/>
      <c r="K136" s="240">
        <f>'8. Central Region'!AX19</f>
        <v>0</v>
      </c>
      <c r="M136" s="240">
        <f t="shared" si="81"/>
        <v>0</v>
      </c>
      <c r="O136" s="325">
        <f t="shared" si="82"/>
        <v>0</v>
      </c>
      <c r="Q136" s="240">
        <f>'8. Central Region'!BH19</f>
        <v>300240</v>
      </c>
      <c r="R136" s="63"/>
      <c r="S136" s="240">
        <f>'8. Central Region'!BJ19</f>
        <v>0</v>
      </c>
      <c r="U136" s="240">
        <f t="shared" si="83"/>
        <v>300240</v>
      </c>
      <c r="W136" s="325">
        <f t="shared" si="84"/>
        <v>1</v>
      </c>
      <c r="Y136" s="53">
        <f t="shared" si="85"/>
        <v>300240</v>
      </c>
      <c r="AA136" s="53">
        <f t="shared" si="86"/>
        <v>0</v>
      </c>
      <c r="AC136" s="68">
        <f t="shared" si="99"/>
        <v>5</v>
      </c>
      <c r="AD136" s="338" t="str">
        <f t="shared" si="78"/>
        <v/>
      </c>
      <c r="AE136" s="68" t="s">
        <v>119</v>
      </c>
      <c r="AF136" s="73" t="s">
        <v>2990</v>
      </c>
      <c r="AH136" s="240">
        <f t="shared" si="87"/>
        <v>0</v>
      </c>
      <c r="AJ136" s="240">
        <f t="shared" si="88"/>
        <v>0</v>
      </c>
      <c r="AK136" s="63"/>
      <c r="AL136" s="240">
        <f t="shared" si="89"/>
        <v>0</v>
      </c>
      <c r="AN136" s="240">
        <f t="shared" si="90"/>
        <v>0</v>
      </c>
      <c r="AP136" s="325" t="str">
        <f t="shared" si="91"/>
        <v/>
      </c>
      <c r="AR136" s="240">
        <f t="shared" si="92"/>
        <v>0</v>
      </c>
      <c r="AS136" s="63"/>
      <c r="AT136" s="240">
        <f t="shared" si="93"/>
        <v>0</v>
      </c>
      <c r="AV136" s="240">
        <f t="shared" si="94"/>
        <v>0</v>
      </c>
      <c r="AX136" s="325" t="str">
        <f t="shared" si="95"/>
        <v/>
      </c>
      <c r="AZ136" s="53">
        <f t="shared" si="96"/>
        <v>0</v>
      </c>
      <c r="BB136" s="53">
        <f t="shared" si="97"/>
        <v>0</v>
      </c>
      <c r="BC136" s="53"/>
    </row>
    <row r="137" spans="2:55">
      <c r="B137" s="68">
        <f t="shared" si="98"/>
        <v>6</v>
      </c>
      <c r="C137" s="338">
        <f t="shared" si="73"/>
        <v>1</v>
      </c>
      <c r="D137" s="68" t="s">
        <v>119</v>
      </c>
      <c r="E137" s="73" t="s">
        <v>2907</v>
      </c>
      <c r="G137" s="240">
        <f>'8. Central Region'!P20</f>
        <v>191040</v>
      </c>
      <c r="I137" s="240">
        <f>'8. Central Region'!AV20</f>
        <v>0</v>
      </c>
      <c r="J137" s="63"/>
      <c r="K137" s="240">
        <f>'8. Central Region'!AX20</f>
        <v>0</v>
      </c>
      <c r="M137" s="240">
        <f t="shared" si="81"/>
        <v>0</v>
      </c>
      <c r="O137" s="325">
        <f t="shared" si="82"/>
        <v>0</v>
      </c>
      <c r="Q137" s="240">
        <f>'8. Central Region'!BH20</f>
        <v>0</v>
      </c>
      <c r="R137" s="63"/>
      <c r="S137" s="240">
        <f>'8. Central Region'!BJ20</f>
        <v>191040</v>
      </c>
      <c r="U137" s="240">
        <f t="shared" si="83"/>
        <v>191040</v>
      </c>
      <c r="W137" s="325">
        <f t="shared" si="84"/>
        <v>1</v>
      </c>
      <c r="Y137" s="53">
        <f t="shared" si="85"/>
        <v>0</v>
      </c>
      <c r="AA137" s="53">
        <f t="shared" si="86"/>
        <v>191040</v>
      </c>
      <c r="AB137" s="53"/>
      <c r="AC137" s="68">
        <f t="shared" si="99"/>
        <v>6</v>
      </c>
      <c r="AD137" s="338" t="str">
        <f t="shared" si="78"/>
        <v/>
      </c>
      <c r="AE137" s="68" t="s">
        <v>119</v>
      </c>
      <c r="AF137" s="73" t="s">
        <v>2907</v>
      </c>
      <c r="AH137" s="240">
        <f t="shared" si="87"/>
        <v>0</v>
      </c>
      <c r="AJ137" s="240">
        <f t="shared" si="88"/>
        <v>0</v>
      </c>
      <c r="AK137" s="63"/>
      <c r="AL137" s="240">
        <f t="shared" si="89"/>
        <v>0</v>
      </c>
      <c r="AN137" s="240">
        <f t="shared" si="90"/>
        <v>0</v>
      </c>
      <c r="AP137" s="325" t="str">
        <f t="shared" si="91"/>
        <v/>
      </c>
      <c r="AR137" s="240">
        <f t="shared" si="92"/>
        <v>0</v>
      </c>
      <c r="AS137" s="63"/>
      <c r="AT137" s="240">
        <f t="shared" si="93"/>
        <v>0</v>
      </c>
      <c r="AV137" s="240">
        <f t="shared" si="94"/>
        <v>0</v>
      </c>
      <c r="AX137" s="325" t="str">
        <f t="shared" si="95"/>
        <v/>
      </c>
      <c r="AZ137" s="53">
        <f t="shared" si="96"/>
        <v>0</v>
      </c>
      <c r="BB137" s="53">
        <f t="shared" si="97"/>
        <v>0</v>
      </c>
      <c r="BC137" s="53"/>
    </row>
    <row r="138" spans="2:55">
      <c r="B138" s="68">
        <f t="shared" si="98"/>
        <v>7</v>
      </c>
      <c r="C138" s="338">
        <f t="shared" si="73"/>
        <v>1</v>
      </c>
      <c r="D138" s="68" t="s">
        <v>119</v>
      </c>
      <c r="E138" s="73" t="s">
        <v>2830</v>
      </c>
      <c r="G138" s="240">
        <f>'8. Central Region'!P21</f>
        <v>104760</v>
      </c>
      <c r="I138" s="240">
        <f>'8. Central Region'!AV21</f>
        <v>0</v>
      </c>
      <c r="J138" s="63"/>
      <c r="K138" s="240">
        <f>'8. Central Region'!AX21</f>
        <v>0</v>
      </c>
      <c r="M138" s="240">
        <f t="shared" si="81"/>
        <v>0</v>
      </c>
      <c r="O138" s="325">
        <f t="shared" si="82"/>
        <v>0</v>
      </c>
      <c r="Q138" s="240">
        <f>'8. Central Region'!BH21</f>
        <v>104760</v>
      </c>
      <c r="R138" s="63"/>
      <c r="S138" s="240">
        <f>'8. Central Region'!BJ21</f>
        <v>0</v>
      </c>
      <c r="U138" s="240">
        <f t="shared" si="83"/>
        <v>104760</v>
      </c>
      <c r="W138" s="325">
        <f t="shared" si="84"/>
        <v>1</v>
      </c>
      <c r="Y138" s="53">
        <f t="shared" si="85"/>
        <v>104760</v>
      </c>
      <c r="AA138" s="53">
        <f t="shared" si="86"/>
        <v>0</v>
      </c>
      <c r="AB138" s="53"/>
      <c r="AC138" s="68">
        <f t="shared" si="99"/>
        <v>7</v>
      </c>
      <c r="AD138" s="338" t="str">
        <f t="shared" si="78"/>
        <v/>
      </c>
      <c r="AE138" s="68" t="s">
        <v>119</v>
      </c>
      <c r="AF138" s="73" t="s">
        <v>2830</v>
      </c>
      <c r="AH138" s="240">
        <f t="shared" si="87"/>
        <v>0</v>
      </c>
      <c r="AJ138" s="240">
        <f t="shared" si="88"/>
        <v>0</v>
      </c>
      <c r="AK138" s="63"/>
      <c r="AL138" s="240">
        <f t="shared" si="89"/>
        <v>0</v>
      </c>
      <c r="AN138" s="240">
        <f t="shared" si="90"/>
        <v>0</v>
      </c>
      <c r="AP138" s="325" t="str">
        <f t="shared" si="91"/>
        <v/>
      </c>
      <c r="AR138" s="240">
        <f t="shared" si="92"/>
        <v>0</v>
      </c>
      <c r="AS138" s="63"/>
      <c r="AT138" s="240">
        <f t="shared" si="93"/>
        <v>0</v>
      </c>
      <c r="AV138" s="240">
        <f t="shared" si="94"/>
        <v>0</v>
      </c>
      <c r="AX138" s="325" t="str">
        <f t="shared" si="95"/>
        <v/>
      </c>
      <c r="AZ138" s="53">
        <f t="shared" si="96"/>
        <v>0</v>
      </c>
      <c r="BB138" s="53">
        <f t="shared" si="97"/>
        <v>0</v>
      </c>
      <c r="BC138" s="53"/>
    </row>
    <row r="139" spans="2:55">
      <c r="B139" s="68">
        <f t="shared" si="98"/>
        <v>8</v>
      </c>
      <c r="C139" s="338">
        <f t="shared" si="73"/>
        <v>1</v>
      </c>
      <c r="D139" s="68" t="s">
        <v>119</v>
      </c>
      <c r="E139" s="73" t="s">
        <v>3013</v>
      </c>
      <c r="G139" s="240">
        <f>'8. Central Region'!P22</f>
        <v>148800</v>
      </c>
      <c r="I139" s="240">
        <f>'8. Central Region'!AV22</f>
        <v>0</v>
      </c>
      <c r="J139" s="63"/>
      <c r="K139" s="240">
        <f>'8. Central Region'!AX22</f>
        <v>0</v>
      </c>
      <c r="M139" s="240">
        <f t="shared" si="81"/>
        <v>0</v>
      </c>
      <c r="O139" s="325">
        <f t="shared" si="82"/>
        <v>0</v>
      </c>
      <c r="Q139" s="240">
        <f>'8. Central Region'!BH22</f>
        <v>148800</v>
      </c>
      <c r="R139" s="63"/>
      <c r="S139" s="240">
        <f>'8. Central Region'!BJ22</f>
        <v>0</v>
      </c>
      <c r="U139" s="240">
        <f t="shared" si="83"/>
        <v>148800</v>
      </c>
      <c r="W139" s="325">
        <f t="shared" si="84"/>
        <v>1</v>
      </c>
      <c r="Y139" s="53">
        <f t="shared" si="85"/>
        <v>148800</v>
      </c>
      <c r="AA139" s="53">
        <f t="shared" si="86"/>
        <v>0</v>
      </c>
      <c r="AB139" s="53"/>
      <c r="AC139" s="68">
        <f t="shared" si="99"/>
        <v>8</v>
      </c>
      <c r="AD139" s="338" t="str">
        <f t="shared" si="78"/>
        <v/>
      </c>
      <c r="AE139" s="68" t="s">
        <v>119</v>
      </c>
      <c r="AF139" s="73" t="s">
        <v>3013</v>
      </c>
      <c r="AH139" s="240">
        <f t="shared" si="87"/>
        <v>0</v>
      </c>
      <c r="AJ139" s="240">
        <f t="shared" si="88"/>
        <v>0</v>
      </c>
      <c r="AK139" s="63"/>
      <c r="AL139" s="240">
        <f t="shared" si="89"/>
        <v>0</v>
      </c>
      <c r="AN139" s="240">
        <f t="shared" si="90"/>
        <v>0</v>
      </c>
      <c r="AP139" s="325" t="str">
        <f t="shared" si="91"/>
        <v/>
      </c>
      <c r="AR139" s="240">
        <f t="shared" si="92"/>
        <v>0</v>
      </c>
      <c r="AS139" s="63"/>
      <c r="AT139" s="240">
        <f t="shared" si="93"/>
        <v>0</v>
      </c>
      <c r="AV139" s="240">
        <f t="shared" si="94"/>
        <v>0</v>
      </c>
      <c r="AX139" s="325" t="str">
        <f t="shared" si="95"/>
        <v/>
      </c>
      <c r="AZ139" s="53">
        <f t="shared" si="96"/>
        <v>0</v>
      </c>
      <c r="BB139" s="53">
        <f t="shared" si="97"/>
        <v>0</v>
      </c>
      <c r="BC139" s="53"/>
    </row>
    <row r="140" spans="2:55">
      <c r="B140" s="68">
        <f t="shared" si="98"/>
        <v>9</v>
      </c>
      <c r="C140" s="338">
        <f t="shared" si="73"/>
        <v>1</v>
      </c>
      <c r="D140" s="68" t="s">
        <v>119</v>
      </c>
      <c r="E140" s="73" t="s">
        <v>2843</v>
      </c>
      <c r="G140" s="240">
        <f>'8. Central Region'!P23</f>
        <v>213760</v>
      </c>
      <c r="I140" s="240">
        <f>'8. Central Region'!AV23</f>
        <v>0</v>
      </c>
      <c r="J140" s="63"/>
      <c r="K140" s="240">
        <f>'8. Central Region'!AX23</f>
        <v>0</v>
      </c>
      <c r="M140" s="240">
        <f t="shared" si="81"/>
        <v>0</v>
      </c>
      <c r="O140" s="325">
        <f t="shared" si="82"/>
        <v>0</v>
      </c>
      <c r="Q140" s="240">
        <f>'8. Central Region'!BH23</f>
        <v>0</v>
      </c>
      <c r="R140" s="63"/>
      <c r="S140" s="240">
        <f>'8. Central Region'!BJ23</f>
        <v>213760</v>
      </c>
      <c r="U140" s="240">
        <f t="shared" si="83"/>
        <v>213760</v>
      </c>
      <c r="W140" s="325">
        <f t="shared" si="84"/>
        <v>1</v>
      </c>
      <c r="Y140" s="53">
        <f t="shared" si="85"/>
        <v>0</v>
      </c>
      <c r="AA140" s="53">
        <f t="shared" si="86"/>
        <v>213760</v>
      </c>
      <c r="AB140" s="53"/>
      <c r="AC140" s="68">
        <f t="shared" si="99"/>
        <v>9</v>
      </c>
      <c r="AD140" s="338" t="str">
        <f t="shared" si="78"/>
        <v/>
      </c>
      <c r="AE140" s="68" t="s">
        <v>119</v>
      </c>
      <c r="AF140" s="73" t="s">
        <v>2843</v>
      </c>
      <c r="AH140" s="240">
        <f t="shared" si="87"/>
        <v>0</v>
      </c>
      <c r="AJ140" s="240">
        <f t="shared" si="88"/>
        <v>0</v>
      </c>
      <c r="AK140" s="63"/>
      <c r="AL140" s="240">
        <f t="shared" si="89"/>
        <v>0</v>
      </c>
      <c r="AN140" s="240">
        <f t="shared" si="90"/>
        <v>0</v>
      </c>
      <c r="AP140" s="325" t="str">
        <f t="shared" si="91"/>
        <v/>
      </c>
      <c r="AR140" s="240">
        <f t="shared" si="92"/>
        <v>0</v>
      </c>
      <c r="AS140" s="63"/>
      <c r="AT140" s="240">
        <f t="shared" si="93"/>
        <v>0</v>
      </c>
      <c r="AV140" s="240">
        <f t="shared" si="94"/>
        <v>0</v>
      </c>
      <c r="AX140" s="325" t="str">
        <f t="shared" si="95"/>
        <v/>
      </c>
      <c r="AZ140" s="53">
        <f t="shared" si="96"/>
        <v>0</v>
      </c>
      <c r="BB140" s="53">
        <f t="shared" si="97"/>
        <v>0</v>
      </c>
      <c r="BC140" s="53"/>
    </row>
    <row r="141" spans="2:55">
      <c r="B141" s="68">
        <f t="shared" si="98"/>
        <v>10</v>
      </c>
      <c r="C141" s="338">
        <f t="shared" si="73"/>
        <v>1</v>
      </c>
      <c r="D141" s="68" t="s">
        <v>119</v>
      </c>
      <c r="E141" s="73" t="s">
        <v>2966</v>
      </c>
      <c r="G141" s="240">
        <f>'8. Central Region'!P24</f>
        <v>85760</v>
      </c>
      <c r="I141" s="240">
        <f>'8. Central Region'!AV24</f>
        <v>0</v>
      </c>
      <c r="J141" s="63"/>
      <c r="K141" s="240">
        <f>'8. Central Region'!AX24</f>
        <v>0</v>
      </c>
      <c r="M141" s="240">
        <f t="shared" si="81"/>
        <v>0</v>
      </c>
      <c r="O141" s="325">
        <f t="shared" si="82"/>
        <v>0</v>
      </c>
      <c r="Q141" s="240">
        <f>'8. Central Region'!BH24</f>
        <v>85760</v>
      </c>
      <c r="R141" s="63"/>
      <c r="S141" s="240">
        <f>'8. Central Region'!BJ24</f>
        <v>0</v>
      </c>
      <c r="U141" s="240">
        <f t="shared" si="83"/>
        <v>85760</v>
      </c>
      <c r="W141" s="325">
        <f t="shared" si="84"/>
        <v>1</v>
      </c>
      <c r="Y141" s="53">
        <f t="shared" si="85"/>
        <v>85760</v>
      </c>
      <c r="AA141" s="53">
        <f t="shared" si="86"/>
        <v>0</v>
      </c>
      <c r="AB141" s="53"/>
      <c r="AC141" s="68">
        <f t="shared" si="99"/>
        <v>10</v>
      </c>
      <c r="AD141" s="338" t="str">
        <f t="shared" si="78"/>
        <v/>
      </c>
      <c r="AE141" s="68" t="s">
        <v>119</v>
      </c>
      <c r="AF141" s="73" t="s">
        <v>2966</v>
      </c>
      <c r="AH141" s="240">
        <f t="shared" si="87"/>
        <v>0</v>
      </c>
      <c r="AJ141" s="240">
        <f t="shared" si="88"/>
        <v>0</v>
      </c>
      <c r="AK141" s="63"/>
      <c r="AL141" s="240">
        <f t="shared" si="89"/>
        <v>0</v>
      </c>
      <c r="AN141" s="240">
        <f t="shared" si="90"/>
        <v>0</v>
      </c>
      <c r="AP141" s="325" t="str">
        <f t="shared" si="91"/>
        <v/>
      </c>
      <c r="AR141" s="240">
        <f t="shared" si="92"/>
        <v>0</v>
      </c>
      <c r="AS141" s="63"/>
      <c r="AT141" s="240">
        <f t="shared" si="93"/>
        <v>0</v>
      </c>
      <c r="AV141" s="240">
        <f t="shared" si="94"/>
        <v>0</v>
      </c>
      <c r="AX141" s="325" t="str">
        <f t="shared" si="95"/>
        <v/>
      </c>
      <c r="AZ141" s="53">
        <f t="shared" si="96"/>
        <v>0</v>
      </c>
      <c r="BB141" s="53">
        <f t="shared" si="97"/>
        <v>0</v>
      </c>
      <c r="BC141" s="53"/>
    </row>
    <row r="142" spans="2:55">
      <c r="B142" s="68">
        <f t="shared" si="98"/>
        <v>11</v>
      </c>
      <c r="C142" s="338">
        <f t="shared" si="73"/>
        <v>1</v>
      </c>
      <c r="D142" s="68" t="s">
        <v>119</v>
      </c>
      <c r="E142" s="73" t="s">
        <v>2778</v>
      </c>
      <c r="G142" s="240">
        <f>'8. Central Region'!P25</f>
        <v>254080</v>
      </c>
      <c r="I142" s="240">
        <f>'8. Central Region'!AV25</f>
        <v>0</v>
      </c>
      <c r="J142" s="63"/>
      <c r="K142" s="240">
        <f>'8. Central Region'!AX25</f>
        <v>0</v>
      </c>
      <c r="M142" s="240">
        <f t="shared" si="81"/>
        <v>0</v>
      </c>
      <c r="O142" s="325">
        <f t="shared" si="82"/>
        <v>0</v>
      </c>
      <c r="Q142" s="240">
        <f>'8. Central Region'!BH25</f>
        <v>254080</v>
      </c>
      <c r="R142" s="63"/>
      <c r="S142" s="240">
        <f>'8. Central Region'!BJ25</f>
        <v>0</v>
      </c>
      <c r="U142" s="240">
        <f t="shared" si="83"/>
        <v>254080</v>
      </c>
      <c r="W142" s="325">
        <f t="shared" si="84"/>
        <v>1</v>
      </c>
      <c r="Y142" s="53">
        <f t="shared" si="85"/>
        <v>254080</v>
      </c>
      <c r="AA142" s="53">
        <f t="shared" si="86"/>
        <v>0</v>
      </c>
      <c r="AB142" s="53"/>
      <c r="AC142" s="68">
        <f t="shared" si="99"/>
        <v>11</v>
      </c>
      <c r="AD142" s="338" t="str">
        <f t="shared" si="78"/>
        <v/>
      </c>
      <c r="AE142" s="68" t="s">
        <v>119</v>
      </c>
      <c r="AF142" s="73" t="s">
        <v>2778</v>
      </c>
      <c r="AH142" s="240">
        <f t="shared" si="87"/>
        <v>0</v>
      </c>
      <c r="AJ142" s="240">
        <f t="shared" si="88"/>
        <v>0</v>
      </c>
      <c r="AK142" s="63"/>
      <c r="AL142" s="240">
        <f t="shared" si="89"/>
        <v>0</v>
      </c>
      <c r="AN142" s="240">
        <f t="shared" si="90"/>
        <v>0</v>
      </c>
      <c r="AP142" s="325" t="str">
        <f t="shared" si="91"/>
        <v/>
      </c>
      <c r="AR142" s="240">
        <f t="shared" si="92"/>
        <v>0</v>
      </c>
      <c r="AS142" s="63"/>
      <c r="AT142" s="240">
        <f t="shared" si="93"/>
        <v>0</v>
      </c>
      <c r="AV142" s="240">
        <f t="shared" si="94"/>
        <v>0</v>
      </c>
      <c r="AX142" s="325" t="str">
        <f t="shared" si="95"/>
        <v/>
      </c>
      <c r="AZ142" s="53">
        <f t="shared" si="96"/>
        <v>0</v>
      </c>
      <c r="BB142" s="53">
        <f t="shared" si="97"/>
        <v>0</v>
      </c>
      <c r="BC142" s="53"/>
    </row>
    <row r="143" spans="2:55">
      <c r="B143" s="68">
        <f t="shared" si="98"/>
        <v>12</v>
      </c>
      <c r="C143" s="338">
        <f t="shared" si="73"/>
        <v>1</v>
      </c>
      <c r="D143" s="68" t="s">
        <v>119</v>
      </c>
      <c r="E143" s="73" t="s">
        <v>2867</v>
      </c>
      <c r="G143" s="240">
        <f>'8. Central Region'!P26</f>
        <v>267360</v>
      </c>
      <c r="I143" s="240">
        <f>'8. Central Region'!AV26</f>
        <v>0</v>
      </c>
      <c r="J143" s="63"/>
      <c r="K143" s="240">
        <f>'8. Central Region'!AX26</f>
        <v>0</v>
      </c>
      <c r="M143" s="240">
        <f t="shared" si="81"/>
        <v>0</v>
      </c>
      <c r="O143" s="325">
        <f t="shared" si="82"/>
        <v>0</v>
      </c>
      <c r="Q143" s="240">
        <f>'8. Central Region'!BH26</f>
        <v>267360</v>
      </c>
      <c r="R143" s="63"/>
      <c r="S143" s="240">
        <f>'8. Central Region'!BJ26</f>
        <v>0</v>
      </c>
      <c r="U143" s="240">
        <f t="shared" si="83"/>
        <v>267360</v>
      </c>
      <c r="W143" s="325">
        <f t="shared" si="84"/>
        <v>1</v>
      </c>
      <c r="Y143" s="53">
        <f t="shared" si="85"/>
        <v>267360</v>
      </c>
      <c r="AA143" s="53">
        <f t="shared" si="86"/>
        <v>0</v>
      </c>
      <c r="AB143" s="53"/>
      <c r="AC143" s="68">
        <f t="shared" si="99"/>
        <v>12</v>
      </c>
      <c r="AD143" s="338" t="str">
        <f t="shared" si="78"/>
        <v/>
      </c>
      <c r="AE143" s="68" t="s">
        <v>119</v>
      </c>
      <c r="AF143" s="73" t="s">
        <v>2867</v>
      </c>
      <c r="AH143" s="240">
        <f t="shared" si="87"/>
        <v>0</v>
      </c>
      <c r="AJ143" s="240">
        <f t="shared" si="88"/>
        <v>0</v>
      </c>
      <c r="AK143" s="63"/>
      <c r="AL143" s="240">
        <f t="shared" si="89"/>
        <v>0</v>
      </c>
      <c r="AN143" s="240">
        <f t="shared" si="90"/>
        <v>0</v>
      </c>
      <c r="AP143" s="325" t="str">
        <f t="shared" si="91"/>
        <v/>
      </c>
      <c r="AR143" s="240">
        <f t="shared" si="92"/>
        <v>0</v>
      </c>
      <c r="AS143" s="63"/>
      <c r="AT143" s="240">
        <f t="shared" si="93"/>
        <v>0</v>
      </c>
      <c r="AV143" s="240">
        <f t="shared" si="94"/>
        <v>0</v>
      </c>
      <c r="AX143" s="325" t="str">
        <f t="shared" si="95"/>
        <v/>
      </c>
      <c r="AZ143" s="53">
        <f t="shared" si="96"/>
        <v>0</v>
      </c>
      <c r="BB143" s="53">
        <f t="shared" si="97"/>
        <v>0</v>
      </c>
      <c r="BC143" s="53"/>
    </row>
    <row r="144" spans="2:55">
      <c r="B144" s="68">
        <f t="shared" si="98"/>
        <v>13</v>
      </c>
      <c r="C144" s="338">
        <f t="shared" si="73"/>
        <v>1</v>
      </c>
      <c r="D144" s="68" t="s">
        <v>119</v>
      </c>
      <c r="E144" s="73" t="s">
        <v>2898</v>
      </c>
      <c r="G144" s="240">
        <f>'8. Central Region'!P27</f>
        <v>172320</v>
      </c>
      <c r="I144" s="240">
        <f>'8. Central Region'!AV27</f>
        <v>0</v>
      </c>
      <c r="J144" s="63"/>
      <c r="K144" s="240">
        <f>'8. Central Region'!AX27</f>
        <v>0</v>
      </c>
      <c r="M144" s="240">
        <f t="shared" si="81"/>
        <v>0</v>
      </c>
      <c r="O144" s="325">
        <f t="shared" si="82"/>
        <v>0</v>
      </c>
      <c r="Q144" s="240">
        <f>'8. Central Region'!BH27</f>
        <v>172320</v>
      </c>
      <c r="R144" s="63"/>
      <c r="S144" s="240">
        <f>'8. Central Region'!BJ27</f>
        <v>0</v>
      </c>
      <c r="U144" s="240">
        <f t="shared" si="83"/>
        <v>172320</v>
      </c>
      <c r="W144" s="325">
        <f t="shared" si="84"/>
        <v>1</v>
      </c>
      <c r="Y144" s="53">
        <f t="shared" si="85"/>
        <v>172320</v>
      </c>
      <c r="AA144" s="53">
        <f t="shared" si="86"/>
        <v>0</v>
      </c>
      <c r="AB144" s="53"/>
      <c r="AC144" s="68">
        <f t="shared" si="99"/>
        <v>13</v>
      </c>
      <c r="AD144" s="338" t="str">
        <f t="shared" si="78"/>
        <v/>
      </c>
      <c r="AE144" s="68" t="s">
        <v>119</v>
      </c>
      <c r="AF144" s="73" t="s">
        <v>2898</v>
      </c>
      <c r="AH144" s="240">
        <f t="shared" si="87"/>
        <v>0</v>
      </c>
      <c r="AJ144" s="240">
        <f t="shared" si="88"/>
        <v>0</v>
      </c>
      <c r="AK144" s="63"/>
      <c r="AL144" s="240">
        <f t="shared" si="89"/>
        <v>0</v>
      </c>
      <c r="AN144" s="240">
        <f t="shared" si="90"/>
        <v>0</v>
      </c>
      <c r="AP144" s="325" t="str">
        <f t="shared" si="91"/>
        <v/>
      </c>
      <c r="AR144" s="240">
        <f t="shared" si="92"/>
        <v>0</v>
      </c>
      <c r="AS144" s="63"/>
      <c r="AT144" s="240">
        <f t="shared" si="93"/>
        <v>0</v>
      </c>
      <c r="AV144" s="240">
        <f t="shared" si="94"/>
        <v>0</v>
      </c>
      <c r="AX144" s="325" t="str">
        <f t="shared" si="95"/>
        <v/>
      </c>
      <c r="AZ144" s="53">
        <f t="shared" si="96"/>
        <v>0</v>
      </c>
      <c r="BB144" s="53">
        <f t="shared" si="97"/>
        <v>0</v>
      </c>
      <c r="BC144" s="53"/>
    </row>
    <row r="145" spans="2:56">
      <c r="B145" s="68">
        <f t="shared" si="98"/>
        <v>14</v>
      </c>
      <c r="C145" s="338">
        <f t="shared" si="73"/>
        <v>1</v>
      </c>
      <c r="D145" s="68" t="s">
        <v>119</v>
      </c>
      <c r="E145" s="73" t="s">
        <v>2930</v>
      </c>
      <c r="G145" s="240">
        <f>'8. Central Region'!P28</f>
        <v>414720</v>
      </c>
      <c r="I145" s="240">
        <f>'8. Central Region'!AV28</f>
        <v>112280</v>
      </c>
      <c r="J145" s="63"/>
      <c r="K145" s="240">
        <f>'8. Central Region'!AX28</f>
        <v>0</v>
      </c>
      <c r="M145" s="240">
        <f t="shared" si="81"/>
        <v>112280</v>
      </c>
      <c r="O145" s="325">
        <f t="shared" si="82"/>
        <v>0.2707368827160494</v>
      </c>
      <c r="Q145" s="240">
        <f>'8. Central Region'!BH28</f>
        <v>302440</v>
      </c>
      <c r="R145" s="63"/>
      <c r="S145" s="240">
        <f>'8. Central Region'!BJ28</f>
        <v>0</v>
      </c>
      <c r="U145" s="240">
        <f t="shared" si="83"/>
        <v>302440</v>
      </c>
      <c r="W145" s="325">
        <f t="shared" si="84"/>
        <v>0.72926311728395066</v>
      </c>
      <c r="Y145" s="53">
        <f t="shared" si="85"/>
        <v>414720</v>
      </c>
      <c r="AA145" s="53">
        <f t="shared" si="86"/>
        <v>0</v>
      </c>
      <c r="AB145" s="53"/>
      <c r="AC145" s="68">
        <f t="shared" si="99"/>
        <v>14</v>
      </c>
      <c r="AD145" s="338">
        <f t="shared" si="78"/>
        <v>1</v>
      </c>
      <c r="AE145" s="68" t="s">
        <v>119</v>
      </c>
      <c r="AF145" s="73" t="s">
        <v>2930</v>
      </c>
      <c r="AH145" s="240">
        <f t="shared" si="87"/>
        <v>414720</v>
      </c>
      <c r="AJ145" s="240">
        <f t="shared" si="88"/>
        <v>112280</v>
      </c>
      <c r="AK145" s="63"/>
      <c r="AL145" s="240">
        <f t="shared" si="89"/>
        <v>0</v>
      </c>
      <c r="AN145" s="240">
        <f t="shared" si="90"/>
        <v>112280</v>
      </c>
      <c r="AP145" s="325">
        <f t="shared" si="91"/>
        <v>0.2707368827160494</v>
      </c>
      <c r="AR145" s="240">
        <f t="shared" si="92"/>
        <v>302440</v>
      </c>
      <c r="AS145" s="63"/>
      <c r="AT145" s="240">
        <f t="shared" si="93"/>
        <v>0</v>
      </c>
      <c r="AV145" s="240">
        <f t="shared" si="94"/>
        <v>302440</v>
      </c>
      <c r="AX145" s="325">
        <f t="shared" si="95"/>
        <v>0.72926311728395066</v>
      </c>
      <c r="AZ145" s="53">
        <f t="shared" si="96"/>
        <v>414720</v>
      </c>
      <c r="BB145" s="53">
        <f t="shared" si="97"/>
        <v>0</v>
      </c>
      <c r="BC145" s="53"/>
    </row>
    <row r="146" spans="2:56">
      <c r="B146" s="68">
        <f t="shared" si="98"/>
        <v>15</v>
      </c>
      <c r="C146" s="338">
        <f t="shared" si="73"/>
        <v>1</v>
      </c>
      <c r="D146" s="68" t="s">
        <v>119</v>
      </c>
      <c r="E146" s="73" t="s">
        <v>2815</v>
      </c>
      <c r="G146" s="240">
        <f>'8. Central Region'!P29</f>
        <v>91760</v>
      </c>
      <c r="I146" s="240">
        <f>'8. Central Region'!AV29</f>
        <v>0</v>
      </c>
      <c r="J146" s="63"/>
      <c r="K146" s="240">
        <f>'8. Central Region'!AX29</f>
        <v>0</v>
      </c>
      <c r="M146" s="240">
        <f t="shared" si="81"/>
        <v>0</v>
      </c>
      <c r="O146" s="325">
        <f t="shared" si="82"/>
        <v>0</v>
      </c>
      <c r="Q146" s="240">
        <f>'8. Central Region'!BH29</f>
        <v>0</v>
      </c>
      <c r="R146" s="63"/>
      <c r="S146" s="240">
        <f>'8. Central Region'!BJ29</f>
        <v>91760</v>
      </c>
      <c r="U146" s="240">
        <f t="shared" si="83"/>
        <v>91760</v>
      </c>
      <c r="W146" s="325">
        <f t="shared" si="84"/>
        <v>1</v>
      </c>
      <c r="Y146" s="53">
        <f t="shared" si="85"/>
        <v>0</v>
      </c>
      <c r="AA146" s="53">
        <f t="shared" si="86"/>
        <v>91760</v>
      </c>
      <c r="AB146" s="53"/>
      <c r="AC146" s="68">
        <f t="shared" si="99"/>
        <v>15</v>
      </c>
      <c r="AD146" s="338" t="str">
        <f t="shared" si="78"/>
        <v/>
      </c>
      <c r="AE146" s="68" t="s">
        <v>119</v>
      </c>
      <c r="AF146" s="73" t="s">
        <v>2815</v>
      </c>
      <c r="AH146" s="240">
        <f t="shared" si="87"/>
        <v>0</v>
      </c>
      <c r="AJ146" s="240">
        <f t="shared" si="88"/>
        <v>0</v>
      </c>
      <c r="AK146" s="63"/>
      <c r="AL146" s="240">
        <f t="shared" si="89"/>
        <v>0</v>
      </c>
      <c r="AN146" s="240">
        <f t="shared" si="90"/>
        <v>0</v>
      </c>
      <c r="AP146" s="325" t="str">
        <f t="shared" si="91"/>
        <v/>
      </c>
      <c r="AR146" s="240">
        <f t="shared" si="92"/>
        <v>0</v>
      </c>
      <c r="AS146" s="63"/>
      <c r="AT146" s="240">
        <f t="shared" si="93"/>
        <v>0</v>
      </c>
      <c r="AV146" s="240">
        <f t="shared" si="94"/>
        <v>0</v>
      </c>
      <c r="AX146" s="325" t="str">
        <f t="shared" si="95"/>
        <v/>
      </c>
      <c r="AZ146" s="53">
        <f t="shared" si="96"/>
        <v>0</v>
      </c>
      <c r="BB146" s="53">
        <f t="shared" si="97"/>
        <v>0</v>
      </c>
      <c r="BC146" s="53"/>
    </row>
    <row r="147" spans="2:56">
      <c r="B147" s="68">
        <f t="shared" si="98"/>
        <v>16</v>
      </c>
      <c r="C147" s="338">
        <f t="shared" si="73"/>
        <v>1</v>
      </c>
      <c r="D147" s="68" t="s">
        <v>119</v>
      </c>
      <c r="E147" s="190" t="s">
        <v>2853</v>
      </c>
      <c r="G147" s="240">
        <f>'8. Central Region'!P30</f>
        <v>86920</v>
      </c>
      <c r="I147" s="240">
        <f>'8. Central Region'!AV30</f>
        <v>0</v>
      </c>
      <c r="J147" s="63"/>
      <c r="K147" s="240">
        <f>'8. Central Region'!AX30</f>
        <v>0</v>
      </c>
      <c r="M147" s="240">
        <f t="shared" si="81"/>
        <v>0</v>
      </c>
      <c r="O147" s="325">
        <f t="shared" si="82"/>
        <v>0</v>
      </c>
      <c r="Q147" s="240">
        <f>'8. Central Region'!BH30</f>
        <v>86920</v>
      </c>
      <c r="R147" s="63"/>
      <c r="S147" s="240">
        <f>'8. Central Region'!BJ30</f>
        <v>0</v>
      </c>
      <c r="U147" s="240">
        <f t="shared" si="83"/>
        <v>86920</v>
      </c>
      <c r="W147" s="325">
        <f t="shared" si="84"/>
        <v>1</v>
      </c>
      <c r="Y147" s="53">
        <f t="shared" si="85"/>
        <v>86920</v>
      </c>
      <c r="AA147" s="53">
        <f t="shared" si="86"/>
        <v>0</v>
      </c>
      <c r="AB147" s="53"/>
      <c r="AC147" s="68">
        <f t="shared" si="99"/>
        <v>16</v>
      </c>
      <c r="AD147" s="338" t="str">
        <f t="shared" si="78"/>
        <v/>
      </c>
      <c r="AE147" s="68" t="s">
        <v>119</v>
      </c>
      <c r="AF147" s="190" t="s">
        <v>2853</v>
      </c>
      <c r="AH147" s="240">
        <f t="shared" si="87"/>
        <v>0</v>
      </c>
      <c r="AJ147" s="240">
        <f t="shared" si="88"/>
        <v>0</v>
      </c>
      <c r="AK147" s="63"/>
      <c r="AL147" s="240">
        <f t="shared" si="89"/>
        <v>0</v>
      </c>
      <c r="AN147" s="240">
        <f t="shared" si="90"/>
        <v>0</v>
      </c>
      <c r="AP147" s="325" t="str">
        <f t="shared" si="91"/>
        <v/>
      </c>
      <c r="AR147" s="240">
        <f t="shared" si="92"/>
        <v>0</v>
      </c>
      <c r="AS147" s="63"/>
      <c r="AT147" s="240">
        <f t="shared" si="93"/>
        <v>0</v>
      </c>
      <c r="AV147" s="240">
        <f t="shared" si="94"/>
        <v>0</v>
      </c>
      <c r="AX147" s="325" t="str">
        <f t="shared" si="95"/>
        <v/>
      </c>
      <c r="AZ147" s="53">
        <f t="shared" si="96"/>
        <v>0</v>
      </c>
      <c r="BB147" s="53">
        <f t="shared" si="97"/>
        <v>0</v>
      </c>
      <c r="BC147" s="53"/>
    </row>
    <row r="148" spans="2:56">
      <c r="B148" s="68">
        <f t="shared" si="98"/>
        <v>17</v>
      </c>
      <c r="C148" s="338">
        <f t="shared" si="73"/>
        <v>1</v>
      </c>
      <c r="D148" s="68" t="s">
        <v>119</v>
      </c>
      <c r="E148" s="73" t="s">
        <v>2921</v>
      </c>
      <c r="G148" s="240">
        <f>'8. Central Region'!P31</f>
        <v>146800</v>
      </c>
      <c r="I148" s="240">
        <f>'8. Central Region'!AV31</f>
        <v>0</v>
      </c>
      <c r="J148" s="63"/>
      <c r="K148" s="240">
        <f>'8. Central Region'!AX31</f>
        <v>0</v>
      </c>
      <c r="M148" s="240">
        <f t="shared" si="81"/>
        <v>0</v>
      </c>
      <c r="O148" s="325">
        <f t="shared" si="82"/>
        <v>0</v>
      </c>
      <c r="Q148" s="240">
        <f>'8. Central Region'!BH31</f>
        <v>0</v>
      </c>
      <c r="R148" s="63"/>
      <c r="S148" s="240">
        <f>'8. Central Region'!BJ31</f>
        <v>146800</v>
      </c>
      <c r="U148" s="240">
        <f t="shared" si="83"/>
        <v>146800</v>
      </c>
      <c r="W148" s="325">
        <f t="shared" si="84"/>
        <v>1</v>
      </c>
      <c r="Y148" s="53">
        <f t="shared" si="85"/>
        <v>0</v>
      </c>
      <c r="AA148" s="53">
        <f t="shared" si="86"/>
        <v>146800</v>
      </c>
      <c r="AB148" s="53"/>
      <c r="AC148" s="68">
        <f t="shared" si="99"/>
        <v>17</v>
      </c>
      <c r="AD148" s="338" t="str">
        <f t="shared" si="78"/>
        <v/>
      </c>
      <c r="AE148" s="68" t="s">
        <v>119</v>
      </c>
      <c r="AF148" s="73" t="s">
        <v>2921</v>
      </c>
      <c r="AH148" s="240">
        <f t="shared" si="87"/>
        <v>0</v>
      </c>
      <c r="AJ148" s="240">
        <f t="shared" si="88"/>
        <v>0</v>
      </c>
      <c r="AK148" s="63"/>
      <c r="AL148" s="240">
        <f t="shared" si="89"/>
        <v>0</v>
      </c>
      <c r="AN148" s="240">
        <f t="shared" si="90"/>
        <v>0</v>
      </c>
      <c r="AP148" s="325" t="str">
        <f t="shared" si="91"/>
        <v/>
      </c>
      <c r="AR148" s="240">
        <f t="shared" si="92"/>
        <v>0</v>
      </c>
      <c r="AS148" s="63"/>
      <c r="AT148" s="240">
        <f t="shared" si="93"/>
        <v>0</v>
      </c>
      <c r="AV148" s="240">
        <f t="shared" si="94"/>
        <v>0</v>
      </c>
      <c r="AX148" s="325" t="str">
        <f t="shared" si="95"/>
        <v/>
      </c>
      <c r="AZ148" s="53">
        <f t="shared" si="96"/>
        <v>0</v>
      </c>
      <c r="BB148" s="53">
        <f t="shared" si="97"/>
        <v>0</v>
      </c>
      <c r="BC148" s="53"/>
    </row>
    <row r="149" spans="2:56">
      <c r="B149" s="68">
        <f t="shared" si="98"/>
        <v>18</v>
      </c>
      <c r="C149" s="338">
        <f t="shared" si="73"/>
        <v>1</v>
      </c>
      <c r="D149" s="68" t="s">
        <v>119</v>
      </c>
      <c r="E149" s="73" t="s">
        <v>2791</v>
      </c>
      <c r="G149" s="240">
        <f>'8. Central Region'!P32</f>
        <v>85120</v>
      </c>
      <c r="I149" s="240">
        <f>'8. Central Region'!AV32</f>
        <v>0</v>
      </c>
      <c r="J149" s="63"/>
      <c r="K149" s="240">
        <f>'8. Central Region'!AX32</f>
        <v>0</v>
      </c>
      <c r="M149" s="240">
        <f t="shared" si="81"/>
        <v>0</v>
      </c>
      <c r="O149" s="325">
        <f t="shared" si="82"/>
        <v>0</v>
      </c>
      <c r="Q149" s="240">
        <f>'8. Central Region'!BH32</f>
        <v>85120</v>
      </c>
      <c r="R149" s="63"/>
      <c r="S149" s="240">
        <f>'8. Central Region'!BJ32</f>
        <v>0</v>
      </c>
      <c r="U149" s="240">
        <f t="shared" si="83"/>
        <v>85120</v>
      </c>
      <c r="W149" s="325">
        <f t="shared" si="84"/>
        <v>1</v>
      </c>
      <c r="Y149" s="53">
        <f t="shared" si="85"/>
        <v>85120</v>
      </c>
      <c r="AA149" s="53">
        <f t="shared" si="86"/>
        <v>0</v>
      </c>
      <c r="AB149" s="53"/>
      <c r="AC149" s="68">
        <f t="shared" si="99"/>
        <v>18</v>
      </c>
      <c r="AD149" s="338" t="str">
        <f t="shared" si="78"/>
        <v/>
      </c>
      <c r="AE149" s="68" t="s">
        <v>119</v>
      </c>
      <c r="AF149" s="73" t="s">
        <v>2791</v>
      </c>
      <c r="AH149" s="240">
        <f t="shared" si="87"/>
        <v>0</v>
      </c>
      <c r="AJ149" s="240">
        <f t="shared" si="88"/>
        <v>0</v>
      </c>
      <c r="AK149" s="63"/>
      <c r="AL149" s="240">
        <f t="shared" si="89"/>
        <v>0</v>
      </c>
      <c r="AN149" s="240">
        <f t="shared" si="90"/>
        <v>0</v>
      </c>
      <c r="AP149" s="325" t="str">
        <f t="shared" si="91"/>
        <v/>
      </c>
      <c r="AR149" s="240">
        <f t="shared" si="92"/>
        <v>0</v>
      </c>
      <c r="AS149" s="63"/>
      <c r="AT149" s="240">
        <f t="shared" si="93"/>
        <v>0</v>
      </c>
      <c r="AV149" s="240">
        <f t="shared" si="94"/>
        <v>0</v>
      </c>
      <c r="AX149" s="325" t="str">
        <f t="shared" si="95"/>
        <v/>
      </c>
      <c r="AZ149" s="53">
        <f t="shared" si="96"/>
        <v>0</v>
      </c>
      <c r="BB149" s="53">
        <f t="shared" si="97"/>
        <v>0</v>
      </c>
      <c r="BC149" s="53"/>
    </row>
    <row r="150" spans="2:56">
      <c r="B150" s="68">
        <f t="shared" si="98"/>
        <v>19</v>
      </c>
      <c r="C150" s="338">
        <f t="shared" si="73"/>
        <v>1</v>
      </c>
      <c r="D150" s="68" t="s">
        <v>119</v>
      </c>
      <c r="E150" s="73" t="s">
        <v>2950</v>
      </c>
      <c r="G150" s="240">
        <f>'8. Central Region'!P33</f>
        <v>353160</v>
      </c>
      <c r="I150" s="240">
        <f>'8. Central Region'!AV33</f>
        <v>0</v>
      </c>
      <c r="J150" s="63"/>
      <c r="K150" s="240">
        <f>'8. Central Region'!AX33</f>
        <v>0</v>
      </c>
      <c r="M150" s="240">
        <f t="shared" si="81"/>
        <v>0</v>
      </c>
      <c r="O150" s="325">
        <f t="shared" si="82"/>
        <v>0</v>
      </c>
      <c r="Q150" s="240">
        <f>'8. Central Region'!BH33</f>
        <v>353160</v>
      </c>
      <c r="R150" s="63"/>
      <c r="S150" s="240">
        <f>'8. Central Region'!BJ33</f>
        <v>0</v>
      </c>
      <c r="U150" s="240">
        <f t="shared" si="83"/>
        <v>353160</v>
      </c>
      <c r="W150" s="325">
        <f t="shared" si="84"/>
        <v>1</v>
      </c>
      <c r="Y150" s="53">
        <f t="shared" si="85"/>
        <v>353160</v>
      </c>
      <c r="AA150" s="53">
        <f t="shared" si="86"/>
        <v>0</v>
      </c>
      <c r="AB150" s="53"/>
      <c r="AC150" s="68">
        <f t="shared" si="99"/>
        <v>19</v>
      </c>
      <c r="AD150" s="338" t="str">
        <f t="shared" si="78"/>
        <v/>
      </c>
      <c r="AE150" s="68" t="s">
        <v>119</v>
      </c>
      <c r="AF150" s="73" t="s">
        <v>2950</v>
      </c>
      <c r="AH150" s="240">
        <f t="shared" si="87"/>
        <v>0</v>
      </c>
      <c r="AJ150" s="240">
        <f t="shared" si="88"/>
        <v>0</v>
      </c>
      <c r="AK150" s="63"/>
      <c r="AL150" s="240">
        <f t="shared" si="89"/>
        <v>0</v>
      </c>
      <c r="AN150" s="240">
        <f t="shared" si="90"/>
        <v>0</v>
      </c>
      <c r="AP150" s="325" t="str">
        <f t="shared" si="91"/>
        <v/>
      </c>
      <c r="AR150" s="240">
        <f t="shared" si="92"/>
        <v>0</v>
      </c>
      <c r="AS150" s="63"/>
      <c r="AT150" s="240">
        <f t="shared" si="93"/>
        <v>0</v>
      </c>
      <c r="AV150" s="240">
        <f t="shared" si="94"/>
        <v>0</v>
      </c>
      <c r="AX150" s="325" t="str">
        <f t="shared" si="95"/>
        <v/>
      </c>
      <c r="AZ150" s="53">
        <f t="shared" si="96"/>
        <v>0</v>
      </c>
      <c r="BB150" s="53">
        <f t="shared" si="97"/>
        <v>0</v>
      </c>
      <c r="BC150" s="53"/>
    </row>
    <row r="151" spans="2:56">
      <c r="B151" s="68">
        <f t="shared" si="98"/>
        <v>20</v>
      </c>
      <c r="C151" s="338">
        <f t="shared" si="73"/>
        <v>1</v>
      </c>
      <c r="D151" s="68" t="s">
        <v>119</v>
      </c>
      <c r="E151" s="73" t="s">
        <v>2855</v>
      </c>
      <c r="G151" s="240">
        <f>'8. Central Region'!P34</f>
        <v>130800</v>
      </c>
      <c r="I151" s="240">
        <f>'8. Central Region'!AV34</f>
        <v>0</v>
      </c>
      <c r="J151" s="63"/>
      <c r="K151" s="240">
        <f>'8. Central Region'!AX34</f>
        <v>0</v>
      </c>
      <c r="M151" s="240">
        <f t="shared" si="81"/>
        <v>0</v>
      </c>
      <c r="O151" s="325">
        <f t="shared" si="82"/>
        <v>0</v>
      </c>
      <c r="Q151" s="240">
        <f>'8. Central Region'!BH34</f>
        <v>0</v>
      </c>
      <c r="R151" s="63"/>
      <c r="S151" s="240">
        <f>'8. Central Region'!BJ34</f>
        <v>130800</v>
      </c>
      <c r="U151" s="240">
        <f t="shared" si="83"/>
        <v>130800</v>
      </c>
      <c r="W151" s="325">
        <f t="shared" si="84"/>
        <v>1</v>
      </c>
      <c r="Y151" s="53">
        <f t="shared" si="85"/>
        <v>0</v>
      </c>
      <c r="AA151" s="53">
        <f t="shared" si="86"/>
        <v>130800</v>
      </c>
      <c r="AB151" s="53"/>
      <c r="AC151" s="68">
        <f t="shared" si="99"/>
        <v>20</v>
      </c>
      <c r="AD151" s="338" t="str">
        <f t="shared" si="78"/>
        <v/>
      </c>
      <c r="AE151" s="68" t="s">
        <v>119</v>
      </c>
      <c r="AF151" s="73" t="s">
        <v>2855</v>
      </c>
      <c r="AH151" s="240">
        <f t="shared" si="87"/>
        <v>0</v>
      </c>
      <c r="AJ151" s="240">
        <f t="shared" si="88"/>
        <v>0</v>
      </c>
      <c r="AK151" s="63"/>
      <c r="AL151" s="240">
        <f t="shared" si="89"/>
        <v>0</v>
      </c>
      <c r="AN151" s="240">
        <f t="shared" si="90"/>
        <v>0</v>
      </c>
      <c r="AP151" s="325" t="str">
        <f t="shared" si="91"/>
        <v/>
      </c>
      <c r="AR151" s="240">
        <f t="shared" si="92"/>
        <v>0</v>
      </c>
      <c r="AS151" s="63"/>
      <c r="AT151" s="240">
        <f t="shared" si="93"/>
        <v>0</v>
      </c>
      <c r="AV151" s="240">
        <f t="shared" si="94"/>
        <v>0</v>
      </c>
      <c r="AX151" s="325" t="str">
        <f t="shared" si="95"/>
        <v/>
      </c>
      <c r="AZ151" s="53">
        <f t="shared" si="96"/>
        <v>0</v>
      </c>
      <c r="BB151" s="53">
        <f t="shared" si="97"/>
        <v>0</v>
      </c>
      <c r="BC151" s="53"/>
    </row>
    <row r="152" spans="2:56">
      <c r="B152" s="68">
        <f t="shared" si="98"/>
        <v>21</v>
      </c>
      <c r="C152" s="338">
        <f t="shared" si="73"/>
        <v>1</v>
      </c>
      <c r="D152" s="68" t="s">
        <v>119</v>
      </c>
      <c r="E152" s="73" t="s">
        <v>2806</v>
      </c>
      <c r="G152" s="240">
        <f>'8. Central Region'!P35</f>
        <v>56600</v>
      </c>
      <c r="I152" s="240">
        <f>'8. Central Region'!AV35</f>
        <v>0</v>
      </c>
      <c r="J152" s="63"/>
      <c r="K152" s="240">
        <f>'8. Central Region'!AX35</f>
        <v>0</v>
      </c>
      <c r="M152" s="240">
        <f t="shared" si="81"/>
        <v>0</v>
      </c>
      <c r="O152" s="325">
        <f t="shared" si="82"/>
        <v>0</v>
      </c>
      <c r="Q152" s="240">
        <f>'8. Central Region'!BH35</f>
        <v>56600</v>
      </c>
      <c r="R152" s="63"/>
      <c r="S152" s="240">
        <f>'8. Central Region'!BJ35</f>
        <v>0</v>
      </c>
      <c r="U152" s="240">
        <f t="shared" si="83"/>
        <v>56600</v>
      </c>
      <c r="W152" s="325">
        <f t="shared" si="84"/>
        <v>1</v>
      </c>
      <c r="Y152" s="53">
        <f t="shared" si="85"/>
        <v>56600</v>
      </c>
      <c r="AA152" s="53">
        <f t="shared" si="86"/>
        <v>0</v>
      </c>
      <c r="AB152" s="53"/>
      <c r="AC152" s="68">
        <f t="shared" si="99"/>
        <v>21</v>
      </c>
      <c r="AD152" s="338" t="str">
        <f t="shared" si="78"/>
        <v/>
      </c>
      <c r="AE152" s="68" t="s">
        <v>119</v>
      </c>
      <c r="AF152" s="73" t="s">
        <v>2806</v>
      </c>
      <c r="AH152" s="240">
        <f t="shared" si="87"/>
        <v>0</v>
      </c>
      <c r="AJ152" s="240">
        <f t="shared" si="88"/>
        <v>0</v>
      </c>
      <c r="AK152" s="63"/>
      <c r="AL152" s="240">
        <f t="shared" si="89"/>
        <v>0</v>
      </c>
      <c r="AN152" s="240">
        <f t="shared" si="90"/>
        <v>0</v>
      </c>
      <c r="AP152" s="325" t="str">
        <f t="shared" si="91"/>
        <v/>
      </c>
      <c r="AR152" s="240">
        <f t="shared" si="92"/>
        <v>0</v>
      </c>
      <c r="AS152" s="63"/>
      <c r="AT152" s="240">
        <f t="shared" si="93"/>
        <v>0</v>
      </c>
      <c r="AV152" s="240">
        <f t="shared" si="94"/>
        <v>0</v>
      </c>
      <c r="AX152" s="325" t="str">
        <f t="shared" si="95"/>
        <v/>
      </c>
      <c r="AZ152" s="53">
        <f t="shared" si="96"/>
        <v>0</v>
      </c>
      <c r="BB152" s="53">
        <f t="shared" si="97"/>
        <v>0</v>
      </c>
      <c r="BC152" s="53"/>
    </row>
    <row r="153" spans="2:56">
      <c r="B153" s="68">
        <f t="shared" si="98"/>
        <v>22</v>
      </c>
      <c r="C153" s="338">
        <f t="shared" si="73"/>
        <v>1</v>
      </c>
      <c r="D153" s="68" t="s">
        <v>119</v>
      </c>
      <c r="E153" s="73" t="s">
        <v>2881</v>
      </c>
      <c r="G153" s="240">
        <f>'8. Central Region'!P36</f>
        <v>156480</v>
      </c>
      <c r="I153" s="240">
        <f>'8. Central Region'!AV36</f>
        <v>0</v>
      </c>
      <c r="J153" s="63"/>
      <c r="K153" s="240">
        <f>'8. Central Region'!AX36</f>
        <v>0</v>
      </c>
      <c r="M153" s="240">
        <f t="shared" si="81"/>
        <v>0</v>
      </c>
      <c r="O153" s="325">
        <f t="shared" si="82"/>
        <v>0</v>
      </c>
      <c r="Q153" s="240">
        <f>'8. Central Region'!BH36</f>
        <v>156480</v>
      </c>
      <c r="R153" s="63"/>
      <c r="S153" s="240">
        <f>'8. Central Region'!BJ36</f>
        <v>0</v>
      </c>
      <c r="U153" s="240">
        <f t="shared" si="83"/>
        <v>156480</v>
      </c>
      <c r="W153" s="325">
        <f t="shared" si="84"/>
        <v>1</v>
      </c>
      <c r="Y153" s="53">
        <f t="shared" si="85"/>
        <v>156480</v>
      </c>
      <c r="AA153" s="53">
        <f t="shared" si="86"/>
        <v>0</v>
      </c>
      <c r="AB153" s="53"/>
      <c r="AC153" s="68">
        <f t="shared" si="99"/>
        <v>22</v>
      </c>
      <c r="AD153" s="338" t="str">
        <f t="shared" si="78"/>
        <v/>
      </c>
      <c r="AE153" s="68" t="s">
        <v>119</v>
      </c>
      <c r="AF153" s="73" t="s">
        <v>2881</v>
      </c>
      <c r="AH153" s="240">
        <f t="shared" si="87"/>
        <v>0</v>
      </c>
      <c r="AJ153" s="240">
        <f t="shared" si="88"/>
        <v>0</v>
      </c>
      <c r="AK153" s="63"/>
      <c r="AL153" s="240">
        <f t="shared" si="89"/>
        <v>0</v>
      </c>
      <c r="AN153" s="240">
        <f t="shared" si="90"/>
        <v>0</v>
      </c>
      <c r="AP153" s="325" t="str">
        <f t="shared" si="91"/>
        <v/>
      </c>
      <c r="AR153" s="240">
        <f t="shared" si="92"/>
        <v>0</v>
      </c>
      <c r="AS153" s="63"/>
      <c r="AT153" s="240">
        <f t="shared" si="93"/>
        <v>0</v>
      </c>
      <c r="AV153" s="240">
        <f t="shared" si="94"/>
        <v>0</v>
      </c>
      <c r="AX153" s="325" t="str">
        <f t="shared" si="95"/>
        <v/>
      </c>
      <c r="AZ153" s="53">
        <f t="shared" si="96"/>
        <v>0</v>
      </c>
      <c r="BB153" s="53">
        <f t="shared" si="97"/>
        <v>0</v>
      </c>
      <c r="BC153" s="53"/>
    </row>
    <row r="154" spans="2:56">
      <c r="B154" s="68">
        <f t="shared" si="98"/>
        <v>23</v>
      </c>
      <c r="C154" s="338">
        <f t="shared" si="73"/>
        <v>1</v>
      </c>
      <c r="D154" s="68" t="s">
        <v>119</v>
      </c>
      <c r="E154" s="73" t="s">
        <v>2837</v>
      </c>
      <c r="G154" s="240">
        <f>'8. Central Region'!P37</f>
        <v>876800</v>
      </c>
      <c r="I154" s="240">
        <f>'8. Central Region'!AV37</f>
        <v>0</v>
      </c>
      <c r="J154" s="63"/>
      <c r="K154" s="240">
        <f>'8. Central Region'!AX37</f>
        <v>0</v>
      </c>
      <c r="M154" s="240">
        <f t="shared" si="81"/>
        <v>0</v>
      </c>
      <c r="O154" s="325">
        <f t="shared" si="82"/>
        <v>0</v>
      </c>
      <c r="Q154" s="240">
        <f>'8. Central Region'!BH37</f>
        <v>876800</v>
      </c>
      <c r="R154" s="63"/>
      <c r="S154" s="240">
        <f>'8. Central Region'!BJ37</f>
        <v>0</v>
      </c>
      <c r="U154" s="240">
        <f t="shared" si="83"/>
        <v>876800</v>
      </c>
      <c r="W154" s="325">
        <f t="shared" si="84"/>
        <v>1</v>
      </c>
      <c r="Y154" s="53">
        <f t="shared" si="85"/>
        <v>876800</v>
      </c>
      <c r="AA154" s="53">
        <f t="shared" si="86"/>
        <v>0</v>
      </c>
      <c r="AB154" s="53"/>
      <c r="AC154" s="68">
        <f t="shared" si="99"/>
        <v>23</v>
      </c>
      <c r="AD154" s="338" t="str">
        <f t="shared" si="78"/>
        <v/>
      </c>
      <c r="AE154" s="68" t="s">
        <v>119</v>
      </c>
      <c r="AF154" s="73" t="s">
        <v>2837</v>
      </c>
      <c r="AH154" s="240">
        <f t="shared" si="87"/>
        <v>0</v>
      </c>
      <c r="AJ154" s="240">
        <f t="shared" si="88"/>
        <v>0</v>
      </c>
      <c r="AK154" s="63"/>
      <c r="AL154" s="240">
        <f t="shared" si="89"/>
        <v>0</v>
      </c>
      <c r="AN154" s="240">
        <f t="shared" si="90"/>
        <v>0</v>
      </c>
      <c r="AP154" s="325" t="str">
        <f t="shared" si="91"/>
        <v/>
      </c>
      <c r="AR154" s="240">
        <f t="shared" si="92"/>
        <v>0</v>
      </c>
      <c r="AS154" s="63"/>
      <c r="AT154" s="240">
        <f t="shared" si="93"/>
        <v>0</v>
      </c>
      <c r="AV154" s="240">
        <f t="shared" si="94"/>
        <v>0</v>
      </c>
      <c r="AX154" s="325" t="str">
        <f t="shared" si="95"/>
        <v/>
      </c>
      <c r="AZ154" s="53">
        <f t="shared" si="96"/>
        <v>0</v>
      </c>
      <c r="BB154" s="53">
        <f t="shared" si="97"/>
        <v>0</v>
      </c>
      <c r="BC154" s="53"/>
    </row>
    <row r="155" spans="2:56">
      <c r="B155" s="68">
        <f t="shared" si="98"/>
        <v>24</v>
      </c>
      <c r="C155" s="338">
        <f t="shared" si="73"/>
        <v>1</v>
      </c>
      <c r="D155" s="68" t="s">
        <v>119</v>
      </c>
      <c r="E155" s="73" t="s">
        <v>1484</v>
      </c>
      <c r="G155" s="240">
        <f>'8. Central Region'!P38</f>
        <v>1268240</v>
      </c>
      <c r="I155" s="240">
        <f>'8. Central Region'!AV38</f>
        <v>0</v>
      </c>
      <c r="J155" s="63"/>
      <c r="K155" s="240">
        <f>'8. Central Region'!AX38</f>
        <v>0</v>
      </c>
      <c r="M155" s="240">
        <f t="shared" si="81"/>
        <v>0</v>
      </c>
      <c r="O155" s="325">
        <f t="shared" si="82"/>
        <v>0</v>
      </c>
      <c r="Q155" s="240">
        <f>'8. Central Region'!BH38</f>
        <v>1268240</v>
      </c>
      <c r="R155" s="63"/>
      <c r="S155" s="240">
        <f>'8. Central Region'!BJ38</f>
        <v>0</v>
      </c>
      <c r="U155" s="240">
        <f t="shared" si="83"/>
        <v>1268240</v>
      </c>
      <c r="W155" s="325">
        <f t="shared" si="84"/>
        <v>1</v>
      </c>
      <c r="Y155" s="53">
        <f t="shared" si="85"/>
        <v>1268240</v>
      </c>
      <c r="AA155" s="53">
        <f t="shared" si="86"/>
        <v>0</v>
      </c>
      <c r="AB155" s="53"/>
      <c r="AC155" s="68">
        <f t="shared" si="99"/>
        <v>24</v>
      </c>
      <c r="AD155" s="338" t="str">
        <f t="shared" si="78"/>
        <v/>
      </c>
      <c r="AE155" s="68" t="s">
        <v>119</v>
      </c>
      <c r="AF155" s="73" t="s">
        <v>1484</v>
      </c>
      <c r="AH155" s="240">
        <f t="shared" si="87"/>
        <v>0</v>
      </c>
      <c r="AJ155" s="240">
        <f t="shared" si="88"/>
        <v>0</v>
      </c>
      <c r="AK155" s="63"/>
      <c r="AL155" s="240">
        <f t="shared" si="89"/>
        <v>0</v>
      </c>
      <c r="AN155" s="240">
        <f t="shared" si="90"/>
        <v>0</v>
      </c>
      <c r="AP155" s="325" t="str">
        <f t="shared" si="91"/>
        <v/>
      </c>
      <c r="AR155" s="240">
        <f t="shared" si="92"/>
        <v>0</v>
      </c>
      <c r="AS155" s="63"/>
      <c r="AT155" s="240">
        <f t="shared" si="93"/>
        <v>0</v>
      </c>
      <c r="AV155" s="240">
        <f t="shared" si="94"/>
        <v>0</v>
      </c>
      <c r="AX155" s="325" t="str">
        <f t="shared" si="95"/>
        <v/>
      </c>
      <c r="AZ155" s="53">
        <f t="shared" si="96"/>
        <v>0</v>
      </c>
      <c r="BB155" s="53">
        <f t="shared" si="97"/>
        <v>0</v>
      </c>
      <c r="BC155" s="53"/>
      <c r="BD155" s="333"/>
    </row>
    <row r="156" spans="2:56" ht="15" thickBot="1">
      <c r="C156" s="221">
        <f>SUM(C132:C155)</f>
        <v>24</v>
      </c>
      <c r="D156" s="337" t="s">
        <v>3280</v>
      </c>
      <c r="G156" s="239">
        <f>SUM(G132:G155)</f>
        <v>5658080</v>
      </c>
      <c r="I156" s="239">
        <f>SUM(I132:I155)</f>
        <v>168160</v>
      </c>
      <c r="K156" s="239">
        <f>SUM(K132:K155)</f>
        <v>57320</v>
      </c>
      <c r="M156" s="239">
        <f>SUM(M132:M155)</f>
        <v>225480</v>
      </c>
      <c r="O156" s="326">
        <f t="shared" si="82"/>
        <v>3.9850974182054688E-2</v>
      </c>
      <c r="Q156" s="239">
        <f>SUM(Q132:Q155)</f>
        <v>4658440</v>
      </c>
      <c r="S156" s="239">
        <f>SUM(S132:S155)</f>
        <v>774160</v>
      </c>
      <c r="U156" s="239">
        <f>SUM(U132:U155)</f>
        <v>5432600</v>
      </c>
      <c r="W156" s="326">
        <f t="shared" si="84"/>
        <v>0.96014902581794526</v>
      </c>
      <c r="Y156" s="332">
        <f>SUM(Y132:Y155)</f>
        <v>4826600</v>
      </c>
      <c r="Z156" s="333"/>
      <c r="AA156" s="332">
        <f>SUM(AA132:AA155)</f>
        <v>831480</v>
      </c>
      <c r="AB156" s="466"/>
      <c r="AD156" s="221">
        <f>SUM(AD132:AD155)</f>
        <v>3</v>
      </c>
      <c r="AE156" s="337" t="s">
        <v>3280</v>
      </c>
      <c r="AH156" s="239">
        <f>SUM(AH132:AH155)</f>
        <v>527920</v>
      </c>
      <c r="AJ156" s="239">
        <f>SUM(AJ132:AJ155)</f>
        <v>168160</v>
      </c>
      <c r="AL156" s="239">
        <f>SUM(AL132:AL155)</f>
        <v>57320</v>
      </c>
      <c r="AN156" s="239">
        <f>SUM(AN132:AN155)</f>
        <v>225480</v>
      </c>
      <c r="AP156" s="326">
        <f t="shared" ref="AP156" si="100">AN156/AH156</f>
        <v>0.42711016820730413</v>
      </c>
      <c r="AR156" s="239">
        <f>SUM(AR132:AR155)</f>
        <v>302440</v>
      </c>
      <c r="AT156" s="239">
        <f>SUM(AT132:AT155)</f>
        <v>0</v>
      </c>
      <c r="AV156" s="239">
        <f>SUM(AV132:AV155)</f>
        <v>302440</v>
      </c>
      <c r="AX156" s="326">
        <f t="shared" ref="AX156" si="101">AV156/AH156</f>
        <v>0.57288983179269581</v>
      </c>
      <c r="AZ156" s="332">
        <f>SUM(AZ132:AZ155)</f>
        <v>470600</v>
      </c>
      <c r="BA156" s="333"/>
      <c r="BB156" s="332">
        <f>SUM(BB132:BB155)</f>
        <v>57320</v>
      </c>
      <c r="BC156" s="466"/>
    </row>
    <row r="157" spans="2:56">
      <c r="G157" s="327"/>
      <c r="I157" s="331">
        <f>I156/M156</f>
        <v>0.74578676601028915</v>
      </c>
      <c r="J157" s="330"/>
      <c r="K157" s="331">
        <f>K156/M156</f>
        <v>0.25421323398971085</v>
      </c>
      <c r="L157" s="330"/>
      <c r="M157" s="331"/>
      <c r="N157" s="330"/>
      <c r="O157" s="331"/>
      <c r="P157" s="330"/>
      <c r="Q157" s="331">
        <f>Q156/U156</f>
        <v>0.85749733092810076</v>
      </c>
      <c r="R157" s="330"/>
      <c r="S157" s="331">
        <f>S156/U156</f>
        <v>0.14250266907189926</v>
      </c>
      <c r="T157" s="330"/>
      <c r="U157" s="331"/>
      <c r="Y157" s="325">
        <f>Y156/G156</f>
        <v>0.85304555608969823</v>
      </c>
      <c r="Z157" s="325"/>
      <c r="AA157" s="325">
        <f>AA156/G156</f>
        <v>0.14695444391030174</v>
      </c>
      <c r="AB157" s="325"/>
      <c r="AH157" s="327"/>
      <c r="AJ157" s="331">
        <f>AJ156/AN156</f>
        <v>0.74578676601028915</v>
      </c>
      <c r="AK157" s="330"/>
      <c r="AL157" s="331">
        <f>AL156/AN156</f>
        <v>0.25421323398971085</v>
      </c>
      <c r="AM157" s="330"/>
      <c r="AN157" s="331"/>
      <c r="AO157" s="330"/>
      <c r="AP157" s="331"/>
      <c r="AQ157" s="330"/>
      <c r="AR157" s="331">
        <v>0</v>
      </c>
      <c r="AS157" s="330"/>
      <c r="AT157" s="331">
        <v>0</v>
      </c>
      <c r="AU157" s="330"/>
      <c r="AV157" s="331"/>
      <c r="AZ157" s="325">
        <f>AZ156/AH156</f>
        <v>0.8914229428701318</v>
      </c>
      <c r="BA157" s="325"/>
      <c r="BB157" s="325">
        <f>BB156/AH156</f>
        <v>0.10857705712986816</v>
      </c>
      <c r="BC157" s="325"/>
    </row>
    <row r="158" spans="2:56" ht="15" thickBot="1">
      <c r="AD158" s="240">
        <f>COUNTIF( AH132:AH155,"&lt;&gt;0")+COUNTIF(AH90:AH119,"&lt;&gt;0")+COUNTIF(AN46:AN77,"&lt;&gt;0")+COUNTIF(AN11:AN36,"&lt;&gt;0")</f>
        <v>49</v>
      </c>
      <c r="AE158" s="465" t="s">
        <v>3735</v>
      </c>
    </row>
    <row r="159" spans="2:56" ht="15" thickBot="1">
      <c r="C159" s="41">
        <f>C156+C123</f>
        <v>112</v>
      </c>
      <c r="D159" s="337" t="s">
        <v>3280</v>
      </c>
      <c r="G159" s="357">
        <f>G156+G123</f>
        <v>20671240</v>
      </c>
      <c r="H159" s="333"/>
      <c r="I159" s="357">
        <f>I156+I123</f>
        <v>4604440</v>
      </c>
      <c r="J159" s="333"/>
      <c r="K159" s="357">
        <f>K156+K123</f>
        <v>1155680</v>
      </c>
      <c r="L159" s="333"/>
      <c r="M159" s="357">
        <f>M156+M123</f>
        <v>5760120</v>
      </c>
      <c r="N159" s="333"/>
      <c r="O159" s="358">
        <f t="shared" ref="O159" si="102">M159/G159</f>
        <v>0.27865382047714604</v>
      </c>
      <c r="P159" s="333"/>
      <c r="Q159" s="357">
        <f>Q156+Q123</f>
        <v>12715120</v>
      </c>
      <c r="R159" s="333"/>
      <c r="S159" s="357">
        <f>S156+S123</f>
        <v>2196000</v>
      </c>
      <c r="T159" s="333"/>
      <c r="U159" s="357">
        <f>U156+U123</f>
        <v>14911120</v>
      </c>
      <c r="V159" s="333"/>
      <c r="W159" s="358">
        <f t="shared" ref="W159" si="103">U159/G159</f>
        <v>0.72134617952285396</v>
      </c>
      <c r="X159" s="333"/>
      <c r="Y159" s="357">
        <f>Y156+Y123</f>
        <v>17319560</v>
      </c>
      <c r="Z159" s="333"/>
      <c r="AA159" s="357">
        <f>AA156+AA123</f>
        <v>3351680</v>
      </c>
      <c r="AB159" s="466"/>
      <c r="AD159" s="41">
        <f>AD156+AD123</f>
        <v>60</v>
      </c>
      <c r="AE159" s="337" t="s">
        <v>3280</v>
      </c>
      <c r="AH159" s="468">
        <f>AH156+AH123</f>
        <v>11234880</v>
      </c>
      <c r="AI159" s="469"/>
      <c r="AJ159" s="468">
        <f>AJ156+AJ123</f>
        <v>4604440</v>
      </c>
      <c r="AK159" s="469"/>
      <c r="AL159" s="468">
        <f>AL156+AL123</f>
        <v>1155680</v>
      </c>
      <c r="AM159" s="469"/>
      <c r="AN159" s="468">
        <f>AN156+AN123</f>
        <v>5760120</v>
      </c>
      <c r="AO159" s="469"/>
      <c r="AP159" s="470">
        <f t="shared" ref="AP159" si="104">AN159/AH159</f>
        <v>0.51269973511065536</v>
      </c>
      <c r="AQ159" s="469"/>
      <c r="AR159" s="468">
        <f>AR156+AR123</f>
        <v>5613880</v>
      </c>
      <c r="AS159" s="469"/>
      <c r="AT159" s="468">
        <f>AT156+AT123</f>
        <v>655080</v>
      </c>
      <c r="AU159" s="469"/>
      <c r="AV159" s="468">
        <f>AV156+AV123</f>
        <v>6268960</v>
      </c>
      <c r="AW159" s="469"/>
      <c r="AX159" s="470">
        <f t="shared" ref="AX159" si="105">AV159/AH159</f>
        <v>0.55799082856247684</v>
      </c>
      <c r="AY159" s="469"/>
      <c r="AZ159" s="468">
        <f>AZ156+AZ123</f>
        <v>10218320</v>
      </c>
      <c r="BA159" s="469"/>
      <c r="BB159" s="468">
        <f>BB156+BB123</f>
        <v>1810760</v>
      </c>
      <c r="BC159" s="466"/>
    </row>
    <row r="160" spans="2:56">
      <c r="I160" s="331">
        <f>I159/M159</f>
        <v>0.79936529100088194</v>
      </c>
      <c r="J160" s="330"/>
      <c r="K160" s="331">
        <f>K159/M159</f>
        <v>0.20063470899911806</v>
      </c>
      <c r="L160" s="330"/>
      <c r="M160" s="331"/>
      <c r="N160" s="330"/>
      <c r="O160" s="331"/>
      <c r="P160" s="330"/>
      <c r="Q160" s="331">
        <f>Q159/U159</f>
        <v>0.85272736052020237</v>
      </c>
      <c r="R160" s="330"/>
      <c r="S160" s="331">
        <f>S159/U159</f>
        <v>0.14727263947979763</v>
      </c>
      <c r="T160" s="330"/>
      <c r="U160" s="331"/>
      <c r="Y160" s="325">
        <f>Y159/G159</f>
        <v>0.83785781598007669</v>
      </c>
      <c r="Z160" s="325"/>
      <c r="AA160" s="325">
        <f>AA159/G159</f>
        <v>0.16214218401992334</v>
      </c>
      <c r="AB160" s="325"/>
      <c r="AJ160" s="331">
        <f>AJ159/AN159</f>
        <v>0.79936529100088194</v>
      </c>
      <c r="AK160" s="330"/>
      <c r="AL160" s="331">
        <f>AL159/AN159</f>
        <v>0.20063470899911806</v>
      </c>
      <c r="AM160" s="330"/>
      <c r="AN160" s="331"/>
      <c r="AO160" s="330"/>
      <c r="AP160" s="331"/>
      <c r="AQ160" s="330"/>
      <c r="AR160" s="331">
        <f>AR159/AV159</f>
        <v>0.89550419846354101</v>
      </c>
      <c r="AS160" s="330"/>
      <c r="AT160" s="331">
        <f>AT159/AV159</f>
        <v>0.104495801536459</v>
      </c>
      <c r="AU160" s="330"/>
      <c r="AV160" s="331"/>
      <c r="AZ160" s="325">
        <f>AZ159/AH159</f>
        <v>0.90951750263465203</v>
      </c>
      <c r="BA160" s="325"/>
      <c r="BB160" s="325">
        <f>BB159/AH159</f>
        <v>0.16117306103848017</v>
      </c>
      <c r="BC160" s="325"/>
    </row>
    <row r="162" spans="5:34">
      <c r="E162" s="41" t="s">
        <v>3303</v>
      </c>
      <c r="G162" s="29">
        <v>11000000</v>
      </c>
      <c r="AH162" s="53"/>
    </row>
    <row r="163" spans="5:34" ht="15" thickBot="1">
      <c r="E163" s="41"/>
    </row>
    <row r="164" spans="5:34" ht="15" thickBot="1">
      <c r="E164" s="41" t="s">
        <v>3302</v>
      </c>
      <c r="G164" s="339">
        <f>G159-G162</f>
        <v>9671240</v>
      </c>
    </row>
  </sheetData>
  <mergeCells count="92">
    <mergeCell ref="B2:AA2"/>
    <mergeCell ref="S86:S88"/>
    <mergeCell ref="U86:U88"/>
    <mergeCell ref="W86:W88"/>
    <mergeCell ref="Y86:Y88"/>
    <mergeCell ref="AA86:AA88"/>
    <mergeCell ref="G42:G44"/>
    <mergeCell ref="I42:I44"/>
    <mergeCell ref="K42:K44"/>
    <mergeCell ref="M42:M44"/>
    <mergeCell ref="O42:O44"/>
    <mergeCell ref="Q42:Q44"/>
    <mergeCell ref="Y7:Y9"/>
    <mergeCell ref="W42:W44"/>
    <mergeCell ref="B3:AA3"/>
    <mergeCell ref="G86:G88"/>
    <mergeCell ref="I86:I88"/>
    <mergeCell ref="K86:K88"/>
    <mergeCell ref="M86:M88"/>
    <mergeCell ref="O86:O88"/>
    <mergeCell ref="Q86:Q88"/>
    <mergeCell ref="Y42:Y44"/>
    <mergeCell ref="AA42:AA44"/>
    <mergeCell ref="AA7:AA9"/>
    <mergeCell ref="W7:W9"/>
    <mergeCell ref="Q7:Q9"/>
    <mergeCell ref="S7:S9"/>
    <mergeCell ref="S42:S44"/>
    <mergeCell ref="U42:U44"/>
    <mergeCell ref="M7:M9"/>
    <mergeCell ref="G7:G9"/>
    <mergeCell ref="U7:U9"/>
    <mergeCell ref="I7:I9"/>
    <mergeCell ref="K7:K9"/>
    <mergeCell ref="O7:O9"/>
    <mergeCell ref="G128:G130"/>
    <mergeCell ref="I128:I130"/>
    <mergeCell ref="K128:K130"/>
    <mergeCell ref="M128:M130"/>
    <mergeCell ref="O128:O130"/>
    <mergeCell ref="AZ128:AZ130"/>
    <mergeCell ref="BB128:BB130"/>
    <mergeCell ref="Q128:Q130"/>
    <mergeCell ref="S128:S130"/>
    <mergeCell ref="U128:U130"/>
    <mergeCell ref="W128:W130"/>
    <mergeCell ref="Y128:Y130"/>
    <mergeCell ref="AP128:AP130"/>
    <mergeCell ref="AR128:AR130"/>
    <mergeCell ref="AT128:AT130"/>
    <mergeCell ref="AV128:AV130"/>
    <mergeCell ref="AX128:AX130"/>
    <mergeCell ref="AA128:AA130"/>
    <mergeCell ref="AH128:AH130"/>
    <mergeCell ref="AJ128:AJ130"/>
    <mergeCell ref="AL128:AL130"/>
    <mergeCell ref="AN128:AN130"/>
    <mergeCell ref="AC2:BB2"/>
    <mergeCell ref="AC3:BB3"/>
    <mergeCell ref="AH7:AH9"/>
    <mergeCell ref="AJ7:AJ9"/>
    <mergeCell ref="AL7:AL9"/>
    <mergeCell ref="AN7:AN9"/>
    <mergeCell ref="AP7:AP9"/>
    <mergeCell ref="AR7:AR9"/>
    <mergeCell ref="AT7:AT9"/>
    <mergeCell ref="AV7:AV9"/>
    <mergeCell ref="AX7:AX9"/>
    <mergeCell ref="AZ7:AZ9"/>
    <mergeCell ref="BB7:BB9"/>
    <mergeCell ref="AZ42:AZ44"/>
    <mergeCell ref="AH42:AH44"/>
    <mergeCell ref="AJ42:AJ44"/>
    <mergeCell ref="AL42:AL44"/>
    <mergeCell ref="AN42:AN44"/>
    <mergeCell ref="AP42:AP44"/>
    <mergeCell ref="BB42:BB44"/>
    <mergeCell ref="AH86:AH88"/>
    <mergeCell ref="AJ86:AJ88"/>
    <mergeCell ref="AL86:AL88"/>
    <mergeCell ref="AN86:AN88"/>
    <mergeCell ref="AP86:AP88"/>
    <mergeCell ref="BB86:BB88"/>
    <mergeCell ref="AR42:AR44"/>
    <mergeCell ref="AT42:AT44"/>
    <mergeCell ref="AV42:AV44"/>
    <mergeCell ref="AX42:AX44"/>
    <mergeCell ref="AR86:AR88"/>
    <mergeCell ref="AT86:AT88"/>
    <mergeCell ref="AV86:AV88"/>
    <mergeCell ref="AX86:AX88"/>
    <mergeCell ref="AZ86:AZ88"/>
  </mergeCell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V139"/>
  <sheetViews>
    <sheetView topLeftCell="A3" zoomScale="75" zoomScaleNormal="75" zoomScalePageLayoutView="75" workbookViewId="0">
      <pane ySplit="2720" topLeftCell="A34" activePane="bottomLeft"/>
      <selection activeCell="Y11" sqref="Y11"/>
      <selection pane="bottomLeft" activeCell="L111" sqref="L111"/>
    </sheetView>
  </sheetViews>
  <sheetFormatPr baseColWidth="10" defaultColWidth="8.83203125" defaultRowHeight="14" x14ac:dyDescent="0"/>
  <cols>
    <col min="3" max="3" width="14.33203125" customWidth="1"/>
    <col min="4" max="4" width="16.5" bestFit="1" customWidth="1"/>
    <col min="5" max="5" width="0.83203125" customWidth="1"/>
    <col min="6" max="6" width="15.6640625" customWidth="1"/>
    <col min="7" max="7" width="13.1640625" customWidth="1"/>
    <col min="8" max="8" width="12.6640625" customWidth="1"/>
    <col min="9" max="9" width="0.83203125" customWidth="1"/>
    <col min="10" max="10" width="12.6640625" customWidth="1"/>
    <col min="11" max="11" width="0.83203125" customWidth="1"/>
    <col min="12" max="12" width="13.1640625" customWidth="1"/>
    <col min="13" max="13" width="0.83203125" customWidth="1"/>
    <col min="14" max="14" width="13.5" customWidth="1"/>
    <col min="15" max="15" width="0.83203125" customWidth="1"/>
    <col min="16" max="16" width="13.83203125" customWidth="1"/>
    <col min="17" max="17" width="0.83203125" customWidth="1"/>
    <col min="18" max="18" width="11.1640625" customWidth="1"/>
    <col min="19" max="19" width="0.83203125" customWidth="1"/>
    <col min="20" max="20" width="12.5" customWidth="1"/>
    <col min="21" max="21" width="0.83203125" customWidth="1"/>
    <col min="22" max="22" width="13.33203125" customWidth="1"/>
    <col min="23" max="23" width="0.83203125" customWidth="1"/>
  </cols>
  <sheetData>
    <row r="4" spans="2:22">
      <c r="C4" s="5"/>
      <c r="D4" s="4"/>
      <c r="E4" s="4"/>
      <c r="F4" s="473" t="s">
        <v>1474</v>
      </c>
      <c r="G4" s="473" t="s">
        <v>1874</v>
      </c>
      <c r="H4" s="474" t="s">
        <v>1475</v>
      </c>
      <c r="I4" s="5"/>
      <c r="J4" s="473" t="s">
        <v>3118</v>
      </c>
      <c r="K4" s="5"/>
      <c r="L4" s="473" t="s">
        <v>1876</v>
      </c>
      <c r="M4" s="5"/>
      <c r="N4" s="473" t="s">
        <v>1877</v>
      </c>
      <c r="O4" s="5"/>
      <c r="P4" s="473" t="s">
        <v>1884</v>
      </c>
      <c r="Q4" s="93"/>
      <c r="R4" s="473" t="s">
        <v>1886</v>
      </c>
      <c r="S4" s="93"/>
      <c r="T4" s="473" t="s">
        <v>1885</v>
      </c>
      <c r="U4" s="5"/>
      <c r="V4" s="473" t="s">
        <v>1883</v>
      </c>
    </row>
    <row r="5" spans="2:22">
      <c r="C5" s="4"/>
      <c r="D5" s="4"/>
      <c r="E5" s="4"/>
      <c r="F5" s="473"/>
      <c r="G5" s="473"/>
      <c r="H5" s="474"/>
      <c r="I5" s="5"/>
      <c r="J5" s="473"/>
      <c r="K5" s="5"/>
      <c r="L5" s="473"/>
      <c r="M5" s="5"/>
      <c r="N5" s="473"/>
      <c r="O5" s="5"/>
      <c r="P5" s="473"/>
      <c r="Q5" s="93"/>
      <c r="R5" s="473"/>
      <c r="S5" s="93"/>
      <c r="T5" s="473"/>
      <c r="U5" s="5"/>
      <c r="V5" s="473"/>
    </row>
    <row r="6" spans="2:22">
      <c r="C6" s="4" t="s">
        <v>1473</v>
      </c>
      <c r="D6" s="4" t="s">
        <v>118</v>
      </c>
      <c r="E6" s="4"/>
      <c r="F6" s="473"/>
      <c r="G6" s="473"/>
      <c r="H6" s="474"/>
      <c r="I6" s="5"/>
      <c r="J6" s="473"/>
      <c r="K6" s="5"/>
      <c r="L6" s="473"/>
      <c r="M6" s="5"/>
      <c r="N6" s="473"/>
      <c r="O6" s="5"/>
      <c r="P6" s="473"/>
      <c r="Q6" s="93"/>
      <c r="R6" s="473"/>
      <c r="S6" s="93"/>
      <c r="T6" s="473"/>
      <c r="U6" s="5"/>
      <c r="V6" s="473"/>
    </row>
    <row r="8" spans="2:22">
      <c r="B8">
        <v>1</v>
      </c>
      <c r="C8" s="6" t="s">
        <v>1476</v>
      </c>
      <c r="D8" t="s">
        <v>3216</v>
      </c>
      <c r="F8" s="53">
        <f>F45</f>
        <v>1927562</v>
      </c>
      <c r="G8" s="53">
        <f>G45</f>
        <v>8939355</v>
      </c>
      <c r="H8" s="230">
        <f>H45</f>
        <v>4.6376484906840867</v>
      </c>
      <c r="J8" s="228">
        <f>J45</f>
        <v>3.0881125986109481E-2</v>
      </c>
      <c r="L8" s="53">
        <f>L45</f>
        <v>9499994.6577217691</v>
      </c>
      <c r="N8" s="53">
        <f>N45</f>
        <v>5277774.809845428</v>
      </c>
      <c r="P8" s="240">
        <f>P45</f>
        <v>5285600</v>
      </c>
      <c r="R8" s="232">
        <f>R45</f>
        <v>7825.1901545726068</v>
      </c>
      <c r="T8" s="228">
        <f>T45</f>
        <v>1.4826684420061089E-3</v>
      </c>
      <c r="V8" s="240">
        <f>V45</f>
        <v>132140</v>
      </c>
    </row>
    <row r="9" spans="2:22">
      <c r="B9">
        <v>2</v>
      </c>
      <c r="C9" s="72" t="s">
        <v>2024</v>
      </c>
      <c r="D9" t="s">
        <v>3120</v>
      </c>
      <c r="F9" s="53">
        <f>F79</f>
        <v>1781072</v>
      </c>
      <c r="G9" s="53">
        <f>G79</f>
        <v>9206876</v>
      </c>
      <c r="H9" s="230">
        <f>H79</f>
        <v>5.1692890573766812</v>
      </c>
      <c r="J9" s="228">
        <f>J79</f>
        <v>3.2179240688680943E-2</v>
      </c>
      <c r="L9" s="53">
        <f>L79</f>
        <v>9808950.3101999201</v>
      </c>
      <c r="N9" s="53">
        <f>N79</f>
        <v>5449416.8389999541</v>
      </c>
      <c r="P9" s="240">
        <f>P79</f>
        <v>5457520</v>
      </c>
      <c r="R9" s="232">
        <f>R79</f>
        <v>8103.1610000444271</v>
      </c>
      <c r="T9" s="228">
        <f>T79</f>
        <v>1.4869776417271597E-3</v>
      </c>
      <c r="V9" s="240">
        <f>V79</f>
        <v>136438</v>
      </c>
    </row>
    <row r="10" spans="2:22">
      <c r="B10">
        <v>3</v>
      </c>
      <c r="C10" s="68" t="s">
        <v>2771</v>
      </c>
      <c r="D10" t="s">
        <v>3121</v>
      </c>
      <c r="F10" s="53">
        <f>F111</f>
        <v>1353788</v>
      </c>
      <c r="G10" s="53">
        <f>G111</f>
        <v>7230661</v>
      </c>
      <c r="H10" s="230">
        <f>H111</f>
        <v>5.3410585704704134</v>
      </c>
      <c r="J10" s="228">
        <f>J111</f>
        <v>3.0277398198785166E-2</v>
      </c>
      <c r="L10" s="53">
        <f>L111</f>
        <v>7675140.7023127284</v>
      </c>
      <c r="N10" s="53">
        <f>N111</f>
        <v>4263967.0568404049</v>
      </c>
      <c r="P10" s="240">
        <f>P111</f>
        <v>4270040</v>
      </c>
      <c r="R10" s="232">
        <f>R111</f>
        <v>6072.9431595947171</v>
      </c>
      <c r="T10" s="228">
        <f>T111</f>
        <v>1.4242472042208414E-3</v>
      </c>
      <c r="V10" s="240">
        <f>V111</f>
        <v>106751</v>
      </c>
    </row>
    <row r="11" spans="2:22">
      <c r="B11">
        <v>4</v>
      </c>
      <c r="C11" s="68" t="s">
        <v>119</v>
      </c>
      <c r="D11" t="s">
        <v>3122</v>
      </c>
      <c r="F11" s="53">
        <f>F137</f>
        <v>2304501</v>
      </c>
      <c r="G11" s="53">
        <f>G137</f>
        <v>9526484</v>
      </c>
      <c r="H11" s="230">
        <f>H137</f>
        <v>4.1338597813583071</v>
      </c>
      <c r="J11" s="228">
        <f>J137</f>
        <v>3.3524548912972296E-2</v>
      </c>
      <c r="L11" s="53">
        <f>L137</f>
        <v>10175932.929006811</v>
      </c>
      <c r="N11" s="53">
        <f>N137</f>
        <v>5653296.0716704503</v>
      </c>
      <c r="P11" s="240">
        <f>P137</f>
        <v>5658080</v>
      </c>
      <c r="R11" s="232">
        <f>R137</f>
        <v>4783.9283295503164</v>
      </c>
      <c r="T11" s="228">
        <f>T137</f>
        <v>8.4621931505114842E-4</v>
      </c>
      <c r="V11" s="240">
        <f>V137</f>
        <v>141452</v>
      </c>
    </row>
    <row r="12" spans="2:22" ht="15" thickBot="1">
      <c r="D12" t="s">
        <v>3217</v>
      </c>
      <c r="F12" s="227">
        <f>SUM(F8:F11)</f>
        <v>7366923</v>
      </c>
      <c r="G12" s="227">
        <f>SUM(G8:G11)</f>
        <v>34903376</v>
      </c>
      <c r="H12" s="231">
        <f>G12/F12</f>
        <v>4.7378499816001876</v>
      </c>
      <c r="J12" s="173">
        <f>((L12/G12)^(0.5))-1</f>
        <v>3.1820717076405991E-2</v>
      </c>
      <c r="L12" s="227">
        <f>SUM(L8:L11)</f>
        <v>37160018.599241227</v>
      </c>
      <c r="N12" s="227">
        <f>SUM(N8:N11)</f>
        <v>20644454.777356237</v>
      </c>
      <c r="P12" s="239">
        <f>SUM(P8:P11)</f>
        <v>20671240</v>
      </c>
      <c r="R12" s="233">
        <f>SUM(R8:R11)</f>
        <v>26785.222643762067</v>
      </c>
      <c r="T12" s="229">
        <f>R12/N12</f>
        <v>1.297453622904166E-3</v>
      </c>
      <c r="V12" s="239">
        <f>SUM(V8:V11)</f>
        <v>516781</v>
      </c>
    </row>
    <row r="15" spans="2:22">
      <c r="C15" s="5"/>
      <c r="D15" s="4"/>
      <c r="E15" s="4"/>
      <c r="F15" s="473" t="s">
        <v>1474</v>
      </c>
      <c r="G15" s="473" t="s">
        <v>1874</v>
      </c>
      <c r="H15" s="474" t="s">
        <v>1475</v>
      </c>
      <c r="I15" s="5"/>
      <c r="J15" s="473" t="s">
        <v>2021</v>
      </c>
      <c r="K15" s="5"/>
      <c r="L15" s="473" t="s">
        <v>1876</v>
      </c>
      <c r="M15" s="5"/>
      <c r="N15" s="473" t="s">
        <v>1877</v>
      </c>
      <c r="O15" s="5"/>
      <c r="P15" s="473" t="s">
        <v>1884</v>
      </c>
      <c r="Q15" s="93"/>
      <c r="R15" s="473" t="s">
        <v>1886</v>
      </c>
      <c r="S15" s="93"/>
      <c r="T15" s="473" t="s">
        <v>1885</v>
      </c>
      <c r="U15" s="5"/>
      <c r="V15" s="473" t="s">
        <v>1883</v>
      </c>
    </row>
    <row r="16" spans="2:22">
      <c r="C16" s="4"/>
      <c r="D16" s="4"/>
      <c r="E16" s="4"/>
      <c r="F16" s="473"/>
      <c r="G16" s="473"/>
      <c r="H16" s="474"/>
      <c r="I16" s="5"/>
      <c r="J16" s="473"/>
      <c r="K16" s="5"/>
      <c r="L16" s="473"/>
      <c r="M16" s="5"/>
      <c r="N16" s="473"/>
      <c r="O16" s="5"/>
      <c r="P16" s="473"/>
      <c r="Q16" s="93"/>
      <c r="R16" s="473"/>
      <c r="S16" s="93"/>
      <c r="T16" s="473"/>
      <c r="U16" s="5"/>
      <c r="V16" s="473"/>
    </row>
    <row r="17" spans="2:22">
      <c r="C17" s="4" t="s">
        <v>1473</v>
      </c>
      <c r="D17" s="4" t="s">
        <v>118</v>
      </c>
      <c r="E17" s="4"/>
      <c r="F17" s="473"/>
      <c r="G17" s="473"/>
      <c r="H17" s="474"/>
      <c r="I17" s="5"/>
      <c r="J17" s="473"/>
      <c r="K17" s="5"/>
      <c r="L17" s="473"/>
      <c r="M17" s="5"/>
      <c r="N17" s="473"/>
      <c r="O17" s="5"/>
      <c r="P17" s="473"/>
      <c r="Q17" s="93"/>
      <c r="R17" s="473"/>
      <c r="S17" s="93"/>
      <c r="T17" s="473"/>
      <c r="U17" s="5"/>
      <c r="V17" s="473"/>
    </row>
    <row r="18" spans="2:22">
      <c r="C18" s="4"/>
      <c r="D18" s="4"/>
      <c r="E18" s="4"/>
      <c r="F18" s="93"/>
      <c r="G18" s="93"/>
      <c r="H18" s="94"/>
      <c r="I18" s="5"/>
      <c r="J18" s="93"/>
      <c r="K18" s="5"/>
      <c r="L18" s="93"/>
      <c r="M18" s="5"/>
      <c r="N18" s="93"/>
      <c r="O18" s="5"/>
      <c r="P18" s="93"/>
      <c r="Q18" s="93"/>
      <c r="R18" s="93"/>
      <c r="S18" s="93"/>
      <c r="T18" s="93"/>
      <c r="U18" s="5"/>
      <c r="V18" s="93"/>
    </row>
    <row r="19" spans="2:22">
      <c r="B19" s="5">
        <v>1</v>
      </c>
      <c r="C19" s="6" t="s">
        <v>1476</v>
      </c>
      <c r="D19" s="2" t="s">
        <v>1515</v>
      </c>
      <c r="E19" s="4"/>
      <c r="F19" s="27">
        <f>'5. Western Region'!F38</f>
        <v>25707</v>
      </c>
      <c r="G19" s="27">
        <f>'5. Western Region'!G38</f>
        <v>124044</v>
      </c>
      <c r="H19" s="32">
        <f>'5. Western Region'!H38</f>
        <v>4.8253005018088455</v>
      </c>
      <c r="I19" s="27"/>
      <c r="J19" s="238">
        <f>'5. Western Region'!J38</f>
        <v>3.3599999999999998E-2</v>
      </c>
      <c r="K19" s="27"/>
      <c r="L19" s="27">
        <f>'5. Western Region'!L38</f>
        <v>132519.79751424</v>
      </c>
      <c r="M19" s="27"/>
      <c r="N19" s="27">
        <f>'5. Western Region'!N38</f>
        <v>73622.109730133336</v>
      </c>
      <c r="O19" s="5"/>
      <c r="P19" s="34">
        <f>'5. Western Region'!P38</f>
        <v>73760</v>
      </c>
      <c r="Q19" s="27"/>
      <c r="R19" s="45">
        <f>'5. Western Region'!R38</f>
        <v>137.89026986666431</v>
      </c>
      <c r="S19" s="27"/>
      <c r="T19" s="47">
        <f>'5. Western Region'!T38</f>
        <v>1.872946460949165E-3</v>
      </c>
      <c r="U19" s="5"/>
      <c r="V19" s="34">
        <f>'5. Western Region'!V38</f>
        <v>1844</v>
      </c>
    </row>
    <row r="20" spans="2:22">
      <c r="B20" s="5">
        <f>B19+1</f>
        <v>2</v>
      </c>
      <c r="C20" s="6" t="s">
        <v>1476</v>
      </c>
      <c r="D20" s="2" t="s">
        <v>1525</v>
      </c>
      <c r="E20" s="4"/>
      <c r="F20" s="27">
        <f>'5. Western Region'!F17</f>
        <v>21517</v>
      </c>
      <c r="G20" s="27">
        <f>'5. Western Region'!G17</f>
        <v>113569</v>
      </c>
      <c r="H20" s="32">
        <f>'5. Western Region'!H17</f>
        <v>5.2781056838778637</v>
      </c>
      <c r="I20" s="27"/>
      <c r="J20" s="238">
        <f>'5. Western Region'!J17</f>
        <v>4.8599999999999997E-2</v>
      </c>
      <c r="K20" s="27"/>
      <c r="L20" s="27">
        <f>'5. Western Region'!L17</f>
        <v>124876.15223523999</v>
      </c>
      <c r="M20" s="27"/>
      <c r="N20" s="27">
        <f>'5. Western Region'!N17</f>
        <v>69375.640130688873</v>
      </c>
      <c r="O20" s="5"/>
      <c r="P20" s="34">
        <f>'5. Western Region'!P17</f>
        <v>69520</v>
      </c>
      <c r="Q20" s="27"/>
      <c r="R20" s="45">
        <f>'5. Western Region'!R17</f>
        <v>144.35986931112711</v>
      </c>
      <c r="S20" s="27"/>
      <c r="T20" s="47">
        <f>'5. Western Region'!T17</f>
        <v>2.0808437808888538E-3</v>
      </c>
      <c r="U20" s="5"/>
      <c r="V20" s="34">
        <f>'5. Western Region'!V17</f>
        <v>1738</v>
      </c>
    </row>
    <row r="21" spans="2:22">
      <c r="B21" s="5">
        <f t="shared" ref="B21:B44" si="0">B20+1</f>
        <v>3</v>
      </c>
      <c r="C21" s="6" t="s">
        <v>1476</v>
      </c>
      <c r="D21" s="2" t="s">
        <v>3218</v>
      </c>
      <c r="E21" s="4"/>
      <c r="F21" s="27">
        <f>'5. Western Region'!F16</f>
        <v>44769</v>
      </c>
      <c r="G21" s="27">
        <f>'5. Western Region'!G16</f>
        <v>224145</v>
      </c>
      <c r="H21" s="32">
        <f>'5. Western Region'!H16</f>
        <v>5.00670106546941</v>
      </c>
      <c r="I21" s="27"/>
      <c r="J21" s="238">
        <f>'5. Western Region'!J16</f>
        <v>2.87E-2</v>
      </c>
      <c r="K21" s="27"/>
      <c r="L21" s="27">
        <f>'5. Western Region'!L16</f>
        <v>237195.54899505002</v>
      </c>
      <c r="M21" s="27"/>
      <c r="N21" s="27">
        <f>'5. Western Region'!N16</f>
        <v>131775.30499725</v>
      </c>
      <c r="O21" s="5"/>
      <c r="P21" s="34">
        <f>'5. Western Region'!P16</f>
        <v>132040</v>
      </c>
      <c r="Q21" s="27"/>
      <c r="R21" s="45">
        <f>'5. Western Region'!R16</f>
        <v>264.69500274999882</v>
      </c>
      <c r="S21" s="27"/>
      <c r="T21" s="47">
        <f>'5. Western Region'!T16</f>
        <v>2.0086844250181983E-3</v>
      </c>
      <c r="U21" s="5"/>
      <c r="V21" s="34">
        <f>'5. Western Region'!V16</f>
        <v>3301</v>
      </c>
    </row>
    <row r="22" spans="2:22">
      <c r="B22" s="5">
        <f t="shared" si="0"/>
        <v>4</v>
      </c>
      <c r="C22" s="6" t="s">
        <v>1476</v>
      </c>
      <c r="D22" s="2" t="s">
        <v>3219</v>
      </c>
      <c r="E22" s="4"/>
      <c r="F22" s="27">
        <f>'5. Western Region'!F29</f>
        <v>52029</v>
      </c>
      <c r="G22" s="27">
        <f>'5. Western Region'!G29</f>
        <v>235621</v>
      </c>
      <c r="H22" s="32">
        <f>'5. Western Region'!H29</f>
        <v>4.5286474850564105</v>
      </c>
      <c r="I22" s="27"/>
      <c r="J22" s="238">
        <f>'5. Western Region'!J29</f>
        <v>1.1299999999999999E-2</v>
      </c>
      <c r="K22" s="27"/>
      <c r="L22" s="27">
        <f>'5. Western Region'!L29</f>
        <v>240976.12104549003</v>
      </c>
      <c r="M22" s="27"/>
      <c r="N22" s="27">
        <f>'5. Western Region'!N29</f>
        <v>133875.62280305004</v>
      </c>
      <c r="O22" s="5"/>
      <c r="P22" s="34">
        <f>'5. Western Region'!P29</f>
        <v>134080</v>
      </c>
      <c r="Q22" s="27"/>
      <c r="R22" s="45">
        <f>'5. Western Region'!R29</f>
        <v>204.37719694996485</v>
      </c>
      <c r="S22" s="27"/>
      <c r="T22" s="47">
        <f>'5. Western Region'!T29</f>
        <v>1.5266199526902116E-3</v>
      </c>
      <c r="U22" s="5"/>
      <c r="V22" s="34">
        <f>'5. Western Region'!V29</f>
        <v>3352</v>
      </c>
    </row>
    <row r="23" spans="2:22">
      <c r="B23" s="5">
        <f t="shared" si="0"/>
        <v>5</v>
      </c>
      <c r="C23" s="6" t="s">
        <v>1476</v>
      </c>
      <c r="D23" s="2" t="s">
        <v>3220</v>
      </c>
      <c r="E23" s="4"/>
      <c r="F23" s="27">
        <f>'5. Western Region'!F28</f>
        <v>125907</v>
      </c>
      <c r="G23" s="27">
        <f>'5. Western Region'!G28</f>
        <v>573903</v>
      </c>
      <c r="H23" s="32">
        <f>'5. Western Region'!H28</f>
        <v>4.5581500631418423</v>
      </c>
      <c r="I23" s="27"/>
      <c r="J23" s="238">
        <f>'5. Western Region'!J28</f>
        <v>4.2700000000000002E-2</v>
      </c>
      <c r="K23" s="27"/>
      <c r="L23" s="27">
        <f>'5. Western Region'!L28</f>
        <v>623960.70780086983</v>
      </c>
      <c r="M23" s="27"/>
      <c r="N23" s="27">
        <f>'5. Western Region'!N28</f>
        <v>346644.83766714996</v>
      </c>
      <c r="O23" s="5"/>
      <c r="P23" s="34">
        <f>'5. Western Region'!P28</f>
        <v>346880</v>
      </c>
      <c r="Q23" s="27"/>
      <c r="R23" s="45">
        <f>'5. Western Region'!R28</f>
        <v>235.16233285004273</v>
      </c>
      <c r="S23" s="27"/>
      <c r="T23" s="47">
        <f>'5. Western Region'!T28</f>
        <v>6.7839560061715598E-4</v>
      </c>
      <c r="U23" s="5"/>
      <c r="V23" s="34">
        <f>'5. Western Region'!V28</f>
        <v>8672</v>
      </c>
    </row>
    <row r="24" spans="2:22">
      <c r="B24" s="5">
        <f t="shared" si="0"/>
        <v>6</v>
      </c>
      <c r="C24" s="6" t="s">
        <v>1476</v>
      </c>
      <c r="D24" s="2" t="s">
        <v>1565</v>
      </c>
      <c r="E24" s="4"/>
      <c r="F24" s="27">
        <f>'5. Western Region'!F15</f>
        <v>54604</v>
      </c>
      <c r="G24" s="27">
        <f>'5. Western Region'!G15</f>
        <v>248083</v>
      </c>
      <c r="H24" s="32">
        <f>'5. Western Region'!H15</f>
        <v>4.5433118452860599</v>
      </c>
      <c r="I24" s="27"/>
      <c r="J24" s="238">
        <f>'5. Western Region'!J15</f>
        <v>1.8499999999999999E-2</v>
      </c>
      <c r="K24" s="27"/>
      <c r="L24" s="27">
        <f>'5. Western Region'!L15</f>
        <v>257346.97740675003</v>
      </c>
      <c r="M24" s="27"/>
      <c r="N24" s="27">
        <f>'5. Western Region'!N15</f>
        <v>142970.54300374998</v>
      </c>
      <c r="O24" s="5"/>
      <c r="P24" s="34">
        <f>'5. Western Region'!P15</f>
        <v>143360</v>
      </c>
      <c r="Q24" s="27"/>
      <c r="R24" s="45">
        <f>'5. Western Region'!R15</f>
        <v>389.45699625002453</v>
      </c>
      <c r="S24" s="27"/>
      <c r="T24" s="47">
        <f>'5. Western Region'!T15</f>
        <v>2.724036630677198E-3</v>
      </c>
      <c r="U24" s="5"/>
      <c r="V24" s="34">
        <f>'5. Western Region'!V15</f>
        <v>3584</v>
      </c>
    </row>
    <row r="25" spans="2:22">
      <c r="B25" s="5">
        <f t="shared" si="0"/>
        <v>7</v>
      </c>
      <c r="C25" s="6" t="s">
        <v>1476</v>
      </c>
      <c r="D25" s="2" t="s">
        <v>1589</v>
      </c>
      <c r="E25" s="4"/>
      <c r="F25" s="27">
        <f>'5. Western Region'!F18</f>
        <v>102970</v>
      </c>
      <c r="G25" s="27">
        <f>'5. Western Region'!G18</f>
        <v>492116</v>
      </c>
      <c r="H25" s="32">
        <f>'5. Western Region'!H18</f>
        <v>4.7792172477420607</v>
      </c>
      <c r="I25" s="27"/>
      <c r="J25" s="238">
        <f>'5. Western Region'!J18</f>
        <v>3.6900000000000002E-2</v>
      </c>
      <c r="K25" s="27"/>
      <c r="L25" s="27">
        <f>'5. Western Region'!L18</f>
        <v>529104.23086676002</v>
      </c>
      <c r="M25" s="27"/>
      <c r="N25" s="27">
        <f>'5. Western Region'!N18</f>
        <v>293946.79492597771</v>
      </c>
      <c r="O25" s="5"/>
      <c r="P25" s="34">
        <f>'5. Western Region'!P18</f>
        <v>294320</v>
      </c>
      <c r="Q25" s="27"/>
      <c r="R25" s="45">
        <f>'5. Western Region'!R18</f>
        <v>373.20507402229123</v>
      </c>
      <c r="S25" s="27"/>
      <c r="T25" s="47">
        <f>'5. Western Region'!T18</f>
        <v>1.2696347790295604E-3</v>
      </c>
      <c r="U25" s="5"/>
      <c r="V25" s="34">
        <f>'5. Western Region'!V18</f>
        <v>7358</v>
      </c>
    </row>
    <row r="26" spans="2:22">
      <c r="B26" s="5">
        <f t="shared" si="0"/>
        <v>8</v>
      </c>
      <c r="C26" s="6" t="s">
        <v>1476</v>
      </c>
      <c r="D26" s="2" t="s">
        <v>3221</v>
      </c>
      <c r="E26" s="4"/>
      <c r="F26" s="27">
        <f>'5. Western Region'!F40</f>
        <v>119631</v>
      </c>
      <c r="G26" s="27">
        <f>'5. Western Region'!G40</f>
        <v>534160</v>
      </c>
      <c r="H26" s="32">
        <f>'5. Western Region'!H40</f>
        <v>4.4650634032984762</v>
      </c>
      <c r="I26" s="27"/>
      <c r="J26" s="238">
        <f>'5. Western Region'!J40</f>
        <v>1.2800000000000001E-2</v>
      </c>
      <c r="K26" s="27"/>
      <c r="L26" s="27">
        <f>'5. Western Region'!L40</f>
        <v>547922.01277439983</v>
      </c>
      <c r="M26" s="27"/>
      <c r="N26" s="27">
        <f>'5. Western Region'!N40</f>
        <v>304401.11820799997</v>
      </c>
      <c r="O26" s="5"/>
      <c r="P26" s="34">
        <f>'5. Western Region'!P40</f>
        <v>304920</v>
      </c>
      <c r="Q26" s="27"/>
      <c r="R26" s="45">
        <f>'5. Western Region'!R40</f>
        <v>518.88179200002924</v>
      </c>
      <c r="S26" s="27"/>
      <c r="T26" s="47">
        <f>'5. Western Region'!T40</f>
        <v>1.7045988367410422E-3</v>
      </c>
      <c r="U26" s="5"/>
      <c r="V26" s="34">
        <f>'5. Western Region'!V40</f>
        <v>7623</v>
      </c>
    </row>
    <row r="27" spans="2:22">
      <c r="B27" s="5">
        <f t="shared" si="0"/>
        <v>9</v>
      </c>
      <c r="C27" s="6" t="s">
        <v>1476</v>
      </c>
      <c r="D27" s="2" t="s">
        <v>3222</v>
      </c>
      <c r="E27" s="4"/>
      <c r="F27" s="27">
        <f>'5. Western Region'!F31</f>
        <v>108179</v>
      </c>
      <c r="G27" s="27">
        <f>'5. Western Region'!G31</f>
        <v>474216</v>
      </c>
      <c r="H27" s="32">
        <f>'5. Western Region'!H31</f>
        <v>4.3836234389299218</v>
      </c>
      <c r="I27" s="27"/>
      <c r="J27" s="238">
        <f>'5. Western Region'!J31</f>
        <v>2.3699999999999999E-2</v>
      </c>
      <c r="K27" s="27"/>
      <c r="L27" s="27">
        <f>'5. Western Region'!L31</f>
        <v>496960.20078504004</v>
      </c>
      <c r="M27" s="27"/>
      <c r="N27" s="27">
        <f>'5. Western Region'!N31</f>
        <v>276089.00043613336</v>
      </c>
      <c r="O27" s="5"/>
      <c r="P27" s="34">
        <f>'5. Western Region'!P31</f>
        <v>276520</v>
      </c>
      <c r="Q27" s="27"/>
      <c r="R27" s="45">
        <f>'5. Western Region'!R31</f>
        <v>430.99956386664417</v>
      </c>
      <c r="S27" s="27"/>
      <c r="T27" s="47">
        <f>'5. Western Region'!T31</f>
        <v>1.561089225524382E-3</v>
      </c>
      <c r="U27" s="5"/>
      <c r="V27" s="34">
        <f>'5. Western Region'!V31</f>
        <v>6913</v>
      </c>
    </row>
    <row r="28" spans="2:22">
      <c r="B28" s="5">
        <f t="shared" si="0"/>
        <v>10</v>
      </c>
      <c r="C28" s="6" t="s">
        <v>1476</v>
      </c>
      <c r="D28" s="2" t="s">
        <v>1612</v>
      </c>
      <c r="E28" s="4"/>
      <c r="F28" s="27">
        <f>'5. Western Region'!F24</f>
        <v>90110</v>
      </c>
      <c r="G28" s="27">
        <f>'5. Western Region'!G24</f>
        <v>421470</v>
      </c>
      <c r="H28" s="32">
        <f>'5. Western Region'!H24</f>
        <v>4.677283320386195</v>
      </c>
      <c r="I28" s="27"/>
      <c r="J28" s="238">
        <f>'5. Western Region'!J24</f>
        <v>3.9100000000000003E-2</v>
      </c>
      <c r="K28" s="27"/>
      <c r="L28" s="27">
        <f>'5. Western Region'!L24</f>
        <v>455073.30155069998</v>
      </c>
      <c r="M28" s="27"/>
      <c r="N28" s="27">
        <f>'5. Western Region'!N24</f>
        <v>252818.50086149992</v>
      </c>
      <c r="O28" s="5"/>
      <c r="P28" s="34">
        <f>'5. Western Region'!P24</f>
        <v>253120</v>
      </c>
      <c r="Q28" s="27"/>
      <c r="R28" s="45">
        <f>'5. Western Region'!R24</f>
        <v>301.49913850007579</v>
      </c>
      <c r="S28" s="27"/>
      <c r="T28" s="47">
        <f>'5. Western Region'!T24</f>
        <v>1.192551721779429E-3</v>
      </c>
      <c r="U28" s="5"/>
      <c r="V28" s="34">
        <f>'5. Western Region'!V24</f>
        <v>6328</v>
      </c>
    </row>
    <row r="29" spans="2:22">
      <c r="B29" s="5">
        <f t="shared" si="0"/>
        <v>11</v>
      </c>
      <c r="C29" s="6" t="s">
        <v>1476</v>
      </c>
      <c r="D29" s="2" t="s">
        <v>3223</v>
      </c>
      <c r="E29" s="4"/>
      <c r="F29" s="27">
        <f>'5. Western Region'!F35</f>
        <v>56217</v>
      </c>
      <c r="G29" s="27">
        <f>'5. Western Region'!G35</f>
        <v>252075</v>
      </c>
      <c r="H29" s="32">
        <f>'5. Western Region'!H35</f>
        <v>4.4839639255029615</v>
      </c>
      <c r="I29" s="27"/>
      <c r="J29" s="238">
        <f>'5. Western Region'!J35</f>
        <v>1.7299999999999999E-2</v>
      </c>
      <c r="K29" s="27"/>
      <c r="L29" s="27">
        <f>'5. Western Region'!L35</f>
        <v>260872.23852675001</v>
      </c>
      <c r="M29" s="27"/>
      <c r="N29" s="27">
        <f>'5. Western Region'!N35</f>
        <v>144929.02140375006</v>
      </c>
      <c r="O29" s="5"/>
      <c r="P29" s="34">
        <f>'5. Western Region'!P35</f>
        <v>145240</v>
      </c>
      <c r="Q29" s="27"/>
      <c r="R29" s="45">
        <f>'5. Western Region'!R35</f>
        <v>310.97859624994453</v>
      </c>
      <c r="S29" s="27"/>
      <c r="T29" s="47">
        <f>'5. Western Region'!T35</f>
        <v>2.1457303253542698E-3</v>
      </c>
      <c r="U29" s="5"/>
      <c r="V29" s="34">
        <f>'5. Western Region'!V35</f>
        <v>3631</v>
      </c>
    </row>
    <row r="30" spans="2:22">
      <c r="B30" s="5">
        <f t="shared" si="0"/>
        <v>12</v>
      </c>
      <c r="C30" s="6" t="s">
        <v>1476</v>
      </c>
      <c r="D30" s="2" t="s">
        <v>3224</v>
      </c>
      <c r="E30" s="4"/>
      <c r="F30" s="27">
        <f>'5. Western Region'!F27</f>
        <v>140697</v>
      </c>
      <c r="G30" s="27">
        <f>'5. Western Region'!G27</f>
        <v>702029</v>
      </c>
      <c r="H30" s="32">
        <f>'5. Western Region'!H27</f>
        <v>4.9896515206436529</v>
      </c>
      <c r="I30" s="27"/>
      <c r="J30" s="238">
        <f>'5. Western Region'!J27</f>
        <v>2.4500000000000001E-2</v>
      </c>
      <c r="K30" s="27"/>
      <c r="L30" s="27">
        <f>'5. Western Region'!L27</f>
        <v>736849.81390724983</v>
      </c>
      <c r="M30" s="27"/>
      <c r="N30" s="27">
        <f>'5. Western Region'!N27</f>
        <v>409361.00772624993</v>
      </c>
      <c r="O30" s="5"/>
      <c r="P30" s="34">
        <f>'5. Western Region'!P27</f>
        <v>409960</v>
      </c>
      <c r="Q30" s="27"/>
      <c r="R30" s="45">
        <f>'5. Western Region'!R27</f>
        <v>598.99227375007467</v>
      </c>
      <c r="S30" s="27"/>
      <c r="T30" s="47">
        <f>'5. Western Region'!T27</f>
        <v>1.4632372464517577E-3</v>
      </c>
      <c r="U30" s="5"/>
      <c r="V30" s="34">
        <f>'5. Western Region'!V27</f>
        <v>10249</v>
      </c>
    </row>
    <row r="31" spans="2:22">
      <c r="B31" s="5">
        <f t="shared" si="0"/>
        <v>13</v>
      </c>
      <c r="C31" s="6" t="s">
        <v>1476</v>
      </c>
      <c r="D31" s="2" t="s">
        <v>2023</v>
      </c>
      <c r="E31" s="4"/>
      <c r="F31" s="27">
        <f>'5. Western Region'!F37</f>
        <v>168358</v>
      </c>
      <c r="G31" s="27">
        <f>'5. Western Region'!G37</f>
        <v>788714</v>
      </c>
      <c r="H31" s="32">
        <f>'5. Western Region'!H37</f>
        <v>4.6847432257451382</v>
      </c>
      <c r="I31" s="27"/>
      <c r="J31" s="238">
        <f>'5. Western Region'!J37</f>
        <v>5.5399999999999998E-2</v>
      </c>
      <c r="K31" s="27"/>
      <c r="L31" s="27">
        <f>'5. Western Region'!L37</f>
        <v>878524.20066023967</v>
      </c>
      <c r="M31" s="27"/>
      <c r="N31" s="27">
        <f>'5. Western Region'!N37</f>
        <v>488069.00036679988</v>
      </c>
      <c r="O31" s="5"/>
      <c r="P31" s="34">
        <f>'5. Western Region'!P37</f>
        <v>488720</v>
      </c>
      <c r="Q31" s="27"/>
      <c r="R31" s="45">
        <f>'5. Western Region'!R37</f>
        <v>650.99963320011739</v>
      </c>
      <c r="S31" s="27"/>
      <c r="T31" s="47">
        <f>'5. Western Region'!T37</f>
        <v>1.3338270464030081E-3</v>
      </c>
      <c r="U31" s="5"/>
      <c r="V31" s="34">
        <f>'5. Western Region'!V37</f>
        <v>12218</v>
      </c>
    </row>
    <row r="32" spans="2:22">
      <c r="B32" s="5">
        <f t="shared" si="0"/>
        <v>14</v>
      </c>
      <c r="C32" s="6" t="s">
        <v>1476</v>
      </c>
      <c r="D32" s="2" t="s">
        <v>3225</v>
      </c>
      <c r="E32" s="4"/>
      <c r="F32" s="27">
        <f>'5. Western Region'!F21</f>
        <v>67484</v>
      </c>
      <c r="G32" s="27">
        <f>'5. Western Region'!G21</f>
        <v>328544</v>
      </c>
      <c r="H32" s="32">
        <f>'5. Western Region'!H21</f>
        <v>4.8684725268211722</v>
      </c>
      <c r="I32" s="27"/>
      <c r="J32" s="238">
        <f>'5. Western Region'!J21</f>
        <v>3.6400000000000002E-2</v>
      </c>
      <c r="K32" s="27"/>
      <c r="L32" s="27">
        <f>'5. Western Region'!L21</f>
        <v>352897.31085824</v>
      </c>
      <c r="M32" s="27"/>
      <c r="N32" s="27">
        <f>'5. Western Region'!N21</f>
        <v>196054.0615879111</v>
      </c>
      <c r="O32" s="5"/>
      <c r="P32" s="34">
        <f>'5. Western Region'!P21</f>
        <v>196320</v>
      </c>
      <c r="Q32" s="27"/>
      <c r="R32" s="45">
        <f>'5. Western Region'!R21</f>
        <v>265.9384120889008</v>
      </c>
      <c r="S32" s="27"/>
      <c r="T32" s="47">
        <f>'5. Western Region'!T21</f>
        <v>1.3564544898227134E-3</v>
      </c>
      <c r="U32" s="5"/>
      <c r="V32" s="34">
        <f>'5. Western Region'!V21</f>
        <v>4908</v>
      </c>
    </row>
    <row r="33" spans="2:22">
      <c r="B33" s="5">
        <f t="shared" si="0"/>
        <v>15</v>
      </c>
      <c r="C33" s="6" t="s">
        <v>1476</v>
      </c>
      <c r="D33" s="2" t="s">
        <v>1731</v>
      </c>
      <c r="E33" s="4"/>
      <c r="F33" s="27">
        <f>'5. Western Region'!F20</f>
        <v>52710</v>
      </c>
      <c r="G33" s="27">
        <f>'5. Western Region'!G20</f>
        <v>268188</v>
      </c>
      <c r="H33" s="32">
        <f>'5. Western Region'!H20</f>
        <v>5.0879908935685831</v>
      </c>
      <c r="I33" s="27"/>
      <c r="J33" s="238">
        <f>'5. Western Region'!J20</f>
        <v>2.9700000000000001E-2</v>
      </c>
      <c r="K33" s="27"/>
      <c r="L33" s="27">
        <f>'5. Western Region'!L20</f>
        <v>284354.93315291998</v>
      </c>
      <c r="M33" s="27"/>
      <c r="N33" s="27">
        <f>'5. Western Region'!N20</f>
        <v>157974.96286273334</v>
      </c>
      <c r="O33" s="5"/>
      <c r="P33" s="34">
        <f>'5. Western Region'!P20</f>
        <v>158160</v>
      </c>
      <c r="Q33" s="27"/>
      <c r="R33" s="45">
        <f>'5. Western Region'!R20</f>
        <v>185.03713726665592</v>
      </c>
      <c r="S33" s="27"/>
      <c r="T33" s="47">
        <f>'5. Western Region'!T20</f>
        <v>1.1713067305952607E-3</v>
      </c>
      <c r="U33" s="5"/>
      <c r="V33" s="34">
        <f>'5. Western Region'!V20</f>
        <v>3954</v>
      </c>
    </row>
    <row r="34" spans="2:22">
      <c r="B34" s="5">
        <f t="shared" si="0"/>
        <v>16</v>
      </c>
      <c r="C34" s="6" t="s">
        <v>1476</v>
      </c>
      <c r="D34" s="2" t="s">
        <v>3226</v>
      </c>
      <c r="E34" s="4"/>
      <c r="F34" s="27">
        <f>'5. Western Region'!F39</f>
        <v>63035</v>
      </c>
      <c r="G34" s="27">
        <f>'5. Western Region'!G39</f>
        <v>287179</v>
      </c>
      <c r="H34" s="32">
        <f>'5. Western Region'!H39</f>
        <v>4.5558657888474654</v>
      </c>
      <c r="I34" s="27"/>
      <c r="J34" s="238">
        <f>'5. Western Region'!J39</f>
        <v>2.2100000000000002E-2</v>
      </c>
      <c r="K34" s="27"/>
      <c r="L34" s="27">
        <f>'5. Western Region'!L39</f>
        <v>300012.57289538992</v>
      </c>
      <c r="M34" s="27"/>
      <c r="N34" s="27">
        <f>'5. Western Region'!N39</f>
        <v>166673.65160854999</v>
      </c>
      <c r="O34" s="5"/>
      <c r="P34" s="34">
        <f>'5. Western Region'!P39</f>
        <v>166960</v>
      </c>
      <c r="Q34" s="27"/>
      <c r="R34" s="45">
        <f>'5. Western Region'!R39</f>
        <v>286.34839145001024</v>
      </c>
      <c r="S34" s="27"/>
      <c r="T34" s="47">
        <f>'5. Western Region'!T39</f>
        <v>1.7180183471502055E-3</v>
      </c>
      <c r="U34" s="5"/>
      <c r="V34" s="34">
        <f>'5. Western Region'!V39</f>
        <v>4174</v>
      </c>
    </row>
    <row r="35" spans="2:22">
      <c r="B35" s="5">
        <f t="shared" si="0"/>
        <v>17</v>
      </c>
      <c r="C35" s="6" t="s">
        <v>1476</v>
      </c>
      <c r="D35" s="2" t="s">
        <v>3227</v>
      </c>
      <c r="E35" s="4"/>
      <c r="F35" s="27">
        <f>'5. Western Region'!F30</f>
        <v>59332</v>
      </c>
      <c r="G35" s="27">
        <f>'5. Western Region'!G30</f>
        <v>277379</v>
      </c>
      <c r="H35" s="32">
        <f>'5. Western Region'!H30</f>
        <v>4.6750320231915321</v>
      </c>
      <c r="I35" s="27"/>
      <c r="J35" s="238">
        <f>'5. Western Region'!J30</f>
        <v>7.6399999999999996E-2</v>
      </c>
      <c r="K35" s="27"/>
      <c r="L35" s="27">
        <f>'5. Western Region'!L30</f>
        <v>321381.56132784009</v>
      </c>
      <c r="M35" s="27"/>
      <c r="N35" s="27">
        <f>'5. Western Region'!N30</f>
        <v>178545.31184880005</v>
      </c>
      <c r="O35" s="5"/>
      <c r="P35" s="34">
        <f>'5. Western Region'!P30</f>
        <v>178720</v>
      </c>
      <c r="Q35" s="27"/>
      <c r="R35" s="45">
        <f>'5. Western Region'!R30</f>
        <v>174.6881511999527</v>
      </c>
      <c r="S35" s="27"/>
      <c r="T35" s="47">
        <f>'5. Western Region'!T30</f>
        <v>9.7839674081101743E-4</v>
      </c>
      <c r="U35" s="5"/>
      <c r="V35" s="34">
        <f>'5. Western Region'!V30</f>
        <v>4468</v>
      </c>
    </row>
    <row r="36" spans="2:22">
      <c r="B36" s="5">
        <f t="shared" si="0"/>
        <v>18</v>
      </c>
      <c r="C36" s="6" t="s">
        <v>1476</v>
      </c>
      <c r="D36" s="2" t="s">
        <v>3228</v>
      </c>
      <c r="E36" s="4"/>
      <c r="F36" s="27">
        <f>'5. Western Region'!F34</f>
        <v>92011</v>
      </c>
      <c r="G36" s="27">
        <f>'5. Western Region'!G34</f>
        <v>423991</v>
      </c>
      <c r="H36" s="32">
        <f>'5. Western Region'!H34</f>
        <v>4.6080468639619179</v>
      </c>
      <c r="I36" s="27"/>
      <c r="J36" s="238">
        <f>'5. Western Region'!J34</f>
        <v>3.8800000000000001E-2</v>
      </c>
      <c r="K36" s="27"/>
      <c r="L36" s="27">
        <f>'5. Western Region'!L34</f>
        <v>457530.99461104005</v>
      </c>
      <c r="M36" s="27"/>
      <c r="N36" s="27">
        <f>'5. Western Region'!N34</f>
        <v>254183.88589502219</v>
      </c>
      <c r="O36" s="5"/>
      <c r="P36" s="34">
        <f>'5. Western Region'!P34</f>
        <v>254440</v>
      </c>
      <c r="Q36" s="27"/>
      <c r="R36" s="45">
        <f>'5. Western Region'!R34</f>
        <v>256.11410497780889</v>
      </c>
      <c r="S36" s="27"/>
      <c r="T36" s="47">
        <f>'5. Western Region'!T34</f>
        <v>1.0075937901255624E-3</v>
      </c>
      <c r="U36" s="5"/>
      <c r="V36" s="34">
        <f>'5. Western Region'!V34</f>
        <v>6361</v>
      </c>
    </row>
    <row r="37" spans="2:22">
      <c r="B37" s="5">
        <f t="shared" si="0"/>
        <v>19</v>
      </c>
      <c r="C37" s="6" t="s">
        <v>1476</v>
      </c>
      <c r="D37" s="2" t="s">
        <v>3229</v>
      </c>
      <c r="E37" s="4"/>
      <c r="F37" s="27">
        <f>'5. Western Region'!F26</f>
        <v>65090</v>
      </c>
      <c r="G37" s="27">
        <f>'5. Western Region'!G26</f>
        <v>292951</v>
      </c>
      <c r="H37" s="32">
        <f>'5. Western Region'!H26</f>
        <v>4.5007067137809189</v>
      </c>
      <c r="I37" s="27"/>
      <c r="J37" s="238">
        <f>'5. Western Region'!J26</f>
        <v>2.8400000000000002E-2</v>
      </c>
      <c r="K37" s="27"/>
      <c r="L37" s="27">
        <f>'5. Western Region'!L26</f>
        <v>309826.89935855998</v>
      </c>
      <c r="M37" s="27"/>
      <c r="N37" s="27">
        <f>'5. Western Region'!N26</f>
        <v>172126.0551992</v>
      </c>
      <c r="O37" s="5"/>
      <c r="P37" s="34">
        <f>'5. Western Region'!P26</f>
        <v>172240</v>
      </c>
      <c r="Q37" s="27"/>
      <c r="R37" s="45">
        <f>'5. Western Region'!R26</f>
        <v>113.94480080000358</v>
      </c>
      <c r="S37" s="27"/>
      <c r="T37" s="47">
        <f>'5. Western Region'!T26</f>
        <v>6.6198461742550385E-4</v>
      </c>
      <c r="U37" s="5"/>
      <c r="V37" s="34">
        <f>'5. Western Region'!V26</f>
        <v>4306</v>
      </c>
    </row>
    <row r="38" spans="2:22">
      <c r="B38" s="5">
        <f t="shared" si="0"/>
        <v>20</v>
      </c>
      <c r="C38" s="6" t="s">
        <v>1476</v>
      </c>
      <c r="D38" s="2" t="s">
        <v>3230</v>
      </c>
      <c r="E38" s="4"/>
      <c r="F38" s="27">
        <f>'5. Western Region'!F36</f>
        <v>113164</v>
      </c>
      <c r="G38" s="27">
        <f>'5. Western Region'!G36</f>
        <v>474144</v>
      </c>
      <c r="H38" s="32">
        <f>'5. Western Region'!H36</f>
        <v>4.1898837085999077</v>
      </c>
      <c r="I38" s="27"/>
      <c r="J38" s="238">
        <f>'5. Western Region'!J36</f>
        <v>2.2599999999999999E-2</v>
      </c>
      <c r="K38" s="27"/>
      <c r="L38" s="27">
        <f>'5. Western Region'!L36</f>
        <v>495817.48258944007</v>
      </c>
      <c r="M38" s="27"/>
      <c r="N38" s="27">
        <f>'5. Western Region'!N36</f>
        <v>275454.15699413331</v>
      </c>
      <c r="O38" s="5"/>
      <c r="P38" s="34">
        <f>'5. Western Region'!P36</f>
        <v>275840</v>
      </c>
      <c r="Q38" s="27"/>
      <c r="R38" s="45">
        <f>'5. Western Region'!R36</f>
        <v>385.84300586668542</v>
      </c>
      <c r="S38" s="27"/>
      <c r="T38" s="47">
        <f>'5. Western Region'!T36</f>
        <v>1.4007521617286872E-3</v>
      </c>
      <c r="U38" s="5"/>
      <c r="V38" s="34">
        <f>'5. Western Region'!V36</f>
        <v>6896</v>
      </c>
    </row>
    <row r="39" spans="2:22">
      <c r="B39" s="5">
        <f t="shared" si="0"/>
        <v>21</v>
      </c>
      <c r="C39" s="6" t="s">
        <v>1476</v>
      </c>
      <c r="D39" s="2" t="s">
        <v>1800</v>
      </c>
      <c r="E39" s="4"/>
      <c r="F39" s="27">
        <f>'5. Western Region'!F19</f>
        <v>40142</v>
      </c>
      <c r="G39" s="27">
        <f>'5. Western Region'!G19</f>
        <v>185519</v>
      </c>
      <c r="H39" s="32">
        <f>'5. Western Region'!H19</f>
        <v>4.621568432066165</v>
      </c>
      <c r="I39" s="27"/>
      <c r="J39" s="238">
        <f>'5. Western Region'!J19</f>
        <v>1.1900000000000001E-2</v>
      </c>
      <c r="K39" s="27"/>
      <c r="L39" s="27">
        <f>'5. Western Region'!L19</f>
        <v>189960.62354559003</v>
      </c>
      <c r="M39" s="27"/>
      <c r="N39" s="27">
        <f>'5. Western Region'!N19</f>
        <v>105533.67974755001</v>
      </c>
      <c r="O39" s="5"/>
      <c r="P39" s="34">
        <f>'5. Western Region'!P19</f>
        <v>105720</v>
      </c>
      <c r="Q39" s="27"/>
      <c r="R39" s="45">
        <f>'5. Western Region'!R19</f>
        <v>186.32025244999386</v>
      </c>
      <c r="S39" s="27"/>
      <c r="T39" s="47">
        <f>'5. Western Region'!T19</f>
        <v>1.7655051249581709E-3</v>
      </c>
      <c r="U39" s="5"/>
      <c r="V39" s="34">
        <f>'5. Western Region'!V19</f>
        <v>2643</v>
      </c>
    </row>
    <row r="40" spans="2:22">
      <c r="B40" s="5">
        <f t="shared" si="0"/>
        <v>22</v>
      </c>
      <c r="C40" s="6" t="s">
        <v>1476</v>
      </c>
      <c r="D40" s="2" t="s">
        <v>3128</v>
      </c>
      <c r="E40" s="4"/>
      <c r="F40" s="27">
        <f>'5. Western Region'!F33</f>
        <v>13601</v>
      </c>
      <c r="G40" s="27">
        <f>'5. Western Region'!G33</f>
        <v>66422</v>
      </c>
      <c r="H40" s="32">
        <f>'5. Western Region'!H33</f>
        <v>4.8836114991544743</v>
      </c>
      <c r="I40" s="27"/>
      <c r="J40" s="238">
        <f>'5. Western Region'!J33</f>
        <v>6.3799999999999996E-2</v>
      </c>
      <c r="K40" s="27"/>
      <c r="L40" s="27">
        <f>'5. Western Region'!L33</f>
        <v>75167.813965680019</v>
      </c>
      <c r="M40" s="27"/>
      <c r="N40" s="27">
        <f>'5. Western Region'!N33</f>
        <v>41759.896647599999</v>
      </c>
      <c r="O40" s="5"/>
      <c r="P40" s="34">
        <f>'5. Western Region'!P33</f>
        <v>41920</v>
      </c>
      <c r="Q40" s="27"/>
      <c r="R40" s="45">
        <f>'5. Western Region'!R33</f>
        <v>160.10335240000131</v>
      </c>
      <c r="S40" s="27"/>
      <c r="T40" s="47">
        <f>'5. Western Region'!T33</f>
        <v>3.8339020268912155E-3</v>
      </c>
      <c r="U40" s="5"/>
      <c r="V40" s="34">
        <f>'5. Western Region'!V33</f>
        <v>1048</v>
      </c>
    </row>
    <row r="41" spans="2:22">
      <c r="B41" s="5">
        <f t="shared" si="0"/>
        <v>23</v>
      </c>
      <c r="C41" s="6" t="s">
        <v>1476</v>
      </c>
      <c r="D41" s="2" t="s">
        <v>1814</v>
      </c>
      <c r="E41" s="4"/>
      <c r="F41" s="27">
        <f>'5. Western Region'!F25</f>
        <v>103232</v>
      </c>
      <c r="G41" s="27">
        <f>'5. Western Region'!G25</f>
        <v>489323</v>
      </c>
      <c r="H41" s="32">
        <f>'5. Western Region'!H25</f>
        <v>4.7400321605703661</v>
      </c>
      <c r="I41" s="27"/>
      <c r="J41" s="238">
        <f>'5. Western Region'!J25</f>
        <v>2.1100000000000001E-2</v>
      </c>
      <c r="K41" s="27"/>
      <c r="L41" s="27">
        <f>'5. Western Region'!L25</f>
        <v>510190.28209282993</v>
      </c>
      <c r="M41" s="27"/>
      <c r="N41" s="27">
        <f>'5. Western Region'!N25</f>
        <v>283439.04560712771</v>
      </c>
      <c r="O41" s="5"/>
      <c r="P41" s="34">
        <f>'5. Western Region'!P25</f>
        <v>284040</v>
      </c>
      <c r="Q41" s="27"/>
      <c r="R41" s="45">
        <f>'5. Western Region'!R25</f>
        <v>600.9543928722851</v>
      </c>
      <c r="S41" s="27"/>
      <c r="T41" s="47">
        <f>'5. Western Region'!T25</f>
        <v>2.1202244439718532E-3</v>
      </c>
      <c r="U41" s="5"/>
      <c r="V41" s="34">
        <f>'5. Western Region'!V25</f>
        <v>7101</v>
      </c>
    </row>
    <row r="42" spans="2:22">
      <c r="B42" s="5">
        <f t="shared" si="0"/>
        <v>24</v>
      </c>
      <c r="C42" s="6" t="s">
        <v>1476</v>
      </c>
      <c r="D42" s="2" t="s">
        <v>3231</v>
      </c>
      <c r="E42" s="4"/>
      <c r="F42" s="27">
        <f>'5. Western Region'!F23</f>
        <v>28853</v>
      </c>
      <c r="G42" s="27">
        <f>'5. Western Region'!G23</f>
        <v>129283</v>
      </c>
      <c r="H42" s="32">
        <f>'5. Western Region'!H23</f>
        <v>4.480747235989325</v>
      </c>
      <c r="I42" s="27"/>
      <c r="J42" s="238">
        <f>'5. Western Region'!J23</f>
        <v>1.9900000000000001E-2</v>
      </c>
      <c r="K42" s="27"/>
      <c r="L42" s="27">
        <f>'5. Western Region'!L23</f>
        <v>134479.66076083001</v>
      </c>
      <c r="M42" s="27"/>
      <c r="N42" s="27">
        <f>'5. Western Region'!N23</f>
        <v>74710.922644905571</v>
      </c>
      <c r="O42" s="5"/>
      <c r="P42" s="34">
        <f>'5. Western Region'!P23</f>
        <v>74920</v>
      </c>
      <c r="Q42" s="27"/>
      <c r="R42" s="45">
        <f>'5. Western Region'!R23</f>
        <v>209.07735509442864</v>
      </c>
      <c r="S42" s="27"/>
      <c r="T42" s="47">
        <f>'5. Western Region'!T23</f>
        <v>2.7984844476912013E-3</v>
      </c>
      <c r="U42" s="5"/>
      <c r="V42" s="34">
        <f>'5. Western Region'!V23</f>
        <v>1873</v>
      </c>
    </row>
    <row r="43" spans="2:22">
      <c r="B43" s="5">
        <f t="shared" si="0"/>
        <v>25</v>
      </c>
      <c r="C43" s="6" t="s">
        <v>1476</v>
      </c>
      <c r="D43" s="2" t="s">
        <v>3232</v>
      </c>
      <c r="E43" s="4"/>
      <c r="F43" s="27">
        <f>'5. Western Region'!F32</f>
        <v>70853</v>
      </c>
      <c r="G43" s="27">
        <f>'5. Western Region'!G32</f>
        <v>320567</v>
      </c>
      <c r="H43" s="32">
        <f>'5. Western Region'!H32</f>
        <v>4.5243955795802577</v>
      </c>
      <c r="I43" s="27"/>
      <c r="J43" s="238">
        <f>'5. Western Region'!J32</f>
        <v>1.2699999999999999E-2</v>
      </c>
      <c r="K43" s="27"/>
      <c r="L43" s="27">
        <f>'5. Western Region'!L32</f>
        <v>328761.10605142999</v>
      </c>
      <c r="M43" s="27"/>
      <c r="N43" s="27">
        <f>'5. Western Region'!N32</f>
        <v>182645.05891746108</v>
      </c>
      <c r="O43" s="5"/>
      <c r="P43" s="34">
        <f>'5. Western Region'!P32</f>
        <v>182880</v>
      </c>
      <c r="Q43" s="27"/>
      <c r="R43" s="45">
        <f>'5. Western Region'!R32</f>
        <v>234.94108253892045</v>
      </c>
      <c r="S43" s="27"/>
      <c r="T43" s="47">
        <f>'5. Western Region'!T32</f>
        <v>1.2863259697876218E-3</v>
      </c>
      <c r="U43" s="5"/>
      <c r="V43" s="34">
        <f>'5. Western Region'!V32</f>
        <v>4572</v>
      </c>
    </row>
    <row r="44" spans="2:22">
      <c r="B44" s="5">
        <f t="shared" si="0"/>
        <v>26</v>
      </c>
      <c r="C44" s="6" t="s">
        <v>1476</v>
      </c>
      <c r="D44" s="2" t="s">
        <v>1848</v>
      </c>
      <c r="E44" s="4"/>
      <c r="F44" s="27">
        <f>'5. Western Region'!F22</f>
        <v>47360</v>
      </c>
      <c r="G44" s="27">
        <f>'5. Western Region'!G22</f>
        <v>211720</v>
      </c>
      <c r="H44" s="32">
        <f>'5. Western Region'!H22</f>
        <v>4.4704391891891895</v>
      </c>
      <c r="I44" s="27"/>
      <c r="J44" s="238">
        <f>'5. Western Region'!J22</f>
        <v>1.34E-2</v>
      </c>
      <c r="K44" s="27"/>
      <c r="L44" s="27">
        <f>'5. Western Region'!L22</f>
        <v>217432.11244320005</v>
      </c>
      <c r="M44" s="27"/>
      <c r="N44" s="27">
        <f>'5. Western Region'!N22</f>
        <v>120795.61802400004</v>
      </c>
      <c r="O44" s="5"/>
      <c r="P44" s="34">
        <f>'5. Western Region'!P22</f>
        <v>121000</v>
      </c>
      <c r="Q44" s="27"/>
      <c r="R44" s="45">
        <f>'5. Western Region'!R22</f>
        <v>204.38197599996056</v>
      </c>
      <c r="S44" s="27"/>
      <c r="T44" s="47">
        <f>'5. Western Region'!T22</f>
        <v>1.6919651502536569E-3</v>
      </c>
      <c r="U44" s="5"/>
      <c r="V44" s="34">
        <f>'5. Western Region'!V22</f>
        <v>3025</v>
      </c>
    </row>
    <row r="45" spans="2:22" ht="15" thickBot="1">
      <c r="B45" s="5"/>
      <c r="C45" s="6"/>
      <c r="D45" s="6"/>
      <c r="E45" s="4"/>
      <c r="F45" s="26">
        <f>SUM(F19:F44)</f>
        <v>1927562</v>
      </c>
      <c r="G45" s="26">
        <f>SUM(G19:G44)</f>
        <v>8939355</v>
      </c>
      <c r="H45" s="101">
        <f>'5. Western Region'!H41</f>
        <v>4.6376484906840867</v>
      </c>
      <c r="I45" s="25"/>
      <c r="J45" s="99">
        <f>'5. Western Region'!J41</f>
        <v>3.0881125986109481E-2</v>
      </c>
      <c r="K45" s="25"/>
      <c r="L45" s="26">
        <f>SUM(L19:L44)</f>
        <v>9499994.6577217691</v>
      </c>
      <c r="M45" s="25"/>
      <c r="N45" s="26">
        <f>SUM(N19:N44)</f>
        <v>5277774.809845428</v>
      </c>
      <c r="O45" s="5"/>
      <c r="P45" s="33">
        <f>SUM(P19:P44)</f>
        <v>5285600</v>
      </c>
      <c r="Q45" s="31"/>
      <c r="R45" s="46">
        <f>SUM(R19:R44)</f>
        <v>7825.1901545726068</v>
      </c>
      <c r="S45" s="31"/>
      <c r="T45" s="48">
        <f>'5. Western Region'!T41</f>
        <v>1.4826684420061089E-3</v>
      </c>
      <c r="U45" s="5"/>
      <c r="V45" s="33">
        <f>SUM(V19:V44)</f>
        <v>132140</v>
      </c>
    </row>
    <row r="46" spans="2:22">
      <c r="D46" s="5"/>
    </row>
    <row r="47" spans="2:22">
      <c r="B47" s="68">
        <v>1</v>
      </c>
      <c r="C47" s="72" t="s">
        <v>2024</v>
      </c>
      <c r="D47" s="73" t="s">
        <v>3034</v>
      </c>
      <c r="E47" s="73"/>
      <c r="F47" s="126">
        <f>'7. Eastern Region'!F16</f>
        <v>48402</v>
      </c>
      <c r="G47" s="126">
        <f>'7. Eastern Region'!G16</f>
        <v>270601</v>
      </c>
      <c r="H47" s="127">
        <f>'7. Eastern Region'!H16</f>
        <v>5.5906987314573779</v>
      </c>
      <c r="I47" s="126"/>
      <c r="J47" s="103">
        <f>'7. Eastern Region'!J16</f>
        <v>3.4000000000000002E-2</v>
      </c>
      <c r="K47" s="126"/>
      <c r="L47" s="126">
        <f>'7. Eastern Region'!L16</f>
        <v>289314.68275599997</v>
      </c>
      <c r="M47" s="126"/>
      <c r="N47" s="126">
        <f>'7. Eastern Region'!N16</f>
        <v>160730.37930888892</v>
      </c>
      <c r="O47" s="68"/>
      <c r="P47" s="128">
        <f>'7. Eastern Region'!P16</f>
        <v>161000</v>
      </c>
      <c r="Q47" s="126"/>
      <c r="R47" s="74">
        <f>'7. Eastern Region'!R16</f>
        <v>269.62069111107849</v>
      </c>
      <c r="S47" s="126"/>
      <c r="T47" s="75">
        <f>'7. Eastern Region'!T16</f>
        <v>1.6774718772543055E-3</v>
      </c>
      <c r="U47" s="68"/>
      <c r="V47" s="128">
        <f>'7. Eastern Region'!V16</f>
        <v>4025</v>
      </c>
    </row>
    <row r="48" spans="2:22">
      <c r="B48" s="68">
        <f>B47+1</f>
        <v>2</v>
      </c>
      <c r="C48" s="72" t="s">
        <v>2024</v>
      </c>
      <c r="D48" s="73" t="s">
        <v>3035</v>
      </c>
      <c r="E48" s="73"/>
      <c r="F48" s="126">
        <f>'7. Eastern Region'!F33</f>
        <v>37247</v>
      </c>
      <c r="G48" s="126">
        <f>'7. Eastern Region'!G33</f>
        <v>208439</v>
      </c>
      <c r="H48" s="127">
        <f>'7. Eastern Region'!H33</f>
        <v>5.5961285472655513</v>
      </c>
      <c r="I48" s="126"/>
      <c r="J48" s="103">
        <f>'7. Eastern Region'!J33</f>
        <v>3.5299999999999998E-2</v>
      </c>
      <c r="K48" s="126"/>
      <c r="L48" s="126">
        <f>'7. Eastern Region'!L33</f>
        <v>223414.52715350996</v>
      </c>
      <c r="M48" s="126"/>
      <c r="N48" s="126">
        <f>'7. Eastern Region'!N33</f>
        <v>124119.18175194997</v>
      </c>
      <c r="O48" s="68"/>
      <c r="P48" s="128">
        <f>'7. Eastern Region'!P33</f>
        <v>124360</v>
      </c>
      <c r="Q48" s="126"/>
      <c r="R48" s="74">
        <f>'7. Eastern Region'!R33</f>
        <v>240.81824805002543</v>
      </c>
      <c r="S48" s="126"/>
      <c r="T48" s="75">
        <f>'7. Eastern Region'!T33</f>
        <v>1.9402178184778603E-3</v>
      </c>
      <c r="U48" s="68"/>
      <c r="V48" s="128">
        <f>'7. Eastern Region'!V33</f>
        <v>3109</v>
      </c>
    </row>
    <row r="49" spans="2:22">
      <c r="B49" s="68">
        <f t="shared" ref="B49:B78" si="1">B48+1</f>
        <v>3</v>
      </c>
      <c r="C49" s="72" t="s">
        <v>2024</v>
      </c>
      <c r="D49" s="73" t="s">
        <v>3036</v>
      </c>
      <c r="E49" s="73"/>
      <c r="F49" s="126">
        <f>'7. Eastern Region'!F45</f>
        <v>37028</v>
      </c>
      <c r="G49" s="126">
        <f>'7. Eastern Region'!G45</f>
        <v>211683</v>
      </c>
      <c r="H49" s="127">
        <f>'7. Eastern Region'!H45</f>
        <v>5.716835907961543</v>
      </c>
      <c r="I49" s="126"/>
      <c r="J49" s="103">
        <f>'7. Eastern Region'!J45</f>
        <v>4.5199999999999997E-2</v>
      </c>
      <c r="K49" s="126"/>
      <c r="L49" s="126">
        <f>'7. Eastern Region'!L45</f>
        <v>231251.62003631995</v>
      </c>
      <c r="M49" s="126"/>
      <c r="N49" s="126">
        <f>'7. Eastern Region'!N45</f>
        <v>128473.12224239996</v>
      </c>
      <c r="O49" s="68"/>
      <c r="P49" s="128">
        <f>'7. Eastern Region'!P45</f>
        <v>128800</v>
      </c>
      <c r="Q49" s="126"/>
      <c r="R49" s="74">
        <f>'7. Eastern Region'!R45</f>
        <v>326.87775760004297</v>
      </c>
      <c r="S49" s="126"/>
      <c r="T49" s="75">
        <f>'7. Eastern Region'!T45</f>
        <v>2.5443279644383359E-3</v>
      </c>
      <c r="U49" s="68"/>
      <c r="V49" s="128">
        <f>'7. Eastern Region'!V45</f>
        <v>3220</v>
      </c>
    </row>
    <row r="50" spans="2:22">
      <c r="B50" s="68">
        <f t="shared" si="1"/>
        <v>4</v>
      </c>
      <c r="C50" s="72" t="s">
        <v>2024</v>
      </c>
      <c r="D50" s="73" t="s">
        <v>3037</v>
      </c>
      <c r="E50" s="73"/>
      <c r="F50" s="126">
        <f>'7. Eastern Region'!F31</f>
        <v>75921</v>
      </c>
      <c r="G50" s="126">
        <f>'7. Eastern Region'!G31</f>
        <v>390076</v>
      </c>
      <c r="H50" s="127">
        <f>'7. Eastern Region'!H31</f>
        <v>5.1379196796670223</v>
      </c>
      <c r="I50" s="126"/>
      <c r="J50" s="103">
        <f>'7. Eastern Region'!J31</f>
        <v>3.1600000000000003E-2</v>
      </c>
      <c r="K50" s="126"/>
      <c r="L50" s="126">
        <f>'7. Eastern Region'!L31</f>
        <v>415118.31749056</v>
      </c>
      <c r="M50" s="126"/>
      <c r="N50" s="126">
        <f>'7. Eastern Region'!N31</f>
        <v>230621.28749475561</v>
      </c>
      <c r="O50" s="68"/>
      <c r="P50" s="128">
        <f>'7. Eastern Region'!P31</f>
        <v>230840</v>
      </c>
      <c r="Q50" s="126"/>
      <c r="R50" s="74">
        <f>'7. Eastern Region'!R31</f>
        <v>218.71250524438801</v>
      </c>
      <c r="S50" s="126"/>
      <c r="T50" s="75">
        <f>'7. Eastern Region'!T31</f>
        <v>9.4836217254819373E-4</v>
      </c>
      <c r="U50" s="68"/>
      <c r="V50" s="128">
        <f>'7. Eastern Region'!V31</f>
        <v>5771</v>
      </c>
    </row>
    <row r="51" spans="2:22">
      <c r="B51" s="68">
        <f t="shared" si="1"/>
        <v>5</v>
      </c>
      <c r="C51" s="72" t="s">
        <v>2024</v>
      </c>
      <c r="D51" s="73" t="s">
        <v>3038</v>
      </c>
      <c r="E51" s="73"/>
      <c r="F51" s="126">
        <f>'7. Eastern Region'!F42</f>
        <v>33058</v>
      </c>
      <c r="G51" s="126">
        <f>'7. Eastern Region'!G42</f>
        <v>188918</v>
      </c>
      <c r="H51" s="127">
        <f>'7. Eastern Region'!H42</f>
        <v>5.714743783652974</v>
      </c>
      <c r="I51" s="126"/>
      <c r="J51" s="103">
        <f>'7. Eastern Region'!J42</f>
        <v>3.61E-2</v>
      </c>
      <c r="K51" s="126"/>
      <c r="L51" s="126">
        <f>'7. Eastern Region'!L42</f>
        <v>202804.07942678002</v>
      </c>
      <c r="M51" s="126"/>
      <c r="N51" s="126">
        <f>'7. Eastern Region'!N42</f>
        <v>112668.93301487778</v>
      </c>
      <c r="O51" s="68"/>
      <c r="P51" s="128">
        <f>'7. Eastern Region'!P42</f>
        <v>112800</v>
      </c>
      <c r="Q51" s="126"/>
      <c r="R51" s="74">
        <f>'7. Eastern Region'!R42</f>
        <v>131.06698512221919</v>
      </c>
      <c r="S51" s="126"/>
      <c r="T51" s="75">
        <f>'7. Eastern Region'!T42</f>
        <v>1.1632930357555794E-3</v>
      </c>
      <c r="U51" s="68"/>
      <c r="V51" s="128">
        <f>'7. Eastern Region'!V42</f>
        <v>2820</v>
      </c>
    </row>
    <row r="52" spans="2:22">
      <c r="B52" s="68">
        <f t="shared" si="1"/>
        <v>6</v>
      </c>
      <c r="C52" s="72" t="s">
        <v>2024</v>
      </c>
      <c r="D52" s="73" t="s">
        <v>3039</v>
      </c>
      <c r="E52" s="73"/>
      <c r="F52" s="126">
        <f>'7. Eastern Region'!F40</f>
        <v>16599</v>
      </c>
      <c r="G52" s="126">
        <f>'7. Eastern Region'!G40</f>
        <v>89253</v>
      </c>
      <c r="H52" s="127">
        <f>'7. Eastern Region'!H40</f>
        <v>5.3770106632929693</v>
      </c>
      <c r="I52" s="126"/>
      <c r="J52" s="103">
        <f>'7. Eastern Region'!J40</f>
        <v>5.0099999999999999E-2</v>
      </c>
      <c r="K52" s="126"/>
      <c r="L52" s="126">
        <f>'7. Eastern Region'!L40</f>
        <v>98420.176522530004</v>
      </c>
      <c r="M52" s="126"/>
      <c r="N52" s="126">
        <f>'7. Eastern Region'!N40</f>
        <v>54677.875845850001</v>
      </c>
      <c r="O52" s="68"/>
      <c r="P52" s="128">
        <f>'7. Eastern Region'!P40</f>
        <v>54880</v>
      </c>
      <c r="Q52" s="126"/>
      <c r="R52" s="74">
        <f>'7. Eastern Region'!R40</f>
        <v>202.1241541499985</v>
      </c>
      <c r="S52" s="126"/>
      <c r="T52" s="75">
        <f>'7. Eastern Region'!T40</f>
        <v>3.6966350836275131E-3</v>
      </c>
      <c r="U52" s="68"/>
      <c r="V52" s="128">
        <f>'7. Eastern Region'!V40</f>
        <v>1372</v>
      </c>
    </row>
    <row r="53" spans="2:22">
      <c r="B53" s="68">
        <f t="shared" si="1"/>
        <v>7</v>
      </c>
      <c r="C53" s="72" t="s">
        <v>2024</v>
      </c>
      <c r="D53" s="73" t="s">
        <v>3040</v>
      </c>
      <c r="E53" s="73"/>
      <c r="F53" s="126">
        <f>'7. Eastern Region'!F39</f>
        <v>33992</v>
      </c>
      <c r="G53" s="126">
        <f>'7. Eastern Region'!G39</f>
        <v>177322</v>
      </c>
      <c r="H53" s="127">
        <f>'7. Eastern Region'!H39</f>
        <v>5.2165803718522001</v>
      </c>
      <c r="I53" s="126"/>
      <c r="J53" s="103">
        <f>'7. Eastern Region'!J39</f>
        <v>0.05</v>
      </c>
      <c r="K53" s="126"/>
      <c r="L53" s="126">
        <f>'7. Eastern Region'!L39</f>
        <v>195497.50499999998</v>
      </c>
      <c r="M53" s="126"/>
      <c r="N53" s="126">
        <f>'7. Eastern Region'!N39</f>
        <v>108609.72500000002</v>
      </c>
      <c r="O53" s="68"/>
      <c r="P53" s="128">
        <f>'7. Eastern Region'!P39</f>
        <v>109000</v>
      </c>
      <c r="Q53" s="126"/>
      <c r="R53" s="74">
        <f>'7. Eastern Region'!R39</f>
        <v>390.27499999997963</v>
      </c>
      <c r="S53" s="126"/>
      <c r="T53" s="75">
        <f>'7. Eastern Region'!T39</f>
        <v>3.593370667313443E-3</v>
      </c>
      <c r="U53" s="68"/>
      <c r="V53" s="128">
        <f>'7. Eastern Region'!V39</f>
        <v>2725</v>
      </c>
    </row>
    <row r="54" spans="2:22">
      <c r="B54" s="68">
        <f t="shared" si="1"/>
        <v>8</v>
      </c>
      <c r="C54" s="72" t="s">
        <v>2024</v>
      </c>
      <c r="D54" s="73" t="s">
        <v>3041</v>
      </c>
      <c r="E54" s="73"/>
      <c r="F54" s="126">
        <f>'7. Eastern Region'!F22</f>
        <v>92853</v>
      </c>
      <c r="G54" s="126">
        <f>'7. Eastern Region'!G22</f>
        <v>437443</v>
      </c>
      <c r="H54" s="127">
        <f>'7. Eastern Region'!H22</f>
        <v>4.7111348044758916</v>
      </c>
      <c r="I54" s="126"/>
      <c r="J54" s="103">
        <f>'7. Eastern Region'!J22</f>
        <v>3.0800000000000001E-2</v>
      </c>
      <c r="K54" s="126"/>
      <c r="L54" s="126">
        <f>'7. Eastern Region'!L22</f>
        <v>464804.46472752007</v>
      </c>
      <c r="M54" s="126"/>
      <c r="N54" s="126">
        <f>'7. Eastern Region'!N22</f>
        <v>258224.70262640002</v>
      </c>
      <c r="O54" s="68"/>
      <c r="P54" s="128">
        <f>'7. Eastern Region'!P22</f>
        <v>258480</v>
      </c>
      <c r="Q54" s="126"/>
      <c r="R54" s="74">
        <f>'7. Eastern Region'!R22</f>
        <v>255.29737359998398</v>
      </c>
      <c r="S54" s="126"/>
      <c r="T54" s="75">
        <f>'7. Eastern Region'!T22</f>
        <v>9.8866363676037889E-4</v>
      </c>
      <c r="U54" s="68"/>
      <c r="V54" s="128">
        <f>'7. Eastern Region'!V22</f>
        <v>6462</v>
      </c>
    </row>
    <row r="55" spans="2:22">
      <c r="B55" s="68">
        <f t="shared" si="1"/>
        <v>9</v>
      </c>
      <c r="C55" s="72" t="s">
        <v>2024</v>
      </c>
      <c r="D55" s="73" t="s">
        <v>3042</v>
      </c>
      <c r="E55" s="73"/>
      <c r="F55" s="126">
        <f>'7. Eastern Region'!F20</f>
        <v>44311</v>
      </c>
      <c r="G55" s="126">
        <f>'7. Eastern Region'!G20</f>
        <v>245873</v>
      </c>
      <c r="H55" s="127">
        <f>'7. Eastern Region'!H20</f>
        <v>5.5488027803479945</v>
      </c>
      <c r="I55" s="126"/>
      <c r="J55" s="103">
        <f>'7. Eastern Region'!J20</f>
        <v>3.7100000000000001E-2</v>
      </c>
      <c r="K55" s="126"/>
      <c r="L55" s="126">
        <f>'7. Eastern Region'!L20</f>
        <v>264455.19865593</v>
      </c>
      <c r="M55" s="126"/>
      <c r="N55" s="126">
        <f>'7. Eastern Region'!N20</f>
        <v>146919.55480884996</v>
      </c>
      <c r="O55" s="68"/>
      <c r="P55" s="128">
        <f>'7. Eastern Region'!P20</f>
        <v>147200</v>
      </c>
      <c r="Q55" s="126"/>
      <c r="R55" s="74">
        <f>'7. Eastern Region'!R20</f>
        <v>280.44519115003641</v>
      </c>
      <c r="S55" s="126"/>
      <c r="T55" s="75">
        <f>'7. Eastern Region'!T20</f>
        <v>1.9088350186938035E-3</v>
      </c>
      <c r="U55" s="68"/>
      <c r="V55" s="128">
        <f>'7. Eastern Region'!V20</f>
        <v>3680</v>
      </c>
    </row>
    <row r="56" spans="2:22">
      <c r="B56" s="68">
        <f t="shared" si="1"/>
        <v>10</v>
      </c>
      <c r="C56" s="72" t="s">
        <v>2024</v>
      </c>
      <c r="D56" s="73" t="s">
        <v>3043</v>
      </c>
      <c r="E56" s="73"/>
      <c r="F56" s="126">
        <f>'7. Eastern Region'!F46</f>
        <v>60818</v>
      </c>
      <c r="G56" s="126">
        <f>'7. Eastern Region'!G46</f>
        <v>320468</v>
      </c>
      <c r="H56" s="127">
        <f>'7. Eastern Region'!H46</f>
        <v>5.2692952744253345</v>
      </c>
      <c r="I56" s="126"/>
      <c r="J56" s="103">
        <f>'7. Eastern Region'!J46</f>
        <v>4.2999999999999997E-2</v>
      </c>
      <c r="K56" s="126"/>
      <c r="L56" s="126">
        <f>'7. Eastern Region'!L46</f>
        <v>348620.79333199991</v>
      </c>
      <c r="M56" s="126"/>
      <c r="N56" s="126">
        <f>'7. Eastern Region'!N46</f>
        <v>193678.21851777774</v>
      </c>
      <c r="O56" s="68"/>
      <c r="P56" s="128">
        <f>'7. Eastern Region'!P46</f>
        <v>193840</v>
      </c>
      <c r="Q56" s="126"/>
      <c r="R56" s="74">
        <f>'7. Eastern Region'!R46</f>
        <v>161.78148222225718</v>
      </c>
      <c r="S56" s="126"/>
      <c r="T56" s="75">
        <f>'7. Eastern Region'!T46</f>
        <v>8.3531066869766378E-4</v>
      </c>
      <c r="U56" s="68"/>
      <c r="V56" s="128">
        <f>'7. Eastern Region'!V46</f>
        <v>4846</v>
      </c>
    </row>
    <row r="57" spans="2:22">
      <c r="B57" s="68">
        <f t="shared" si="1"/>
        <v>11</v>
      </c>
      <c r="C57" s="72" t="s">
        <v>2024</v>
      </c>
      <c r="D57" s="73" t="s">
        <v>3044</v>
      </c>
      <c r="E57" s="73"/>
      <c r="F57" s="126">
        <f>'7. Eastern Region'!F23</f>
        <v>102897</v>
      </c>
      <c r="G57" s="126">
        <f>'7. Eastern Region'!G23</f>
        <v>506388</v>
      </c>
      <c r="H57" s="127">
        <f>'7. Eastern Region'!H23</f>
        <v>4.9213096591737369</v>
      </c>
      <c r="I57" s="126"/>
      <c r="J57" s="103">
        <f>'7. Eastern Region'!J23</f>
        <v>2.9499999999999998E-2</v>
      </c>
      <c r="K57" s="126"/>
      <c r="L57" s="126">
        <f>'7. Eastern Region'!L23</f>
        <v>536705.57615700015</v>
      </c>
      <c r="M57" s="126"/>
      <c r="N57" s="126">
        <f>'7. Eastern Region'!N23</f>
        <v>298169.7645316667</v>
      </c>
      <c r="O57" s="68"/>
      <c r="P57" s="128">
        <f>'7. Eastern Region'!P23</f>
        <v>298440</v>
      </c>
      <c r="Q57" s="126"/>
      <c r="R57" s="74">
        <f>'7. Eastern Region'!R23</f>
        <v>270.23546833329601</v>
      </c>
      <c r="S57" s="126"/>
      <c r="T57" s="75">
        <f>'7. Eastern Region'!T23</f>
        <v>9.0631412194912882E-4</v>
      </c>
      <c r="U57" s="68"/>
      <c r="V57" s="128">
        <f>'7. Eastern Region'!V23</f>
        <v>7461</v>
      </c>
    </row>
    <row r="58" spans="2:22">
      <c r="B58" s="68">
        <f t="shared" si="1"/>
        <v>12</v>
      </c>
      <c r="C58" s="72" t="s">
        <v>2024</v>
      </c>
      <c r="D58" s="73" t="s">
        <v>3045</v>
      </c>
      <c r="E58" s="73"/>
      <c r="F58" s="126">
        <f>'7. Eastern Region'!F19</f>
        <v>105146</v>
      </c>
      <c r="G58" s="126">
        <f>'7. Eastern Region'!G19</f>
        <v>468256</v>
      </c>
      <c r="H58" s="127">
        <f>'7. Eastern Region'!H19</f>
        <v>4.453388621535769</v>
      </c>
      <c r="I58" s="126"/>
      <c r="J58" s="103">
        <f>'7. Eastern Region'!J19</f>
        <v>1.5800000000000002E-2</v>
      </c>
      <c r="K58" s="126"/>
      <c r="L58" s="126">
        <f>'7. Eastern Region'!L19</f>
        <v>483169.78502784006</v>
      </c>
      <c r="M58" s="126"/>
      <c r="N58" s="126">
        <f>'7. Eastern Region'!N19</f>
        <v>268427.65834880003</v>
      </c>
      <c r="O58" s="68"/>
      <c r="P58" s="128">
        <f>'7. Eastern Region'!P19</f>
        <v>268640</v>
      </c>
      <c r="Q58" s="126"/>
      <c r="R58" s="74">
        <f>'7. Eastern Region'!R19</f>
        <v>212.3416511999676</v>
      </c>
      <c r="S58" s="126"/>
      <c r="T58" s="75">
        <f>'7. Eastern Region'!T19</f>
        <v>7.910572722131592E-4</v>
      </c>
      <c r="U58" s="68"/>
      <c r="V58" s="128">
        <f>'7. Eastern Region'!V19</f>
        <v>6716</v>
      </c>
    </row>
    <row r="59" spans="2:22">
      <c r="B59" s="68">
        <f t="shared" si="1"/>
        <v>13</v>
      </c>
      <c r="C59" s="72" t="s">
        <v>2024</v>
      </c>
      <c r="D59" s="73" t="s">
        <v>3046</v>
      </c>
      <c r="E59" s="73"/>
      <c r="F59" s="126">
        <f>'7. Eastern Region'!F28</f>
        <v>38521</v>
      </c>
      <c r="G59" s="126">
        <f>'7. Eastern Region'!G28</f>
        <v>213374</v>
      </c>
      <c r="H59" s="127">
        <f>'7. Eastern Region'!H28</f>
        <v>5.539160457932037</v>
      </c>
      <c r="I59" s="126"/>
      <c r="J59" s="103">
        <f>'7. Eastern Region'!J28</f>
        <v>4.02E-2</v>
      </c>
      <c r="K59" s="126"/>
      <c r="L59" s="126">
        <f>'7. Eastern Region'!L28</f>
        <v>230874.09051896003</v>
      </c>
      <c r="M59" s="126"/>
      <c r="N59" s="126">
        <f>'7. Eastern Region'!N28</f>
        <v>128263.38362164445</v>
      </c>
      <c r="O59" s="68"/>
      <c r="P59" s="128">
        <f>'7. Eastern Region'!P28</f>
        <v>128520</v>
      </c>
      <c r="Q59" s="126"/>
      <c r="R59" s="74">
        <f>'7. Eastern Region'!R28</f>
        <v>256.61637835555302</v>
      </c>
      <c r="S59" s="126"/>
      <c r="T59" s="75">
        <f>'7. Eastern Region'!T28</f>
        <v>2.0006986492148724E-3</v>
      </c>
      <c r="U59" s="68"/>
      <c r="V59" s="128">
        <f>'7. Eastern Region'!V28</f>
        <v>3213</v>
      </c>
    </row>
    <row r="60" spans="2:22">
      <c r="B60" s="68">
        <f t="shared" si="1"/>
        <v>14</v>
      </c>
      <c r="C60" s="72" t="s">
        <v>2024</v>
      </c>
      <c r="D60" s="73" t="s">
        <v>3047</v>
      </c>
      <c r="E60" s="73"/>
      <c r="F60" s="126">
        <f>'7. Eastern Region'!F38</f>
        <v>43222</v>
      </c>
      <c r="G60" s="126">
        <f>'7. Eastern Region'!G38</f>
        <v>236927</v>
      </c>
      <c r="H60" s="127">
        <f>'7. Eastern Region'!H38</f>
        <v>5.4816297256027022</v>
      </c>
      <c r="I60" s="126"/>
      <c r="J60" s="103">
        <f>'7. Eastern Region'!J38</f>
        <v>3.5499999999999997E-2</v>
      </c>
      <c r="K60" s="126"/>
      <c r="L60" s="126">
        <f>'7. Eastern Region'!L38</f>
        <v>254047.40425175003</v>
      </c>
      <c r="M60" s="126"/>
      <c r="N60" s="126">
        <f>'7. Eastern Region'!N38</f>
        <v>141137.44680652779</v>
      </c>
      <c r="O60" s="68"/>
      <c r="P60" s="128">
        <f>'7. Eastern Region'!P38</f>
        <v>141280</v>
      </c>
      <c r="Q60" s="126"/>
      <c r="R60" s="74">
        <f>'7. Eastern Region'!R38</f>
        <v>142.55319347220939</v>
      </c>
      <c r="S60" s="126"/>
      <c r="T60" s="75">
        <f>'7. Eastern Region'!T38</f>
        <v>1.0100309782960883E-3</v>
      </c>
      <c r="U60" s="68"/>
      <c r="V60" s="128">
        <f>'7. Eastern Region'!V38</f>
        <v>3532</v>
      </c>
    </row>
    <row r="61" spans="2:22">
      <c r="B61" s="68">
        <f t="shared" si="1"/>
        <v>15</v>
      </c>
      <c r="C61" s="72" t="s">
        <v>2024</v>
      </c>
      <c r="D61" s="73" t="s">
        <v>3048</v>
      </c>
      <c r="E61" s="73"/>
      <c r="F61" s="126">
        <f>'7. Eastern Region'!F21</f>
        <v>93789</v>
      </c>
      <c r="G61" s="126">
        <f>'7. Eastern Region'!G21</f>
        <v>490255</v>
      </c>
      <c r="H61" s="127">
        <f>'7. Eastern Region'!H21</f>
        <v>5.2272121464137582</v>
      </c>
      <c r="I61" s="126"/>
      <c r="J61" s="103">
        <f>'7. Eastern Region'!J21</f>
        <v>2.5399999999999999E-2</v>
      </c>
      <c r="K61" s="126"/>
      <c r="L61" s="126">
        <f>'7. Eastern Region'!L21</f>
        <v>515476.24691580003</v>
      </c>
      <c r="M61" s="126"/>
      <c r="N61" s="126">
        <f>'7. Eastern Region'!N21</f>
        <v>286375.69273100002</v>
      </c>
      <c r="O61" s="68"/>
      <c r="P61" s="128">
        <f>'7. Eastern Region'!P21</f>
        <v>286600</v>
      </c>
      <c r="Q61" s="126"/>
      <c r="R61" s="74">
        <f>'7. Eastern Region'!R21</f>
        <v>224.30726899998263</v>
      </c>
      <c r="S61" s="126"/>
      <c r="T61" s="75">
        <f>'7. Eastern Region'!T21</f>
        <v>7.8326224848517488E-4</v>
      </c>
      <c r="U61" s="68"/>
      <c r="V61" s="128">
        <f>'7. Eastern Region'!V21</f>
        <v>7165</v>
      </c>
    </row>
    <row r="62" spans="2:22">
      <c r="B62" s="68">
        <f t="shared" si="1"/>
        <v>16</v>
      </c>
      <c r="C62" s="72" t="s">
        <v>2024</v>
      </c>
      <c r="D62" s="73" t="s">
        <v>3049</v>
      </c>
      <c r="E62" s="73"/>
      <c r="F62" s="126">
        <f>'7. Eastern Region'!F30</f>
        <v>21652</v>
      </c>
      <c r="G62" s="126">
        <f>'7. Eastern Region'!G30</f>
        <v>104580</v>
      </c>
      <c r="H62" s="127">
        <f>'7. Eastern Region'!H30</f>
        <v>4.8300387954923334</v>
      </c>
      <c r="I62" s="126"/>
      <c r="J62" s="103">
        <f>'7. Eastern Region'!J30</f>
        <v>2.8500000000000001E-2</v>
      </c>
      <c r="K62" s="126"/>
      <c r="L62" s="126">
        <f>'7. Eastern Region'!L30</f>
        <v>110626.00510499999</v>
      </c>
      <c r="M62" s="126"/>
      <c r="N62" s="126">
        <f>'7. Eastern Region'!N30</f>
        <v>61458.891724999994</v>
      </c>
      <c r="O62" s="68"/>
      <c r="P62" s="128">
        <f>'7. Eastern Region'!P30</f>
        <v>61800</v>
      </c>
      <c r="Q62" s="126"/>
      <c r="R62" s="74">
        <f>'7. Eastern Region'!R30</f>
        <v>341.10827500000596</v>
      </c>
      <c r="S62" s="126"/>
      <c r="T62" s="75">
        <f>'7. Eastern Region'!T30</f>
        <v>5.5501859116872318E-3</v>
      </c>
      <c r="U62" s="68"/>
      <c r="V62" s="128">
        <f>'7. Eastern Region'!V30</f>
        <v>1545</v>
      </c>
    </row>
    <row r="63" spans="2:22">
      <c r="B63" s="68">
        <f t="shared" si="1"/>
        <v>17</v>
      </c>
      <c r="C63" s="72" t="s">
        <v>2024</v>
      </c>
      <c r="D63" s="73" t="s">
        <v>3050</v>
      </c>
      <c r="E63" s="73"/>
      <c r="F63" s="126">
        <f>'7. Eastern Region'!F15</f>
        <v>30721</v>
      </c>
      <c r="G63" s="126">
        <f>'7. Eastern Region'!G15</f>
        <v>165553</v>
      </c>
      <c r="H63" s="127">
        <f>'7. Eastern Region'!H15</f>
        <v>5.3889196315224117</v>
      </c>
      <c r="I63" s="126"/>
      <c r="J63" s="103">
        <f>'7. Eastern Region'!J15</f>
        <v>2.76E-2</v>
      </c>
      <c r="K63" s="126"/>
      <c r="L63" s="126">
        <f>'7. Eastern Region'!L15</f>
        <v>174817.63725328003</v>
      </c>
      <c r="M63" s="126"/>
      <c r="N63" s="126">
        <f>'7. Eastern Region'!N15</f>
        <v>97120.909585155576</v>
      </c>
      <c r="O63" s="68"/>
      <c r="P63" s="128">
        <f>'7. Eastern Region'!P15</f>
        <v>97320</v>
      </c>
      <c r="Q63" s="126"/>
      <c r="R63" s="74">
        <f>'7. Eastern Region'!R15</f>
        <v>199.09041484442423</v>
      </c>
      <c r="S63" s="126"/>
      <c r="T63" s="75">
        <f>'7. Eastern Region'!T15</f>
        <v>2.0499232934990362E-3</v>
      </c>
      <c r="U63" s="68"/>
      <c r="V63" s="128">
        <f>'7. Eastern Region'!V15</f>
        <v>2433</v>
      </c>
    </row>
    <row r="64" spans="2:22">
      <c r="B64" s="68">
        <f t="shared" si="1"/>
        <v>18</v>
      </c>
      <c r="C64" s="72" t="s">
        <v>2024</v>
      </c>
      <c r="D64" s="73" t="s">
        <v>3051</v>
      </c>
      <c r="E64" s="73"/>
      <c r="F64" s="126">
        <f>'7. Eastern Region'!F43</f>
        <v>35867</v>
      </c>
      <c r="G64" s="126">
        <f>'7. Eastern Region'!G43</f>
        <v>202630</v>
      </c>
      <c r="H64" s="127">
        <f>'7. Eastern Region'!H43</f>
        <v>5.649482811498034</v>
      </c>
      <c r="I64" s="126"/>
      <c r="J64" s="103">
        <f>'7. Eastern Region'!J43</f>
        <v>3.8100000000000002E-2</v>
      </c>
      <c r="K64" s="126"/>
      <c r="L64" s="126">
        <f>'7. Eastern Region'!L43</f>
        <v>218364.54573430002</v>
      </c>
      <c r="M64" s="126"/>
      <c r="N64" s="126">
        <f>'7. Eastern Region'!N43</f>
        <v>121313.63651905557</v>
      </c>
      <c r="O64" s="68"/>
      <c r="P64" s="128">
        <f>'7. Eastern Region'!P43</f>
        <v>121520</v>
      </c>
      <c r="Q64" s="126"/>
      <c r="R64" s="74">
        <f>'7. Eastern Region'!R43</f>
        <v>206.36348094443383</v>
      </c>
      <c r="S64" s="126"/>
      <c r="T64" s="75">
        <f>'7. Eastern Region'!T43</f>
        <v>1.7010740660801055E-3</v>
      </c>
      <c r="U64" s="68"/>
      <c r="V64" s="128">
        <f>'7. Eastern Region'!V43</f>
        <v>3038</v>
      </c>
    </row>
    <row r="65" spans="2:22">
      <c r="B65" s="68">
        <f t="shared" si="1"/>
        <v>19</v>
      </c>
      <c r="C65" s="72" t="s">
        <v>2024</v>
      </c>
      <c r="D65" s="73" t="s">
        <v>3052</v>
      </c>
      <c r="E65" s="73"/>
      <c r="F65" s="126">
        <f>'7. Eastern Region'!F26</f>
        <v>43964</v>
      </c>
      <c r="G65" s="126">
        <f>'7. Eastern Region'!G26</f>
        <v>258073</v>
      </c>
      <c r="H65" s="127">
        <f>'7. Eastern Region'!H26</f>
        <v>5.8700982622145395</v>
      </c>
      <c r="I65" s="126"/>
      <c r="J65" s="103">
        <f>'7. Eastern Region'!J26</f>
        <v>3.7100000000000001E-2</v>
      </c>
      <c r="K65" s="126"/>
      <c r="L65" s="126">
        <f>'7. Eastern Region'!L26</f>
        <v>277577.23085792991</v>
      </c>
      <c r="M65" s="126"/>
      <c r="N65" s="126">
        <f>'7. Eastern Region'!N26</f>
        <v>154209.57269884995</v>
      </c>
      <c r="O65" s="68"/>
      <c r="P65" s="128">
        <f>'7. Eastern Region'!P26</f>
        <v>154360</v>
      </c>
      <c r="Q65" s="126"/>
      <c r="R65" s="74">
        <f>'7. Eastern Region'!R26</f>
        <v>150.42730115004815</v>
      </c>
      <c r="S65" s="126"/>
      <c r="T65" s="75">
        <f>'7. Eastern Region'!T26</f>
        <v>9.754731727569983E-4</v>
      </c>
      <c r="U65" s="68"/>
      <c r="V65" s="128">
        <f>'7. Eastern Region'!V26</f>
        <v>3859</v>
      </c>
    </row>
    <row r="66" spans="2:22">
      <c r="B66" s="68">
        <f t="shared" si="1"/>
        <v>20</v>
      </c>
      <c r="C66" s="72" t="s">
        <v>2024</v>
      </c>
      <c r="D66" s="73" t="s">
        <v>3053</v>
      </c>
      <c r="E66" s="73"/>
      <c r="F66" s="126">
        <f>'7. Eastern Region'!F32</f>
        <v>18238</v>
      </c>
      <c r="G66" s="126">
        <f>'7. Eastern Region'!G32</f>
        <v>95623</v>
      </c>
      <c r="H66" s="127">
        <f>'7. Eastern Region'!H32</f>
        <v>5.2430639324487336</v>
      </c>
      <c r="I66" s="126"/>
      <c r="J66" s="103">
        <f>'7. Eastern Region'!J32</f>
        <v>2.9399999999999999E-2</v>
      </c>
      <c r="K66" s="126"/>
      <c r="L66" s="126">
        <f>'7. Eastern Region'!L32</f>
        <v>101328.28509628003</v>
      </c>
      <c r="M66" s="126"/>
      <c r="N66" s="126">
        <f>'7. Eastern Region'!N32</f>
        <v>56293.491720155565</v>
      </c>
      <c r="O66" s="68"/>
      <c r="P66" s="128">
        <f>'7. Eastern Region'!P32</f>
        <v>56560</v>
      </c>
      <c r="Q66" s="126"/>
      <c r="R66" s="74">
        <f>'7. Eastern Region'!R32</f>
        <v>266.50827984443458</v>
      </c>
      <c r="S66" s="126"/>
      <c r="T66" s="75">
        <f>'7. Eastern Region'!T32</f>
        <v>4.7342645073304773E-3</v>
      </c>
      <c r="U66" s="68"/>
      <c r="V66" s="128">
        <f>'7. Eastern Region'!V32</f>
        <v>1414</v>
      </c>
    </row>
    <row r="67" spans="2:22">
      <c r="B67" s="68">
        <f t="shared" si="1"/>
        <v>21</v>
      </c>
      <c r="C67" s="72" t="s">
        <v>2024</v>
      </c>
      <c r="D67" s="73" t="s">
        <v>3054</v>
      </c>
      <c r="E67" s="73"/>
      <c r="F67" s="126">
        <f>'7. Eastern Region'!F24</f>
        <v>44994</v>
      </c>
      <c r="G67" s="126">
        <f>'7. Eastern Region'!G24</f>
        <v>241453</v>
      </c>
      <c r="H67" s="127">
        <f>'7. Eastern Region'!H24</f>
        <v>5.3663377339200782</v>
      </c>
      <c r="I67" s="126"/>
      <c r="J67" s="103">
        <f>'7. Eastern Region'!J24</f>
        <v>2.1999999999999999E-2</v>
      </c>
      <c r="K67" s="126"/>
      <c r="L67" s="126">
        <f>'7. Eastern Region'!L24</f>
        <v>252193.79525200001</v>
      </c>
      <c r="M67" s="126"/>
      <c r="N67" s="126">
        <f>'7. Eastern Region'!N24</f>
        <v>140107.66402888889</v>
      </c>
      <c r="O67" s="68"/>
      <c r="P67" s="128">
        <f>'7. Eastern Region'!P24</f>
        <v>140280</v>
      </c>
      <c r="Q67" s="126"/>
      <c r="R67" s="74">
        <f>'7. Eastern Region'!R24</f>
        <v>172.33597111111158</v>
      </c>
      <c r="S67" s="126"/>
      <c r="T67" s="75">
        <f>'7. Eastern Region'!T24</f>
        <v>1.2300252973711525E-3</v>
      </c>
      <c r="U67" s="68"/>
      <c r="V67" s="128">
        <f>'7. Eastern Region'!V24</f>
        <v>3507</v>
      </c>
    </row>
    <row r="68" spans="2:22">
      <c r="B68" s="68">
        <f t="shared" si="1"/>
        <v>22</v>
      </c>
      <c r="C68" s="72" t="s">
        <v>2024</v>
      </c>
      <c r="D68" s="73" t="s">
        <v>3055</v>
      </c>
      <c r="E68" s="73"/>
      <c r="F68" s="126">
        <f>'7. Eastern Region'!F44</f>
        <v>72740</v>
      </c>
      <c r="G68" s="126">
        <f>'7. Eastern Region'!G44</f>
        <v>352864</v>
      </c>
      <c r="H68" s="127">
        <f>'7. Eastern Region'!H44</f>
        <v>4.8510310695628265</v>
      </c>
      <c r="I68" s="126"/>
      <c r="J68" s="103">
        <f>'7. Eastern Region'!J44</f>
        <v>2.46E-2</v>
      </c>
      <c r="K68" s="126"/>
      <c r="L68" s="126">
        <f>'7. Eastern Region'!L44</f>
        <v>370438.44797823997</v>
      </c>
      <c r="M68" s="126"/>
      <c r="N68" s="126">
        <f>'7. Eastern Region'!N44</f>
        <v>205799.13776568891</v>
      </c>
      <c r="O68" s="68"/>
      <c r="P68" s="128">
        <f>'7. Eastern Region'!P44</f>
        <v>206400</v>
      </c>
      <c r="Q68" s="126"/>
      <c r="R68" s="74">
        <f>'7. Eastern Region'!R44</f>
        <v>600.86223431109102</v>
      </c>
      <c r="S68" s="126"/>
      <c r="T68" s="75">
        <f>'7. Eastern Region'!T44</f>
        <v>2.919653798526592E-3</v>
      </c>
      <c r="U68" s="68"/>
      <c r="V68" s="128">
        <f>'7. Eastern Region'!V44</f>
        <v>5160</v>
      </c>
    </row>
    <row r="69" spans="2:22">
      <c r="B69" s="68">
        <f t="shared" si="1"/>
        <v>23</v>
      </c>
      <c r="C69" s="72" t="s">
        <v>2024</v>
      </c>
      <c r="D69" s="73" t="s">
        <v>3056</v>
      </c>
      <c r="E69" s="73"/>
      <c r="F69" s="126">
        <f>'7. Eastern Region'!F37</f>
        <v>97513</v>
      </c>
      <c r="G69" s="126">
        <f>'7. Eastern Region'!G37</f>
        <v>479172</v>
      </c>
      <c r="H69" s="127">
        <f>'7. Eastern Region'!H37</f>
        <v>4.9139294247946426</v>
      </c>
      <c r="I69" s="126"/>
      <c r="J69" s="103">
        <f>'7. Eastern Region'!J37</f>
        <v>3.2399999999999998E-2</v>
      </c>
      <c r="K69" s="126"/>
      <c r="L69" s="126">
        <f>'7. Eastern Region'!L37</f>
        <v>510725.36119871988</v>
      </c>
      <c r="M69" s="126"/>
      <c r="N69" s="126">
        <f>'7. Eastern Region'!N37</f>
        <v>283736.31177706661</v>
      </c>
      <c r="O69" s="68"/>
      <c r="P69" s="128">
        <f>'7. Eastern Region'!P37</f>
        <v>284000</v>
      </c>
      <c r="Q69" s="126"/>
      <c r="R69" s="74">
        <f>'7. Eastern Region'!R37</f>
        <v>263.68822293338599</v>
      </c>
      <c r="S69" s="126"/>
      <c r="T69" s="75">
        <f>'7. Eastern Region'!T37</f>
        <v>9.2934253385434668E-4</v>
      </c>
      <c r="U69" s="68"/>
      <c r="V69" s="128">
        <f>'7. Eastern Region'!V37</f>
        <v>7100</v>
      </c>
    </row>
    <row r="70" spans="2:22">
      <c r="B70" s="68">
        <f t="shared" si="1"/>
        <v>24</v>
      </c>
      <c r="C70" s="72" t="s">
        <v>2024</v>
      </c>
      <c r="D70" s="73" t="s">
        <v>3057</v>
      </c>
      <c r="E70" s="73"/>
      <c r="F70" s="126">
        <f>'7. Eastern Region'!F41</f>
        <v>109537</v>
      </c>
      <c r="G70" s="126">
        <f>'7. Eastern Region'!G41</f>
        <v>492804</v>
      </c>
      <c r="H70" s="127">
        <f>'7. Eastern Region'!H41</f>
        <v>4.4989729497795263</v>
      </c>
      <c r="I70" s="126"/>
      <c r="J70" s="103">
        <f>'7. Eastern Region'!J41</f>
        <v>3.2800000000000003E-2</v>
      </c>
      <c r="K70" s="126"/>
      <c r="L70" s="126">
        <f>'7. Eastern Region'!L41</f>
        <v>525662.12065536005</v>
      </c>
      <c r="M70" s="126"/>
      <c r="N70" s="126">
        <f>'7. Eastern Region'!N41</f>
        <v>292034.51147519995</v>
      </c>
      <c r="O70" s="68"/>
      <c r="P70" s="128">
        <f>'7. Eastern Region'!P41</f>
        <v>292440</v>
      </c>
      <c r="Q70" s="126"/>
      <c r="R70" s="74">
        <f>'7. Eastern Region'!R41</f>
        <v>405.48852480005007</v>
      </c>
      <c r="S70" s="126"/>
      <c r="T70" s="75">
        <f>'7. Eastern Region'!T41</f>
        <v>1.3884952252791699E-3</v>
      </c>
      <c r="U70" s="68"/>
      <c r="V70" s="128">
        <f>'7. Eastern Region'!V41</f>
        <v>7311</v>
      </c>
    </row>
    <row r="71" spans="2:22">
      <c r="B71" s="68">
        <f t="shared" si="1"/>
        <v>25</v>
      </c>
      <c r="C71" s="72" t="s">
        <v>2024</v>
      </c>
      <c r="D71" s="73" t="s">
        <v>3058</v>
      </c>
      <c r="E71" s="73"/>
      <c r="F71" s="126">
        <f>'7. Eastern Region'!F17</f>
        <v>44813</v>
      </c>
      <c r="G71" s="126">
        <f>'7. Eastern Region'!G17</f>
        <v>223229</v>
      </c>
      <c r="H71" s="127">
        <f>'7. Eastern Region'!H17</f>
        <v>4.9813446990828556</v>
      </c>
      <c r="I71" s="126"/>
      <c r="J71" s="103">
        <f>'7. Eastern Region'!J17</f>
        <v>3.5700000000000003E-2</v>
      </c>
      <c r="K71" s="126"/>
      <c r="L71" s="126">
        <f>'7. Eastern Region'!L17</f>
        <v>239452.05372820998</v>
      </c>
      <c r="M71" s="126"/>
      <c r="N71" s="126">
        <f>'7. Eastern Region'!N17</f>
        <v>133028.91873789448</v>
      </c>
      <c r="O71" s="68"/>
      <c r="P71" s="128">
        <f>'7. Eastern Region'!P17</f>
        <v>133200</v>
      </c>
      <c r="Q71" s="126"/>
      <c r="R71" s="74">
        <f>'7. Eastern Region'!R17</f>
        <v>171.08126210552291</v>
      </c>
      <c r="S71" s="126"/>
      <c r="T71" s="75">
        <f>'7. Eastern Region'!T17</f>
        <v>1.2860456487856042E-3</v>
      </c>
      <c r="U71" s="68"/>
      <c r="V71" s="128">
        <f>'7. Eastern Region'!V17</f>
        <v>3330</v>
      </c>
    </row>
    <row r="72" spans="2:22">
      <c r="B72" s="68">
        <f t="shared" si="1"/>
        <v>26</v>
      </c>
      <c r="C72" s="72" t="s">
        <v>2024</v>
      </c>
      <c r="D72" s="73" t="s">
        <v>3059</v>
      </c>
      <c r="E72" s="73"/>
      <c r="F72" s="126">
        <f>'7. Eastern Region'!F25</f>
        <v>44465</v>
      </c>
      <c r="G72" s="126">
        <f>'7. Eastern Region'!G25</f>
        <v>253260</v>
      </c>
      <c r="H72" s="127">
        <f>'7. Eastern Region'!H25</f>
        <v>5.6957157314741931</v>
      </c>
      <c r="I72" s="126"/>
      <c r="J72" s="103">
        <f>'7. Eastern Region'!J25</f>
        <v>3.44E-2</v>
      </c>
      <c r="K72" s="126"/>
      <c r="L72" s="126">
        <f>'7. Eastern Region'!L25</f>
        <v>270983.98575360002</v>
      </c>
      <c r="M72" s="126"/>
      <c r="N72" s="126">
        <f>'7. Eastern Region'!N25</f>
        <v>150546.65875199996</v>
      </c>
      <c r="O72" s="68"/>
      <c r="P72" s="128">
        <f>'7. Eastern Region'!P25</f>
        <v>150680</v>
      </c>
      <c r="Q72" s="126"/>
      <c r="R72" s="74">
        <f>'7. Eastern Region'!R25</f>
        <v>133.34124800004065</v>
      </c>
      <c r="S72" s="126"/>
      <c r="T72" s="75">
        <f>'7. Eastern Region'!T25</f>
        <v>8.8571376545591555E-4</v>
      </c>
      <c r="U72" s="68"/>
      <c r="V72" s="128">
        <f>'7. Eastern Region'!V25</f>
        <v>3767</v>
      </c>
    </row>
    <row r="73" spans="2:22">
      <c r="B73" s="68">
        <f t="shared" si="1"/>
        <v>27</v>
      </c>
      <c r="C73" s="72" t="s">
        <v>2024</v>
      </c>
      <c r="D73" s="73" t="s">
        <v>3060</v>
      </c>
      <c r="E73" s="73"/>
      <c r="F73" s="126">
        <f>'7. Eastern Region'!F27</f>
        <v>23540</v>
      </c>
      <c r="G73" s="126">
        <f>'7. Eastern Region'!G27</f>
        <v>142487</v>
      </c>
      <c r="H73" s="127">
        <f>'7. Eastern Region'!H27</f>
        <v>6.0529736618521666</v>
      </c>
      <c r="I73" s="126"/>
      <c r="J73" s="103">
        <f>'7. Eastern Region'!J27</f>
        <v>2.8000000000000001E-2</v>
      </c>
      <c r="K73" s="126"/>
      <c r="L73" s="126">
        <f>'7. Eastern Region'!L27</f>
        <v>150577.98180799998</v>
      </c>
      <c r="M73" s="126"/>
      <c r="N73" s="126">
        <f>'7. Eastern Region'!N27</f>
        <v>83654.43433777777</v>
      </c>
      <c r="O73" s="68"/>
      <c r="P73" s="128">
        <f>'7. Eastern Region'!P27</f>
        <v>83760</v>
      </c>
      <c r="Q73" s="126"/>
      <c r="R73" s="74">
        <f>'7. Eastern Region'!R27</f>
        <v>105.56566222223046</v>
      </c>
      <c r="S73" s="126"/>
      <c r="T73" s="75">
        <f>'7. Eastern Region'!T27</f>
        <v>1.2619254801960657E-3</v>
      </c>
      <c r="U73" s="68"/>
      <c r="V73" s="128">
        <f>'7. Eastern Region'!V27</f>
        <v>2094</v>
      </c>
    </row>
    <row r="74" spans="2:22">
      <c r="B74" s="68">
        <f t="shared" si="1"/>
        <v>28</v>
      </c>
      <c r="C74" s="72" t="s">
        <v>2024</v>
      </c>
      <c r="D74" s="73" t="s">
        <v>3061</v>
      </c>
      <c r="E74" s="73"/>
      <c r="F74" s="126">
        <f>'7. Eastern Region'!F34</f>
        <v>66802</v>
      </c>
      <c r="G74" s="126">
        <f>'7. Eastern Region'!G34</f>
        <v>386074</v>
      </c>
      <c r="H74" s="127">
        <f>'7. Eastern Region'!H34</f>
        <v>5.7793778629382357</v>
      </c>
      <c r="I74" s="126"/>
      <c r="J74" s="103">
        <f>'7. Eastern Region'!J34</f>
        <v>3.4299999999999997E-2</v>
      </c>
      <c r="K74" s="126"/>
      <c r="L74" s="126">
        <f>'7. Eastern Region'!L34</f>
        <v>413012.88860025996</v>
      </c>
      <c r="M74" s="126"/>
      <c r="N74" s="126">
        <f>'7. Eastern Region'!N34</f>
        <v>229451.60477792221</v>
      </c>
      <c r="O74" s="68"/>
      <c r="P74" s="128">
        <f>'7. Eastern Region'!P34</f>
        <v>229800</v>
      </c>
      <c r="Q74" s="126"/>
      <c r="R74" s="74">
        <f>'7. Eastern Region'!R34</f>
        <v>348.39522207778646</v>
      </c>
      <c r="S74" s="126"/>
      <c r="T74" s="75">
        <f>'7. Eastern Region'!T34</f>
        <v>1.5183821547684769E-3</v>
      </c>
      <c r="U74" s="68"/>
      <c r="V74" s="128">
        <f>'7. Eastern Region'!V34</f>
        <v>5745</v>
      </c>
    </row>
    <row r="75" spans="2:22">
      <c r="B75" s="68">
        <f t="shared" si="1"/>
        <v>29</v>
      </c>
      <c r="C75" s="72" t="s">
        <v>2024</v>
      </c>
      <c r="D75" s="73" t="s">
        <v>3062</v>
      </c>
      <c r="E75" s="73"/>
      <c r="F75" s="126">
        <f>'7. Eastern Region'!F36</f>
        <v>47471</v>
      </c>
      <c r="G75" s="126">
        <f>'7. Eastern Region'!G36</f>
        <v>283630</v>
      </c>
      <c r="H75" s="127">
        <f>'7. Eastern Region'!H36</f>
        <v>5.9748056708306123</v>
      </c>
      <c r="I75" s="126"/>
      <c r="J75" s="103">
        <f>'7. Eastern Region'!J36</f>
        <v>3.95E-2</v>
      </c>
      <c r="K75" s="126"/>
      <c r="L75" s="126">
        <f>'7. Eastern Region'!L36</f>
        <v>306479.3037075001</v>
      </c>
      <c r="M75" s="126"/>
      <c r="N75" s="126">
        <f>'7. Eastern Region'!N36</f>
        <v>170266.27983750004</v>
      </c>
      <c r="O75" s="68"/>
      <c r="P75" s="128">
        <f>'7. Eastern Region'!P36</f>
        <v>170400</v>
      </c>
      <c r="Q75" s="126"/>
      <c r="R75" s="74">
        <f>'7. Eastern Region'!R36</f>
        <v>133.72016249995795</v>
      </c>
      <c r="S75" s="126"/>
      <c r="T75" s="75">
        <f>'7. Eastern Region'!T36</f>
        <v>7.8535904248086443E-4</v>
      </c>
      <c r="U75" s="68"/>
      <c r="V75" s="128">
        <f>'7. Eastern Region'!V36</f>
        <v>4260</v>
      </c>
    </row>
    <row r="76" spans="2:22">
      <c r="B76" s="68">
        <f t="shared" si="1"/>
        <v>30</v>
      </c>
      <c r="C76" s="72" t="s">
        <v>2024</v>
      </c>
      <c r="D76" s="73" t="s">
        <v>3063</v>
      </c>
      <c r="E76" s="73"/>
      <c r="F76" s="126">
        <f>'7. Eastern Region'!F29</f>
        <v>55390</v>
      </c>
      <c r="G76" s="126">
        <f>'7. Eastern Region'!G29</f>
        <v>246636</v>
      </c>
      <c r="H76" s="127">
        <f>'7. Eastern Region'!H29</f>
        <v>4.4527170969489074</v>
      </c>
      <c r="I76" s="126"/>
      <c r="J76" s="103">
        <f>'7. Eastern Region'!J29</f>
        <v>2.3599999999999999E-2</v>
      </c>
      <c r="K76" s="126"/>
      <c r="L76" s="126">
        <f>'7. Eastern Region'!L29</f>
        <v>258414.58558656002</v>
      </c>
      <c r="M76" s="126"/>
      <c r="N76" s="126">
        <f>'7. Eastern Region'!N29</f>
        <v>143563.65865919998</v>
      </c>
      <c r="O76" s="68"/>
      <c r="P76" s="128">
        <f>'7. Eastern Region'!P29</f>
        <v>143960</v>
      </c>
      <c r="Q76" s="126"/>
      <c r="R76" s="74">
        <f>'7. Eastern Region'!R29</f>
        <v>396.34134080001968</v>
      </c>
      <c r="S76" s="126"/>
      <c r="T76" s="75">
        <f>'7. Eastern Region'!T29</f>
        <v>2.7607358610223114E-3</v>
      </c>
      <c r="U76" s="68"/>
      <c r="V76" s="128">
        <f>'7. Eastern Region'!V29</f>
        <v>3599</v>
      </c>
    </row>
    <row r="77" spans="2:22">
      <c r="B77" s="68">
        <f t="shared" si="1"/>
        <v>31</v>
      </c>
      <c r="C77" s="72" t="s">
        <v>2024</v>
      </c>
      <c r="D77" s="73" t="s">
        <v>3064</v>
      </c>
      <c r="E77" s="73"/>
      <c r="F77" s="126">
        <f>'7. Eastern Region'!F18</f>
        <v>55195</v>
      </c>
      <c r="G77" s="126">
        <f>'7. Eastern Region'!G18</f>
        <v>297154</v>
      </c>
      <c r="H77" s="127">
        <f>'7. Eastern Region'!H18</f>
        <v>5.3837122927801433</v>
      </c>
      <c r="I77" s="126"/>
      <c r="J77" s="103">
        <f>'7. Eastern Region'!J18</f>
        <v>3.5799999999999998E-2</v>
      </c>
      <c r="K77" s="126"/>
      <c r="L77" s="126">
        <f>'7. Eastern Region'!L18</f>
        <v>318811.07085256005</v>
      </c>
      <c r="M77" s="126"/>
      <c r="N77" s="126">
        <f>'7. Eastern Region'!N18</f>
        <v>177117.26158475556</v>
      </c>
      <c r="O77" s="68"/>
      <c r="P77" s="128">
        <f>'7. Eastern Region'!P18</f>
        <v>177320</v>
      </c>
      <c r="Q77" s="126"/>
      <c r="R77" s="74">
        <f>'7. Eastern Region'!R18</f>
        <v>202.73841524444288</v>
      </c>
      <c r="S77" s="126"/>
      <c r="T77" s="75">
        <f>'7. Eastern Region'!T18</f>
        <v>1.1446564464154549E-3</v>
      </c>
      <c r="U77" s="68"/>
      <c r="V77" s="128">
        <f>'7. Eastern Region'!V18</f>
        <v>4433</v>
      </c>
    </row>
    <row r="78" spans="2:22">
      <c r="B78" s="68">
        <f t="shared" si="1"/>
        <v>32</v>
      </c>
      <c r="C78" s="72" t="s">
        <v>2024</v>
      </c>
      <c r="D78" s="73" t="s">
        <v>3065</v>
      </c>
      <c r="E78" s="73"/>
      <c r="F78" s="126">
        <f>'7. Eastern Region'!F35</f>
        <v>104366</v>
      </c>
      <c r="G78" s="126">
        <f>'7. Eastern Region'!G35</f>
        <v>526378</v>
      </c>
      <c r="H78" s="127">
        <f>'7. Eastern Region'!H35</f>
        <v>5.0435774102677113</v>
      </c>
      <c r="I78" s="126"/>
      <c r="J78" s="103">
        <f>'7. Eastern Region'!J35</f>
        <v>2.7300000000000001E-2</v>
      </c>
      <c r="K78" s="126"/>
      <c r="L78" s="126">
        <f>'7. Eastern Region'!L35</f>
        <v>555510.54305962007</v>
      </c>
      <c r="M78" s="126"/>
      <c r="N78" s="126">
        <f>'7. Eastern Region'!N35</f>
        <v>308616.96836645558</v>
      </c>
      <c r="O78" s="68"/>
      <c r="P78" s="128">
        <f>'7. Eastern Region'!P35</f>
        <v>309040</v>
      </c>
      <c r="Q78" s="126"/>
      <c r="R78" s="74">
        <f>'7. Eastern Region'!R35</f>
        <v>423.03163354442222</v>
      </c>
      <c r="S78" s="126"/>
      <c r="T78" s="75">
        <f>'7. Eastern Region'!T35</f>
        <v>1.3707335529331921E-3</v>
      </c>
      <c r="U78" s="68"/>
      <c r="V78" s="128">
        <f>'7. Eastern Region'!V35</f>
        <v>7726</v>
      </c>
    </row>
    <row r="79" spans="2:22" ht="15" thickBot="1">
      <c r="B79" s="68"/>
      <c r="C79" s="68"/>
      <c r="D79" s="68"/>
      <c r="E79" s="68"/>
      <c r="F79" s="130">
        <f>SUM(F47:F78)</f>
        <v>1781072</v>
      </c>
      <c r="G79" s="130">
        <f>SUM(G47:G78)</f>
        <v>9206876</v>
      </c>
      <c r="H79" s="131">
        <f>'7. Eastern Region'!H47</f>
        <v>5.1692890573766812</v>
      </c>
      <c r="I79" s="132"/>
      <c r="J79" s="133">
        <f>'7. Eastern Region'!J47</f>
        <v>3.2179240688680943E-2</v>
      </c>
      <c r="K79" s="132"/>
      <c r="L79" s="130">
        <f>SUM(L47:L78)</f>
        <v>9808950.3101999201</v>
      </c>
      <c r="M79" s="132"/>
      <c r="N79" s="130">
        <f>SUM(N47:N78)</f>
        <v>5449416.8389999541</v>
      </c>
      <c r="O79" s="68"/>
      <c r="P79" s="134">
        <f>SUM(P47:P78)</f>
        <v>5457520</v>
      </c>
      <c r="Q79" s="135"/>
      <c r="R79" s="136">
        <f>SUM(R47:R78)</f>
        <v>8103.1610000444271</v>
      </c>
      <c r="S79" s="135"/>
      <c r="T79" s="137">
        <f>'7. Eastern Region'!T47</f>
        <v>1.4869776417271597E-3</v>
      </c>
      <c r="U79" s="68"/>
      <c r="V79" s="134">
        <f>SUM(V47:V78)</f>
        <v>136438</v>
      </c>
    </row>
    <row r="80" spans="2:22">
      <c r="D80" s="5"/>
    </row>
    <row r="81" spans="2:22">
      <c r="B81" s="68">
        <v>1</v>
      </c>
      <c r="C81" s="68" t="s">
        <v>2771</v>
      </c>
      <c r="D81" s="73" t="s">
        <v>3066</v>
      </c>
      <c r="E81" s="73"/>
      <c r="F81" s="126">
        <f>'6. Northern Region'!F26</f>
        <v>18297</v>
      </c>
      <c r="G81" s="126">
        <f>'6. Northern Region'!G26</f>
        <v>109039</v>
      </c>
      <c r="H81" s="127">
        <f>'6. Northern Region'!H26</f>
        <v>5.959392250095644</v>
      </c>
      <c r="I81" s="126"/>
      <c r="J81" s="103">
        <f>'6. Northern Region'!J26</f>
        <v>6.2E-2</v>
      </c>
      <c r="K81" s="126"/>
      <c r="L81" s="126">
        <f>'6. Northern Region'!L26</f>
        <v>122978.981916</v>
      </c>
      <c r="M81" s="126"/>
      <c r="N81" s="126">
        <f>'6. Northern Region'!N26</f>
        <v>68321.656620000009</v>
      </c>
      <c r="O81" s="68"/>
      <c r="P81" s="128">
        <f>'6. Northern Region'!P26</f>
        <v>68400</v>
      </c>
      <c r="Q81" s="126"/>
      <c r="R81" s="74">
        <f>'6. Northern Region'!R26</f>
        <v>78.343379999991157</v>
      </c>
      <c r="S81" s="126"/>
      <c r="T81" s="75">
        <f>'6. Northern Region'!T26</f>
        <v>1.1466844317861206E-3</v>
      </c>
      <c r="U81" s="68"/>
      <c r="V81" s="128">
        <f>'6. Northern Region'!V26</f>
        <v>1710</v>
      </c>
    </row>
    <row r="82" spans="2:22">
      <c r="B82" s="68">
        <f>B81+1</f>
        <v>2</v>
      </c>
      <c r="C82" s="68" t="s">
        <v>2771</v>
      </c>
      <c r="D82" s="73" t="s">
        <v>3067</v>
      </c>
      <c r="E82" s="73"/>
      <c r="F82" s="126">
        <f>'6. Northern Region'!F17</f>
        <v>41626</v>
      </c>
      <c r="G82" s="126">
        <f>'6. Northern Region'!G17</f>
        <v>232813</v>
      </c>
      <c r="H82" s="127">
        <f>'6. Northern Region'!H17</f>
        <v>5.5929707394416948</v>
      </c>
      <c r="I82" s="126"/>
      <c r="J82" s="103">
        <f>'6. Northern Region'!J17</f>
        <v>1.17E-2</v>
      </c>
      <c r="K82" s="126"/>
      <c r="L82" s="126">
        <f>'6. Northern Region'!L17</f>
        <v>238292.69397157006</v>
      </c>
      <c r="M82" s="126"/>
      <c r="N82" s="126">
        <f>'6. Northern Region'!N17</f>
        <v>132384.82998420557</v>
      </c>
      <c r="O82" s="68"/>
      <c r="P82" s="128">
        <f>'6. Northern Region'!P17</f>
        <v>132560</v>
      </c>
      <c r="Q82" s="126"/>
      <c r="R82" s="74">
        <f>'6. Northern Region'!R17</f>
        <v>175.17001579442876</v>
      </c>
      <c r="S82" s="126"/>
      <c r="T82" s="75">
        <f>'6. Northern Region'!T17</f>
        <v>1.3231879801887253E-3</v>
      </c>
      <c r="U82" s="68"/>
      <c r="V82" s="128">
        <f>'6. Northern Region'!V17</f>
        <v>3314</v>
      </c>
    </row>
    <row r="83" spans="2:22">
      <c r="B83" s="68">
        <f t="shared" ref="B83:B110" si="2">B82+1</f>
        <v>3</v>
      </c>
      <c r="C83" s="68" t="s">
        <v>2771</v>
      </c>
      <c r="D83" s="73" t="s">
        <v>3068</v>
      </c>
      <c r="E83" s="73"/>
      <c r="F83" s="126">
        <f>'6. Northern Region'!F24</f>
        <v>43274</v>
      </c>
      <c r="G83" s="126">
        <f>'6. Northern Region'!G24</f>
        <v>227486</v>
      </c>
      <c r="H83" s="127">
        <f>'6. Northern Region'!H24</f>
        <v>5.2568747978000649</v>
      </c>
      <c r="I83" s="126"/>
      <c r="J83" s="103">
        <f>'6. Northern Region'!J24</f>
        <v>1.77E-2</v>
      </c>
      <c r="K83" s="126"/>
      <c r="L83" s="126">
        <f>'6. Northern Region'!L24</f>
        <v>235610.27348894003</v>
      </c>
      <c r="M83" s="126"/>
      <c r="N83" s="126">
        <f>'6. Northern Region'!N24</f>
        <v>130894.59638274445</v>
      </c>
      <c r="O83" s="68"/>
      <c r="P83" s="128">
        <f>'6. Northern Region'!P24</f>
        <v>131200</v>
      </c>
      <c r="Q83" s="126"/>
      <c r="R83" s="74">
        <f>'6. Northern Region'!R24</f>
        <v>305.40361725554976</v>
      </c>
      <c r="S83" s="126"/>
      <c r="T83" s="75">
        <f>'6. Northern Region'!T24</f>
        <v>2.3332026355200285E-3</v>
      </c>
      <c r="U83" s="68"/>
      <c r="V83" s="128">
        <f>'6. Northern Region'!V24</f>
        <v>3280</v>
      </c>
    </row>
    <row r="84" spans="2:22">
      <c r="B84" s="68">
        <f t="shared" si="2"/>
        <v>4</v>
      </c>
      <c r="C84" s="68" t="s">
        <v>2771</v>
      </c>
      <c r="D84" s="73" t="s">
        <v>3069</v>
      </c>
      <c r="E84" s="73"/>
      <c r="F84" s="126">
        <f>'6. Northern Region'!F44</f>
        <v>45555</v>
      </c>
      <c r="G84" s="126">
        <f>'6. Northern Region'!G44</f>
        <v>225327</v>
      </c>
      <c r="H84" s="127">
        <f>'6. Northern Region'!H44</f>
        <v>4.946262759301943</v>
      </c>
      <c r="I84" s="126"/>
      <c r="J84" s="103">
        <f>'6. Northern Region'!J44</f>
        <v>2.7E-2</v>
      </c>
      <c r="K84" s="126"/>
      <c r="L84" s="126">
        <f>'6. Northern Region'!L44</f>
        <v>237658.92138299995</v>
      </c>
      <c r="M84" s="126"/>
      <c r="N84" s="126">
        <f>'6. Northern Region'!N44</f>
        <v>132032.73410166663</v>
      </c>
      <c r="O84" s="68"/>
      <c r="P84" s="128">
        <f>'6. Northern Region'!P44</f>
        <v>132240</v>
      </c>
      <c r="Q84" s="126"/>
      <c r="R84" s="74">
        <f>'6. Northern Region'!R44</f>
        <v>207.26589833336766</v>
      </c>
      <c r="S84" s="126"/>
      <c r="T84" s="75">
        <f>'6. Northern Region'!T44</f>
        <v>1.5698069099574251E-3</v>
      </c>
      <c r="U84" s="68"/>
      <c r="V84" s="128">
        <f>'6. Northern Region'!V44</f>
        <v>3306</v>
      </c>
    </row>
    <row r="85" spans="2:22">
      <c r="B85" s="68">
        <f t="shared" si="2"/>
        <v>5</v>
      </c>
      <c r="C85" s="68" t="s">
        <v>2771</v>
      </c>
      <c r="D85" s="73" t="s">
        <v>3070</v>
      </c>
      <c r="E85" s="73"/>
      <c r="F85" s="126">
        <f>'6. Northern Region'!F41</f>
        <v>27885</v>
      </c>
      <c r="G85" s="126">
        <f>'6. Northern Region'!G41</f>
        <v>146904</v>
      </c>
      <c r="H85" s="127">
        <f>'6. Northern Region'!H41</f>
        <v>5.2682087143625607</v>
      </c>
      <c r="I85" s="126"/>
      <c r="J85" s="103">
        <f>'6. Northern Region'!J41</f>
        <v>3.5299999999999998E-2</v>
      </c>
      <c r="K85" s="126"/>
      <c r="L85" s="126">
        <f>'6. Northern Region'!L41</f>
        <v>157458.47800535997</v>
      </c>
      <c r="M85" s="126"/>
      <c r="N85" s="126">
        <f>'6. Northern Region'!N41</f>
        <v>87476.932225199998</v>
      </c>
      <c r="O85" s="68"/>
      <c r="P85" s="128">
        <f>'6. Northern Region'!P41</f>
        <v>87720</v>
      </c>
      <c r="Q85" s="126"/>
      <c r="R85" s="74">
        <f>'6. Northern Region'!R41</f>
        <v>243.06777480000164</v>
      </c>
      <c r="S85" s="126"/>
      <c r="T85" s="75">
        <f>'6. Northern Region'!T41</f>
        <v>2.778649966533459E-3</v>
      </c>
      <c r="U85" s="68"/>
      <c r="V85" s="128">
        <f>'6. Northern Region'!V41</f>
        <v>2193</v>
      </c>
    </row>
    <row r="86" spans="2:22">
      <c r="B86" s="68">
        <f t="shared" si="2"/>
        <v>6</v>
      </c>
      <c r="C86" s="68" t="s">
        <v>2771</v>
      </c>
      <c r="D86" s="226" t="s">
        <v>3033</v>
      </c>
      <c r="E86" s="73"/>
      <c r="F86" s="126">
        <f>'6. Northern Region'!F43</f>
        <v>15850</v>
      </c>
      <c r="G86" s="126">
        <f>'6. Northern Region'!G43</f>
        <v>111758</v>
      </c>
      <c r="H86" s="127">
        <f>'6. Northern Region'!H43</f>
        <v>7.050977917981073</v>
      </c>
      <c r="I86" s="126"/>
      <c r="J86" s="103">
        <f>'6. Northern Region'!J43</f>
        <v>4.7E-2</v>
      </c>
      <c r="K86" s="126"/>
      <c r="L86" s="126">
        <f>'6. Northern Region'!L43</f>
        <v>122510.12542199998</v>
      </c>
      <c r="M86" s="126"/>
      <c r="N86" s="126">
        <f>'6. Northern Region'!N43</f>
        <v>68061.180789999984</v>
      </c>
      <c r="O86" s="68"/>
      <c r="P86" s="128">
        <f>'6. Northern Region'!P43</f>
        <v>68120</v>
      </c>
      <c r="Q86" s="126"/>
      <c r="R86" s="74">
        <f>'6. Northern Region'!R43</f>
        <v>58.819210000016028</v>
      </c>
      <c r="S86" s="126"/>
      <c r="T86" s="75">
        <f>'6. Northern Region'!T43</f>
        <v>8.642108367396728E-4</v>
      </c>
      <c r="U86" s="68"/>
      <c r="V86" s="128">
        <f>'6. Northern Region'!V43</f>
        <v>1703</v>
      </c>
    </row>
    <row r="87" spans="2:22">
      <c r="B87" s="68">
        <f t="shared" si="2"/>
        <v>7</v>
      </c>
      <c r="C87" s="68" t="s">
        <v>2771</v>
      </c>
      <c r="D87" s="73" t="s">
        <v>2777</v>
      </c>
      <c r="E87" s="73"/>
      <c r="F87" s="126">
        <f>'6. Northern Region'!F20</f>
        <v>37899</v>
      </c>
      <c r="G87" s="126">
        <f>'6. Northern Region'!G20</f>
        <v>190516</v>
      </c>
      <c r="H87" s="127">
        <f>'6. Northern Region'!H20</f>
        <v>5.0269400248027649</v>
      </c>
      <c r="I87" s="126"/>
      <c r="J87" s="103">
        <f>'6. Northern Region'!J20</f>
        <v>2.8299999999999999E-2</v>
      </c>
      <c r="K87" s="126"/>
      <c r="L87" s="126">
        <f>'6. Northern Region'!L20</f>
        <v>201451.78795924</v>
      </c>
      <c r="M87" s="126"/>
      <c r="N87" s="126">
        <f>'6. Northern Region'!N20</f>
        <v>111917.65997735556</v>
      </c>
      <c r="O87" s="68"/>
      <c r="P87" s="128">
        <f>'6. Northern Region'!P20</f>
        <v>112040</v>
      </c>
      <c r="Q87" s="126"/>
      <c r="R87" s="74">
        <f>'6. Northern Region'!R20</f>
        <v>122.34002264443552</v>
      </c>
      <c r="S87" s="126"/>
      <c r="T87" s="75">
        <f>'6. Northern Region'!T20</f>
        <v>1.093125273251681E-3</v>
      </c>
      <c r="U87" s="68"/>
      <c r="V87" s="128">
        <f>'6. Northern Region'!V20</f>
        <v>2801</v>
      </c>
    </row>
    <row r="88" spans="2:22">
      <c r="B88" s="68">
        <f t="shared" si="2"/>
        <v>8</v>
      </c>
      <c r="C88" s="68" t="s">
        <v>2771</v>
      </c>
      <c r="D88" s="73" t="s">
        <v>3071</v>
      </c>
      <c r="E88" s="73"/>
      <c r="F88" s="126">
        <f>'6. Northern Region'!F34</f>
        <v>71813</v>
      </c>
      <c r="G88" s="126">
        <f>'6. Northern Region'!G34</f>
        <v>368786</v>
      </c>
      <c r="H88" s="127">
        <f>'6. Northern Region'!H34</f>
        <v>5.1353654630777159</v>
      </c>
      <c r="I88" s="126"/>
      <c r="J88" s="103">
        <f>'6. Northern Region'!J34</f>
        <v>3.2500000000000001E-2</v>
      </c>
      <c r="K88" s="126"/>
      <c r="L88" s="126">
        <f>'6. Northern Region'!L34</f>
        <v>393146.62021249998</v>
      </c>
      <c r="M88" s="126"/>
      <c r="N88" s="126">
        <f>'6. Northern Region'!N34</f>
        <v>218414.7890069444</v>
      </c>
      <c r="O88" s="68"/>
      <c r="P88" s="128">
        <f>'6. Northern Region'!P34</f>
        <v>218640</v>
      </c>
      <c r="Q88" s="126"/>
      <c r="R88" s="74">
        <f>'6. Northern Region'!R34</f>
        <v>225.21099305560347</v>
      </c>
      <c r="S88" s="126"/>
      <c r="T88" s="75">
        <f>'6. Northern Region'!T34</f>
        <v>1.0311160433758128E-3</v>
      </c>
      <c r="U88" s="68"/>
      <c r="V88" s="128">
        <f>'6. Northern Region'!V34</f>
        <v>5466</v>
      </c>
    </row>
    <row r="89" spans="2:22">
      <c r="B89" s="68">
        <f t="shared" si="2"/>
        <v>9</v>
      </c>
      <c r="C89" s="68" t="s">
        <v>2771</v>
      </c>
      <c r="D89" s="73" t="s">
        <v>3072</v>
      </c>
      <c r="E89" s="73"/>
      <c r="F89" s="126">
        <f>'6. Northern Region'!F23</f>
        <v>147483</v>
      </c>
      <c r="G89" s="126">
        <f>'6. Northern Region'!G23</f>
        <v>785189</v>
      </c>
      <c r="H89" s="127">
        <f>'6. Northern Region'!H23</f>
        <v>5.3239288595973777</v>
      </c>
      <c r="I89" s="126"/>
      <c r="J89" s="103">
        <f>'6. Northern Region'!J23</f>
        <v>2.8299999999999999E-2</v>
      </c>
      <c r="K89" s="126"/>
      <c r="L89" s="126">
        <f>'6. Northern Region'!L23</f>
        <v>830259.54741820996</v>
      </c>
      <c r="M89" s="126"/>
      <c r="N89" s="126">
        <f>'6. Northern Region'!N23</f>
        <v>461255.30412122782</v>
      </c>
      <c r="O89" s="68"/>
      <c r="P89" s="128">
        <f>'6. Northern Region'!P23</f>
        <v>461800</v>
      </c>
      <c r="Q89" s="126"/>
      <c r="R89" s="74">
        <f>'6. Northern Region'!R23</f>
        <v>544.69587877218146</v>
      </c>
      <c r="S89" s="126"/>
      <c r="T89" s="75">
        <f>'6. Northern Region'!T23</f>
        <v>1.1808988946152555E-3</v>
      </c>
      <c r="U89" s="68"/>
      <c r="V89" s="128">
        <f>'6. Northern Region'!V23</f>
        <v>11545</v>
      </c>
    </row>
    <row r="90" spans="2:22">
      <c r="B90" s="68">
        <f t="shared" si="2"/>
        <v>10</v>
      </c>
      <c r="C90" s="68" t="s">
        <v>2771</v>
      </c>
      <c r="D90" s="73" t="s">
        <v>3073</v>
      </c>
      <c r="E90" s="73"/>
      <c r="F90" s="126">
        <f>'6. Northern Region'!F36</f>
        <v>34781</v>
      </c>
      <c r="G90" s="126">
        <f>'6. Northern Region'!G36</f>
        <v>182579</v>
      </c>
      <c r="H90" s="127">
        <f>'6. Northern Region'!H36</f>
        <v>5.2493890342428333</v>
      </c>
      <c r="I90" s="126"/>
      <c r="J90" s="103">
        <f>'6. Northern Region'!J36</f>
        <v>2.87E-2</v>
      </c>
      <c r="K90" s="126"/>
      <c r="L90" s="126">
        <f>'6. Northern Region'!L36</f>
        <v>193209.42309651</v>
      </c>
      <c r="M90" s="126"/>
      <c r="N90" s="126">
        <f>'6. Northern Region'!N36</f>
        <v>107338.56838694999</v>
      </c>
      <c r="O90" s="68"/>
      <c r="P90" s="128">
        <f>'6. Northern Region'!P36</f>
        <v>107560</v>
      </c>
      <c r="Q90" s="126"/>
      <c r="R90" s="74">
        <f>'6. Northern Region'!R36</f>
        <v>221.43161305000831</v>
      </c>
      <c r="S90" s="126"/>
      <c r="T90" s="75">
        <f>'6. Northern Region'!T36</f>
        <v>2.0629268340132765E-3</v>
      </c>
      <c r="U90" s="68"/>
      <c r="V90" s="128">
        <f>'6. Northern Region'!V36</f>
        <v>2689</v>
      </c>
    </row>
    <row r="91" spans="2:22">
      <c r="B91" s="68">
        <f t="shared" si="2"/>
        <v>11</v>
      </c>
      <c r="C91" s="68" t="s">
        <v>2771</v>
      </c>
      <c r="D91" s="73" t="s">
        <v>3074</v>
      </c>
      <c r="E91" s="73"/>
      <c r="F91" s="126">
        <f>'6. Northern Region'!F21</f>
        <v>87687</v>
      </c>
      <c r="G91" s="126">
        <f>'6. Northern Region'!G21</f>
        <v>443733</v>
      </c>
      <c r="H91" s="127">
        <f>'6. Northern Region'!H21</f>
        <v>5.0604194464401795</v>
      </c>
      <c r="I91" s="126"/>
      <c r="J91" s="103">
        <f>'6. Northern Region'!J21</f>
        <v>3.3000000000000002E-2</v>
      </c>
      <c r="K91" s="126"/>
      <c r="L91" s="126">
        <f>'6. Northern Region'!L21</f>
        <v>473502.60323699989</v>
      </c>
      <c r="M91" s="126"/>
      <c r="N91" s="126">
        <f>'6. Northern Region'!N21</f>
        <v>263057.00179833325</v>
      </c>
      <c r="O91" s="68"/>
      <c r="P91" s="128">
        <f>'6. Northern Region'!P21</f>
        <v>263440</v>
      </c>
      <c r="Q91" s="126"/>
      <c r="R91" s="74">
        <f>'6. Northern Region'!R21</f>
        <v>382.99820166674908</v>
      </c>
      <c r="S91" s="126"/>
      <c r="T91" s="75">
        <f>'6. Northern Region'!T21</f>
        <v>1.4559513681387051E-3</v>
      </c>
      <c r="U91" s="68"/>
      <c r="V91" s="128">
        <f>'6. Northern Region'!V21</f>
        <v>6586</v>
      </c>
    </row>
    <row r="92" spans="2:22">
      <c r="B92" s="68">
        <f t="shared" si="2"/>
        <v>12</v>
      </c>
      <c r="C92" s="68" t="s">
        <v>2771</v>
      </c>
      <c r="D92" s="73" t="s">
        <v>3075</v>
      </c>
      <c r="E92" s="73"/>
      <c r="F92" s="126">
        <f>'6. Northern Region'!F19</f>
        <v>29725</v>
      </c>
      <c r="G92" s="126">
        <f>'6. Northern Region'!G19</f>
        <v>169274</v>
      </c>
      <c r="H92" s="127">
        <f>'6. Northern Region'!H19</f>
        <v>5.694667788057191</v>
      </c>
      <c r="I92" s="126"/>
      <c r="J92" s="103">
        <f>'6. Northern Region'!J19</f>
        <v>-1.4999999999999999E-2</v>
      </c>
      <c r="K92" s="126"/>
      <c r="L92" s="126">
        <f>'6. Northern Region'!L19</f>
        <v>164233.86665000004</v>
      </c>
      <c r="M92" s="126"/>
      <c r="N92" s="126">
        <f>'6. Northern Region'!N19</f>
        <v>91241.037027777784</v>
      </c>
      <c r="O92" s="68"/>
      <c r="P92" s="128">
        <f>'6. Northern Region'!P19</f>
        <v>91480</v>
      </c>
      <c r="Q92" s="126"/>
      <c r="R92" s="74">
        <f>'6. Northern Region'!R19</f>
        <v>238.96297222221619</v>
      </c>
      <c r="S92" s="126"/>
      <c r="T92" s="75">
        <f>'6. Northern Region'!T19</f>
        <v>2.6190295508090877E-3</v>
      </c>
      <c r="U92" s="68"/>
      <c r="V92" s="128">
        <f>'6. Northern Region'!V19</f>
        <v>2287</v>
      </c>
    </row>
    <row r="93" spans="2:22">
      <c r="B93" s="68">
        <f t="shared" si="2"/>
        <v>13</v>
      </c>
      <c r="C93" s="68" t="s">
        <v>2771</v>
      </c>
      <c r="D93" s="73" t="s">
        <v>3076</v>
      </c>
      <c r="E93" s="73"/>
      <c r="F93" s="126">
        <f>'6. Northern Region'!F18</f>
        <v>39959</v>
      </c>
      <c r="G93" s="126">
        <f>'6. Northern Region'!G18</f>
        <v>204012</v>
      </c>
      <c r="H93" s="127">
        <f>'6. Northern Region'!H18</f>
        <v>5.1055331715007881</v>
      </c>
      <c r="I93" s="126"/>
      <c r="J93" s="103">
        <f>'6. Northern Region'!J18</f>
        <v>1.67E-2</v>
      </c>
      <c r="K93" s="126"/>
      <c r="L93" s="126">
        <f>'6. Northern Region'!L18</f>
        <v>210882.89770667994</v>
      </c>
      <c r="M93" s="126"/>
      <c r="N93" s="126">
        <f>'6. Northern Region'!N18</f>
        <v>117157.16539259996</v>
      </c>
      <c r="O93" s="68"/>
      <c r="P93" s="128">
        <f>'6. Northern Region'!P18</f>
        <v>117360</v>
      </c>
      <c r="Q93" s="126"/>
      <c r="R93" s="74">
        <f>'6. Northern Region'!R18</f>
        <v>202.83460740004375</v>
      </c>
      <c r="S93" s="126"/>
      <c r="T93" s="75">
        <f>'6. Northern Region'!T18</f>
        <v>1.7313034735889528E-3</v>
      </c>
      <c r="U93" s="68"/>
      <c r="V93" s="128">
        <f>'6. Northern Region'!V18</f>
        <v>2934</v>
      </c>
    </row>
    <row r="94" spans="2:22">
      <c r="B94" s="68">
        <f t="shared" si="2"/>
        <v>14</v>
      </c>
      <c r="C94" s="68" t="s">
        <v>2771</v>
      </c>
      <c r="D94" s="73" t="s">
        <v>3077</v>
      </c>
      <c r="E94" s="73"/>
      <c r="F94" s="126">
        <f>'6. Northern Region'!F31</f>
        <v>30762</v>
      </c>
      <c r="G94" s="126">
        <f>'6. Northern Region'!G31</f>
        <v>208163</v>
      </c>
      <c r="H94" s="127">
        <f>'6. Northern Region'!H31</f>
        <v>6.7668877186138738</v>
      </c>
      <c r="I94" s="126"/>
      <c r="J94" s="103">
        <f>'6. Northern Region'!J31</f>
        <v>3.9800000000000002E-2</v>
      </c>
      <c r="K94" s="126"/>
      <c r="L94" s="126">
        <f>'6. Northern Region'!L31</f>
        <v>225062.51331852004</v>
      </c>
      <c r="M94" s="126"/>
      <c r="N94" s="126">
        <f>'6. Northern Region'!N31</f>
        <v>125034.72962140001</v>
      </c>
      <c r="O94" s="68"/>
      <c r="P94" s="128">
        <f>'6. Northern Region'!P31</f>
        <v>125120</v>
      </c>
      <c r="Q94" s="126"/>
      <c r="R94" s="74">
        <f>'6. Northern Region'!R31</f>
        <v>85.270378599991091</v>
      </c>
      <c r="S94" s="126"/>
      <c r="T94" s="75">
        <f>'6. Northern Region'!T31</f>
        <v>6.8197355133398758E-4</v>
      </c>
      <c r="U94" s="68"/>
      <c r="V94" s="128">
        <f>'6. Northern Region'!V31</f>
        <v>3128</v>
      </c>
    </row>
    <row r="95" spans="2:22">
      <c r="B95" s="68">
        <f t="shared" si="2"/>
        <v>15</v>
      </c>
      <c r="C95" s="68" t="s">
        <v>2771</v>
      </c>
      <c r="D95" s="73" t="s">
        <v>3078</v>
      </c>
      <c r="E95" s="73"/>
      <c r="F95" s="126">
        <f>'6. Northern Region'!F39</f>
        <v>49092</v>
      </c>
      <c r="G95" s="126">
        <f>'6. Northern Region'!G39</f>
        <v>241878</v>
      </c>
      <c r="H95" s="127">
        <f>'6. Northern Region'!H39</f>
        <v>4.9270349547787831</v>
      </c>
      <c r="I95" s="126"/>
      <c r="J95" s="103">
        <f>'6. Northern Region'!J39</f>
        <v>3.1399999999999997E-2</v>
      </c>
      <c r="K95" s="126"/>
      <c r="L95" s="126">
        <f>'6. Northern Region'!L39</f>
        <v>257306.42043288003</v>
      </c>
      <c r="M95" s="126"/>
      <c r="N95" s="126">
        <f>'6. Northern Region'!N39</f>
        <v>142948.01135160003</v>
      </c>
      <c r="O95" s="68"/>
      <c r="P95" s="128">
        <f>'6. Northern Region'!P39</f>
        <v>143040</v>
      </c>
      <c r="Q95" s="126"/>
      <c r="R95" s="74">
        <f>'6. Northern Region'!R39</f>
        <v>91.98864839997259</v>
      </c>
      <c r="S95" s="126"/>
      <c r="T95" s="75">
        <f>'6. Northern Region'!T39</f>
        <v>6.435112145331916E-4</v>
      </c>
      <c r="U95" s="68"/>
      <c r="V95" s="128">
        <f>'6. Northern Region'!V39</f>
        <v>3576</v>
      </c>
    </row>
    <row r="96" spans="2:22">
      <c r="B96" s="68">
        <f t="shared" si="2"/>
        <v>16</v>
      </c>
      <c r="C96" s="68" t="s">
        <v>2771</v>
      </c>
      <c r="D96" s="73" t="s">
        <v>3079</v>
      </c>
      <c r="E96" s="73"/>
      <c r="F96" s="126">
        <f>'6. Northern Region'!F29</f>
        <v>26847</v>
      </c>
      <c r="G96" s="126">
        <f>'6. Northern Region'!G29</f>
        <v>178909</v>
      </c>
      <c r="H96" s="127">
        <f>'6. Northern Region'!H29</f>
        <v>6.6640220508809174</v>
      </c>
      <c r="I96" s="126"/>
      <c r="J96" s="103">
        <f>'6. Northern Region'!J29</f>
        <v>3.15E-2</v>
      </c>
      <c r="K96" s="126"/>
      <c r="L96" s="126">
        <f>'6. Northern Region'!L29</f>
        <v>190357.78945525002</v>
      </c>
      <c r="M96" s="126"/>
      <c r="N96" s="126">
        <f>'6. Northern Region'!N29</f>
        <v>105754.32747513888</v>
      </c>
      <c r="O96" s="68"/>
      <c r="P96" s="128">
        <f>'6. Northern Region'!P29</f>
        <v>105840</v>
      </c>
      <c r="Q96" s="126"/>
      <c r="R96" s="74">
        <f>'6. Northern Region'!R29</f>
        <v>85.672524861118291</v>
      </c>
      <c r="S96" s="126"/>
      <c r="T96" s="75">
        <f>'6. Northern Region'!T29</f>
        <v>8.1010892798933927E-4</v>
      </c>
      <c r="U96" s="68"/>
      <c r="V96" s="128">
        <f>'6. Northern Region'!V29</f>
        <v>2646</v>
      </c>
    </row>
    <row r="97" spans="2:22">
      <c r="B97" s="68">
        <f t="shared" si="2"/>
        <v>17</v>
      </c>
      <c r="C97" s="68" t="s">
        <v>2771</v>
      </c>
      <c r="D97" s="73" t="s">
        <v>3080</v>
      </c>
      <c r="E97" s="73"/>
      <c r="F97" s="126">
        <f>'6. Northern Region'!F16</f>
        <v>27497</v>
      </c>
      <c r="G97" s="126">
        <f>'6. Northern Region'!G16</f>
        <v>134050</v>
      </c>
      <c r="H97" s="127">
        <f>'6. Northern Region'!H16</f>
        <v>4.8750772811579441</v>
      </c>
      <c r="I97" s="126"/>
      <c r="J97" s="103">
        <f>'6. Northern Region'!J16</f>
        <v>1.2500000000000001E-2</v>
      </c>
      <c r="K97" s="126"/>
      <c r="L97" s="126">
        <f>'6. Northern Region'!L16</f>
        <v>137422.1953125</v>
      </c>
      <c r="M97" s="126"/>
      <c r="N97" s="126">
        <f>'6. Northern Region'!N16</f>
        <v>76345.6640625</v>
      </c>
      <c r="O97" s="68"/>
      <c r="P97" s="128">
        <f>'6. Northern Region'!P16</f>
        <v>76600</v>
      </c>
      <c r="Q97" s="126"/>
      <c r="R97" s="74">
        <f>'6. Northern Region'!R16</f>
        <v>254.3359375</v>
      </c>
      <c r="S97" s="126"/>
      <c r="T97" s="75">
        <f>'6. Northern Region'!T16</f>
        <v>3.331373701744072E-3</v>
      </c>
      <c r="U97" s="68"/>
      <c r="V97" s="128">
        <f>'6. Northern Region'!V16</f>
        <v>1915</v>
      </c>
    </row>
    <row r="98" spans="2:22">
      <c r="B98" s="68">
        <f t="shared" si="2"/>
        <v>18</v>
      </c>
      <c r="C98" s="68" t="s">
        <v>2771</v>
      </c>
      <c r="D98" s="73" t="s">
        <v>3081</v>
      </c>
      <c r="E98" s="73"/>
      <c r="F98" s="126">
        <f>'6. Northern Region'!F40</f>
        <v>89165</v>
      </c>
      <c r="G98" s="126">
        <f>'6. Northern Region'!G40</f>
        <v>410516</v>
      </c>
      <c r="H98" s="127">
        <f>'6. Northern Region'!H40</f>
        <v>4.6040038131553862</v>
      </c>
      <c r="I98" s="126"/>
      <c r="J98" s="103">
        <f>'6. Northern Region'!J40</f>
        <v>2.8799999999999999E-2</v>
      </c>
      <c r="K98" s="126"/>
      <c r="L98" s="126">
        <f>'6. Northern Region'!L40</f>
        <v>434502.21999103989</v>
      </c>
      <c r="M98" s="126"/>
      <c r="N98" s="126">
        <f>'6. Northern Region'!N40</f>
        <v>241390.12221724441</v>
      </c>
      <c r="O98" s="68"/>
      <c r="P98" s="128">
        <f>'6. Northern Region'!P40</f>
        <v>241680</v>
      </c>
      <c r="Q98" s="126"/>
      <c r="R98" s="74">
        <f>'6. Northern Region'!R40</f>
        <v>289.87778275558958</v>
      </c>
      <c r="S98" s="126"/>
      <c r="T98" s="75">
        <f>'6. Northern Region'!T40</f>
        <v>1.2008684534933357E-3</v>
      </c>
      <c r="U98" s="68"/>
      <c r="V98" s="128">
        <f>'6. Northern Region'!V40</f>
        <v>6042</v>
      </c>
    </row>
    <row r="99" spans="2:22">
      <c r="B99" s="68">
        <f t="shared" si="2"/>
        <v>19</v>
      </c>
      <c r="C99" s="68" t="s">
        <v>2771</v>
      </c>
      <c r="D99" s="73" t="s">
        <v>3082</v>
      </c>
      <c r="E99" s="73"/>
      <c r="F99" s="126">
        <f>'6. Northern Region'!F27</f>
        <v>36466</v>
      </c>
      <c r="G99" s="126">
        <f>'6. Northern Region'!G27</f>
        <v>186176</v>
      </c>
      <c r="H99" s="127">
        <f>'6. Northern Region'!H27</f>
        <v>5.1054681072780124</v>
      </c>
      <c r="I99" s="126"/>
      <c r="J99" s="103">
        <f>'6. Northern Region'!J27</f>
        <v>2.0400000000000001E-2</v>
      </c>
      <c r="K99" s="126"/>
      <c r="L99" s="126">
        <f>'6. Northern Region'!L27</f>
        <v>193849.45980416</v>
      </c>
      <c r="M99" s="126"/>
      <c r="N99" s="126">
        <f>'6. Northern Region'!N27</f>
        <v>107694.14433564445</v>
      </c>
      <c r="O99" s="68"/>
      <c r="P99" s="128">
        <f>'6. Northern Region'!P27</f>
        <v>107840</v>
      </c>
      <c r="Q99" s="126"/>
      <c r="R99" s="74">
        <f>'6. Northern Region'!R27</f>
        <v>145.85566435554938</v>
      </c>
      <c r="S99" s="126"/>
      <c r="T99" s="75">
        <f>'6. Northern Region'!T27</f>
        <v>1.3543509283194546E-3</v>
      </c>
      <c r="U99" s="68"/>
      <c r="V99" s="128">
        <f>'6. Northern Region'!V27</f>
        <v>2696</v>
      </c>
    </row>
    <row r="100" spans="2:22">
      <c r="B100" s="68">
        <f t="shared" si="2"/>
        <v>20</v>
      </c>
      <c r="C100" s="68" t="s">
        <v>2771</v>
      </c>
      <c r="D100" s="73" t="s">
        <v>3083</v>
      </c>
      <c r="E100" s="73"/>
      <c r="F100" s="126">
        <f>'6. Northern Region'!F25</f>
        <v>22506</v>
      </c>
      <c r="G100" s="126">
        <f>'6. Northern Region'!G25</f>
        <v>104539</v>
      </c>
      <c r="H100" s="127">
        <f>'6. Northern Region'!H25</f>
        <v>4.6449391273438199</v>
      </c>
      <c r="I100" s="126"/>
      <c r="J100" s="103">
        <f>'6. Northern Region'!J25</f>
        <v>2.52E-2</v>
      </c>
      <c r="K100" s="126"/>
      <c r="L100" s="126">
        <f>'6. Northern Region'!L25</f>
        <v>109874.15204655996</v>
      </c>
      <c r="M100" s="126"/>
      <c r="N100" s="126">
        <f>'6. Northern Region'!N25</f>
        <v>61041.195581422202</v>
      </c>
      <c r="O100" s="68"/>
      <c r="P100" s="128">
        <f>'6. Northern Region'!P25</f>
        <v>61200</v>
      </c>
      <c r="Q100" s="126"/>
      <c r="R100" s="74">
        <f>'6. Northern Region'!R25</f>
        <v>158.80441857779806</v>
      </c>
      <c r="S100" s="126"/>
      <c r="T100" s="75">
        <f>'6. Northern Region'!T25</f>
        <v>2.6015941703823697E-3</v>
      </c>
      <c r="U100" s="68"/>
      <c r="V100" s="128">
        <f>'6. Northern Region'!V25</f>
        <v>1530</v>
      </c>
    </row>
    <row r="101" spans="2:22">
      <c r="B101" s="68">
        <f t="shared" si="2"/>
        <v>21</v>
      </c>
      <c r="C101" s="68" t="s">
        <v>2771</v>
      </c>
      <c r="D101" s="73" t="s">
        <v>3084</v>
      </c>
      <c r="E101" s="73"/>
      <c r="F101" s="126">
        <f>'6. Northern Region'!F15</f>
        <v>25894</v>
      </c>
      <c r="G101" s="126">
        <f>'6. Northern Region'!G15</f>
        <v>137489</v>
      </c>
      <c r="H101" s="127">
        <f>'6. Northern Region'!H15</f>
        <v>5.3096856414613427</v>
      </c>
      <c r="I101" s="126"/>
      <c r="J101" s="103">
        <f>'6. Northern Region'!J15</f>
        <v>-2.9000000000000001E-2</v>
      </c>
      <c r="K101" s="126"/>
      <c r="L101" s="126">
        <f>'6. Northern Region'!L15</f>
        <v>129630.26624900001</v>
      </c>
      <c r="M101" s="126"/>
      <c r="N101" s="126">
        <f>'6. Northern Region'!N15</f>
        <v>72016.814582777763</v>
      </c>
      <c r="O101" s="68"/>
      <c r="P101" s="128">
        <f>'6. Northern Region'!P15</f>
        <v>72200</v>
      </c>
      <c r="Q101" s="126"/>
      <c r="R101" s="74">
        <f>'6. Northern Region'!R15</f>
        <v>183.18541722223745</v>
      </c>
      <c r="S101" s="126"/>
      <c r="T101" s="75">
        <f>'6. Northern Region'!T15</f>
        <v>2.5436478728405845E-3</v>
      </c>
      <c r="U101" s="68"/>
      <c r="V101" s="128">
        <f>'6. Northern Region'!V15</f>
        <v>1805</v>
      </c>
    </row>
    <row r="102" spans="2:22">
      <c r="B102" s="68">
        <f t="shared" si="2"/>
        <v>22</v>
      </c>
      <c r="C102" s="68" t="s">
        <v>2771</v>
      </c>
      <c r="D102" s="73" t="s">
        <v>3085</v>
      </c>
      <c r="E102" s="73"/>
      <c r="F102" s="126">
        <f>'6. Northern Region'!F32</f>
        <v>26414</v>
      </c>
      <c r="G102" s="126">
        <f>'6. Northern Region'!G32</f>
        <v>169691</v>
      </c>
      <c r="H102" s="127">
        <f>'6. Northern Region'!H32</f>
        <v>6.4242825774210646</v>
      </c>
      <c r="I102" s="126"/>
      <c r="J102" s="103">
        <f>'6. Northern Region'!J32</f>
        <v>5.1999999999999998E-2</v>
      </c>
      <c r="K102" s="126"/>
      <c r="L102" s="126">
        <f>'6. Northern Region'!L32</f>
        <v>187797.70846400002</v>
      </c>
      <c r="M102" s="126"/>
      <c r="N102" s="126">
        <f>'6. Northern Region'!N32</f>
        <v>104332.06025777778</v>
      </c>
      <c r="O102" s="68"/>
      <c r="P102" s="128">
        <f>'6. Northern Region'!P32</f>
        <v>104480</v>
      </c>
      <c r="Q102" s="126"/>
      <c r="R102" s="74">
        <f>'6. Northern Region'!R32</f>
        <v>147.9397422222246</v>
      </c>
      <c r="S102" s="126"/>
      <c r="T102" s="75">
        <f>'6. Northern Region'!T32</f>
        <v>1.417970102926209E-3</v>
      </c>
      <c r="U102" s="68"/>
      <c r="V102" s="128">
        <f>'6. Northern Region'!V32</f>
        <v>2612</v>
      </c>
    </row>
    <row r="103" spans="2:22">
      <c r="B103" s="68">
        <f t="shared" si="2"/>
        <v>23</v>
      </c>
      <c r="C103" s="68" t="s">
        <v>2771</v>
      </c>
      <c r="D103" s="73" t="s">
        <v>3086</v>
      </c>
      <c r="E103" s="73"/>
      <c r="F103" s="126">
        <f>'6. Northern Region'!F33</f>
        <v>27471</v>
      </c>
      <c r="G103" s="126">
        <f>'6. Northern Region'!G33</f>
        <v>145219</v>
      </c>
      <c r="H103" s="127">
        <f>'6. Northern Region'!H33</f>
        <v>5.2862655163627101</v>
      </c>
      <c r="I103" s="126"/>
      <c r="J103" s="103">
        <f>'6. Northern Region'!J33</f>
        <v>2.1100000000000001E-2</v>
      </c>
      <c r="K103" s="126"/>
      <c r="L103" s="126">
        <f>'6. Northern Region'!L33</f>
        <v>151411.89475098997</v>
      </c>
      <c r="M103" s="126"/>
      <c r="N103" s="126">
        <f>'6. Northern Region'!N33</f>
        <v>84117.71930610553</v>
      </c>
      <c r="O103" s="68"/>
      <c r="P103" s="128">
        <f>'6. Northern Region'!P33</f>
        <v>84240</v>
      </c>
      <c r="Q103" s="126"/>
      <c r="R103" s="74">
        <f>'6. Northern Region'!R33</f>
        <v>122.28069389447046</v>
      </c>
      <c r="S103" s="126"/>
      <c r="T103" s="75">
        <f>'6. Northern Region'!T33</f>
        <v>1.4536853222266921E-3</v>
      </c>
      <c r="U103" s="68"/>
      <c r="V103" s="128">
        <f>'6. Northern Region'!V33</f>
        <v>2106</v>
      </c>
    </row>
    <row r="104" spans="2:22">
      <c r="B104" s="68">
        <f t="shared" si="2"/>
        <v>24</v>
      </c>
      <c r="C104" s="68" t="s">
        <v>2771</v>
      </c>
      <c r="D104" s="73" t="s">
        <v>3087</v>
      </c>
      <c r="E104" s="73"/>
      <c r="F104" s="126">
        <f>'6. Northern Region'!F28</f>
        <v>75422</v>
      </c>
      <c r="G104" s="126">
        <f>'6. Northern Region'!G28</f>
        <v>385220</v>
      </c>
      <c r="H104" s="127">
        <f>'6. Northern Region'!H28</f>
        <v>5.1075283073904165</v>
      </c>
      <c r="I104" s="126"/>
      <c r="J104" s="103">
        <f>'6. Northern Region'!J28</f>
        <v>3.0800000000000001E-2</v>
      </c>
      <c r="K104" s="126"/>
      <c r="L104" s="126">
        <f>'6. Northern Region'!L28</f>
        <v>409314.98710079998</v>
      </c>
      <c r="M104" s="126"/>
      <c r="N104" s="126">
        <f>'6. Northern Region'!N28</f>
        <v>227397.21505599999</v>
      </c>
      <c r="O104" s="68"/>
      <c r="P104" s="128">
        <f>'6. Northern Region'!P28</f>
        <v>227800</v>
      </c>
      <c r="Q104" s="126"/>
      <c r="R104" s="74">
        <f>'6. Northern Region'!R28</f>
        <v>402.78494400001364</v>
      </c>
      <c r="S104" s="126"/>
      <c r="T104" s="75">
        <f>'6. Northern Region'!T28</f>
        <v>1.7712835396898848E-3</v>
      </c>
      <c r="U104" s="68"/>
      <c r="V104" s="128">
        <f>'6. Northern Region'!V28</f>
        <v>5695</v>
      </c>
    </row>
    <row r="105" spans="2:22">
      <c r="B105" s="68">
        <f t="shared" si="2"/>
        <v>25</v>
      </c>
      <c r="C105" s="68" t="s">
        <v>2771</v>
      </c>
      <c r="D105" s="73" t="s">
        <v>3088</v>
      </c>
      <c r="E105" s="73"/>
      <c r="F105" s="126">
        <f>'6. Northern Region'!F30</f>
        <v>25114</v>
      </c>
      <c r="G105" s="126">
        <f>'6. Northern Region'!G30</f>
        <v>128094</v>
      </c>
      <c r="H105" s="127">
        <f>'6. Northern Region'!H30</f>
        <v>5.1005017121924023</v>
      </c>
      <c r="I105" s="126"/>
      <c r="J105" s="103">
        <f>'6. Northern Region'!J30</f>
        <v>9.4899999999999998E-2</v>
      </c>
      <c r="K105" s="126"/>
      <c r="L105" s="126">
        <f>'6. Northern Region'!L30</f>
        <v>153559.85704494</v>
      </c>
      <c r="M105" s="126"/>
      <c r="N105" s="126">
        <f>'6. Northern Region'!N30</f>
        <v>85311.03169163334</v>
      </c>
      <c r="O105" s="68"/>
      <c r="P105" s="128">
        <f>'6. Northern Region'!P30</f>
        <v>85400</v>
      </c>
      <c r="Q105" s="126"/>
      <c r="R105" s="74">
        <f>'6. Northern Region'!R30</f>
        <v>88.968308366660494</v>
      </c>
      <c r="S105" s="126"/>
      <c r="T105" s="75">
        <f>'6. Northern Region'!T30</f>
        <v>1.0428699149747339E-3</v>
      </c>
      <c r="U105" s="68"/>
      <c r="V105" s="128">
        <f>'6. Northern Region'!V30</f>
        <v>2135</v>
      </c>
    </row>
    <row r="106" spans="2:22">
      <c r="B106" s="68">
        <f t="shared" si="2"/>
        <v>26</v>
      </c>
      <c r="C106" s="68" t="s">
        <v>2771</v>
      </c>
      <c r="D106" s="73" t="s">
        <v>3089</v>
      </c>
      <c r="E106" s="73"/>
      <c r="F106" s="126">
        <f>'6. Northern Region'!F37</f>
        <v>22273</v>
      </c>
      <c r="G106" s="126">
        <f>'6. Northern Region'!G37</f>
        <v>105617</v>
      </c>
      <c r="H106" s="127">
        <f>'6. Northern Region'!H37</f>
        <v>4.7419296906568489</v>
      </c>
      <c r="I106" s="126"/>
      <c r="J106" s="103">
        <f>'6. Northern Region'!J37</f>
        <v>4.4400000000000002E-2</v>
      </c>
      <c r="K106" s="126"/>
      <c r="L106" s="126">
        <f>'6. Northern Region'!L37</f>
        <v>115203.99872911999</v>
      </c>
      <c r="M106" s="126"/>
      <c r="N106" s="126">
        <f>'6. Northern Region'!N37</f>
        <v>64002.221516177779</v>
      </c>
      <c r="O106" s="68"/>
      <c r="P106" s="128">
        <f>'6. Northern Region'!P37</f>
        <v>64200</v>
      </c>
      <c r="Q106" s="126"/>
      <c r="R106" s="74">
        <f>'6. Northern Region'!R37</f>
        <v>197.77848382222146</v>
      </c>
      <c r="S106" s="126"/>
      <c r="T106" s="75">
        <f>'6. Northern Region'!T37</f>
        <v>3.0901815458425795E-3</v>
      </c>
      <c r="U106" s="68"/>
      <c r="V106" s="128">
        <f>'6. Northern Region'!V37</f>
        <v>1605</v>
      </c>
    </row>
    <row r="107" spans="2:22">
      <c r="B107" s="68">
        <f t="shared" si="2"/>
        <v>27</v>
      </c>
      <c r="C107" s="68" t="s">
        <v>2771</v>
      </c>
      <c r="D107" s="73" t="s">
        <v>3090</v>
      </c>
      <c r="E107" s="73"/>
      <c r="F107" s="126">
        <f>'6. Northern Region'!F35</f>
        <v>77435</v>
      </c>
      <c r="G107" s="126">
        <f>'6. Northern Region'!G35</f>
        <v>388011</v>
      </c>
      <c r="H107" s="127">
        <f>'6. Northern Region'!H35</f>
        <v>5.0107961516110286</v>
      </c>
      <c r="I107" s="126"/>
      <c r="J107" s="103">
        <f>'6. Northern Region'!J35</f>
        <v>3.0700000000000002E-2</v>
      </c>
      <c r="K107" s="126"/>
      <c r="L107" s="126">
        <f>'6. Northern Region'!L35</f>
        <v>412200.57188738993</v>
      </c>
      <c r="M107" s="126"/>
      <c r="N107" s="126">
        <f>'6. Northern Region'!N35</f>
        <v>229000.31771521663</v>
      </c>
      <c r="O107" s="68"/>
      <c r="P107" s="128">
        <f>'6. Northern Region'!P35</f>
        <v>229280</v>
      </c>
      <c r="Q107" s="126"/>
      <c r="R107" s="74">
        <f>'6. Northern Region'!R35</f>
        <v>279.68228478336823</v>
      </c>
      <c r="S107" s="126"/>
      <c r="T107" s="75">
        <f>'6. Northern Region'!T35</f>
        <v>1.2213183264277361E-3</v>
      </c>
      <c r="U107" s="68"/>
      <c r="V107" s="128">
        <f>'6. Northern Region'!V35</f>
        <v>5732</v>
      </c>
    </row>
    <row r="108" spans="2:22">
      <c r="B108" s="68">
        <f t="shared" si="2"/>
        <v>28</v>
      </c>
      <c r="C108" s="68" t="s">
        <v>2771</v>
      </c>
      <c r="D108" s="73" t="s">
        <v>3091</v>
      </c>
      <c r="E108" s="73"/>
      <c r="F108" s="126">
        <f>'6. Northern Region'!F22</f>
        <v>34905</v>
      </c>
      <c r="G108" s="126">
        <f>'6. Northern Region'!G22</f>
        <v>183723</v>
      </c>
      <c r="H108" s="127">
        <f>'6. Northern Region'!H22</f>
        <v>5.2635152556940268</v>
      </c>
      <c r="I108" s="126"/>
      <c r="J108" s="103">
        <f>'6. Northern Region'!J22</f>
        <v>2.1299999999999999E-2</v>
      </c>
      <c r="K108" s="126"/>
      <c r="L108" s="126">
        <f>'6. Northern Region'!L22</f>
        <v>191632.95308787003</v>
      </c>
      <c r="M108" s="126"/>
      <c r="N108" s="126">
        <f>'6. Northern Region'!N22</f>
        <v>106462.75171548335</v>
      </c>
      <c r="O108" s="68"/>
      <c r="P108" s="128">
        <f>'6. Northern Region'!P22</f>
        <v>106640</v>
      </c>
      <c r="Q108" s="126"/>
      <c r="R108" s="74">
        <f>'6. Northern Region'!R22</f>
        <v>177.24828451665235</v>
      </c>
      <c r="S108" s="126"/>
      <c r="T108" s="75">
        <f>'6. Northern Region'!T22</f>
        <v>1.6648854332672143E-3</v>
      </c>
      <c r="U108" s="68"/>
      <c r="V108" s="128">
        <f>'6. Northern Region'!V22</f>
        <v>2666</v>
      </c>
    </row>
    <row r="109" spans="2:22">
      <c r="B109" s="68">
        <f t="shared" si="2"/>
        <v>29</v>
      </c>
      <c r="C109" s="68" t="s">
        <v>2771</v>
      </c>
      <c r="D109" s="73" t="s">
        <v>3092</v>
      </c>
      <c r="E109" s="73"/>
      <c r="F109" s="126">
        <f>'6. Northern Region'!F38</f>
        <v>63722</v>
      </c>
      <c r="G109" s="126">
        <f>'6. Northern Region'!G38</f>
        <v>485582</v>
      </c>
      <c r="H109" s="127">
        <f>'6. Northern Region'!H38</f>
        <v>7.6203195128840902</v>
      </c>
      <c r="I109" s="126"/>
      <c r="J109" s="103">
        <f>'6. Northern Region'!J38</f>
        <v>5.4699999999999999E-2</v>
      </c>
      <c r="K109" s="126"/>
      <c r="L109" s="126">
        <f>'6. Northern Region'!L38</f>
        <v>540157.57584637997</v>
      </c>
      <c r="M109" s="126"/>
      <c r="N109" s="126">
        <f>'6. Northern Region'!N38</f>
        <v>300087.54213687772</v>
      </c>
      <c r="O109" s="68"/>
      <c r="P109" s="128">
        <f>'6. Northern Region'!P38</f>
        <v>300280</v>
      </c>
      <c r="Q109" s="126"/>
      <c r="R109" s="74">
        <f>'6. Northern Region'!R38</f>
        <v>192.45786312228302</v>
      </c>
      <c r="S109" s="126"/>
      <c r="T109" s="75">
        <f>'6. Northern Region'!T38</f>
        <v>6.4133906310078674E-4</v>
      </c>
      <c r="U109" s="68"/>
      <c r="V109" s="128">
        <f>'6. Northern Region'!V38</f>
        <v>7507</v>
      </c>
    </row>
    <row r="110" spans="2:22">
      <c r="B110" s="68">
        <f t="shared" si="2"/>
        <v>30</v>
      </c>
      <c r="C110" s="68" t="s">
        <v>2771</v>
      </c>
      <c r="D110" s="73" t="s">
        <v>3093</v>
      </c>
      <c r="E110" s="73"/>
      <c r="F110" s="126">
        <f>'6. Northern Region'!F42</f>
        <v>50969</v>
      </c>
      <c r="G110" s="126">
        <f>'6. Northern Region'!G42</f>
        <v>240368</v>
      </c>
      <c r="H110" s="127">
        <f>'6. Northern Region'!H42</f>
        <v>4.715964605936942</v>
      </c>
      <c r="I110" s="126"/>
      <c r="J110" s="103">
        <f>'6. Northern Region'!J42</f>
        <v>2.93E-2</v>
      </c>
      <c r="K110" s="126"/>
      <c r="L110" s="126">
        <f>'6. Northern Region'!L42</f>
        <v>254659.91832432002</v>
      </c>
      <c r="M110" s="126"/>
      <c r="N110" s="126">
        <f>'6. Northern Region'!N42</f>
        <v>141477.73240240003</v>
      </c>
      <c r="O110" s="68"/>
      <c r="P110" s="128">
        <f>'6. Northern Region'!P42</f>
        <v>141640</v>
      </c>
      <c r="Q110" s="126"/>
      <c r="R110" s="74">
        <f>'6. Northern Region'!R42</f>
        <v>162.26759759997367</v>
      </c>
      <c r="S110" s="126"/>
      <c r="T110" s="75">
        <f>'6. Northern Region'!T42</f>
        <v>1.1469479673199862E-3</v>
      </c>
      <c r="U110" s="68"/>
      <c r="V110" s="128">
        <f>'6. Northern Region'!V42</f>
        <v>3541</v>
      </c>
    </row>
    <row r="111" spans="2:22" ht="15" thickBot="1">
      <c r="B111" s="68"/>
      <c r="C111" s="68"/>
      <c r="D111" s="68"/>
      <c r="E111" s="68"/>
      <c r="F111" s="130">
        <f>SUM(F81:F110)</f>
        <v>1353788</v>
      </c>
      <c r="G111" s="130">
        <f>SUM(G81:G110)</f>
        <v>7230661</v>
      </c>
      <c r="H111" s="131">
        <f>'6. Northern Region'!H45</f>
        <v>5.3410585704704134</v>
      </c>
      <c r="I111" s="132"/>
      <c r="J111" s="133">
        <f>'6. Northern Region'!J45</f>
        <v>3.0277398198785166E-2</v>
      </c>
      <c r="K111" s="132"/>
      <c r="L111" s="130">
        <f>SUM(L81:L110)</f>
        <v>7675140.7023127284</v>
      </c>
      <c r="M111" s="132"/>
      <c r="N111" s="130">
        <f>SUM(N81:N110)</f>
        <v>4263967.0568404049</v>
      </c>
      <c r="O111" s="68"/>
      <c r="P111" s="134">
        <f>SUM(P81:P110)</f>
        <v>4270040</v>
      </c>
      <c r="Q111" s="135"/>
      <c r="R111" s="237">
        <f>SUM(R81:R110)</f>
        <v>6072.9431595947171</v>
      </c>
      <c r="S111" s="135"/>
      <c r="T111" s="137">
        <f>'6. Northern Region'!T45</f>
        <v>1.4242472042208414E-3</v>
      </c>
      <c r="U111" s="68"/>
      <c r="V111" s="134">
        <f>SUM(V81:V110)</f>
        <v>106751</v>
      </c>
    </row>
    <row r="113" spans="2:22">
      <c r="B113" s="68">
        <v>1</v>
      </c>
      <c r="C113" s="68" t="s">
        <v>119</v>
      </c>
      <c r="D113" s="73" t="s">
        <v>3094</v>
      </c>
      <c r="E113" s="73"/>
      <c r="F113" s="126">
        <f>'8. Central Region'!F25</f>
        <v>99401</v>
      </c>
      <c r="G113" s="126">
        <f>'8. Central Region'!G25</f>
        <v>436406</v>
      </c>
      <c r="H113" s="127">
        <f>'8. Central Region'!H25</f>
        <v>4.390358245892898</v>
      </c>
      <c r="I113" s="126"/>
      <c r="J113" s="103">
        <f>'8. Central Region'!J25</f>
        <v>2.3300000000000001E-2</v>
      </c>
      <c r="K113" s="126"/>
      <c r="L113" s="126">
        <f>'8. Central Region'!L25</f>
        <v>456979.44005334005</v>
      </c>
      <c r="M113" s="126"/>
      <c r="N113" s="126">
        <f>'8. Central Region'!N25</f>
        <v>253877.46669630005</v>
      </c>
      <c r="O113" s="68"/>
      <c r="P113" s="128">
        <f>'8. Central Region'!P25</f>
        <v>254080</v>
      </c>
      <c r="Q113" s="126"/>
      <c r="R113" s="74">
        <f>'8. Central Region'!R25</f>
        <v>202.53330369997002</v>
      </c>
      <c r="S113" s="126"/>
      <c r="T113" s="75">
        <v>7.9776006250389172E-4</v>
      </c>
      <c r="U113" s="68"/>
      <c r="V113" s="128">
        <f>'8. Central Region'!V25</f>
        <v>6352</v>
      </c>
    </row>
    <row r="114" spans="2:22">
      <c r="B114" s="68">
        <f>B113+1</f>
        <v>2</v>
      </c>
      <c r="C114" s="68" t="s">
        <v>119</v>
      </c>
      <c r="D114" s="73" t="s">
        <v>3095</v>
      </c>
      <c r="E114" s="73"/>
      <c r="F114" s="126">
        <f>'8. Central Region'!F32</f>
        <v>34520</v>
      </c>
      <c r="G114" s="126">
        <f>'8. Central Region'!G32</f>
        <v>151075</v>
      </c>
      <c r="H114" s="127">
        <f>'8. Central Region'!H32</f>
        <v>4.3764484356894551</v>
      </c>
      <c r="I114" s="126"/>
      <c r="J114" s="103">
        <f>'8. Central Region'!J32</f>
        <v>6.6E-3</v>
      </c>
      <c r="K114" s="126"/>
      <c r="L114" s="126">
        <f>'8. Central Region'!L32</f>
        <v>153075.77082699997</v>
      </c>
      <c r="M114" s="126"/>
      <c r="N114" s="126">
        <f>'8. Central Region'!N32</f>
        <v>85042.094903888879</v>
      </c>
      <c r="O114" s="68"/>
      <c r="P114" s="128">
        <f>'8. Central Region'!P32</f>
        <v>85120</v>
      </c>
      <c r="Q114" s="126"/>
      <c r="R114" s="74">
        <f>'8. Central Region'!R32</f>
        <v>77.905096111122475</v>
      </c>
      <c r="S114" s="126"/>
      <c r="T114" s="75">
        <v>9.1607686992150944E-4</v>
      </c>
      <c r="U114" s="68"/>
      <c r="V114" s="128">
        <f>'8. Central Region'!V32</f>
        <v>2128</v>
      </c>
    </row>
    <row r="115" spans="2:22">
      <c r="B115" s="68">
        <f t="shared" ref="B115:B136" si="3">B114+1</f>
        <v>3</v>
      </c>
      <c r="C115" s="68" t="s">
        <v>119</v>
      </c>
      <c r="D115" s="73" t="s">
        <v>3096</v>
      </c>
      <c r="E115" s="73"/>
      <c r="F115" s="126">
        <f>'8. Central Region'!F16</f>
        <v>21611</v>
      </c>
      <c r="G115" s="126">
        <f>'8. Central Region'!G16</f>
        <v>100471</v>
      </c>
      <c r="H115" s="127">
        <f>'8. Central Region'!H16</f>
        <v>4.6490676044606909</v>
      </c>
      <c r="I115" s="126"/>
      <c r="J115" s="103">
        <f>'8. Central Region'!J16</f>
        <v>1.2200000000000001E-2</v>
      </c>
      <c r="K115" s="126"/>
      <c r="L115" s="126">
        <f>'8. Central Region'!L16</f>
        <v>102937.44650364001</v>
      </c>
      <c r="M115" s="126"/>
      <c r="N115" s="126">
        <f>'8. Central Region'!N16</f>
        <v>57187.470279799993</v>
      </c>
      <c r="O115" s="68"/>
      <c r="P115" s="128">
        <f>'8. Central Region'!P16</f>
        <v>57320</v>
      </c>
      <c r="Q115" s="126"/>
      <c r="R115" s="74">
        <f>'8. Central Region'!R16</f>
        <v>132.52972020000198</v>
      </c>
      <c r="S115" s="126"/>
      <c r="T115" s="75">
        <v>2.3174607925753048E-3</v>
      </c>
      <c r="U115" s="68"/>
      <c r="V115" s="128">
        <f>'8. Central Region'!V16</f>
        <v>1433</v>
      </c>
    </row>
    <row r="116" spans="2:22">
      <c r="B116" s="68">
        <f t="shared" si="3"/>
        <v>4</v>
      </c>
      <c r="C116" s="68" t="s">
        <v>119</v>
      </c>
      <c r="D116" s="73" t="s">
        <v>3097</v>
      </c>
      <c r="E116" s="73"/>
      <c r="F116" s="126">
        <f>'8. Central Region'!F35</f>
        <v>25303</v>
      </c>
      <c r="G116" s="126">
        <f>'8. Central Region'!G35</f>
        <v>89960</v>
      </c>
      <c r="H116" s="127">
        <f>'8. Central Region'!H35</f>
        <v>3.5553096470774217</v>
      </c>
      <c r="I116" s="126"/>
      <c r="J116" s="103">
        <f>'8. Central Region'!J35</f>
        <v>6.25E-2</v>
      </c>
      <c r="K116" s="126"/>
      <c r="L116" s="126">
        <f>'8. Central Region'!L35</f>
        <v>101556.40625</v>
      </c>
      <c r="M116" s="126"/>
      <c r="N116" s="126">
        <f>'8. Central Region'!N35</f>
        <v>56420.225694444438</v>
      </c>
      <c r="O116" s="68"/>
      <c r="P116" s="128">
        <f>'8. Central Region'!P35</f>
        <v>56600</v>
      </c>
      <c r="Q116" s="126"/>
      <c r="R116" s="74">
        <f>'8. Central Region'!R35</f>
        <v>179.77430555555748</v>
      </c>
      <c r="S116" s="126"/>
      <c r="T116" s="75">
        <v>3.1863450268554919E-3</v>
      </c>
      <c r="U116" s="68"/>
      <c r="V116" s="128">
        <f>'8. Central Region'!V35</f>
        <v>1415</v>
      </c>
    </row>
    <row r="117" spans="2:22">
      <c r="B117" s="68">
        <f t="shared" si="3"/>
        <v>5</v>
      </c>
      <c r="C117" s="68" t="s">
        <v>119</v>
      </c>
      <c r="D117" s="73" t="s">
        <v>3098</v>
      </c>
      <c r="E117" s="73"/>
      <c r="F117" s="126">
        <f>'8. Central Region'!F29</f>
        <v>35104</v>
      </c>
      <c r="G117" s="126">
        <f>'8. Central Region'!G29</f>
        <v>160075</v>
      </c>
      <c r="H117" s="127">
        <f>'8. Central Region'!H29</f>
        <v>4.5600216499544208</v>
      </c>
      <c r="I117" s="126"/>
      <c r="J117" s="103">
        <f>'8. Central Region'!J29</f>
        <v>1.5299999999999999E-2</v>
      </c>
      <c r="K117" s="126"/>
      <c r="L117" s="126">
        <f>'8. Central Region'!L29</f>
        <v>165010.76695675001</v>
      </c>
      <c r="M117" s="126"/>
      <c r="N117" s="126">
        <f>'8. Central Region'!N29</f>
        <v>91672.648309305572</v>
      </c>
      <c r="O117" s="68"/>
      <c r="P117" s="128">
        <f>'8. Central Region'!P29</f>
        <v>91760</v>
      </c>
      <c r="Q117" s="126"/>
      <c r="R117" s="74">
        <f>'8. Central Region'!R29</f>
        <v>87.351690694435092</v>
      </c>
      <c r="S117" s="126"/>
      <c r="T117" s="75">
        <v>9.5286535630244393E-4</v>
      </c>
      <c r="U117" s="68"/>
      <c r="V117" s="128">
        <f>'8. Central Region'!V29</f>
        <v>2294</v>
      </c>
    </row>
    <row r="118" spans="2:22">
      <c r="B118" s="68">
        <f t="shared" si="3"/>
        <v>6</v>
      </c>
      <c r="C118" s="68" t="s">
        <v>119</v>
      </c>
      <c r="D118" s="73" t="s">
        <v>3099</v>
      </c>
      <c r="E118" s="73"/>
      <c r="F118" s="126">
        <f>'8. Central Region'!F18</f>
        <v>20143</v>
      </c>
      <c r="G118" s="126">
        <f>'8. Central Region'!G18</f>
        <v>53406</v>
      </c>
      <c r="H118" s="127">
        <f>'8. Central Region'!H18</f>
        <v>2.6513428982773171</v>
      </c>
      <c r="I118" s="126"/>
      <c r="J118" s="103">
        <f>'8. Central Region'!J18</f>
        <v>3.5799999999999998E-2</v>
      </c>
      <c r="K118" s="126"/>
      <c r="L118" s="126">
        <f>'8. Central Region'!L18</f>
        <v>57298.31686584001</v>
      </c>
      <c r="M118" s="126"/>
      <c r="N118" s="126">
        <f>'8. Central Region'!N18</f>
        <v>31832.3982588</v>
      </c>
      <c r="O118" s="68"/>
      <c r="P118" s="128">
        <f>'8. Central Region'!P18</f>
        <v>32000</v>
      </c>
      <c r="Q118" s="126"/>
      <c r="R118" s="74">
        <f>'8. Central Region'!R18</f>
        <v>167.60174119999874</v>
      </c>
      <c r="S118" s="126"/>
      <c r="T118" s="75">
        <v>5.2651308216673746E-3</v>
      </c>
      <c r="U118" s="68"/>
      <c r="V118" s="128">
        <f>'8. Central Region'!V18</f>
        <v>800</v>
      </c>
    </row>
    <row r="119" spans="2:22">
      <c r="B119" s="68">
        <f t="shared" si="3"/>
        <v>7</v>
      </c>
      <c r="C119" s="68" t="s">
        <v>119</v>
      </c>
      <c r="D119" s="73" t="s">
        <v>3100</v>
      </c>
      <c r="E119" s="73"/>
      <c r="F119" s="126">
        <f>'8. Central Region'!F21</f>
        <v>41606</v>
      </c>
      <c r="G119" s="126">
        <f>'8. Central Region'!G21</f>
        <v>184131</v>
      </c>
      <c r="H119" s="127">
        <f>'8. Central Region'!H21</f>
        <v>4.4255876556265923</v>
      </c>
      <c r="I119" s="126"/>
      <c r="J119" s="103">
        <f>'8. Central Region'!J21</f>
        <v>1.14E-2</v>
      </c>
      <c r="K119" s="126"/>
      <c r="L119" s="126">
        <f>'8. Central Region'!L21</f>
        <v>188353.11646476001</v>
      </c>
      <c r="M119" s="126"/>
      <c r="N119" s="126">
        <f>'8. Central Region'!N21</f>
        <v>104640.62025820001</v>
      </c>
      <c r="O119" s="68"/>
      <c r="P119" s="128">
        <f>'8. Central Region'!P21</f>
        <v>104760</v>
      </c>
      <c r="Q119" s="126"/>
      <c r="R119" s="74">
        <f>'8. Central Region'!R21</f>
        <v>119.37974179999128</v>
      </c>
      <c r="S119" s="126"/>
      <c r="T119" s="75">
        <v>1.140854684399066E-3</v>
      </c>
      <c r="U119" s="68"/>
      <c r="V119" s="128">
        <f>'8. Central Region'!V21</f>
        <v>2619</v>
      </c>
    </row>
    <row r="120" spans="2:22">
      <c r="B120" s="68">
        <f t="shared" si="3"/>
        <v>8</v>
      </c>
      <c r="C120" s="68" t="s">
        <v>119</v>
      </c>
      <c r="D120" s="73" t="s">
        <v>3101</v>
      </c>
      <c r="E120" s="73"/>
      <c r="F120" s="126">
        <f>'8. Central Region'!F37</f>
        <v>418787</v>
      </c>
      <c r="G120" s="126">
        <f>'8. Central Region'!G37</f>
        <v>1516210</v>
      </c>
      <c r="H120" s="127">
        <f>'8. Central Region'!H37</f>
        <v>3.6204801008627299</v>
      </c>
      <c r="I120" s="126"/>
      <c r="J120" s="103">
        <f>'8. Central Region'!J37</f>
        <v>2.0199999999999999E-2</v>
      </c>
      <c r="K120" s="126"/>
      <c r="L120" s="126">
        <f>'8. Central Region'!L37</f>
        <v>1578083.5583283999</v>
      </c>
      <c r="M120" s="126"/>
      <c r="N120" s="126">
        <f>'8. Central Region'!N37</f>
        <v>876713.08796022204</v>
      </c>
      <c r="O120" s="68"/>
      <c r="P120" s="128">
        <f>'8. Central Region'!P37</f>
        <v>876800</v>
      </c>
      <c r="Q120" s="126"/>
      <c r="R120" s="74">
        <f>'8. Central Region'!R37</f>
        <v>86.912039777875179</v>
      </c>
      <c r="S120" s="126"/>
      <c r="T120" s="75">
        <v>9.9133959526127811E-5</v>
      </c>
      <c r="U120" s="68"/>
      <c r="V120" s="128">
        <f>'8. Central Region'!V37</f>
        <v>21920</v>
      </c>
    </row>
    <row r="121" spans="2:22">
      <c r="B121" s="68">
        <f t="shared" si="3"/>
        <v>9</v>
      </c>
      <c r="C121" s="68" t="s">
        <v>119</v>
      </c>
      <c r="D121" s="73" t="s">
        <v>3102</v>
      </c>
      <c r="E121" s="73"/>
      <c r="F121" s="126">
        <f>'8. Central Region'!F23</f>
        <v>77405</v>
      </c>
      <c r="G121" s="126">
        <f>'8. Central Region'!G23</f>
        <v>370210</v>
      </c>
      <c r="H121" s="127">
        <f>'8. Central Region'!H23</f>
        <v>4.782765971190492</v>
      </c>
      <c r="I121" s="126"/>
      <c r="J121" s="103">
        <f>'8. Central Region'!J23</f>
        <v>1.9E-2</v>
      </c>
      <c r="K121" s="126"/>
      <c r="L121" s="126">
        <f>'8. Central Region'!L23</f>
        <v>384411.62580999994</v>
      </c>
      <c r="M121" s="126"/>
      <c r="N121" s="126">
        <f>'8. Central Region'!N23</f>
        <v>213562.01433888887</v>
      </c>
      <c r="O121" s="68"/>
      <c r="P121" s="128">
        <f>'8. Central Region'!P23</f>
        <v>213760</v>
      </c>
      <c r="Q121" s="126"/>
      <c r="R121" s="74">
        <f>'8. Central Region'!R23</f>
        <v>197.98566111114087</v>
      </c>
      <c r="S121" s="126"/>
      <c r="T121" s="75">
        <v>9.270640273928546E-4</v>
      </c>
      <c r="U121" s="68"/>
      <c r="V121" s="128">
        <f>'8. Central Region'!V23</f>
        <v>5344</v>
      </c>
    </row>
    <row r="122" spans="2:22">
      <c r="B122" s="68">
        <f t="shared" si="3"/>
        <v>10</v>
      </c>
      <c r="C122" s="68" t="s">
        <v>119</v>
      </c>
      <c r="D122" s="190" t="s">
        <v>3103</v>
      </c>
      <c r="E122" s="73"/>
      <c r="F122" s="126">
        <f>'8. Central Region'!F30</f>
        <v>34108</v>
      </c>
      <c r="G122" s="126">
        <f>'8. Central Region'!G30</f>
        <v>148606</v>
      </c>
      <c r="H122" s="127">
        <f>'8. Central Region'!H30</f>
        <v>4.3569250615691333</v>
      </c>
      <c r="I122" s="126"/>
      <c r="J122" s="103">
        <f>'8. Central Region'!J30</f>
        <v>2.5899999999999999E-2</v>
      </c>
      <c r="K122" s="126"/>
      <c r="L122" s="126">
        <f>'8. Central Region'!L30</f>
        <v>156403.47719085999</v>
      </c>
      <c r="M122" s="126"/>
      <c r="N122" s="126">
        <f>'8. Central Region'!N30</f>
        <v>86890.820661588878</v>
      </c>
      <c r="O122" s="68"/>
      <c r="P122" s="128">
        <f>'8. Central Region'!P30</f>
        <v>86920</v>
      </c>
      <c r="Q122" s="126"/>
      <c r="R122" s="74">
        <f>'8. Central Region'!R30</f>
        <v>29.179338411122444</v>
      </c>
      <c r="S122" s="126"/>
      <c r="T122" s="75">
        <v>3.3581612176004591E-4</v>
      </c>
      <c r="U122" s="68"/>
      <c r="V122" s="128">
        <f>'8. Central Region'!V30</f>
        <v>2173</v>
      </c>
    </row>
    <row r="123" spans="2:22">
      <c r="B123" s="68">
        <f t="shared" si="3"/>
        <v>11</v>
      </c>
      <c r="C123" s="68" t="s">
        <v>119</v>
      </c>
      <c r="D123" s="73" t="s">
        <v>3104</v>
      </c>
      <c r="E123" s="73"/>
      <c r="F123" s="126">
        <f>'8. Central Region'!F34</f>
        <v>47965</v>
      </c>
      <c r="G123" s="126">
        <f>'8. Central Region'!G34</f>
        <v>214057</v>
      </c>
      <c r="H123" s="127">
        <f>'8. Central Region'!H34</f>
        <v>4.462774940060461</v>
      </c>
      <c r="I123" s="126"/>
      <c r="J123" s="103">
        <f>'8. Central Region'!J34</f>
        <v>4.7800000000000002E-2</v>
      </c>
      <c r="K123" s="126"/>
      <c r="L123" s="126">
        <f>'8. Central Region'!L34</f>
        <v>235009.93519588001</v>
      </c>
      <c r="M123" s="126"/>
      <c r="N123" s="126">
        <f>'8. Central Region'!N34</f>
        <v>130561.07510882222</v>
      </c>
      <c r="O123" s="68"/>
      <c r="P123" s="128">
        <f>'8. Central Region'!P34</f>
        <v>130800</v>
      </c>
      <c r="Q123" s="126"/>
      <c r="R123" s="74">
        <f>'8. Central Region'!R34</f>
        <v>238.92489117777131</v>
      </c>
      <c r="S123" s="126"/>
      <c r="T123" s="75">
        <v>1.8299856291672555E-3</v>
      </c>
      <c r="U123" s="68"/>
      <c r="V123" s="128">
        <f>'8. Central Region'!V34</f>
        <v>3270</v>
      </c>
    </row>
    <row r="124" spans="2:22">
      <c r="B124" s="68">
        <f t="shared" si="3"/>
        <v>12</v>
      </c>
      <c r="C124" s="68" t="s">
        <v>119</v>
      </c>
      <c r="D124" s="73" t="s">
        <v>3105</v>
      </c>
      <c r="E124" s="73"/>
      <c r="F124" s="126">
        <f>'8. Central Region'!F26</f>
        <v>106235</v>
      </c>
      <c r="G124" s="126">
        <f>'8. Central Region'!G26</f>
        <v>458158</v>
      </c>
      <c r="H124" s="127">
        <f>'8. Central Region'!H26</f>
        <v>4.3126841436438088</v>
      </c>
      <c r="I124" s="126"/>
      <c r="J124" s="103">
        <f>'8. Central Region'!J26</f>
        <v>2.4500000000000001E-2</v>
      </c>
      <c r="K124" s="126"/>
      <c r="L124" s="126">
        <f>'8. Central Region'!L26</f>
        <v>480882.75133950001</v>
      </c>
      <c r="M124" s="126"/>
      <c r="N124" s="126">
        <f>'8. Central Region'!N26</f>
        <v>267157.08407749998</v>
      </c>
      <c r="O124" s="68"/>
      <c r="P124" s="128">
        <f>'8. Central Region'!P26</f>
        <v>267360</v>
      </c>
      <c r="Q124" s="126"/>
      <c r="R124" s="74">
        <f>'8. Central Region'!R26</f>
        <v>202.91592250002941</v>
      </c>
      <c r="S124" s="126"/>
      <c r="T124" s="75">
        <v>7.5953786964213621E-4</v>
      </c>
      <c r="U124" s="68"/>
      <c r="V124" s="128">
        <f>'8. Central Region'!V26</f>
        <v>6684</v>
      </c>
    </row>
    <row r="125" spans="2:22">
      <c r="B125" s="68">
        <f t="shared" si="3"/>
        <v>13</v>
      </c>
      <c r="C125" s="68" t="s">
        <v>119</v>
      </c>
      <c r="D125" s="73" t="s">
        <v>3106</v>
      </c>
      <c r="E125" s="73"/>
      <c r="F125" s="126">
        <f>'8. Central Region'!F36</f>
        <v>61923</v>
      </c>
      <c r="G125" s="126">
        <f>'8. Central Region'!G36</f>
        <v>275450</v>
      </c>
      <c r="H125" s="127">
        <f>'8. Central Region'!H36</f>
        <v>4.4482663953619817</v>
      </c>
      <c r="I125" s="126"/>
      <c r="J125" s="103">
        <f>'8. Central Region'!J36</f>
        <v>1.0699999999999999E-2</v>
      </c>
      <c r="K125" s="126"/>
      <c r="L125" s="126">
        <f>'8. Central Region'!L36</f>
        <v>281376.16627049999</v>
      </c>
      <c r="M125" s="126"/>
      <c r="N125" s="126">
        <f>'8. Central Region'!N36</f>
        <v>156320.09237249996</v>
      </c>
      <c r="O125" s="68"/>
      <c r="P125" s="128">
        <f>'8. Central Region'!P36</f>
        <v>156480</v>
      </c>
      <c r="Q125" s="126"/>
      <c r="R125" s="74">
        <f>'8. Central Region'!R36</f>
        <v>159.90762750001159</v>
      </c>
      <c r="S125" s="126"/>
      <c r="T125" s="75">
        <v>1.0229499296799465E-3</v>
      </c>
      <c r="U125" s="68"/>
      <c r="V125" s="128">
        <f>'8. Central Region'!V36</f>
        <v>3912</v>
      </c>
    </row>
    <row r="126" spans="2:22">
      <c r="B126" s="68">
        <f t="shared" si="3"/>
        <v>14</v>
      </c>
      <c r="C126" s="68" t="s">
        <v>119</v>
      </c>
      <c r="D126" s="73" t="s">
        <v>3107</v>
      </c>
      <c r="E126" s="73"/>
      <c r="F126" s="126">
        <f>'8. Central Region'!F15</f>
        <v>20855</v>
      </c>
      <c r="G126" s="126">
        <f>'8. Central Region'!G15</f>
        <v>94573</v>
      </c>
      <c r="H126" s="127">
        <f>'8. Central Region'!H15</f>
        <v>4.5347878206665069</v>
      </c>
      <c r="I126" s="126"/>
      <c r="J126" s="103">
        <f>'8. Central Region'!J15</f>
        <v>2.9899999999999999E-2</v>
      </c>
      <c r="K126" s="126"/>
      <c r="L126" s="126">
        <f>'8. Central Region'!L15</f>
        <v>100313.01460773003</v>
      </c>
      <c r="M126" s="126"/>
      <c r="N126" s="126">
        <f>'8. Central Region'!N15</f>
        <v>55729.452559850004</v>
      </c>
      <c r="O126" s="68"/>
      <c r="P126" s="128">
        <f>'8. Central Region'!P15</f>
        <v>55880</v>
      </c>
      <c r="Q126" s="126"/>
      <c r="R126" s="74">
        <f>'8. Central Region'!R15</f>
        <v>150.54744014999142</v>
      </c>
      <c r="S126" s="126"/>
      <c r="T126" s="75">
        <v>2.701398151871539E-3</v>
      </c>
      <c r="U126" s="68"/>
      <c r="V126" s="128">
        <f>'8. Central Region'!V15</f>
        <v>1397</v>
      </c>
    </row>
    <row r="127" spans="2:22">
      <c r="B127" s="68">
        <f t="shared" si="3"/>
        <v>15</v>
      </c>
      <c r="C127" s="68" t="s">
        <v>119</v>
      </c>
      <c r="D127" s="73" t="s">
        <v>3108</v>
      </c>
      <c r="E127" s="73"/>
      <c r="F127" s="126">
        <f>'8. Central Region'!F27</f>
        <v>75306</v>
      </c>
      <c r="G127" s="126">
        <f>'8. Central Region'!G27</f>
        <v>296649</v>
      </c>
      <c r="H127" s="127">
        <f>'8. Central Region'!H27</f>
        <v>3.9392478686957215</v>
      </c>
      <c r="I127" s="126"/>
      <c r="J127" s="103">
        <f>'8. Central Region'!J27</f>
        <v>2.1899999999999999E-2</v>
      </c>
      <c r="K127" s="126"/>
      <c r="L127" s="126">
        <f>'8. Central Region'!L27</f>
        <v>309784.50202689006</v>
      </c>
      <c r="M127" s="126"/>
      <c r="N127" s="126">
        <f>'8. Central Region'!N27</f>
        <v>172102.50112605002</v>
      </c>
      <c r="O127" s="68"/>
      <c r="P127" s="128">
        <f>'8. Central Region'!P27</f>
        <v>172320</v>
      </c>
      <c r="Q127" s="126"/>
      <c r="R127" s="74">
        <f>'8. Central Region'!R27</f>
        <v>217.4988739499986</v>
      </c>
      <c r="S127" s="126"/>
      <c r="T127" s="75">
        <v>1.2637752067920251E-3</v>
      </c>
      <c r="U127" s="68"/>
      <c r="V127" s="128">
        <f>'8. Central Region'!V27</f>
        <v>4308</v>
      </c>
    </row>
    <row r="128" spans="2:22">
      <c r="B128" s="68">
        <f t="shared" si="3"/>
        <v>16</v>
      </c>
      <c r="C128" s="68" t="s">
        <v>119</v>
      </c>
      <c r="D128" s="73" t="s">
        <v>3109</v>
      </c>
      <c r="E128" s="73"/>
      <c r="F128" s="126">
        <f>'8. Central Region'!F20</f>
        <v>80522</v>
      </c>
      <c r="G128" s="126">
        <f>'8. Central Region'!G20</f>
        <v>331266</v>
      </c>
      <c r="H128" s="127">
        <f>'8. Central Region'!H20</f>
        <v>4.1139812721989024</v>
      </c>
      <c r="I128" s="126"/>
      <c r="J128" s="103">
        <f>'8. Central Region'!J20</f>
        <v>1.83E-2</v>
      </c>
      <c r="K128" s="126"/>
      <c r="L128" s="126">
        <f>'8. Central Region'!L20</f>
        <v>343501.27327073994</v>
      </c>
      <c r="M128" s="126"/>
      <c r="N128" s="126">
        <f>'8. Central Region'!N20</f>
        <v>190834.04070596665</v>
      </c>
      <c r="O128" s="68"/>
      <c r="P128" s="128">
        <f>'8. Central Region'!P20</f>
        <v>191040</v>
      </c>
      <c r="Q128" s="126"/>
      <c r="R128" s="74">
        <f>'8. Central Region'!R20</f>
        <v>205.95929403334776</v>
      </c>
      <c r="S128" s="126"/>
      <c r="T128" s="75">
        <v>1.0792586756085399E-3</v>
      </c>
      <c r="U128" s="68"/>
      <c r="V128" s="128">
        <f>'8. Central Region'!V20</f>
        <v>4776</v>
      </c>
    </row>
    <row r="129" spans="2:22">
      <c r="B129" s="68">
        <f t="shared" si="3"/>
        <v>17</v>
      </c>
      <c r="C129" s="68" t="s">
        <v>119</v>
      </c>
      <c r="D129" s="73" t="s">
        <v>3110</v>
      </c>
      <c r="E129" s="73"/>
      <c r="F129" s="126">
        <f>'8. Central Region'!F31</f>
        <v>60256</v>
      </c>
      <c r="G129" s="126">
        <f>'8. Central Region'!G31</f>
        <v>251512</v>
      </c>
      <c r="H129" s="127">
        <f>'8. Central Region'!H31</f>
        <v>4.1740573552841207</v>
      </c>
      <c r="I129" s="126"/>
      <c r="J129" s="103">
        <f>'8. Central Region'!J31</f>
        <v>2.4400000000000002E-2</v>
      </c>
      <c r="K129" s="126"/>
      <c r="L129" s="126">
        <f>'8. Central Region'!L31</f>
        <v>263935.52578431997</v>
      </c>
      <c r="M129" s="126"/>
      <c r="N129" s="126">
        <f>'8. Central Region'!N31</f>
        <v>146630.84765795554</v>
      </c>
      <c r="O129" s="68"/>
      <c r="P129" s="128">
        <f>'8. Central Region'!P31</f>
        <v>146800</v>
      </c>
      <c r="Q129" s="126"/>
      <c r="R129" s="74">
        <f>'8. Central Region'!R31</f>
        <v>169.15234204446097</v>
      </c>
      <c r="S129" s="126"/>
      <c r="T129" s="75">
        <v>1.1535931541433975E-3</v>
      </c>
      <c r="U129" s="68"/>
      <c r="V129" s="128">
        <f>'8. Central Region'!V31</f>
        <v>3670</v>
      </c>
    </row>
    <row r="130" spans="2:22">
      <c r="B130" s="68">
        <f t="shared" si="3"/>
        <v>18</v>
      </c>
      <c r="C130" s="68" t="s">
        <v>119</v>
      </c>
      <c r="D130" s="73" t="s">
        <v>3111</v>
      </c>
      <c r="E130" s="73"/>
      <c r="F130" s="126">
        <f>'8. Central Region'!F28</f>
        <v>151985</v>
      </c>
      <c r="G130" s="126">
        <f>'8. Central Region'!G28</f>
        <v>688819</v>
      </c>
      <c r="H130" s="127">
        <f>'8. Central Region'!H28</f>
        <v>4.5321511991314933</v>
      </c>
      <c r="I130" s="126"/>
      <c r="J130" s="103">
        <f>'8. Central Region'!J28</f>
        <v>4.0599999999999997E-2</v>
      </c>
      <c r="K130" s="126"/>
      <c r="L130" s="126">
        <f>'8. Central Region'!L28</f>
        <v>745886.52448683989</v>
      </c>
      <c r="M130" s="126"/>
      <c r="N130" s="126">
        <f>'8. Central Region'!N28</f>
        <v>414381.40249268885</v>
      </c>
      <c r="O130" s="68"/>
      <c r="P130" s="128">
        <f>'8. Central Region'!P28</f>
        <v>414720</v>
      </c>
      <c r="Q130" s="126"/>
      <c r="R130" s="74">
        <f>'8. Central Region'!R28</f>
        <v>338.59750731117492</v>
      </c>
      <c r="S130" s="126"/>
      <c r="T130" s="75">
        <v>8.1711559754940729E-4</v>
      </c>
      <c r="U130" s="68"/>
      <c r="V130" s="128">
        <f>'8. Central Region'!V28</f>
        <v>10368</v>
      </c>
    </row>
    <row r="131" spans="2:22">
      <c r="B131" s="68">
        <f t="shared" si="3"/>
        <v>19</v>
      </c>
      <c r="C131" s="68" t="s">
        <v>119</v>
      </c>
      <c r="D131" s="73" t="s">
        <v>3112</v>
      </c>
      <c r="E131" s="73"/>
      <c r="F131" s="126">
        <f>'8. Central Region'!F33</f>
        <v>145575</v>
      </c>
      <c r="G131" s="126">
        <f>'8. Central Region'!G33</f>
        <v>599817</v>
      </c>
      <c r="H131" s="127">
        <f>'8. Central Region'!H33</f>
        <v>4.120329726944874</v>
      </c>
      <c r="I131" s="126"/>
      <c r="J131" s="103">
        <f>'8. Central Region'!J33</f>
        <v>2.9100000000000001E-2</v>
      </c>
      <c r="K131" s="126"/>
      <c r="L131" s="126">
        <f>'8. Central Region'!L33</f>
        <v>635234.28043376992</v>
      </c>
      <c r="M131" s="126"/>
      <c r="N131" s="126">
        <f>'8. Central Region'!N33</f>
        <v>352907.93357431662</v>
      </c>
      <c r="O131" s="68"/>
      <c r="P131" s="128">
        <f>'8. Central Region'!P33</f>
        <v>353160</v>
      </c>
      <c r="Q131" s="126"/>
      <c r="R131" s="74">
        <f>'8. Central Region'!R33</f>
        <v>252.06642568337884</v>
      </c>
      <c r="S131" s="126"/>
      <c r="T131" s="75">
        <v>7.142554805453185E-4</v>
      </c>
      <c r="U131" s="68"/>
      <c r="V131" s="128">
        <f>'8. Central Region'!V33</f>
        <v>8829</v>
      </c>
    </row>
    <row r="132" spans="2:22">
      <c r="B132" s="68">
        <f t="shared" si="3"/>
        <v>20</v>
      </c>
      <c r="C132" s="68" t="s">
        <v>119</v>
      </c>
      <c r="D132" s="73" t="s">
        <v>3113</v>
      </c>
      <c r="E132" s="73"/>
      <c r="F132" s="126">
        <f>'8. Central Region'!F24</f>
        <v>32130</v>
      </c>
      <c r="G132" s="126">
        <f>'8. Central Region'!G24</f>
        <v>145068</v>
      </c>
      <c r="H132" s="127">
        <f>'8. Central Region'!H24</f>
        <v>4.515032679738562</v>
      </c>
      <c r="I132" s="126"/>
      <c r="J132" s="103">
        <f>'8. Central Region'!J24</f>
        <v>3.04E-2</v>
      </c>
      <c r="K132" s="126"/>
      <c r="L132" s="126">
        <f>'8. Central Region'!L24</f>
        <v>154022.20044288001</v>
      </c>
      <c r="M132" s="126"/>
      <c r="N132" s="126">
        <f>'8. Central Region'!N24</f>
        <v>85567.889134933343</v>
      </c>
      <c r="O132" s="68"/>
      <c r="P132" s="128">
        <f>'8. Central Region'!P24</f>
        <v>85760</v>
      </c>
      <c r="Q132" s="126"/>
      <c r="R132" s="74">
        <f>'8. Central Region'!R24</f>
        <v>192.11086506666652</v>
      </c>
      <c r="S132" s="126"/>
      <c r="T132" s="75">
        <v>2.2451280148295337E-3</v>
      </c>
      <c r="U132" s="68"/>
      <c r="V132" s="128">
        <f>'8. Central Region'!V24</f>
        <v>2144</v>
      </c>
    </row>
    <row r="133" spans="2:22">
      <c r="B133" s="68">
        <f t="shared" si="3"/>
        <v>21</v>
      </c>
      <c r="C133" s="68" t="s">
        <v>119</v>
      </c>
      <c r="D133" s="73" t="s">
        <v>3114</v>
      </c>
      <c r="E133" s="73"/>
      <c r="F133" s="126">
        <f>'8. Central Region'!F17</f>
        <v>36526</v>
      </c>
      <c r="G133" s="126">
        <f>'8. Central Region'!G17</f>
        <v>181863</v>
      </c>
      <c r="H133" s="127">
        <f>'8. Central Region'!H17</f>
        <v>4.979001259376882</v>
      </c>
      <c r="I133" s="126"/>
      <c r="J133" s="103">
        <f>'8. Central Region'!J17</f>
        <v>2.9899999999999999E-2</v>
      </c>
      <c r="K133" s="126"/>
      <c r="L133" s="126">
        <f>'8. Central Region'!L17</f>
        <v>192900.99474063003</v>
      </c>
      <c r="M133" s="126"/>
      <c r="N133" s="126">
        <f>'8. Central Region'!N17</f>
        <v>107167.21930035003</v>
      </c>
      <c r="O133" s="68"/>
      <c r="P133" s="128">
        <f>'8. Central Region'!P17</f>
        <v>107360</v>
      </c>
      <c r="Q133" s="126"/>
      <c r="R133" s="74">
        <f>'8. Central Region'!R17</f>
        <v>192.78069964998122</v>
      </c>
      <c r="S133" s="126"/>
      <c r="T133" s="75">
        <v>1.7988775010545745E-3</v>
      </c>
      <c r="U133" s="68"/>
      <c r="V133" s="128">
        <f>'8. Central Region'!V17</f>
        <v>2684</v>
      </c>
    </row>
    <row r="134" spans="2:22">
      <c r="B134" s="68">
        <f t="shared" si="3"/>
        <v>22</v>
      </c>
      <c r="C134" s="68" t="s">
        <v>119</v>
      </c>
      <c r="D134" s="73" t="s">
        <v>3115</v>
      </c>
      <c r="E134" s="73"/>
      <c r="F134" s="126">
        <f>'8. Central Region'!F19</f>
        <v>117077</v>
      </c>
      <c r="G134" s="126">
        <f>'8. Central Region'!G19</f>
        <v>518008</v>
      </c>
      <c r="H134" s="127">
        <f>'8. Central Region'!H19</f>
        <v>4.4245069484185624</v>
      </c>
      <c r="I134" s="126"/>
      <c r="J134" s="103">
        <f>'8. Central Region'!J19</f>
        <v>2.06E-2</v>
      </c>
      <c r="K134" s="126"/>
      <c r="L134" s="126">
        <f>'8. Central Region'!L19</f>
        <v>539569.75147487991</v>
      </c>
      <c r="M134" s="126"/>
      <c r="N134" s="126">
        <f>'8. Central Region'!N19</f>
        <v>299760.97304159997</v>
      </c>
      <c r="O134" s="68"/>
      <c r="P134" s="128">
        <f>'8. Central Region'!P19</f>
        <v>300240</v>
      </c>
      <c r="Q134" s="126"/>
      <c r="R134" s="74">
        <f>'8. Central Region'!R19</f>
        <v>479.02695840002798</v>
      </c>
      <c r="S134" s="126"/>
      <c r="T134" s="75">
        <v>1.5980297686502038E-3</v>
      </c>
      <c r="U134" s="68"/>
      <c r="V134" s="128">
        <f>'8. Central Region'!V19</f>
        <v>7506</v>
      </c>
    </row>
    <row r="135" spans="2:22">
      <c r="B135" s="68">
        <f t="shared" si="3"/>
        <v>23</v>
      </c>
      <c r="C135" s="68" t="s">
        <v>119</v>
      </c>
      <c r="D135" s="73" t="s">
        <v>3116</v>
      </c>
      <c r="E135" s="73"/>
      <c r="F135" s="126">
        <f>'8. Central Region'!F22</f>
        <v>55538</v>
      </c>
      <c r="G135" s="126">
        <f>'8. Central Region'!G22</f>
        <v>252994</v>
      </c>
      <c r="H135" s="127">
        <f>'8. Central Region'!H22</f>
        <v>4.555331484749181</v>
      </c>
      <c r="I135" s="126"/>
      <c r="J135" s="103">
        <f>'8. Central Region'!J22</f>
        <v>2.8299999999999999E-2</v>
      </c>
      <c r="K135" s="126"/>
      <c r="L135" s="126">
        <f>'8. Central Region'!L22</f>
        <v>267516.08076466003</v>
      </c>
      <c r="M135" s="126"/>
      <c r="N135" s="126">
        <f>'8. Central Region'!N22</f>
        <v>148620.04486925554</v>
      </c>
      <c r="O135" s="68"/>
      <c r="P135" s="128">
        <f>'8. Central Region'!P22</f>
        <v>148800</v>
      </c>
      <c r="Q135" s="126"/>
      <c r="R135" s="74">
        <f>'8. Central Region'!R22</f>
        <v>179.95513074444671</v>
      </c>
      <c r="S135" s="126"/>
      <c r="T135" s="75">
        <v>1.2108402396376434E-3</v>
      </c>
      <c r="U135" s="68"/>
      <c r="V135" s="128">
        <f>'8. Central Region'!V22</f>
        <v>3720</v>
      </c>
    </row>
    <row r="136" spans="2:22">
      <c r="B136" s="68">
        <f t="shared" si="3"/>
        <v>24</v>
      </c>
      <c r="C136" s="68" t="s">
        <v>119</v>
      </c>
      <c r="D136" s="73" t="s">
        <v>3117</v>
      </c>
      <c r="E136" s="73"/>
      <c r="F136" s="126">
        <f>'8. Central Region'!F38</f>
        <v>504620</v>
      </c>
      <c r="G136" s="126">
        <f>'8. Central Region'!G38</f>
        <v>2007700</v>
      </c>
      <c r="H136" s="127">
        <f>'8. Central Region'!H38</f>
        <v>3.9786373905116723</v>
      </c>
      <c r="I136" s="126"/>
      <c r="J136" s="103">
        <f>'8. Central Region'!J38</f>
        <v>6.6100000000000006E-2</v>
      </c>
      <c r="K136" s="126"/>
      <c r="L136" s="126">
        <f>'8. Central Region'!L38</f>
        <v>2281890.0029169996</v>
      </c>
      <c r="M136" s="126"/>
      <c r="N136" s="126">
        <f>'8. Central Region'!N38</f>
        <v>1267716.6682872223</v>
      </c>
      <c r="O136" s="68"/>
      <c r="P136" s="128">
        <f>'8. Central Region'!P38</f>
        <v>1268240</v>
      </c>
      <c r="Q136" s="126"/>
      <c r="R136" s="74">
        <f>'8. Central Region'!R38</f>
        <v>523.33171277781366</v>
      </c>
      <c r="S136" s="126"/>
      <c r="T136" s="75">
        <v>4.128144134011214E-4</v>
      </c>
      <c r="U136" s="68"/>
      <c r="V136" s="128">
        <f>'8. Central Region'!V38</f>
        <v>31706</v>
      </c>
    </row>
    <row r="137" spans="2:22" ht="15" thickBot="1">
      <c r="B137" s="68"/>
      <c r="C137" s="68"/>
      <c r="D137" s="68"/>
      <c r="E137" s="68"/>
      <c r="F137" s="130">
        <f>SUM(F113:F136)</f>
        <v>2304501</v>
      </c>
      <c r="G137" s="130">
        <f>SUM(G113:G136)</f>
        <v>9526484</v>
      </c>
      <c r="H137" s="131">
        <f>'8. Central Region'!H39</f>
        <v>4.1338597813583071</v>
      </c>
      <c r="I137" s="132"/>
      <c r="J137" s="133">
        <f>'8. Central Region'!J39</f>
        <v>3.3524548912972296E-2</v>
      </c>
      <c r="K137" s="132"/>
      <c r="L137" s="130">
        <f>SUM(L113:L136)</f>
        <v>10175932.929006811</v>
      </c>
      <c r="M137" s="132"/>
      <c r="N137" s="130">
        <f>SUM(N113:N136)</f>
        <v>5653296.0716704503</v>
      </c>
      <c r="O137" s="68"/>
      <c r="P137" s="134">
        <f>SUM(P113:P136)</f>
        <v>5658080</v>
      </c>
      <c r="Q137" s="135"/>
      <c r="R137" s="136">
        <f>SUM(R113:R136)</f>
        <v>4783.9283295503164</v>
      </c>
      <c r="S137" s="135"/>
      <c r="T137" s="137">
        <f>'8. Central Region'!T39</f>
        <v>8.4621931505114842E-4</v>
      </c>
      <c r="U137" s="68"/>
      <c r="V137" s="134">
        <f>SUM(V113:V136)</f>
        <v>141452</v>
      </c>
    </row>
    <row r="138" spans="2:22" ht="15" thickBot="1"/>
    <row r="139" spans="2:22" ht="15" thickBot="1">
      <c r="C139" s="221" t="s">
        <v>3119</v>
      </c>
      <c r="F139" s="64">
        <f>F137+F111+F79+F45</f>
        <v>7366923</v>
      </c>
      <c r="G139" s="64">
        <f>G137+G111+G79+G45</f>
        <v>34903376</v>
      </c>
      <c r="H139" s="235">
        <f>G139/F139</f>
        <v>4.7378499816001876</v>
      </c>
      <c r="J139" s="162">
        <f>((L139/G139)^(0.5))-1</f>
        <v>3.1820717076405991E-2</v>
      </c>
      <c r="L139" s="64">
        <f>L137+L111+L79+L45</f>
        <v>37160018.599241227</v>
      </c>
      <c r="N139" s="64">
        <f>N137+N111+N79+N45</f>
        <v>20644454.777356237</v>
      </c>
      <c r="P139" s="64">
        <f>P137+P111+P79+P45</f>
        <v>20671240</v>
      </c>
      <c r="R139" s="234">
        <f>R137+R111+R79+R45</f>
        <v>26785.222643762067</v>
      </c>
      <c r="T139" s="78">
        <f>R139/N139</f>
        <v>1.297453622904166E-3</v>
      </c>
      <c r="V139" s="64">
        <f>V137+V111+V79+V45</f>
        <v>516781</v>
      </c>
    </row>
  </sheetData>
  <mergeCells count="20">
    <mergeCell ref="F15:F17"/>
    <mergeCell ref="H15:H17"/>
    <mergeCell ref="J15:J17"/>
    <mergeCell ref="L15:L17"/>
    <mergeCell ref="F4:F6"/>
    <mergeCell ref="G4:G6"/>
    <mergeCell ref="H4:H6"/>
    <mergeCell ref="J4:J6"/>
    <mergeCell ref="G15:G17"/>
    <mergeCell ref="L4:L6"/>
    <mergeCell ref="V4:V6"/>
    <mergeCell ref="N15:N17"/>
    <mergeCell ref="P15:P17"/>
    <mergeCell ref="R15:R17"/>
    <mergeCell ref="T15:T17"/>
    <mergeCell ref="V15:V17"/>
    <mergeCell ref="N4:N6"/>
    <mergeCell ref="P4:P6"/>
    <mergeCell ref="R4:R6"/>
    <mergeCell ref="T4:T6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R548"/>
  <sheetViews>
    <sheetView topLeftCell="Q13" zoomScale="75" zoomScaleNormal="75" zoomScalePageLayoutView="75" workbookViewId="0">
      <pane ySplit="9680" topLeftCell="A49"/>
      <selection activeCell="BB51" sqref="BB51"/>
      <selection pane="bottomLeft" activeCell="AN56" sqref="AN56"/>
    </sheetView>
  </sheetViews>
  <sheetFormatPr baseColWidth="10" defaultColWidth="8.83203125" defaultRowHeight="14" x14ac:dyDescent="0"/>
  <cols>
    <col min="1" max="1" width="8.83203125" style="68"/>
    <col min="2" max="2" width="15.5" style="68" customWidth="1"/>
    <col min="3" max="3" width="23.33203125" style="68" customWidth="1"/>
    <col min="4" max="4" width="32.83203125" style="68" customWidth="1"/>
    <col min="5" max="5" width="29.5" style="68" bestFit="1" customWidth="1"/>
    <col min="6" max="7" width="13.6640625" style="69" customWidth="1"/>
    <col min="8" max="8" width="12.33203125" style="68" customWidth="1"/>
    <col min="9" max="9" width="0.83203125" style="68" customWidth="1"/>
    <col min="10" max="10" width="12.5" style="68" customWidth="1"/>
    <col min="11" max="11" width="0.83203125" style="68" customWidth="1"/>
    <col min="12" max="12" width="12.33203125" style="68" customWidth="1"/>
    <col min="13" max="13" width="0.83203125" style="68" customWidth="1"/>
    <col min="14" max="14" width="12.33203125" style="68" customWidth="1"/>
    <col min="15" max="15" width="0.83203125" style="68" customWidth="1"/>
    <col min="16" max="16" width="13.1640625" style="68" customWidth="1"/>
    <col min="17" max="17" width="0.83203125" style="68" customWidth="1"/>
    <col min="18" max="18" width="8.5" style="90" bestFit="1" customWidth="1"/>
    <col min="19" max="19" width="0.83203125" style="68" customWidth="1"/>
    <col min="20" max="20" width="11.1640625" style="68" customWidth="1"/>
    <col min="21" max="21" width="0.83203125" style="68" customWidth="1"/>
    <col min="22" max="22" width="12.33203125" style="68" customWidth="1"/>
    <col min="23" max="23" width="0.83203125" style="68" customWidth="1"/>
    <col min="24" max="24" width="12.33203125" style="68" customWidth="1"/>
    <col min="25" max="25" width="0.83203125" style="68" customWidth="1"/>
    <col min="26" max="26" width="12.33203125" style="68" customWidth="1"/>
    <col min="27" max="27" width="0.83203125" style="68" customWidth="1"/>
    <col min="28" max="28" width="12.33203125" style="68" customWidth="1"/>
    <col min="29" max="29" width="0.83203125" style="68" customWidth="1"/>
    <col min="30" max="30" width="12.33203125" style="68" customWidth="1"/>
    <col min="31" max="31" width="0.83203125" style="68" customWidth="1"/>
    <col min="32" max="32" width="12.33203125" style="68" customWidth="1"/>
    <col min="33" max="33" width="0.83203125" style="68" customWidth="1"/>
    <col min="34" max="34" width="14.6640625" style="68" customWidth="1"/>
    <col min="35" max="35" width="0.83203125" style="68" customWidth="1"/>
    <col min="36" max="36" width="12.33203125" style="68" customWidth="1"/>
    <col min="37" max="37" width="0.83203125" style="68" customWidth="1"/>
    <col min="38" max="38" width="10.6640625" style="68" customWidth="1"/>
    <col min="39" max="39" width="0.83203125" style="70" customWidth="1"/>
    <col min="40" max="40" width="10.6640625" style="70" customWidth="1"/>
    <col min="41" max="41" width="0.83203125" style="70" customWidth="1"/>
    <col min="42" max="42" width="10.6640625" style="70" customWidth="1"/>
    <col min="43" max="43" width="0.83203125" style="70" customWidth="1"/>
    <col min="44" max="44" width="10.6640625" style="70" customWidth="1"/>
    <col min="45" max="45" width="0.83203125" style="70" customWidth="1"/>
    <col min="46" max="46" width="7.6640625" style="70" customWidth="1"/>
    <col min="47" max="47" width="0.83203125" style="70" customWidth="1"/>
    <col min="48" max="48" width="10.6640625" style="70" customWidth="1"/>
    <col min="49" max="49" width="0.83203125" style="70" customWidth="1"/>
    <col min="50" max="50" width="10.6640625" style="70" customWidth="1"/>
    <col min="51" max="51" width="0.83203125" style="70" customWidth="1"/>
    <col min="52" max="52" width="10.6640625" style="70" customWidth="1"/>
    <col min="53" max="53" width="0.83203125" style="70" customWidth="1"/>
    <col min="54" max="54" width="9.6640625" style="70" customWidth="1"/>
    <col min="55" max="55" width="0.83203125" style="70" customWidth="1"/>
    <col min="56" max="56" width="10.6640625" style="70" customWidth="1"/>
    <col min="57" max="57" width="0.83203125" style="70" customWidth="1"/>
    <col min="58" max="58" width="7.6640625" style="70" customWidth="1"/>
    <col min="59" max="59" width="0.83203125" style="70" customWidth="1"/>
    <col min="60" max="60" width="10.6640625" style="70" customWidth="1"/>
    <col min="61" max="61" width="0.83203125" style="70" customWidth="1"/>
    <col min="62" max="62" width="10.6640625" style="70" customWidth="1"/>
    <col min="63" max="63" width="0.83203125" style="70" customWidth="1"/>
    <col min="64" max="64" width="10.6640625" style="70" customWidth="1"/>
    <col min="65" max="65" width="0.83203125" style="70" customWidth="1"/>
    <col min="66" max="66" width="10.6640625" style="70" customWidth="1"/>
    <col min="67" max="67" width="0.83203125" style="70" customWidth="1"/>
    <col min="68" max="68" width="12.6640625" style="70" customWidth="1"/>
    <col min="69" max="69" width="0.83203125" style="70" customWidth="1"/>
    <col min="70" max="70" width="12.6640625" style="70" customWidth="1"/>
    <col min="71" max="71" width="0.83203125" style="70" customWidth="1"/>
    <col min="72" max="16384" width="8.83203125" style="70"/>
  </cols>
  <sheetData>
    <row r="2" spans="1:70" ht="15" customHeight="1">
      <c r="B2" s="115" t="s">
        <v>1888</v>
      </c>
    </row>
    <row r="3" spans="1:70" ht="15" customHeight="1">
      <c r="B3" s="116" t="s">
        <v>3027</v>
      </c>
      <c r="L3" s="117"/>
    </row>
    <row r="4" spans="1:70" ht="15" customHeight="1">
      <c r="B4" s="222" t="s">
        <v>3032</v>
      </c>
      <c r="L4" s="117"/>
    </row>
    <row r="5" spans="1:70" ht="15" customHeight="1">
      <c r="B5" s="118" t="s">
        <v>2017</v>
      </c>
      <c r="L5" s="117"/>
      <c r="N5" s="119" t="s">
        <v>2022</v>
      </c>
    </row>
    <row r="6" spans="1:70" ht="15" customHeight="1">
      <c r="B6" s="118" t="s">
        <v>2018</v>
      </c>
      <c r="N6" s="120">
        <v>1.8</v>
      </c>
    </row>
    <row r="7" spans="1:70" ht="15" customHeight="1">
      <c r="B7" s="118" t="s">
        <v>2016</v>
      </c>
    </row>
    <row r="8" spans="1:70" ht="15" customHeight="1">
      <c r="B8" s="68" t="s">
        <v>3029</v>
      </c>
      <c r="F8" s="482" t="s">
        <v>2015</v>
      </c>
      <c r="G8" s="483"/>
      <c r="H8" s="483"/>
      <c r="I8" s="483"/>
      <c r="J8" s="483"/>
      <c r="K8" s="483"/>
      <c r="L8" s="484"/>
      <c r="N8" s="485" t="s">
        <v>2014</v>
      </c>
      <c r="O8" s="486"/>
      <c r="P8" s="486"/>
      <c r="Q8" s="486"/>
      <c r="R8" s="486"/>
      <c r="S8" s="486"/>
      <c r="T8" s="486"/>
      <c r="U8" s="486"/>
      <c r="V8" s="487"/>
      <c r="X8" s="476" t="s">
        <v>3247</v>
      </c>
      <c r="Y8" s="477"/>
      <c r="Z8" s="477"/>
      <c r="AA8" s="477"/>
      <c r="AB8" s="477"/>
      <c r="AC8" s="477"/>
      <c r="AD8" s="477"/>
      <c r="AE8" s="477"/>
      <c r="AF8" s="477"/>
      <c r="AG8" s="477"/>
      <c r="AH8" s="477"/>
      <c r="AI8" s="477"/>
      <c r="AJ8" s="478"/>
      <c r="AK8" s="5"/>
      <c r="AL8" s="476" t="s">
        <v>3248</v>
      </c>
      <c r="AM8" s="477"/>
      <c r="AN8" s="477"/>
      <c r="AO8" s="477"/>
      <c r="AP8" s="477"/>
      <c r="AQ8" s="477"/>
      <c r="AR8" s="477"/>
      <c r="AS8" s="477"/>
      <c r="AT8" s="477"/>
      <c r="AU8" s="477"/>
      <c r="AV8" s="477"/>
      <c r="AW8" s="477"/>
      <c r="AX8" s="477"/>
      <c r="AY8" s="477"/>
      <c r="AZ8" s="477"/>
      <c r="BA8" s="477"/>
      <c r="BB8" s="477"/>
      <c r="BC8" s="477"/>
      <c r="BD8" s="477"/>
      <c r="BE8" s="477"/>
      <c r="BF8" s="477"/>
      <c r="BG8" s="477"/>
      <c r="BH8" s="477"/>
      <c r="BI8" s="477"/>
      <c r="BJ8" s="477"/>
      <c r="BK8" s="477"/>
      <c r="BL8" s="477"/>
      <c r="BM8" s="477"/>
      <c r="BN8" s="477"/>
      <c r="BO8" s="477"/>
      <c r="BP8" s="477"/>
      <c r="BQ8" s="477"/>
      <c r="BR8" s="478"/>
    </row>
    <row r="9" spans="1:70" ht="15" customHeight="1">
      <c r="C9" s="115"/>
      <c r="D9" s="115"/>
      <c r="E9" s="115"/>
      <c r="F9" s="473" t="s">
        <v>2472</v>
      </c>
      <c r="G9" s="473" t="s">
        <v>1874</v>
      </c>
      <c r="H9" s="474" t="s">
        <v>1475</v>
      </c>
      <c r="I9" s="152"/>
      <c r="J9" s="473" t="s">
        <v>2021</v>
      </c>
      <c r="K9" s="152"/>
      <c r="L9" s="473" t="s">
        <v>1876</v>
      </c>
      <c r="M9" s="152"/>
      <c r="N9" s="473" t="s">
        <v>1877</v>
      </c>
      <c r="O9" s="152"/>
      <c r="P9" s="473" t="s">
        <v>1884</v>
      </c>
      <c r="Q9" s="93"/>
      <c r="R9" s="480" t="s">
        <v>1886</v>
      </c>
      <c r="S9" s="93"/>
      <c r="T9" s="473" t="s">
        <v>1885</v>
      </c>
      <c r="U9" s="152"/>
      <c r="V9" s="473" t="s">
        <v>1883</v>
      </c>
      <c r="W9" s="152"/>
      <c r="X9" s="475" t="s">
        <v>3249</v>
      </c>
      <c r="Y9" s="343"/>
      <c r="Z9" s="475" t="s">
        <v>3286</v>
      </c>
      <c r="AA9" s="343"/>
      <c r="AB9" s="475" t="s">
        <v>3245</v>
      </c>
      <c r="AC9" s="342"/>
      <c r="AD9" s="475" t="s">
        <v>3239</v>
      </c>
      <c r="AE9" s="343"/>
      <c r="AF9" s="475" t="s">
        <v>3285</v>
      </c>
      <c r="AG9" s="342"/>
      <c r="AH9" s="475" t="s">
        <v>3734</v>
      </c>
      <c r="AI9" s="342"/>
      <c r="AJ9" s="475" t="s">
        <v>3237</v>
      </c>
      <c r="AK9" s="5"/>
      <c r="AL9" s="473" t="s">
        <v>3733</v>
      </c>
      <c r="AM9" s="5"/>
      <c r="AN9" s="473" t="s">
        <v>3732</v>
      </c>
      <c r="AO9" s="5"/>
      <c r="AP9" s="473" t="s">
        <v>3240</v>
      </c>
      <c r="AQ9" s="342"/>
      <c r="AR9" s="473" t="s">
        <v>3241</v>
      </c>
      <c r="AS9" s="342"/>
      <c r="AT9" s="473" t="s">
        <v>3244</v>
      </c>
      <c r="AU9" s="342"/>
      <c r="AV9" s="473" t="s">
        <v>2010</v>
      </c>
      <c r="AW9" s="342"/>
      <c r="AX9" s="473" t="s">
        <v>2011</v>
      </c>
      <c r="AY9" s="342"/>
      <c r="AZ9" s="473" t="s">
        <v>3243</v>
      </c>
      <c r="BA9" s="342"/>
      <c r="BB9" s="473" t="s">
        <v>3246</v>
      </c>
      <c r="BC9" s="5"/>
      <c r="BD9" s="473" t="s">
        <v>3242</v>
      </c>
      <c r="BE9" s="342"/>
      <c r="BF9" s="473" t="s">
        <v>3244</v>
      </c>
      <c r="BG9" s="5"/>
      <c r="BH9" s="473" t="s">
        <v>2012</v>
      </c>
      <c r="BI9" s="5"/>
      <c r="BJ9" s="473" t="s">
        <v>2013</v>
      </c>
      <c r="BK9" s="5"/>
      <c r="BL9" s="473" t="s">
        <v>1882</v>
      </c>
      <c r="BM9" s="5"/>
      <c r="BN9" s="473" t="s">
        <v>3246</v>
      </c>
      <c r="BP9" s="473" t="s">
        <v>3266</v>
      </c>
      <c r="BQ9" s="5"/>
      <c r="BR9" s="473" t="s">
        <v>3267</v>
      </c>
    </row>
    <row r="10" spans="1:70" ht="15" customHeight="1">
      <c r="B10" s="115"/>
      <c r="C10" s="115"/>
      <c r="D10" s="115"/>
      <c r="E10" s="115"/>
      <c r="F10" s="473"/>
      <c r="G10" s="473"/>
      <c r="H10" s="474"/>
      <c r="I10" s="152"/>
      <c r="J10" s="473"/>
      <c r="K10" s="152"/>
      <c r="L10" s="473"/>
      <c r="M10" s="152"/>
      <c r="N10" s="473"/>
      <c r="O10" s="152"/>
      <c r="P10" s="473"/>
      <c r="Q10" s="93"/>
      <c r="R10" s="480"/>
      <c r="S10" s="93"/>
      <c r="T10" s="473"/>
      <c r="U10" s="152"/>
      <c r="V10" s="473"/>
      <c r="W10" s="152"/>
      <c r="X10" s="475"/>
      <c r="Y10" s="343"/>
      <c r="Z10" s="475"/>
      <c r="AA10" s="343"/>
      <c r="AB10" s="475"/>
      <c r="AC10" s="342"/>
      <c r="AD10" s="475"/>
      <c r="AE10" s="343"/>
      <c r="AF10" s="475"/>
      <c r="AG10" s="342"/>
      <c r="AH10" s="475"/>
      <c r="AI10" s="342"/>
      <c r="AJ10" s="475"/>
      <c r="AK10" s="5"/>
      <c r="AL10" s="473"/>
      <c r="AM10" s="5"/>
      <c r="AN10" s="473"/>
      <c r="AO10" s="5"/>
      <c r="AP10" s="473"/>
      <c r="AQ10" s="342"/>
      <c r="AR10" s="473"/>
      <c r="AS10" s="342"/>
      <c r="AT10" s="473"/>
      <c r="AU10" s="342"/>
      <c r="AV10" s="473"/>
      <c r="AW10" s="342"/>
      <c r="AX10" s="473"/>
      <c r="AY10" s="342"/>
      <c r="AZ10" s="473"/>
      <c r="BA10" s="342"/>
      <c r="BB10" s="473"/>
      <c r="BC10" s="5"/>
      <c r="BD10" s="473"/>
      <c r="BE10" s="342"/>
      <c r="BF10" s="473"/>
      <c r="BG10" s="5"/>
      <c r="BH10" s="473"/>
      <c r="BI10" s="5"/>
      <c r="BJ10" s="473"/>
      <c r="BK10" s="5"/>
      <c r="BL10" s="473"/>
      <c r="BM10" s="5"/>
      <c r="BN10" s="473"/>
      <c r="BP10" s="473"/>
      <c r="BQ10" s="5"/>
      <c r="BR10" s="473"/>
    </row>
    <row r="11" spans="1:70" ht="15" customHeight="1">
      <c r="B11" s="115" t="s">
        <v>1473</v>
      </c>
      <c r="C11" s="115" t="s">
        <v>118</v>
      </c>
      <c r="D11" s="115" t="s">
        <v>1860</v>
      </c>
      <c r="E11" s="115" t="s">
        <v>1887</v>
      </c>
      <c r="F11" s="473"/>
      <c r="G11" s="473"/>
      <c r="H11" s="474"/>
      <c r="I11" s="152"/>
      <c r="J11" s="473"/>
      <c r="K11" s="152"/>
      <c r="L11" s="473"/>
      <c r="M11" s="152"/>
      <c r="N11" s="473"/>
      <c r="O11" s="152"/>
      <c r="P11" s="473"/>
      <c r="Q11" s="93"/>
      <c r="R11" s="480"/>
      <c r="S11" s="93"/>
      <c r="T11" s="473"/>
      <c r="U11" s="152"/>
      <c r="V11" s="473"/>
      <c r="W11" s="152"/>
      <c r="X11" s="475"/>
      <c r="Y11" s="343"/>
      <c r="Z11" s="475"/>
      <c r="AA11" s="343"/>
      <c r="AB11" s="475"/>
      <c r="AC11" s="342"/>
      <c r="AD11" s="475"/>
      <c r="AE11" s="343"/>
      <c r="AF11" s="475"/>
      <c r="AG11" s="342"/>
      <c r="AH11" s="475"/>
      <c r="AI11" s="342"/>
      <c r="AJ11" s="475"/>
      <c r="AK11" s="5"/>
      <c r="AL11" s="473"/>
      <c r="AM11" s="5"/>
      <c r="AN11" s="473"/>
      <c r="AO11" s="5"/>
      <c r="AP11" s="473"/>
      <c r="AQ11" s="342"/>
      <c r="AR11" s="473"/>
      <c r="AS11" s="342"/>
      <c r="AT11" s="473"/>
      <c r="AU11" s="342"/>
      <c r="AV11" s="473"/>
      <c r="AW11" s="342"/>
      <c r="AX11" s="473"/>
      <c r="AY11" s="342"/>
      <c r="AZ11" s="473"/>
      <c r="BA11" s="342"/>
      <c r="BB11" s="473"/>
      <c r="BC11" s="5"/>
      <c r="BD11" s="473"/>
      <c r="BE11" s="342"/>
      <c r="BF11" s="473"/>
      <c r="BG11" s="5"/>
      <c r="BH11" s="473"/>
      <c r="BI11" s="5"/>
      <c r="BJ11" s="473"/>
      <c r="BK11" s="5"/>
      <c r="BL11" s="473"/>
      <c r="BM11" s="5"/>
      <c r="BN11" s="473"/>
      <c r="BP11" s="473"/>
      <c r="BQ11" s="5"/>
      <c r="BR11" s="473"/>
    </row>
    <row r="12" spans="1:70" ht="15" customHeight="1">
      <c r="B12" s="115"/>
      <c r="C12" s="115"/>
      <c r="D12" s="115"/>
      <c r="E12" s="115"/>
      <c r="F12" s="71"/>
      <c r="G12" s="71"/>
      <c r="H12" s="121"/>
      <c r="L12" s="71"/>
      <c r="N12" s="71"/>
    </row>
    <row r="13" spans="1:70" ht="15" customHeight="1">
      <c r="B13" s="122" t="s">
        <v>2019</v>
      </c>
      <c r="C13" s="123"/>
      <c r="D13" s="123"/>
      <c r="E13" s="123"/>
      <c r="F13" s="124"/>
      <c r="G13" s="125"/>
      <c r="H13" s="124"/>
      <c r="I13" s="125"/>
      <c r="J13" s="125"/>
      <c r="K13" s="125"/>
      <c r="L13" s="125"/>
      <c r="M13" s="125"/>
      <c r="N13" s="125"/>
      <c r="O13" s="125"/>
      <c r="P13" s="125"/>
      <c r="Q13" s="125"/>
      <c r="R13" s="140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  <c r="BE13" s="125"/>
      <c r="BF13" s="125"/>
      <c r="BG13" s="125"/>
      <c r="BH13" s="125"/>
      <c r="BI13" s="125"/>
      <c r="BJ13" s="125"/>
      <c r="BK13" s="125"/>
      <c r="BL13" s="125"/>
      <c r="BM13" s="125"/>
      <c r="BN13" s="125"/>
      <c r="BO13" s="125"/>
      <c r="BP13" s="125"/>
      <c r="BQ13" s="125"/>
      <c r="BR13" s="125"/>
    </row>
    <row r="14" spans="1:70" ht="15" customHeight="1">
      <c r="B14" s="115"/>
      <c r="C14" s="115"/>
      <c r="D14" s="115"/>
      <c r="E14" s="115"/>
      <c r="F14" s="71"/>
      <c r="G14" s="71"/>
      <c r="H14" s="121"/>
      <c r="L14" s="71"/>
      <c r="N14" s="71"/>
    </row>
    <row r="15" spans="1:70" ht="15" customHeight="1">
      <c r="A15" s="68">
        <v>1</v>
      </c>
      <c r="B15" s="68" t="s">
        <v>119</v>
      </c>
      <c r="C15" s="73" t="s">
        <v>2890</v>
      </c>
      <c r="D15" s="73"/>
      <c r="E15" s="73"/>
      <c r="F15" s="126">
        <f>F228</f>
        <v>20855</v>
      </c>
      <c r="G15" s="126">
        <f>G228</f>
        <v>94573</v>
      </c>
      <c r="H15" s="127">
        <f>H228</f>
        <v>4.5347878206665069</v>
      </c>
      <c r="I15" s="126"/>
      <c r="J15" s="129">
        <v>2.9899999999999999E-2</v>
      </c>
      <c r="K15" s="126"/>
      <c r="L15" s="126">
        <f>L228</f>
        <v>100313.01460773003</v>
      </c>
      <c r="M15" s="126"/>
      <c r="N15" s="126">
        <f>N228</f>
        <v>55729.452559850004</v>
      </c>
      <c r="P15" s="128">
        <f>P228</f>
        <v>55880</v>
      </c>
      <c r="Q15" s="126"/>
      <c r="R15" s="74">
        <f>R228</f>
        <v>150.54744014999142</v>
      </c>
      <c r="S15" s="126"/>
      <c r="T15" s="75">
        <f>R15/N15</f>
        <v>2.701398151871539E-3</v>
      </c>
      <c r="V15" s="128">
        <f>V228</f>
        <v>1397</v>
      </c>
      <c r="X15" s="267">
        <v>0.90020407515887202</v>
      </c>
      <c r="AH15" s="295">
        <v>3</v>
      </c>
      <c r="AJ15" s="301" t="s">
        <v>3238</v>
      </c>
      <c r="AL15" s="316">
        <f>IF(AL48=0,"",AL48)</f>
        <v>55880</v>
      </c>
      <c r="AN15" s="316" t="str">
        <f>IF(AN48=0,"",AN48)</f>
        <v/>
      </c>
      <c r="AP15" s="316" t="str">
        <f>IF(AP48=0,"",AP48)</f>
        <v/>
      </c>
      <c r="AR15" s="316">
        <f>SUM(AL15:AP15)</f>
        <v>55880</v>
      </c>
      <c r="AT15" s="356">
        <f>AR15/P15</f>
        <v>1</v>
      </c>
      <c r="AV15" s="311">
        <f>AR15</f>
        <v>55880</v>
      </c>
      <c r="AZ15" s="316">
        <f>AV15+AX15</f>
        <v>55880</v>
      </c>
      <c r="BB15" s="322" t="str">
        <f>IF(AZ15=AR15,"YES","NO")</f>
        <v>YES</v>
      </c>
      <c r="BD15" s="316">
        <f>P15-AR15</f>
        <v>0</v>
      </c>
      <c r="BF15" s="356">
        <f>BD15/P15</f>
        <v>0</v>
      </c>
      <c r="BH15" s="116"/>
      <c r="BI15" s="116"/>
      <c r="BJ15" s="116"/>
      <c r="BL15" s="316">
        <f>BH15+BJ15</f>
        <v>0</v>
      </c>
      <c r="BN15" s="322" t="str">
        <f>IF(BL15=BD15,"YES","NO")</f>
        <v>YES</v>
      </c>
      <c r="BP15" s="316">
        <f>AV15+BH15</f>
        <v>55880</v>
      </c>
      <c r="BQ15" s="116"/>
      <c r="BR15" s="316">
        <f>AX15+BJ15</f>
        <v>0</v>
      </c>
    </row>
    <row r="16" spans="1:70" ht="15" customHeight="1">
      <c r="A16" s="68">
        <f>A15+1</f>
        <v>2</v>
      </c>
      <c r="B16" s="68" t="s">
        <v>119</v>
      </c>
      <c r="C16" s="73" t="s">
        <v>2798</v>
      </c>
      <c r="D16" s="115"/>
      <c r="E16" s="73"/>
      <c r="F16" s="126">
        <f>F120</f>
        <v>21611</v>
      </c>
      <c r="G16" s="126">
        <f>G120</f>
        <v>100471</v>
      </c>
      <c r="H16" s="127">
        <f>H120</f>
        <v>4.6490676044606909</v>
      </c>
      <c r="I16" s="126"/>
      <c r="J16" s="129">
        <v>1.2200000000000001E-2</v>
      </c>
      <c r="K16" s="126"/>
      <c r="L16" s="126">
        <f>L120</f>
        <v>102937.44650364001</v>
      </c>
      <c r="M16" s="126"/>
      <c r="N16" s="126">
        <f>N120</f>
        <v>57187.470279799993</v>
      </c>
      <c r="P16" s="128">
        <f>P120</f>
        <v>57320</v>
      </c>
      <c r="Q16" s="126"/>
      <c r="R16" s="74">
        <f>R120</f>
        <v>132.52972020000198</v>
      </c>
      <c r="S16" s="126"/>
      <c r="T16" s="75">
        <f>R16/N16</f>
        <v>2.3174607925753048E-3</v>
      </c>
      <c r="V16" s="128">
        <f>V120</f>
        <v>1433</v>
      </c>
      <c r="X16" s="267">
        <v>0.54698370674124874</v>
      </c>
      <c r="AH16" s="295">
        <v>3</v>
      </c>
      <c r="AJ16" s="301" t="s">
        <v>3238</v>
      </c>
      <c r="AL16" s="316">
        <f t="shared" ref="AL16:AN17" si="0">IF(AL49=0,"",AL49)</f>
        <v>57320</v>
      </c>
      <c r="AN16" s="316" t="str">
        <f t="shared" si="0"/>
        <v/>
      </c>
      <c r="AP16" s="316" t="str">
        <f t="shared" ref="AP16" si="1">IF(AP49=0,"",AP49)</f>
        <v/>
      </c>
      <c r="AR16" s="316">
        <f t="shared" ref="AR16:AR38" si="2">SUM(AL16:AP16)</f>
        <v>57320</v>
      </c>
      <c r="AT16" s="356">
        <f t="shared" ref="AT16:AT39" si="3">AR16/P16</f>
        <v>1</v>
      </c>
      <c r="AX16" s="311">
        <f>AR16</f>
        <v>57320</v>
      </c>
      <c r="AZ16" s="316">
        <f t="shared" ref="AZ16:AZ38" si="4">AV16+AX16</f>
        <v>57320</v>
      </c>
      <c r="BB16" s="322" t="str">
        <f t="shared" ref="BB16:BB39" si="5">IF(AZ16=AR16,"YES","NO")</f>
        <v>YES</v>
      </c>
      <c r="BD16" s="316">
        <f t="shared" ref="BD16:BD38" si="6">P16-AR16</f>
        <v>0</v>
      </c>
      <c r="BF16" s="356">
        <f t="shared" ref="BF16:BF39" si="7">BD16/P16</f>
        <v>0</v>
      </c>
      <c r="BH16" s="116"/>
      <c r="BI16" s="116"/>
      <c r="BJ16" s="116"/>
      <c r="BL16" s="316">
        <f t="shared" ref="BL16:BL38" si="8">BH16+BJ16</f>
        <v>0</v>
      </c>
      <c r="BN16" s="322" t="str">
        <f t="shared" ref="BN16:BN39" si="9">IF(BL16=BD16,"YES","NO")</f>
        <v>YES</v>
      </c>
      <c r="BP16" s="316">
        <f t="shared" ref="BP16:BP38" si="10">AV16+BH16</f>
        <v>0</v>
      </c>
      <c r="BQ16" s="116"/>
      <c r="BR16" s="316">
        <f t="shared" ref="BR16:BR38" si="11">AX16+BJ16</f>
        <v>57320</v>
      </c>
    </row>
    <row r="17" spans="1:70" ht="15" customHeight="1">
      <c r="A17" s="68">
        <f t="shared" ref="A17:A38" si="12">A16+1</f>
        <v>3</v>
      </c>
      <c r="B17" s="68" t="s">
        <v>119</v>
      </c>
      <c r="C17" s="73" t="s">
        <v>2977</v>
      </c>
      <c r="D17" s="73"/>
      <c r="E17" s="73"/>
      <c r="F17" s="126">
        <f>F337</f>
        <v>36526</v>
      </c>
      <c r="G17" s="126">
        <f>G337</f>
        <v>181863</v>
      </c>
      <c r="H17" s="127">
        <f>H337</f>
        <v>4.979001259376882</v>
      </c>
      <c r="I17" s="126"/>
      <c r="J17" s="129">
        <v>2.9899999999999999E-2</v>
      </c>
      <c r="K17" s="126"/>
      <c r="L17" s="126">
        <f>L337</f>
        <v>192900.99474063003</v>
      </c>
      <c r="M17" s="126"/>
      <c r="N17" s="126">
        <f>N337</f>
        <v>107167.21930035003</v>
      </c>
      <c r="P17" s="128">
        <f>P337</f>
        <v>107360</v>
      </c>
      <c r="Q17" s="126"/>
      <c r="R17" s="74">
        <f>R337</f>
        <v>192.78069964998122</v>
      </c>
      <c r="S17" s="126"/>
      <c r="T17" s="75">
        <f t="shared" ref="T17" si="13">R17/N17</f>
        <v>1.7988775010545745E-3</v>
      </c>
      <c r="V17" s="128">
        <f>V337</f>
        <v>2684</v>
      </c>
      <c r="X17" s="267">
        <v>0.5374980067413383</v>
      </c>
      <c r="AH17" s="295">
        <v>3</v>
      </c>
      <c r="AJ17" s="296" t="s">
        <v>3738</v>
      </c>
      <c r="AL17" s="316" t="str">
        <f t="shared" si="0"/>
        <v/>
      </c>
      <c r="AN17" s="316" t="str">
        <f t="shared" si="0"/>
        <v/>
      </c>
      <c r="AP17" s="316" t="str">
        <f t="shared" ref="AP17" si="14">IF(AP50=0,"",AP50)</f>
        <v/>
      </c>
      <c r="AR17" s="316">
        <f t="shared" si="2"/>
        <v>0</v>
      </c>
      <c r="AT17" s="356">
        <f t="shared" si="3"/>
        <v>0</v>
      </c>
      <c r="AZ17" s="316">
        <f t="shared" si="4"/>
        <v>0</v>
      </c>
      <c r="BB17" s="322" t="str">
        <f t="shared" si="5"/>
        <v>YES</v>
      </c>
      <c r="BD17" s="316">
        <f t="shared" si="6"/>
        <v>107360</v>
      </c>
      <c r="BF17" s="356">
        <f t="shared" si="7"/>
        <v>1</v>
      </c>
      <c r="BH17" s="457">
        <f>BD17</f>
        <v>107360</v>
      </c>
      <c r="BI17" s="116"/>
      <c r="BJ17" s="116"/>
      <c r="BL17" s="316">
        <f t="shared" si="8"/>
        <v>107360</v>
      </c>
      <c r="BN17" s="322" t="str">
        <f t="shared" si="9"/>
        <v>YES</v>
      </c>
      <c r="BP17" s="316">
        <f t="shared" si="10"/>
        <v>107360</v>
      </c>
      <c r="BQ17" s="116"/>
      <c r="BR17" s="316">
        <f t="shared" si="11"/>
        <v>0</v>
      </c>
    </row>
    <row r="18" spans="1:70" ht="15" customHeight="1">
      <c r="A18" s="68">
        <f t="shared" si="12"/>
        <v>4</v>
      </c>
      <c r="B18" s="68" t="s">
        <v>119</v>
      </c>
      <c r="C18" s="73" t="s">
        <v>2822</v>
      </c>
      <c r="D18" s="73"/>
      <c r="E18" s="73"/>
      <c r="F18" s="126">
        <f>F149</f>
        <v>20143</v>
      </c>
      <c r="G18" s="126">
        <f>G149</f>
        <v>53406</v>
      </c>
      <c r="H18" s="127">
        <f>H149</f>
        <v>2.6513428982773171</v>
      </c>
      <c r="I18" s="126"/>
      <c r="J18" s="129">
        <v>3.5799999999999998E-2</v>
      </c>
      <c r="K18" s="126"/>
      <c r="L18" s="126">
        <f>L149</f>
        <v>57298.31686584001</v>
      </c>
      <c r="M18" s="126"/>
      <c r="N18" s="126">
        <f>N149</f>
        <v>31832.3982588</v>
      </c>
      <c r="P18" s="128">
        <f>P149</f>
        <v>32000</v>
      </c>
      <c r="Q18" s="126"/>
      <c r="R18" s="74">
        <f>R149</f>
        <v>167.60174119999874</v>
      </c>
      <c r="S18" s="126"/>
      <c r="T18" s="75">
        <f t="shared" ref="T18:T38" si="15">R18/N18</f>
        <v>5.2651308216673746E-3</v>
      </c>
      <c r="V18" s="128">
        <f>V149</f>
        <v>800</v>
      </c>
      <c r="X18" s="267">
        <v>0.53329213945998577</v>
      </c>
      <c r="AH18" s="295">
        <v>3</v>
      </c>
      <c r="AJ18" s="296" t="s">
        <v>3738</v>
      </c>
      <c r="AL18" s="316" t="str">
        <f>IF(AL51+AL52=0,"",AL51+AL52)</f>
        <v/>
      </c>
      <c r="AN18" s="316" t="str">
        <f>IF(AN51+AN52=0,"",AN51+AN52)</f>
        <v/>
      </c>
      <c r="AP18" s="316" t="str">
        <f>IF(AP51+AP52=0,"",AP51+AP52)</f>
        <v/>
      </c>
      <c r="AR18" s="316">
        <f t="shared" si="2"/>
        <v>0</v>
      </c>
      <c r="AT18" s="356">
        <f t="shared" si="3"/>
        <v>0</v>
      </c>
      <c r="AZ18" s="316">
        <f t="shared" si="4"/>
        <v>0</v>
      </c>
      <c r="BB18" s="322" t="str">
        <f t="shared" si="5"/>
        <v>YES</v>
      </c>
      <c r="BD18" s="316">
        <f t="shared" si="6"/>
        <v>32000</v>
      </c>
      <c r="BF18" s="356">
        <f t="shared" si="7"/>
        <v>1</v>
      </c>
      <c r="BH18" s="457">
        <f>BD18</f>
        <v>32000</v>
      </c>
      <c r="BI18" s="116"/>
      <c r="BJ18" s="116"/>
      <c r="BL18" s="316">
        <f t="shared" si="8"/>
        <v>32000</v>
      </c>
      <c r="BN18" s="322" t="str">
        <f t="shared" si="9"/>
        <v>YES</v>
      </c>
      <c r="BP18" s="316">
        <f t="shared" si="10"/>
        <v>32000</v>
      </c>
      <c r="BQ18" s="116"/>
      <c r="BR18" s="316">
        <f t="shared" si="11"/>
        <v>0</v>
      </c>
    </row>
    <row r="19" spans="1:70" ht="15" customHeight="1">
      <c r="A19" s="68">
        <f t="shared" si="12"/>
        <v>5</v>
      </c>
      <c r="B19" s="68" t="s">
        <v>119</v>
      </c>
      <c r="C19" s="73" t="s">
        <v>2990</v>
      </c>
      <c r="D19" s="73"/>
      <c r="E19" s="73"/>
      <c r="F19" s="126">
        <f>F364</f>
        <v>117077</v>
      </c>
      <c r="G19" s="126">
        <f>G364</f>
        <v>518008</v>
      </c>
      <c r="H19" s="127">
        <f>H364</f>
        <v>4.4245069484185624</v>
      </c>
      <c r="I19" s="126"/>
      <c r="J19" s="129">
        <v>2.06E-2</v>
      </c>
      <c r="K19" s="126"/>
      <c r="L19" s="126">
        <f>L364</f>
        <v>539569.75147487991</v>
      </c>
      <c r="M19" s="126"/>
      <c r="N19" s="126">
        <f>N364</f>
        <v>299760.97304159997</v>
      </c>
      <c r="P19" s="128">
        <f>P364</f>
        <v>300240</v>
      </c>
      <c r="Q19" s="126"/>
      <c r="R19" s="74">
        <f>R364</f>
        <v>479.02695840002798</v>
      </c>
      <c r="S19" s="126"/>
      <c r="T19" s="75">
        <f t="shared" si="15"/>
        <v>1.5980297686502038E-3</v>
      </c>
      <c r="V19" s="128">
        <f>V364</f>
        <v>7506</v>
      </c>
      <c r="X19" s="267">
        <v>0.52008270142546065</v>
      </c>
      <c r="AH19" s="295">
        <v>3</v>
      </c>
      <c r="AJ19" s="296" t="s">
        <v>3738</v>
      </c>
      <c r="AL19" s="316" t="str">
        <f>IF(AL53+AL54+AL55=0,"",AL53+AL54+AL55)</f>
        <v/>
      </c>
      <c r="AN19" s="316" t="str">
        <f>IF(AN53+AN54+AN55=0,"",AN53+AN54+AN55)</f>
        <v/>
      </c>
      <c r="AP19" s="316" t="str">
        <f>IF(AP53+AP54+AP55=0,"",AP53+AP54+AP55)</f>
        <v/>
      </c>
      <c r="AR19" s="316">
        <f t="shared" si="2"/>
        <v>0</v>
      </c>
      <c r="AT19" s="356">
        <f t="shared" si="3"/>
        <v>0</v>
      </c>
      <c r="AZ19" s="316">
        <f t="shared" si="4"/>
        <v>0</v>
      </c>
      <c r="BB19" s="322" t="str">
        <f t="shared" si="5"/>
        <v>YES</v>
      </c>
      <c r="BD19" s="316">
        <f t="shared" si="6"/>
        <v>300240</v>
      </c>
      <c r="BF19" s="356">
        <f t="shared" si="7"/>
        <v>1</v>
      </c>
      <c r="BH19" s="457">
        <f>BD19</f>
        <v>300240</v>
      </c>
      <c r="BI19" s="116"/>
      <c r="BJ19" s="116"/>
      <c r="BL19" s="316">
        <f t="shared" si="8"/>
        <v>300240</v>
      </c>
      <c r="BN19" s="322" t="str">
        <f t="shared" si="9"/>
        <v>YES</v>
      </c>
      <c r="BP19" s="316">
        <f t="shared" si="10"/>
        <v>300240</v>
      </c>
      <c r="BQ19" s="116"/>
      <c r="BR19" s="316">
        <f t="shared" si="11"/>
        <v>0</v>
      </c>
    </row>
    <row r="20" spans="1:70" ht="15" customHeight="1">
      <c r="A20" s="68">
        <f t="shared" si="12"/>
        <v>6</v>
      </c>
      <c r="B20" s="68" t="s">
        <v>119</v>
      </c>
      <c r="C20" s="73" t="s">
        <v>2907</v>
      </c>
      <c r="D20" s="73"/>
      <c r="E20" s="73"/>
      <c r="F20" s="126">
        <f>F257</f>
        <v>80522</v>
      </c>
      <c r="G20" s="126">
        <f>G257</f>
        <v>331266</v>
      </c>
      <c r="H20" s="127">
        <f>H257</f>
        <v>4.1139812721989024</v>
      </c>
      <c r="I20" s="126"/>
      <c r="J20" s="129">
        <v>1.83E-2</v>
      </c>
      <c r="K20" s="126"/>
      <c r="L20" s="126">
        <f>L257</f>
        <v>343501.27327073994</v>
      </c>
      <c r="M20" s="126"/>
      <c r="N20" s="126">
        <f>N257</f>
        <v>190834.04070596665</v>
      </c>
      <c r="P20" s="128">
        <f>P257</f>
        <v>191040</v>
      </c>
      <c r="Q20" s="126"/>
      <c r="R20" s="74">
        <f>R257</f>
        <v>205.95929403334776</v>
      </c>
      <c r="S20" s="126"/>
      <c r="T20" s="75">
        <f t="shared" si="15"/>
        <v>1.0792586756085399E-3</v>
      </c>
      <c r="V20" s="128">
        <f>V257</f>
        <v>4776</v>
      </c>
      <c r="X20" s="267">
        <v>0.42243695398863751</v>
      </c>
      <c r="Z20" s="315" t="s">
        <v>3729</v>
      </c>
      <c r="AH20" s="295">
        <v>2</v>
      </c>
      <c r="AJ20" s="296" t="s">
        <v>3738</v>
      </c>
      <c r="AL20" s="316" t="str">
        <f>IF(AL56+AL57=0,"",AL56+AL57)</f>
        <v/>
      </c>
      <c r="AN20" s="316" t="str">
        <f>IF(AN56+AN57=0,"",AN56+AN57)</f>
        <v/>
      </c>
      <c r="AP20" s="316" t="str">
        <f>IF(AP56+AP57=0,"",AP56+AP57)</f>
        <v/>
      </c>
      <c r="AR20" s="316">
        <f t="shared" si="2"/>
        <v>0</v>
      </c>
      <c r="AT20" s="356">
        <f t="shared" si="3"/>
        <v>0</v>
      </c>
      <c r="AZ20" s="316">
        <f t="shared" si="4"/>
        <v>0</v>
      </c>
      <c r="BB20" s="322" t="str">
        <f t="shared" si="5"/>
        <v>YES</v>
      </c>
      <c r="BD20" s="316">
        <f t="shared" si="6"/>
        <v>191040</v>
      </c>
      <c r="BF20" s="356">
        <f t="shared" si="7"/>
        <v>1</v>
      </c>
      <c r="BH20" s="116"/>
      <c r="BI20" s="116"/>
      <c r="BJ20" s="457">
        <f>BD20</f>
        <v>191040</v>
      </c>
      <c r="BL20" s="316">
        <f t="shared" si="8"/>
        <v>191040</v>
      </c>
      <c r="BN20" s="322" t="str">
        <f t="shared" si="9"/>
        <v>YES</v>
      </c>
      <c r="BP20" s="316">
        <f t="shared" si="10"/>
        <v>0</v>
      </c>
      <c r="BQ20" s="116"/>
      <c r="BR20" s="316">
        <f t="shared" si="11"/>
        <v>191040</v>
      </c>
    </row>
    <row r="21" spans="1:70" ht="15" customHeight="1">
      <c r="A21" s="68">
        <f t="shared" si="12"/>
        <v>7</v>
      </c>
      <c r="B21" s="68" t="s">
        <v>119</v>
      </c>
      <c r="C21" s="73" t="s">
        <v>2830</v>
      </c>
      <c r="D21" s="73"/>
      <c r="E21" s="73"/>
      <c r="F21" s="126">
        <f>F157</f>
        <v>41606</v>
      </c>
      <c r="G21" s="126">
        <f>G157</f>
        <v>184131</v>
      </c>
      <c r="H21" s="127">
        <f>H157</f>
        <v>4.4255876556265923</v>
      </c>
      <c r="I21" s="126"/>
      <c r="J21" s="129">
        <v>1.14E-2</v>
      </c>
      <c r="K21" s="126"/>
      <c r="L21" s="126">
        <f>L157</f>
        <v>188353.11646476001</v>
      </c>
      <c r="M21" s="126"/>
      <c r="N21" s="126">
        <f>N157</f>
        <v>104640.62025820001</v>
      </c>
      <c r="P21" s="128">
        <f>P157</f>
        <v>104760</v>
      </c>
      <c r="Q21" s="126"/>
      <c r="R21" s="74">
        <f>R157</f>
        <v>119.37974179999128</v>
      </c>
      <c r="S21" s="126"/>
      <c r="T21" s="75">
        <f t="shared" si="15"/>
        <v>1.140854684399066E-3</v>
      </c>
      <c r="V21" s="128">
        <f>V157</f>
        <v>2619</v>
      </c>
      <c r="X21" s="267">
        <v>0.33638550814365858</v>
      </c>
      <c r="AH21" s="295">
        <v>2</v>
      </c>
      <c r="AJ21" s="296" t="s">
        <v>3738</v>
      </c>
      <c r="AL21" s="316" t="str">
        <f>IF(AL58=0,"",AL58)</f>
        <v/>
      </c>
      <c r="AN21" s="316" t="str">
        <f>IF(AN58=0,"",AN58)</f>
        <v/>
      </c>
      <c r="AP21" s="316" t="str">
        <f>IF(AP58=0,"",AP58)</f>
        <v/>
      </c>
      <c r="AR21" s="316">
        <f t="shared" si="2"/>
        <v>0</v>
      </c>
      <c r="AT21" s="356">
        <f t="shared" si="3"/>
        <v>0</v>
      </c>
      <c r="AZ21" s="316">
        <f t="shared" si="4"/>
        <v>0</v>
      </c>
      <c r="BB21" s="322" t="str">
        <f t="shared" si="5"/>
        <v>YES</v>
      </c>
      <c r="BD21" s="316">
        <f t="shared" si="6"/>
        <v>104760</v>
      </c>
      <c r="BF21" s="356">
        <f t="shared" si="7"/>
        <v>1</v>
      </c>
      <c r="BH21" s="457">
        <f t="shared" ref="BH21:BH22" si="16">BD21</f>
        <v>104760</v>
      </c>
      <c r="BI21" s="116"/>
      <c r="BJ21" s="116"/>
      <c r="BL21" s="316">
        <f t="shared" si="8"/>
        <v>104760</v>
      </c>
      <c r="BN21" s="322" t="str">
        <f t="shared" si="9"/>
        <v>YES</v>
      </c>
      <c r="BP21" s="316">
        <f t="shared" si="10"/>
        <v>104760</v>
      </c>
      <c r="BQ21" s="116"/>
      <c r="BR21" s="316">
        <f t="shared" si="11"/>
        <v>0</v>
      </c>
    </row>
    <row r="22" spans="1:70" ht="15" customHeight="1">
      <c r="A22" s="68">
        <f t="shared" si="12"/>
        <v>8</v>
      </c>
      <c r="B22" s="68" t="s">
        <v>119</v>
      </c>
      <c r="C22" s="73" t="s">
        <v>3013</v>
      </c>
      <c r="D22" s="73"/>
      <c r="E22" s="73"/>
      <c r="F22" s="126">
        <f>F374</f>
        <v>55538</v>
      </c>
      <c r="G22" s="126">
        <f>G374</f>
        <v>252994</v>
      </c>
      <c r="H22" s="127">
        <f>H374</f>
        <v>4.555331484749181</v>
      </c>
      <c r="I22" s="126"/>
      <c r="J22" s="129">
        <v>2.8299999999999999E-2</v>
      </c>
      <c r="K22" s="126"/>
      <c r="L22" s="126">
        <f>L374</f>
        <v>267516.08076466003</v>
      </c>
      <c r="M22" s="126"/>
      <c r="N22" s="126">
        <f>N374</f>
        <v>148620.04486925554</v>
      </c>
      <c r="P22" s="128">
        <f>P374</f>
        <v>148800</v>
      </c>
      <c r="Q22" s="126"/>
      <c r="R22" s="74">
        <f>R374</f>
        <v>179.95513074444671</v>
      </c>
      <c r="S22" s="126"/>
      <c r="T22" s="75">
        <f t="shared" si="15"/>
        <v>1.2108402396376434E-3</v>
      </c>
      <c r="V22" s="128">
        <f>V374</f>
        <v>3720</v>
      </c>
      <c r="X22" s="267">
        <v>0.33226084413069085</v>
      </c>
      <c r="AH22" s="295">
        <v>2</v>
      </c>
      <c r="AJ22" s="296" t="s">
        <v>3738</v>
      </c>
      <c r="AL22" s="316" t="str">
        <f>IF(AL59=0,"",AL59)</f>
        <v/>
      </c>
      <c r="AN22" s="316" t="str">
        <f>IF(AN59=0,"",AN59)</f>
        <v/>
      </c>
      <c r="AP22" s="316" t="str">
        <f>IF(AP59=0,"",AP59)</f>
        <v/>
      </c>
      <c r="AR22" s="316">
        <f t="shared" si="2"/>
        <v>0</v>
      </c>
      <c r="AT22" s="356">
        <f t="shared" si="3"/>
        <v>0</v>
      </c>
      <c r="AZ22" s="316">
        <f t="shared" si="4"/>
        <v>0</v>
      </c>
      <c r="BB22" s="322" t="str">
        <f t="shared" si="5"/>
        <v>YES</v>
      </c>
      <c r="BD22" s="316">
        <f t="shared" si="6"/>
        <v>148800</v>
      </c>
      <c r="BF22" s="356">
        <f t="shared" si="7"/>
        <v>1</v>
      </c>
      <c r="BH22" s="457">
        <f t="shared" si="16"/>
        <v>148800</v>
      </c>
      <c r="BI22" s="116"/>
      <c r="BJ22" s="116"/>
      <c r="BL22" s="316">
        <f t="shared" si="8"/>
        <v>148800</v>
      </c>
      <c r="BN22" s="322" t="str">
        <f t="shared" si="9"/>
        <v>YES</v>
      </c>
      <c r="BP22" s="316">
        <f t="shared" si="10"/>
        <v>148800</v>
      </c>
      <c r="BQ22" s="116"/>
      <c r="BR22" s="316">
        <f t="shared" si="11"/>
        <v>0</v>
      </c>
    </row>
    <row r="23" spans="1:70" ht="15" customHeight="1">
      <c r="A23" s="68">
        <f t="shared" si="12"/>
        <v>9</v>
      </c>
      <c r="B23" s="68" t="s">
        <v>119</v>
      </c>
      <c r="C23" s="73" t="s">
        <v>2843</v>
      </c>
      <c r="D23" s="73"/>
      <c r="E23" s="73"/>
      <c r="F23" s="126">
        <f>F177</f>
        <v>77405</v>
      </c>
      <c r="G23" s="126">
        <f>G177</f>
        <v>370210</v>
      </c>
      <c r="H23" s="127">
        <f>H177</f>
        <v>4.782765971190492</v>
      </c>
      <c r="I23" s="126"/>
      <c r="J23" s="129">
        <v>1.9E-2</v>
      </c>
      <c r="K23" s="126"/>
      <c r="L23" s="126">
        <f>L177</f>
        <v>384411.62580999994</v>
      </c>
      <c r="M23" s="126"/>
      <c r="N23" s="126">
        <f>N177</f>
        <v>213562.01433888887</v>
      </c>
      <c r="P23" s="128">
        <f>P177</f>
        <v>213760</v>
      </c>
      <c r="Q23" s="126"/>
      <c r="R23" s="74">
        <f>R177</f>
        <v>197.98566111114087</v>
      </c>
      <c r="S23" s="126"/>
      <c r="T23" s="75">
        <f t="shared" si="15"/>
        <v>9.270640273928546E-4</v>
      </c>
      <c r="V23" s="128">
        <f>V177</f>
        <v>5344</v>
      </c>
      <c r="X23" s="267">
        <v>0.32183085275924478</v>
      </c>
      <c r="AH23" s="295">
        <v>2</v>
      </c>
      <c r="AJ23" s="296" t="s">
        <v>3738</v>
      </c>
      <c r="AL23" s="316" t="str">
        <f>IF(AL60+AL61=0,"",AL60+AL61)</f>
        <v/>
      </c>
      <c r="AN23" s="316" t="str">
        <f>IF(AN60+AN61=0,"",AN60+AN61)</f>
        <v/>
      </c>
      <c r="AP23" s="316" t="str">
        <f>IF(AP60+AP61=0,"",AP60+AP61)</f>
        <v/>
      </c>
      <c r="AR23" s="316">
        <f t="shared" si="2"/>
        <v>0</v>
      </c>
      <c r="AT23" s="356">
        <f t="shared" si="3"/>
        <v>0</v>
      </c>
      <c r="AZ23" s="316">
        <f t="shared" si="4"/>
        <v>0</v>
      </c>
      <c r="BB23" s="322" t="str">
        <f t="shared" si="5"/>
        <v>YES</v>
      </c>
      <c r="BD23" s="316">
        <f t="shared" si="6"/>
        <v>213760</v>
      </c>
      <c r="BF23" s="356">
        <f t="shared" si="7"/>
        <v>1</v>
      </c>
      <c r="BH23" s="116"/>
      <c r="BI23" s="116"/>
      <c r="BJ23" s="457">
        <f>BD23</f>
        <v>213760</v>
      </c>
      <c r="BL23" s="316">
        <f t="shared" si="8"/>
        <v>213760</v>
      </c>
      <c r="BN23" s="322" t="str">
        <f t="shared" si="9"/>
        <v>YES</v>
      </c>
      <c r="BP23" s="316">
        <f t="shared" si="10"/>
        <v>0</v>
      </c>
      <c r="BQ23" s="116"/>
      <c r="BR23" s="316">
        <f t="shared" si="11"/>
        <v>213760</v>
      </c>
    </row>
    <row r="24" spans="1:70" ht="15" customHeight="1">
      <c r="A24" s="68">
        <f t="shared" si="12"/>
        <v>10</v>
      </c>
      <c r="B24" s="68" t="s">
        <v>119</v>
      </c>
      <c r="C24" s="73" t="s">
        <v>2966</v>
      </c>
      <c r="D24" s="73"/>
      <c r="E24" s="73"/>
      <c r="F24" s="126">
        <f>F324</f>
        <v>32130</v>
      </c>
      <c r="G24" s="126">
        <f>G324</f>
        <v>145068</v>
      </c>
      <c r="H24" s="127">
        <f>H324</f>
        <v>4.515032679738562</v>
      </c>
      <c r="I24" s="126"/>
      <c r="J24" s="129">
        <v>3.04E-2</v>
      </c>
      <c r="K24" s="126"/>
      <c r="L24" s="126">
        <f>L324</f>
        <v>154022.20044288001</v>
      </c>
      <c r="M24" s="126"/>
      <c r="N24" s="126">
        <f>N324</f>
        <v>85567.889134933343</v>
      </c>
      <c r="P24" s="128">
        <f>P324</f>
        <v>85760</v>
      </c>
      <c r="Q24" s="126"/>
      <c r="R24" s="74">
        <f>R324</f>
        <v>192.11086506666652</v>
      </c>
      <c r="S24" s="126"/>
      <c r="T24" s="75">
        <f t="shared" si="15"/>
        <v>2.2451280148295337E-3</v>
      </c>
      <c r="V24" s="128">
        <f>V324</f>
        <v>2144</v>
      </c>
      <c r="X24" s="267">
        <v>0.31806295301538168</v>
      </c>
      <c r="AH24" s="295">
        <v>2</v>
      </c>
      <c r="AJ24" s="296" t="s">
        <v>3738</v>
      </c>
      <c r="AL24" s="316" t="str">
        <f>IF(AL62=0,"",AL62)</f>
        <v/>
      </c>
      <c r="AN24" s="316" t="str">
        <f>IF(AN62=0,"",AN62)</f>
        <v/>
      </c>
      <c r="AP24" s="316" t="str">
        <f>IF(AP62=0,"",AP62)</f>
        <v/>
      </c>
      <c r="AR24" s="316">
        <f t="shared" si="2"/>
        <v>0</v>
      </c>
      <c r="AT24" s="356">
        <f t="shared" si="3"/>
        <v>0</v>
      </c>
      <c r="AZ24" s="316">
        <f t="shared" si="4"/>
        <v>0</v>
      </c>
      <c r="BB24" s="322" t="str">
        <f t="shared" si="5"/>
        <v>YES</v>
      </c>
      <c r="BD24" s="316">
        <f t="shared" si="6"/>
        <v>85760</v>
      </c>
      <c r="BF24" s="356">
        <f t="shared" si="7"/>
        <v>1</v>
      </c>
      <c r="BH24" s="457">
        <f t="shared" ref="BH24:BH26" si="17">BD24</f>
        <v>85760</v>
      </c>
      <c r="BI24" s="116"/>
      <c r="BJ24" s="116"/>
      <c r="BL24" s="316">
        <f t="shared" si="8"/>
        <v>85760</v>
      </c>
      <c r="BN24" s="322" t="str">
        <f t="shared" si="9"/>
        <v>YES</v>
      </c>
      <c r="BP24" s="316">
        <f t="shared" si="10"/>
        <v>85760</v>
      </c>
      <c r="BQ24" s="116"/>
      <c r="BR24" s="316">
        <f t="shared" si="11"/>
        <v>0</v>
      </c>
    </row>
    <row r="25" spans="1:70" ht="15" customHeight="1">
      <c r="A25" s="68">
        <f t="shared" si="12"/>
        <v>11</v>
      </c>
      <c r="B25" s="68" t="s">
        <v>119</v>
      </c>
      <c r="C25" s="73" t="s">
        <v>2778</v>
      </c>
      <c r="D25" s="115"/>
      <c r="E25" s="73"/>
      <c r="F25" s="126">
        <f>F105</f>
        <v>99401</v>
      </c>
      <c r="G25" s="126">
        <f>G105</f>
        <v>436406</v>
      </c>
      <c r="H25" s="127">
        <f>H105</f>
        <v>4.390358245892898</v>
      </c>
      <c r="I25" s="126"/>
      <c r="J25" s="105">
        <v>2.3300000000000001E-2</v>
      </c>
      <c r="K25" s="126"/>
      <c r="L25" s="126">
        <f>L105</f>
        <v>456979.44005334005</v>
      </c>
      <c r="M25" s="126"/>
      <c r="N25" s="126">
        <f>N105</f>
        <v>253877.46669630005</v>
      </c>
      <c r="P25" s="128">
        <f>P105</f>
        <v>254080</v>
      </c>
      <c r="Q25" s="126"/>
      <c r="R25" s="74">
        <f>R105</f>
        <v>202.53330369997002</v>
      </c>
      <c r="S25" s="126"/>
      <c r="T25" s="75">
        <f t="shared" si="15"/>
        <v>7.9776006250389172E-4</v>
      </c>
      <c r="V25" s="128">
        <f>V105</f>
        <v>6352</v>
      </c>
      <c r="X25" s="267">
        <v>0.30738120007515934</v>
      </c>
      <c r="AH25" s="295">
        <v>2</v>
      </c>
      <c r="AJ25" s="296" t="s">
        <v>3738</v>
      </c>
      <c r="AL25" s="316" t="str">
        <f>IF(AL63=0,"",AL63)</f>
        <v/>
      </c>
      <c r="AN25" s="316" t="str">
        <f>IF(AN63=0,"",AN63)</f>
        <v/>
      </c>
      <c r="AP25" s="316" t="str">
        <f>IF(AP63=0,"",AP63)</f>
        <v/>
      </c>
      <c r="AR25" s="316">
        <f t="shared" si="2"/>
        <v>0</v>
      </c>
      <c r="AT25" s="356">
        <f t="shared" si="3"/>
        <v>0</v>
      </c>
      <c r="AZ25" s="316">
        <f t="shared" si="4"/>
        <v>0</v>
      </c>
      <c r="BB25" s="322" t="str">
        <f t="shared" si="5"/>
        <v>YES</v>
      </c>
      <c r="BD25" s="316">
        <f t="shared" si="6"/>
        <v>254080</v>
      </c>
      <c r="BF25" s="356">
        <f t="shared" si="7"/>
        <v>1</v>
      </c>
      <c r="BH25" s="457">
        <f t="shared" si="17"/>
        <v>254080</v>
      </c>
      <c r="BI25" s="116"/>
      <c r="BJ25" s="116"/>
      <c r="BL25" s="316">
        <f t="shared" si="8"/>
        <v>254080</v>
      </c>
      <c r="BN25" s="322" t="str">
        <f t="shared" si="9"/>
        <v>YES</v>
      </c>
      <c r="BP25" s="316">
        <f t="shared" si="10"/>
        <v>254080</v>
      </c>
      <c r="BQ25" s="116"/>
      <c r="BR25" s="316">
        <f t="shared" si="11"/>
        <v>0</v>
      </c>
    </row>
    <row r="26" spans="1:70" ht="15" customHeight="1">
      <c r="A26" s="68">
        <f t="shared" si="12"/>
        <v>12</v>
      </c>
      <c r="B26" s="68" t="s">
        <v>119</v>
      </c>
      <c r="C26" s="73" t="s">
        <v>2867</v>
      </c>
      <c r="D26" s="73"/>
      <c r="E26" s="73"/>
      <c r="F26" s="126">
        <f>F210</f>
        <v>106235</v>
      </c>
      <c r="G26" s="126">
        <f>G210</f>
        <v>458158</v>
      </c>
      <c r="H26" s="127">
        <f>H210</f>
        <v>4.3126841436438088</v>
      </c>
      <c r="I26" s="126"/>
      <c r="J26" s="129">
        <v>2.4500000000000001E-2</v>
      </c>
      <c r="K26" s="126"/>
      <c r="L26" s="126">
        <f>L210</f>
        <v>480882.75133950001</v>
      </c>
      <c r="M26" s="126"/>
      <c r="N26" s="126">
        <f>N210</f>
        <v>267157.08407749998</v>
      </c>
      <c r="P26" s="128">
        <f>P210</f>
        <v>267360</v>
      </c>
      <c r="Q26" s="126"/>
      <c r="R26" s="74">
        <f>R210</f>
        <v>202.91592250002941</v>
      </c>
      <c r="S26" s="126"/>
      <c r="T26" s="75">
        <f t="shared" si="15"/>
        <v>7.5953786964213621E-4</v>
      </c>
      <c r="V26" s="128">
        <f>V210</f>
        <v>6684</v>
      </c>
      <c r="X26" s="267">
        <v>0.30365507095805377</v>
      </c>
      <c r="AH26" s="295">
        <v>2</v>
      </c>
      <c r="AJ26" s="296" t="s">
        <v>3738</v>
      </c>
      <c r="AL26" s="316" t="str">
        <f>IF(AL64+AL65=0,"",AL64+AL65)</f>
        <v/>
      </c>
      <c r="AN26" s="316" t="str">
        <f>IF(AN64+AN65=0,"",AN64+AN65)</f>
        <v/>
      </c>
      <c r="AP26" s="316" t="str">
        <f>IF(AP64+AP65=0,"",AP64+AP65)</f>
        <v/>
      </c>
      <c r="AR26" s="316">
        <f t="shared" si="2"/>
        <v>0</v>
      </c>
      <c r="AT26" s="356">
        <f t="shared" si="3"/>
        <v>0</v>
      </c>
      <c r="AZ26" s="316">
        <f t="shared" si="4"/>
        <v>0</v>
      </c>
      <c r="BB26" s="322" t="str">
        <f t="shared" si="5"/>
        <v>YES</v>
      </c>
      <c r="BD26" s="316">
        <f t="shared" si="6"/>
        <v>267360</v>
      </c>
      <c r="BF26" s="356">
        <f t="shared" si="7"/>
        <v>1</v>
      </c>
      <c r="BH26" s="457">
        <f t="shared" si="17"/>
        <v>267360</v>
      </c>
      <c r="BI26" s="116"/>
      <c r="BJ26" s="116"/>
      <c r="BL26" s="316">
        <f t="shared" si="8"/>
        <v>267360</v>
      </c>
      <c r="BN26" s="322" t="str">
        <f t="shared" si="9"/>
        <v>YES</v>
      </c>
      <c r="BP26" s="316">
        <f t="shared" si="10"/>
        <v>267360</v>
      </c>
      <c r="BQ26" s="116"/>
      <c r="BR26" s="316">
        <f t="shared" si="11"/>
        <v>0</v>
      </c>
    </row>
    <row r="27" spans="1:70" ht="15" customHeight="1">
      <c r="A27" s="68">
        <f t="shared" si="12"/>
        <v>13</v>
      </c>
      <c r="B27" s="68" t="s">
        <v>119</v>
      </c>
      <c r="C27" s="73" t="s">
        <v>2898</v>
      </c>
      <c r="D27" s="73"/>
      <c r="E27" s="73"/>
      <c r="F27" s="126">
        <f>F241</f>
        <v>75306</v>
      </c>
      <c r="G27" s="126">
        <f>G241</f>
        <v>296649</v>
      </c>
      <c r="H27" s="127">
        <f>H241</f>
        <v>3.9392478686957215</v>
      </c>
      <c r="I27" s="126"/>
      <c r="J27" s="129">
        <v>2.1899999999999999E-2</v>
      </c>
      <c r="K27" s="126"/>
      <c r="L27" s="126">
        <f>L241</f>
        <v>309784.50202689006</v>
      </c>
      <c r="M27" s="126"/>
      <c r="N27" s="126">
        <f>N241</f>
        <v>172102.50112605002</v>
      </c>
      <c r="P27" s="128">
        <f>P241</f>
        <v>172320</v>
      </c>
      <c r="Q27" s="126"/>
      <c r="R27" s="74">
        <f>R241</f>
        <v>217.4988739499986</v>
      </c>
      <c r="S27" s="126"/>
      <c r="T27" s="75">
        <f t="shared" si="15"/>
        <v>1.2637752067920251E-3</v>
      </c>
      <c r="V27" s="128">
        <f>V241</f>
        <v>4308</v>
      </c>
      <c r="X27" s="267">
        <v>0.2908015870608025</v>
      </c>
      <c r="AH27" s="295">
        <v>2</v>
      </c>
      <c r="AJ27" s="296" t="s">
        <v>3738</v>
      </c>
      <c r="AL27" s="316" t="str">
        <f>IF(AL66+AL67=0,"",AL66+AL67)</f>
        <v/>
      </c>
      <c r="AN27" s="316" t="str">
        <f>IF(AN66+AN67=0,"",AN66+AN67)</f>
        <v/>
      </c>
      <c r="AP27" s="316" t="str">
        <f>IF(AP66+AP67=0,"",AP66+AP67)</f>
        <v/>
      </c>
      <c r="AR27" s="316">
        <f t="shared" si="2"/>
        <v>0</v>
      </c>
      <c r="AT27" s="356">
        <f t="shared" si="3"/>
        <v>0</v>
      </c>
      <c r="AZ27" s="316">
        <f t="shared" si="4"/>
        <v>0</v>
      </c>
      <c r="BB27" s="322" t="str">
        <f t="shared" si="5"/>
        <v>YES</v>
      </c>
      <c r="BD27" s="316">
        <f t="shared" si="6"/>
        <v>172320</v>
      </c>
      <c r="BF27" s="356">
        <f t="shared" si="7"/>
        <v>1</v>
      </c>
      <c r="BH27" s="457">
        <f t="shared" ref="BH27:BH30" si="18">BD27</f>
        <v>172320</v>
      </c>
      <c r="BI27" s="116"/>
      <c r="BJ27" s="116"/>
      <c r="BL27" s="316">
        <f t="shared" si="8"/>
        <v>172320</v>
      </c>
      <c r="BN27" s="322" t="str">
        <f t="shared" si="9"/>
        <v>YES</v>
      </c>
      <c r="BP27" s="316">
        <f t="shared" si="10"/>
        <v>172320</v>
      </c>
      <c r="BQ27" s="116"/>
      <c r="BR27" s="316">
        <f t="shared" si="11"/>
        <v>0</v>
      </c>
    </row>
    <row r="28" spans="1:70" ht="15" customHeight="1">
      <c r="A28" s="68">
        <f t="shared" si="12"/>
        <v>14</v>
      </c>
      <c r="B28" s="68" t="s">
        <v>119</v>
      </c>
      <c r="C28" s="73" t="s">
        <v>2930</v>
      </c>
      <c r="D28" s="73"/>
      <c r="E28" s="73"/>
      <c r="F28" s="126">
        <f>F290</f>
        <v>151985</v>
      </c>
      <c r="G28" s="126">
        <f>G290</f>
        <v>688819</v>
      </c>
      <c r="H28" s="127">
        <f>H290</f>
        <v>4.5321511991314933</v>
      </c>
      <c r="I28" s="126"/>
      <c r="J28" s="129">
        <v>4.0599999999999997E-2</v>
      </c>
      <c r="K28" s="126"/>
      <c r="L28" s="126">
        <f>L290</f>
        <v>745886.52448683989</v>
      </c>
      <c r="M28" s="126"/>
      <c r="N28" s="126">
        <f>N290</f>
        <v>414381.40249268885</v>
      </c>
      <c r="P28" s="128">
        <f>P290</f>
        <v>414720</v>
      </c>
      <c r="Q28" s="126"/>
      <c r="R28" s="74">
        <f>R290</f>
        <v>338.59750731117492</v>
      </c>
      <c r="S28" s="126"/>
      <c r="T28" s="75">
        <f t="shared" si="15"/>
        <v>8.1711559754940729E-4</v>
      </c>
      <c r="V28" s="128">
        <f>V290</f>
        <v>10368</v>
      </c>
      <c r="X28" s="267">
        <v>0.26487800133271583</v>
      </c>
      <c r="Z28" s="315" t="s">
        <v>3729</v>
      </c>
      <c r="AD28" s="291" t="s">
        <v>3299</v>
      </c>
      <c r="AH28" s="295">
        <v>2</v>
      </c>
      <c r="AJ28" s="301" t="s">
        <v>3238</v>
      </c>
      <c r="AL28" s="316" t="str">
        <f>IF(AL68+AL69+AL70=0,"",AL68+AL69+AL70)</f>
        <v/>
      </c>
      <c r="AN28" s="316">
        <f>IF(AN68+AN69+AN70=0,"",AN68+AN69+AN70)</f>
        <v>112280</v>
      </c>
      <c r="AP28" s="316" t="str">
        <f>IF(AP68+AP69+AP70=0,"",AP68+AP69+AP70)</f>
        <v/>
      </c>
      <c r="AR28" s="316">
        <f t="shared" si="2"/>
        <v>112280</v>
      </c>
      <c r="AT28" s="356">
        <f t="shared" si="3"/>
        <v>0.2707368827160494</v>
      </c>
      <c r="AV28" s="311">
        <f>AR28</f>
        <v>112280</v>
      </c>
      <c r="AZ28" s="316">
        <f t="shared" si="4"/>
        <v>112280</v>
      </c>
      <c r="BB28" s="322" t="str">
        <f t="shared" si="5"/>
        <v>YES</v>
      </c>
      <c r="BD28" s="316">
        <f t="shared" si="6"/>
        <v>302440</v>
      </c>
      <c r="BF28" s="356">
        <f t="shared" si="7"/>
        <v>0.72926311728395066</v>
      </c>
      <c r="BH28" s="457">
        <f t="shared" si="18"/>
        <v>302440</v>
      </c>
      <c r="BI28" s="116"/>
      <c r="BJ28" s="116"/>
      <c r="BL28" s="316">
        <f t="shared" si="8"/>
        <v>302440</v>
      </c>
      <c r="BN28" s="322" t="str">
        <f t="shared" si="9"/>
        <v>YES</v>
      </c>
      <c r="BP28" s="316">
        <f t="shared" si="10"/>
        <v>414720</v>
      </c>
      <c r="BQ28" s="116"/>
      <c r="BR28" s="316">
        <f t="shared" si="11"/>
        <v>0</v>
      </c>
    </row>
    <row r="29" spans="1:70" ht="15" customHeight="1">
      <c r="A29" s="68">
        <f t="shared" si="12"/>
        <v>15</v>
      </c>
      <c r="B29" s="68" t="s">
        <v>119</v>
      </c>
      <c r="C29" s="73" t="s">
        <v>2815</v>
      </c>
      <c r="D29" s="73"/>
      <c r="E29" s="73"/>
      <c r="F29" s="126">
        <f>F138</f>
        <v>35104</v>
      </c>
      <c r="G29" s="126">
        <f>G138</f>
        <v>160075</v>
      </c>
      <c r="H29" s="127">
        <f>H138</f>
        <v>4.5600216499544208</v>
      </c>
      <c r="I29" s="126"/>
      <c r="J29" s="129">
        <v>1.5299999999999999E-2</v>
      </c>
      <c r="K29" s="126"/>
      <c r="L29" s="126">
        <f>L138</f>
        <v>165010.76695675001</v>
      </c>
      <c r="M29" s="126"/>
      <c r="N29" s="126">
        <f>N138</f>
        <v>91672.648309305572</v>
      </c>
      <c r="P29" s="128">
        <f>P138</f>
        <v>91760</v>
      </c>
      <c r="Q29" s="126"/>
      <c r="R29" s="74">
        <f>R138</f>
        <v>87.351690694435092</v>
      </c>
      <c r="S29" s="126"/>
      <c r="T29" s="75">
        <f t="shared" si="15"/>
        <v>9.5286535630244393E-4</v>
      </c>
      <c r="V29" s="128">
        <f>V138</f>
        <v>2294</v>
      </c>
      <c r="X29" s="267">
        <v>0.25964079337810403</v>
      </c>
      <c r="AH29" s="295">
        <v>2</v>
      </c>
      <c r="AJ29" s="296" t="s">
        <v>3738</v>
      </c>
      <c r="AL29" s="316" t="str">
        <f>IF(AL71=0,"",AL71)</f>
        <v/>
      </c>
      <c r="AN29" s="316" t="str">
        <f>IF(AN71=0,"",AN71)</f>
        <v/>
      </c>
      <c r="AP29" s="316" t="str">
        <f>IF(AP71=0,"",AP71)</f>
        <v/>
      </c>
      <c r="AR29" s="316">
        <f t="shared" si="2"/>
        <v>0</v>
      </c>
      <c r="AT29" s="356">
        <f t="shared" si="3"/>
        <v>0</v>
      </c>
      <c r="AZ29" s="316">
        <f t="shared" si="4"/>
        <v>0</v>
      </c>
      <c r="BB29" s="322" t="str">
        <f t="shared" si="5"/>
        <v>YES</v>
      </c>
      <c r="BD29" s="316">
        <f t="shared" si="6"/>
        <v>91760</v>
      </c>
      <c r="BF29" s="356">
        <f t="shared" si="7"/>
        <v>1</v>
      </c>
      <c r="BH29" s="116"/>
      <c r="BI29" s="116"/>
      <c r="BJ29" s="457">
        <f>BD29</f>
        <v>91760</v>
      </c>
      <c r="BL29" s="316">
        <f t="shared" si="8"/>
        <v>91760</v>
      </c>
      <c r="BN29" s="322" t="str">
        <f t="shared" si="9"/>
        <v>YES</v>
      </c>
      <c r="BP29" s="316">
        <f t="shared" si="10"/>
        <v>0</v>
      </c>
      <c r="BQ29" s="116"/>
      <c r="BR29" s="316">
        <f t="shared" si="11"/>
        <v>91760</v>
      </c>
    </row>
    <row r="30" spans="1:70" ht="15" customHeight="1">
      <c r="A30" s="68">
        <f t="shared" si="12"/>
        <v>16</v>
      </c>
      <c r="B30" s="68" t="s">
        <v>119</v>
      </c>
      <c r="C30" s="190" t="s">
        <v>2853</v>
      </c>
      <c r="D30" s="73"/>
      <c r="E30" s="73"/>
      <c r="F30" s="126">
        <f>F180</f>
        <v>34108</v>
      </c>
      <c r="G30" s="126">
        <f>G180</f>
        <v>148606</v>
      </c>
      <c r="H30" s="127">
        <f>H180</f>
        <v>4.3569250615691333</v>
      </c>
      <c r="I30" s="126"/>
      <c r="J30" s="129">
        <v>2.5899999999999999E-2</v>
      </c>
      <c r="K30" s="126"/>
      <c r="L30" s="126">
        <f>L180</f>
        <v>156403.47719085999</v>
      </c>
      <c r="M30" s="126"/>
      <c r="N30" s="126">
        <f>N180</f>
        <v>86890.820661588878</v>
      </c>
      <c r="P30" s="128">
        <f>P180</f>
        <v>86920</v>
      </c>
      <c r="Q30" s="126"/>
      <c r="R30" s="74">
        <f>R180</f>
        <v>29.179338411122444</v>
      </c>
      <c r="S30" s="126"/>
      <c r="T30" s="75">
        <f t="shared" si="15"/>
        <v>3.3581612176004591E-4</v>
      </c>
      <c r="V30" s="128">
        <f>V180</f>
        <v>2173</v>
      </c>
      <c r="X30" s="267">
        <v>0.25794382461004267</v>
      </c>
      <c r="AH30" s="295">
        <v>2</v>
      </c>
      <c r="AJ30" s="296" t="s">
        <v>3738</v>
      </c>
      <c r="AL30" s="316" t="str">
        <f t="shared" ref="AL30:AN32" si="19">IF(AL72=0,"",AL72)</f>
        <v/>
      </c>
      <c r="AN30" s="316" t="str">
        <f t="shared" si="19"/>
        <v/>
      </c>
      <c r="AP30" s="316" t="str">
        <f t="shared" ref="AP30" si="20">IF(AP72=0,"",AP72)</f>
        <v/>
      </c>
      <c r="AR30" s="316">
        <f t="shared" si="2"/>
        <v>0</v>
      </c>
      <c r="AT30" s="356">
        <f t="shared" si="3"/>
        <v>0</v>
      </c>
      <c r="AZ30" s="316">
        <f t="shared" si="4"/>
        <v>0</v>
      </c>
      <c r="BB30" s="322" t="str">
        <f t="shared" si="5"/>
        <v>YES</v>
      </c>
      <c r="BD30" s="316">
        <f t="shared" si="6"/>
        <v>86920</v>
      </c>
      <c r="BF30" s="356">
        <f t="shared" si="7"/>
        <v>1</v>
      </c>
      <c r="BH30" s="457">
        <f t="shared" si="18"/>
        <v>86920</v>
      </c>
      <c r="BI30" s="116"/>
      <c r="BJ30" s="116"/>
      <c r="BL30" s="316">
        <f t="shared" si="8"/>
        <v>86920</v>
      </c>
      <c r="BN30" s="322" t="str">
        <f t="shared" si="9"/>
        <v>YES</v>
      </c>
      <c r="BP30" s="316">
        <f t="shared" si="10"/>
        <v>86920</v>
      </c>
      <c r="BQ30" s="116"/>
      <c r="BR30" s="316">
        <f t="shared" si="11"/>
        <v>0</v>
      </c>
    </row>
    <row r="31" spans="1:70" ht="15" customHeight="1">
      <c r="A31" s="68">
        <f t="shared" si="12"/>
        <v>17</v>
      </c>
      <c r="B31" s="68" t="s">
        <v>119</v>
      </c>
      <c r="C31" s="73" t="s">
        <v>2921</v>
      </c>
      <c r="D31" s="73"/>
      <c r="E31" s="73"/>
      <c r="F31" s="126">
        <f>F266</f>
        <v>60256</v>
      </c>
      <c r="G31" s="126">
        <f>G266</f>
        <v>251512</v>
      </c>
      <c r="H31" s="127">
        <f>H266</f>
        <v>4.1740573552841207</v>
      </c>
      <c r="I31" s="126"/>
      <c r="J31" s="129">
        <v>2.4400000000000002E-2</v>
      </c>
      <c r="K31" s="126"/>
      <c r="L31" s="126">
        <f>L266</f>
        <v>263935.52578431997</v>
      </c>
      <c r="M31" s="126"/>
      <c r="N31" s="126">
        <f>N266</f>
        <v>146630.84765795554</v>
      </c>
      <c r="P31" s="128">
        <f>P266</f>
        <v>146800</v>
      </c>
      <c r="Q31" s="126"/>
      <c r="R31" s="74">
        <f>R266</f>
        <v>169.15234204446097</v>
      </c>
      <c r="S31" s="126"/>
      <c r="T31" s="75">
        <f t="shared" si="15"/>
        <v>1.1535931541433975E-3</v>
      </c>
      <c r="V31" s="128">
        <f>V266</f>
        <v>3670</v>
      </c>
      <c r="X31" s="267">
        <v>0.24902589140875983</v>
      </c>
      <c r="AH31" s="295">
        <v>1</v>
      </c>
      <c r="AJ31" s="296" t="s">
        <v>3738</v>
      </c>
      <c r="AL31" s="316" t="str">
        <f t="shared" si="19"/>
        <v/>
      </c>
      <c r="AN31" s="316" t="str">
        <f t="shared" si="19"/>
        <v/>
      </c>
      <c r="AP31" s="316" t="str">
        <f t="shared" ref="AP31" si="21">IF(AP73=0,"",AP73)</f>
        <v/>
      </c>
      <c r="AR31" s="316">
        <f t="shared" si="2"/>
        <v>0</v>
      </c>
      <c r="AT31" s="356">
        <f t="shared" si="3"/>
        <v>0</v>
      </c>
      <c r="AZ31" s="316">
        <f t="shared" si="4"/>
        <v>0</v>
      </c>
      <c r="BB31" s="322" t="str">
        <f t="shared" si="5"/>
        <v>YES</v>
      </c>
      <c r="BD31" s="316">
        <f t="shared" si="6"/>
        <v>146800</v>
      </c>
      <c r="BF31" s="356">
        <f t="shared" si="7"/>
        <v>1</v>
      </c>
      <c r="BH31" s="116"/>
      <c r="BI31" s="116"/>
      <c r="BJ31" s="457">
        <f>BD31</f>
        <v>146800</v>
      </c>
      <c r="BL31" s="316">
        <f t="shared" si="8"/>
        <v>146800</v>
      </c>
      <c r="BN31" s="322" t="str">
        <f t="shared" si="9"/>
        <v>YES</v>
      </c>
      <c r="BP31" s="316">
        <f t="shared" si="10"/>
        <v>0</v>
      </c>
      <c r="BQ31" s="116"/>
      <c r="BR31" s="316">
        <f t="shared" si="11"/>
        <v>146800</v>
      </c>
    </row>
    <row r="32" spans="1:70" ht="15" customHeight="1">
      <c r="A32" s="68">
        <f t="shared" si="12"/>
        <v>18</v>
      </c>
      <c r="B32" s="68" t="s">
        <v>119</v>
      </c>
      <c r="C32" s="73" t="s">
        <v>2791</v>
      </c>
      <c r="D32" s="115"/>
      <c r="E32" s="73"/>
      <c r="F32" s="126">
        <f>F112</f>
        <v>34520</v>
      </c>
      <c r="G32" s="126">
        <f>G112</f>
        <v>151075</v>
      </c>
      <c r="H32" s="127">
        <f>H112</f>
        <v>4.3764484356894551</v>
      </c>
      <c r="I32" s="126"/>
      <c r="J32" s="105">
        <v>6.6E-3</v>
      </c>
      <c r="K32" s="126"/>
      <c r="L32" s="126">
        <f>L112</f>
        <v>153075.77082699997</v>
      </c>
      <c r="M32" s="126"/>
      <c r="N32" s="126">
        <f>N112</f>
        <v>85042.094903888879</v>
      </c>
      <c r="P32" s="128">
        <f>P112</f>
        <v>85120</v>
      </c>
      <c r="Q32" s="126"/>
      <c r="R32" s="74">
        <f>R112</f>
        <v>77.905096111122475</v>
      </c>
      <c r="S32" s="126"/>
      <c r="T32" s="75">
        <f t="shared" si="15"/>
        <v>9.1607686992150944E-4</v>
      </c>
      <c r="V32" s="128">
        <f>V112</f>
        <v>2128</v>
      </c>
      <c r="X32" s="267">
        <v>0.23870925037233162</v>
      </c>
      <c r="AH32" s="295">
        <v>1</v>
      </c>
      <c r="AJ32" s="360" t="s">
        <v>3301</v>
      </c>
      <c r="AL32" s="316" t="str">
        <f t="shared" si="19"/>
        <v/>
      </c>
      <c r="AN32" s="316" t="str">
        <f t="shared" si="19"/>
        <v/>
      </c>
      <c r="AP32" s="316" t="str">
        <f t="shared" ref="AP32" si="22">IF(AP74=0,"",AP74)</f>
        <v/>
      </c>
      <c r="AR32" s="316">
        <f t="shared" si="2"/>
        <v>0</v>
      </c>
      <c r="AT32" s="356">
        <f t="shared" si="3"/>
        <v>0</v>
      </c>
      <c r="AZ32" s="316">
        <f t="shared" si="4"/>
        <v>0</v>
      </c>
      <c r="BB32" s="322" t="str">
        <f t="shared" si="5"/>
        <v>YES</v>
      </c>
      <c r="BD32" s="316">
        <f t="shared" si="6"/>
        <v>85120</v>
      </c>
      <c r="BF32" s="356">
        <f t="shared" si="7"/>
        <v>1</v>
      </c>
      <c r="BH32" s="457">
        <f t="shared" ref="BH32:BH38" si="23">BD32</f>
        <v>85120</v>
      </c>
      <c r="BI32" s="116"/>
      <c r="BJ32" s="116"/>
      <c r="BL32" s="316">
        <f t="shared" si="8"/>
        <v>85120</v>
      </c>
      <c r="BN32" s="322" t="str">
        <f t="shared" si="9"/>
        <v>YES</v>
      </c>
      <c r="BP32" s="316">
        <f t="shared" si="10"/>
        <v>85120</v>
      </c>
      <c r="BQ32" s="116"/>
      <c r="BR32" s="316">
        <f t="shared" si="11"/>
        <v>0</v>
      </c>
    </row>
    <row r="33" spans="1:70" ht="15" customHeight="1">
      <c r="A33" s="68">
        <f t="shared" si="12"/>
        <v>19</v>
      </c>
      <c r="B33" s="68" t="s">
        <v>119</v>
      </c>
      <c r="C33" s="73" t="s">
        <v>2950</v>
      </c>
      <c r="D33" s="73"/>
      <c r="E33" s="73"/>
      <c r="F33" s="126">
        <f>F310</f>
        <v>145575</v>
      </c>
      <c r="G33" s="126">
        <f>G310</f>
        <v>599817</v>
      </c>
      <c r="H33" s="127">
        <f>H310</f>
        <v>4.120329726944874</v>
      </c>
      <c r="I33" s="126"/>
      <c r="J33" s="129">
        <v>2.9100000000000001E-2</v>
      </c>
      <c r="K33" s="126"/>
      <c r="L33" s="126">
        <f>L310</f>
        <v>635234.28043376992</v>
      </c>
      <c r="M33" s="126"/>
      <c r="N33" s="126">
        <f>N310</f>
        <v>352907.93357431662</v>
      </c>
      <c r="P33" s="128">
        <f>P310</f>
        <v>353160</v>
      </c>
      <c r="Q33" s="126"/>
      <c r="R33" s="74">
        <f>R310</f>
        <v>252.06642568337884</v>
      </c>
      <c r="S33" s="126"/>
      <c r="T33" s="75">
        <f t="shared" si="15"/>
        <v>7.142554805453185E-4</v>
      </c>
      <c r="V33" s="128">
        <f>V310</f>
        <v>8829</v>
      </c>
      <c r="X33" s="267">
        <v>0.23670219416922161</v>
      </c>
      <c r="AH33" s="295">
        <v>1</v>
      </c>
      <c r="AJ33" s="360" t="s">
        <v>3301</v>
      </c>
      <c r="AL33" s="316" t="str">
        <f>IF(AL75+AL76+AL77=0,"",AL75+AL76+AL77)</f>
        <v/>
      </c>
      <c r="AN33" s="316" t="str">
        <f>IF(AN75+AN76+AN77=0,"",AN75+AN76+AN77)</f>
        <v/>
      </c>
      <c r="AP33" s="316" t="str">
        <f>IF(AP75+AP76+AP77=0,"",AP75+AP76+AP77)</f>
        <v/>
      </c>
      <c r="AR33" s="316">
        <f t="shared" si="2"/>
        <v>0</v>
      </c>
      <c r="AT33" s="356">
        <f t="shared" si="3"/>
        <v>0</v>
      </c>
      <c r="AZ33" s="316">
        <f t="shared" si="4"/>
        <v>0</v>
      </c>
      <c r="BB33" s="322" t="str">
        <f t="shared" si="5"/>
        <v>YES</v>
      </c>
      <c r="BD33" s="316">
        <f t="shared" si="6"/>
        <v>353160</v>
      </c>
      <c r="BF33" s="356">
        <f t="shared" si="7"/>
        <v>1</v>
      </c>
      <c r="BH33" s="457">
        <f t="shared" si="23"/>
        <v>353160</v>
      </c>
      <c r="BI33" s="116"/>
      <c r="BJ33" s="116"/>
      <c r="BL33" s="316">
        <f t="shared" si="8"/>
        <v>353160</v>
      </c>
      <c r="BN33" s="322" t="str">
        <f t="shared" si="9"/>
        <v>YES</v>
      </c>
      <c r="BP33" s="316">
        <f t="shared" si="10"/>
        <v>353160</v>
      </c>
      <c r="BQ33" s="116"/>
      <c r="BR33" s="316">
        <f t="shared" si="11"/>
        <v>0</v>
      </c>
    </row>
    <row r="34" spans="1:70" ht="15" customHeight="1">
      <c r="A34" s="68">
        <f t="shared" si="12"/>
        <v>20</v>
      </c>
      <c r="B34" s="68" t="s">
        <v>119</v>
      </c>
      <c r="C34" s="73" t="s">
        <v>2855</v>
      </c>
      <c r="D34" s="73"/>
      <c r="E34" s="73"/>
      <c r="F34" s="126">
        <f>F193</f>
        <v>47965</v>
      </c>
      <c r="G34" s="126">
        <f>G193</f>
        <v>214057</v>
      </c>
      <c r="H34" s="127">
        <f>H193</f>
        <v>4.462774940060461</v>
      </c>
      <c r="I34" s="126"/>
      <c r="J34" s="129">
        <v>4.7800000000000002E-2</v>
      </c>
      <c r="K34" s="126"/>
      <c r="L34" s="126">
        <f>L193</f>
        <v>235009.93519588001</v>
      </c>
      <c r="M34" s="126"/>
      <c r="N34" s="126">
        <f>N193</f>
        <v>130561.07510882222</v>
      </c>
      <c r="P34" s="128">
        <f>P193</f>
        <v>130800</v>
      </c>
      <c r="Q34" s="126"/>
      <c r="R34" s="74">
        <f>R193</f>
        <v>238.92489117777131</v>
      </c>
      <c r="S34" s="126"/>
      <c r="T34" s="75">
        <f t="shared" si="15"/>
        <v>1.8299856291672555E-3</v>
      </c>
      <c r="V34" s="128">
        <f>V193</f>
        <v>3270</v>
      </c>
      <c r="X34" s="267">
        <v>0.22769636124957371</v>
      </c>
      <c r="AH34" s="295">
        <v>1</v>
      </c>
      <c r="AJ34" s="360" t="s">
        <v>3301</v>
      </c>
      <c r="AL34" s="316" t="str">
        <f>IF(AL78=0,"",AL78)</f>
        <v/>
      </c>
      <c r="AN34" s="316" t="str">
        <f>IF(AN78=0,"",AN78)</f>
        <v/>
      </c>
      <c r="AP34" s="316" t="str">
        <f>IF(AP78=0,"",AP78)</f>
        <v/>
      </c>
      <c r="AR34" s="316">
        <f t="shared" si="2"/>
        <v>0</v>
      </c>
      <c r="AT34" s="356">
        <f t="shared" si="3"/>
        <v>0</v>
      </c>
      <c r="AZ34" s="316">
        <f t="shared" si="4"/>
        <v>0</v>
      </c>
      <c r="BB34" s="322" t="str">
        <f t="shared" si="5"/>
        <v>YES</v>
      </c>
      <c r="BD34" s="316">
        <f t="shared" si="6"/>
        <v>130800</v>
      </c>
      <c r="BF34" s="356">
        <f t="shared" si="7"/>
        <v>1</v>
      </c>
      <c r="BH34" s="116"/>
      <c r="BI34" s="116"/>
      <c r="BJ34" s="457">
        <f>BD34</f>
        <v>130800</v>
      </c>
      <c r="BL34" s="316">
        <f t="shared" si="8"/>
        <v>130800</v>
      </c>
      <c r="BN34" s="322" t="str">
        <f t="shared" si="9"/>
        <v>YES</v>
      </c>
      <c r="BP34" s="316">
        <f t="shared" si="10"/>
        <v>0</v>
      </c>
      <c r="BQ34" s="116"/>
      <c r="BR34" s="316">
        <f t="shared" si="11"/>
        <v>130800</v>
      </c>
    </row>
    <row r="35" spans="1:70" ht="15" customHeight="1">
      <c r="A35" s="68">
        <f t="shared" si="12"/>
        <v>21</v>
      </c>
      <c r="B35" s="68" t="s">
        <v>119</v>
      </c>
      <c r="C35" s="73" t="s">
        <v>2806</v>
      </c>
      <c r="D35" s="73"/>
      <c r="E35" s="73"/>
      <c r="F35" s="126">
        <f>F131</f>
        <v>25303</v>
      </c>
      <c r="G35" s="126">
        <f>G131</f>
        <v>89960</v>
      </c>
      <c r="H35" s="127">
        <f>H131</f>
        <v>3.5553096470774217</v>
      </c>
      <c r="I35" s="126"/>
      <c r="J35" s="129">
        <v>6.25E-2</v>
      </c>
      <c r="K35" s="126"/>
      <c r="L35" s="126">
        <f>L131</f>
        <v>101556.40625</v>
      </c>
      <c r="M35" s="126"/>
      <c r="N35" s="126">
        <f>N131</f>
        <v>56420.225694444438</v>
      </c>
      <c r="P35" s="128">
        <f>P131</f>
        <v>56600</v>
      </c>
      <c r="Q35" s="126"/>
      <c r="R35" s="74">
        <f>R131</f>
        <v>179.77430555555748</v>
      </c>
      <c r="S35" s="126"/>
      <c r="T35" s="75">
        <f t="shared" si="15"/>
        <v>3.1863450268554919E-3</v>
      </c>
      <c r="V35" s="128">
        <f>V131</f>
        <v>1415</v>
      </c>
      <c r="X35" s="267">
        <v>0.22763450422409959</v>
      </c>
      <c r="AH35" s="295">
        <v>1</v>
      </c>
      <c r="AJ35" s="360" t="s">
        <v>3301</v>
      </c>
      <c r="AL35" s="316" t="str">
        <f t="shared" ref="AL35:AN37" si="24">IF(AL79=0,"",AL79)</f>
        <v/>
      </c>
      <c r="AN35" s="316" t="str">
        <f t="shared" si="24"/>
        <v/>
      </c>
      <c r="AP35" s="316" t="str">
        <f t="shared" ref="AP35" si="25">IF(AP79=0,"",AP79)</f>
        <v/>
      </c>
      <c r="AR35" s="316">
        <f t="shared" si="2"/>
        <v>0</v>
      </c>
      <c r="AT35" s="356">
        <f t="shared" si="3"/>
        <v>0</v>
      </c>
      <c r="AZ35" s="316">
        <f t="shared" si="4"/>
        <v>0</v>
      </c>
      <c r="BB35" s="322" t="str">
        <f t="shared" si="5"/>
        <v>YES</v>
      </c>
      <c r="BD35" s="316">
        <f t="shared" si="6"/>
        <v>56600</v>
      </c>
      <c r="BF35" s="356">
        <f t="shared" si="7"/>
        <v>1</v>
      </c>
      <c r="BH35" s="457">
        <f t="shared" si="23"/>
        <v>56600</v>
      </c>
      <c r="BI35" s="116"/>
      <c r="BJ35" s="116"/>
      <c r="BL35" s="316">
        <f t="shared" si="8"/>
        <v>56600</v>
      </c>
      <c r="BN35" s="322" t="str">
        <f t="shared" si="9"/>
        <v>YES</v>
      </c>
      <c r="BP35" s="316">
        <f t="shared" si="10"/>
        <v>56600</v>
      </c>
      <c r="BQ35" s="116"/>
      <c r="BR35" s="316">
        <f t="shared" si="11"/>
        <v>0</v>
      </c>
    </row>
    <row r="36" spans="1:70" ht="15" customHeight="1">
      <c r="A36" s="68">
        <f t="shared" si="12"/>
        <v>22</v>
      </c>
      <c r="B36" s="68" t="s">
        <v>119</v>
      </c>
      <c r="C36" s="73" t="s">
        <v>2881</v>
      </c>
      <c r="D36" s="73"/>
      <c r="E36" s="73"/>
      <c r="F36" s="126">
        <f>F220</f>
        <v>61923</v>
      </c>
      <c r="G36" s="126">
        <f>G220</f>
        <v>275450</v>
      </c>
      <c r="H36" s="127">
        <f>H220</f>
        <v>4.4482663953619817</v>
      </c>
      <c r="I36" s="126"/>
      <c r="J36" s="129">
        <v>1.0699999999999999E-2</v>
      </c>
      <c r="K36" s="126"/>
      <c r="L36" s="126">
        <f>L220</f>
        <v>281376.16627049999</v>
      </c>
      <c r="M36" s="126"/>
      <c r="N36" s="126">
        <f>N220</f>
        <v>156320.09237249996</v>
      </c>
      <c r="P36" s="128">
        <f>P220</f>
        <v>156480</v>
      </c>
      <c r="Q36" s="126"/>
      <c r="R36" s="74">
        <f>R220</f>
        <v>159.90762750001159</v>
      </c>
      <c r="S36" s="126"/>
      <c r="T36" s="75">
        <f t="shared" si="15"/>
        <v>1.0229499296799465E-3</v>
      </c>
      <c r="V36" s="128">
        <f>V220</f>
        <v>3912</v>
      </c>
      <c r="X36" s="267">
        <v>0.2241568342711926</v>
      </c>
      <c r="AH36" s="295">
        <v>1</v>
      </c>
      <c r="AJ36" s="360" t="s">
        <v>3301</v>
      </c>
      <c r="AL36" s="316" t="str">
        <f t="shared" si="24"/>
        <v/>
      </c>
      <c r="AN36" s="316" t="str">
        <f t="shared" si="24"/>
        <v/>
      </c>
      <c r="AP36" s="316" t="str">
        <f t="shared" ref="AP36" si="26">IF(AP80=0,"",AP80)</f>
        <v/>
      </c>
      <c r="AR36" s="316">
        <f t="shared" si="2"/>
        <v>0</v>
      </c>
      <c r="AT36" s="356">
        <f t="shared" si="3"/>
        <v>0</v>
      </c>
      <c r="AZ36" s="316">
        <f t="shared" si="4"/>
        <v>0</v>
      </c>
      <c r="BB36" s="322" t="str">
        <f t="shared" si="5"/>
        <v>YES</v>
      </c>
      <c r="BD36" s="316">
        <f t="shared" si="6"/>
        <v>156480</v>
      </c>
      <c r="BF36" s="356">
        <f t="shared" si="7"/>
        <v>1</v>
      </c>
      <c r="BH36" s="457">
        <f t="shared" si="23"/>
        <v>156480</v>
      </c>
      <c r="BI36" s="116"/>
      <c r="BJ36" s="116"/>
      <c r="BL36" s="316">
        <f t="shared" si="8"/>
        <v>156480</v>
      </c>
      <c r="BN36" s="322" t="str">
        <f t="shared" si="9"/>
        <v>YES</v>
      </c>
      <c r="BP36" s="316">
        <f t="shared" si="10"/>
        <v>156480</v>
      </c>
      <c r="BQ36" s="116"/>
      <c r="BR36" s="316">
        <f t="shared" si="11"/>
        <v>0</v>
      </c>
    </row>
    <row r="37" spans="1:70" ht="15" customHeight="1">
      <c r="A37" s="68">
        <f t="shared" si="12"/>
        <v>23</v>
      </c>
      <c r="B37" s="68" t="s">
        <v>119</v>
      </c>
      <c r="C37" s="73" t="s">
        <v>2837</v>
      </c>
      <c r="D37" s="73"/>
      <c r="E37" s="73"/>
      <c r="F37" s="126">
        <f>F164</f>
        <v>418787</v>
      </c>
      <c r="G37" s="126">
        <f>G164</f>
        <v>1516210</v>
      </c>
      <c r="H37" s="127">
        <f>H164</f>
        <v>3.6204801008627299</v>
      </c>
      <c r="I37" s="126"/>
      <c r="J37" s="129">
        <v>2.0199999999999999E-2</v>
      </c>
      <c r="K37" s="126"/>
      <c r="L37" s="126">
        <f>L164</f>
        <v>1578083.5583283999</v>
      </c>
      <c r="M37" s="126"/>
      <c r="N37" s="126">
        <f>N164</f>
        <v>876713.08796022204</v>
      </c>
      <c r="P37" s="128">
        <f>P164</f>
        <v>876800</v>
      </c>
      <c r="Q37" s="126"/>
      <c r="R37" s="74">
        <f>R164</f>
        <v>86.912039777875179</v>
      </c>
      <c r="S37" s="126"/>
      <c r="T37" s="75">
        <f t="shared" si="15"/>
        <v>9.9133959526127811E-5</v>
      </c>
      <c r="V37" s="128">
        <f>V164</f>
        <v>21920</v>
      </c>
      <c r="X37" s="267">
        <v>0.21444127132785037</v>
      </c>
      <c r="AH37" s="295">
        <v>1</v>
      </c>
      <c r="AJ37" s="360" t="s">
        <v>3301</v>
      </c>
      <c r="AL37" s="316" t="str">
        <f t="shared" si="24"/>
        <v/>
      </c>
      <c r="AN37" s="316" t="str">
        <f t="shared" si="24"/>
        <v/>
      </c>
      <c r="AP37" s="316" t="str">
        <f t="shared" ref="AP37" si="27">IF(AP81=0,"",AP81)</f>
        <v/>
      </c>
      <c r="AR37" s="316">
        <f t="shared" si="2"/>
        <v>0</v>
      </c>
      <c r="AT37" s="356">
        <f t="shared" si="3"/>
        <v>0</v>
      </c>
      <c r="AZ37" s="316">
        <f t="shared" si="4"/>
        <v>0</v>
      </c>
      <c r="BB37" s="322" t="str">
        <f t="shared" si="5"/>
        <v>YES</v>
      </c>
      <c r="BD37" s="316">
        <f t="shared" si="6"/>
        <v>876800</v>
      </c>
      <c r="BF37" s="356">
        <f t="shared" si="7"/>
        <v>1</v>
      </c>
      <c r="BH37" s="457">
        <f t="shared" si="23"/>
        <v>876800</v>
      </c>
      <c r="BI37" s="116"/>
      <c r="BJ37" s="116"/>
      <c r="BL37" s="316">
        <f t="shared" si="8"/>
        <v>876800</v>
      </c>
      <c r="BN37" s="322" t="str">
        <f t="shared" si="9"/>
        <v>YES</v>
      </c>
      <c r="BP37" s="316">
        <f t="shared" si="10"/>
        <v>876800</v>
      </c>
      <c r="BQ37" s="116"/>
      <c r="BR37" s="316">
        <f t="shared" si="11"/>
        <v>0</v>
      </c>
    </row>
    <row r="38" spans="1:70" ht="15" customHeight="1">
      <c r="A38" s="68">
        <f t="shared" si="12"/>
        <v>24</v>
      </c>
      <c r="B38" s="68" t="s">
        <v>119</v>
      </c>
      <c r="C38" s="73" t="s">
        <v>1484</v>
      </c>
      <c r="D38" s="73"/>
      <c r="E38" s="73"/>
      <c r="F38" s="126">
        <f>F402</f>
        <v>504620</v>
      </c>
      <c r="G38" s="126">
        <f>G402</f>
        <v>2007700</v>
      </c>
      <c r="H38" s="127">
        <f>H402</f>
        <v>3.9786373905116723</v>
      </c>
      <c r="I38" s="126"/>
      <c r="J38" s="129">
        <v>6.6100000000000006E-2</v>
      </c>
      <c r="K38" s="126"/>
      <c r="L38" s="126">
        <f>L402</f>
        <v>2281890.0029169996</v>
      </c>
      <c r="M38" s="126"/>
      <c r="N38" s="126">
        <f>N402</f>
        <v>1267716.6682872223</v>
      </c>
      <c r="P38" s="128">
        <f>P402</f>
        <v>1268240</v>
      </c>
      <c r="Q38" s="126"/>
      <c r="R38" s="74">
        <f>R402</f>
        <v>523.33171277781366</v>
      </c>
      <c r="S38" s="126"/>
      <c r="T38" s="75">
        <f t="shared" si="15"/>
        <v>4.128144134011214E-4</v>
      </c>
      <c r="V38" s="128">
        <f>V402</f>
        <v>31706</v>
      </c>
      <c r="X38" s="267">
        <v>0.14459480998157095</v>
      </c>
      <c r="Z38" s="315" t="s">
        <v>3729</v>
      </c>
      <c r="AH38" s="295">
        <v>1</v>
      </c>
      <c r="AJ38" s="360" t="s">
        <v>3301</v>
      </c>
      <c r="AL38" s="316" t="str">
        <f>IF(AL82+AL83+AL84=0,"",AL82+AL83+AL84)</f>
        <v/>
      </c>
      <c r="AN38" s="316" t="str">
        <f>IF(AN82+AN83+AN84=0,"",AN82+AN83+AN84)</f>
        <v/>
      </c>
      <c r="AP38" s="316" t="str">
        <f>IF(AP82+AP83+AP84=0,"",AP82+AP83+AP84)</f>
        <v/>
      </c>
      <c r="AR38" s="316">
        <f t="shared" si="2"/>
        <v>0</v>
      </c>
      <c r="AT38" s="356">
        <f t="shared" si="3"/>
        <v>0</v>
      </c>
      <c r="AZ38" s="316">
        <f t="shared" si="4"/>
        <v>0</v>
      </c>
      <c r="BB38" s="322" t="str">
        <f t="shared" si="5"/>
        <v>YES</v>
      </c>
      <c r="BD38" s="316">
        <f t="shared" si="6"/>
        <v>1268240</v>
      </c>
      <c r="BF38" s="356">
        <f t="shared" si="7"/>
        <v>1</v>
      </c>
      <c r="BH38" s="457">
        <f t="shared" si="23"/>
        <v>1268240</v>
      </c>
      <c r="BI38" s="116"/>
      <c r="BJ38" s="116"/>
      <c r="BL38" s="316">
        <f t="shared" si="8"/>
        <v>1268240</v>
      </c>
      <c r="BN38" s="322" t="str">
        <f t="shared" si="9"/>
        <v>YES</v>
      </c>
      <c r="BP38" s="316">
        <f t="shared" si="10"/>
        <v>1268240</v>
      </c>
      <c r="BQ38" s="116"/>
      <c r="BR38" s="316">
        <f t="shared" si="11"/>
        <v>0</v>
      </c>
    </row>
    <row r="39" spans="1:70" ht="15" customHeight="1" thickBot="1">
      <c r="F39" s="130">
        <f>SUM(F15:F38)</f>
        <v>2304501</v>
      </c>
      <c r="G39" s="130">
        <f>SUM(G15:G38)</f>
        <v>9526484</v>
      </c>
      <c r="H39" s="131">
        <f>G39/F39</f>
        <v>4.1338597813583071</v>
      </c>
      <c r="I39" s="132"/>
      <c r="J39" s="133">
        <f>J404</f>
        <v>3.3524548912972296E-2</v>
      </c>
      <c r="K39" s="132"/>
      <c r="L39" s="130">
        <f>SUM(L15:L38)</f>
        <v>10175932.929006809</v>
      </c>
      <c r="M39" s="132"/>
      <c r="N39" s="130">
        <f>SUM(N15:N38)</f>
        <v>5653296.0716704503</v>
      </c>
      <c r="P39" s="134">
        <f>SUM(P15:P38)</f>
        <v>5658080</v>
      </c>
      <c r="Q39" s="135"/>
      <c r="R39" s="136">
        <f>SUM(R15:R38)</f>
        <v>4783.9283295503164</v>
      </c>
      <c r="S39" s="135"/>
      <c r="T39" s="137">
        <f t="shared" ref="T39" si="28">R39/N39</f>
        <v>8.4621931505114842E-4</v>
      </c>
      <c r="V39" s="134">
        <f>SUM(V15:V38)</f>
        <v>141452</v>
      </c>
      <c r="X39" s="308"/>
      <c r="Y39" s="308"/>
      <c r="Z39" s="308"/>
      <c r="AA39" s="308"/>
      <c r="AB39" s="308"/>
      <c r="AC39" s="308"/>
      <c r="AD39" s="308"/>
      <c r="AE39" s="308"/>
      <c r="AF39" s="308"/>
      <c r="AG39" s="308"/>
      <c r="AH39" s="308"/>
      <c r="AI39" s="308"/>
      <c r="AJ39" s="308"/>
      <c r="AK39" s="308"/>
      <c r="AL39" s="134">
        <f>SUM(AL15:AL38)</f>
        <v>113200</v>
      </c>
      <c r="AN39" s="134">
        <f>SUM(AN15:AN38)</f>
        <v>112280</v>
      </c>
      <c r="AP39" s="134">
        <f>SUM(AP15:AP38)</f>
        <v>0</v>
      </c>
      <c r="AR39" s="134">
        <f>SUM(AR15:AR38)</f>
        <v>225480</v>
      </c>
      <c r="AT39" s="461">
        <f t="shared" si="3"/>
        <v>3.9850974182054688E-2</v>
      </c>
      <c r="AV39" s="134">
        <f>SUM(AV15:AV38)</f>
        <v>168160</v>
      </c>
      <c r="AX39" s="134">
        <f>SUM(AX15:AX38)</f>
        <v>57320</v>
      </c>
      <c r="AZ39" s="134">
        <f>SUM(AZ15:AZ38)</f>
        <v>225480</v>
      </c>
      <c r="BB39" s="322" t="str">
        <f t="shared" si="5"/>
        <v>YES</v>
      </c>
      <c r="BD39" s="134">
        <f>SUM(BD15:BD38)</f>
        <v>5432600</v>
      </c>
      <c r="BF39" s="461">
        <f t="shared" si="7"/>
        <v>0.96014902581794526</v>
      </c>
      <c r="BH39" s="134">
        <f>SUM(BH15:BH38)</f>
        <v>4658440</v>
      </c>
      <c r="BJ39" s="134">
        <f>SUM(BJ15:BJ38)</f>
        <v>774160</v>
      </c>
      <c r="BL39" s="134">
        <f>SUM(BL15:BL38)</f>
        <v>5432600</v>
      </c>
      <c r="BN39" s="322" t="str">
        <f t="shared" si="9"/>
        <v>YES</v>
      </c>
      <c r="BP39" s="134">
        <f>SUM(BP15:BP38)</f>
        <v>4826600</v>
      </c>
      <c r="BR39" s="134">
        <f>SUM(BR15:BR38)</f>
        <v>831480</v>
      </c>
    </row>
    <row r="40" spans="1:70" ht="15" customHeight="1">
      <c r="F40" s="135"/>
      <c r="G40" s="135"/>
      <c r="H40" s="306"/>
      <c r="I40" s="132"/>
      <c r="J40" s="307"/>
      <c r="K40" s="132"/>
      <c r="L40" s="135"/>
      <c r="M40" s="132"/>
      <c r="N40" s="135"/>
      <c r="P40" s="308"/>
      <c r="Q40" s="135"/>
      <c r="R40" s="309"/>
      <c r="S40" s="135"/>
      <c r="T40" s="310"/>
      <c r="V40" s="308"/>
      <c r="X40" s="308"/>
      <c r="Z40" s="308"/>
      <c r="AB40" s="308"/>
      <c r="AD40" s="308"/>
      <c r="AF40" s="308"/>
      <c r="AG40" s="308"/>
      <c r="AH40" s="308"/>
      <c r="AJ40" s="308"/>
      <c r="AN40" s="316">
        <f>AN39+AL39</f>
        <v>225480</v>
      </c>
      <c r="AO40" s="116"/>
      <c r="AP40" s="316">
        <f>AP39+AN40</f>
        <v>225480</v>
      </c>
      <c r="AV40" s="356">
        <f>AV39/AZ39</f>
        <v>0.74578676601028915</v>
      </c>
      <c r="AW40" s="356"/>
      <c r="AX40" s="356">
        <f>AX39/AZ39</f>
        <v>0.25421323398971085</v>
      </c>
      <c r="BH40" s="356">
        <f>BH39/BL39</f>
        <v>0.85749733092810076</v>
      </c>
      <c r="BI40" s="356"/>
      <c r="BJ40" s="356">
        <f>BJ39/BL39</f>
        <v>0.14250266907189926</v>
      </c>
      <c r="BP40" s="356">
        <f>BP39/$P$39</f>
        <v>0.85304555608969823</v>
      </c>
      <c r="BR40" s="356">
        <f>BR39/$P$39</f>
        <v>0.14695444391030174</v>
      </c>
    </row>
    <row r="41" spans="1:70" ht="15" customHeight="1">
      <c r="N41" s="138"/>
      <c r="T41" s="92"/>
      <c r="X41" s="139"/>
      <c r="Y41" s="69"/>
      <c r="Z41" s="139"/>
      <c r="AA41" s="69"/>
      <c r="AB41" s="139"/>
      <c r="AC41" s="69"/>
    </row>
    <row r="42" spans="1:70" ht="15" customHeight="1">
      <c r="B42" s="122" t="s">
        <v>2018</v>
      </c>
      <c r="C42" s="123"/>
      <c r="D42" s="123"/>
      <c r="E42" s="123"/>
      <c r="F42" s="124"/>
      <c r="G42" s="125"/>
      <c r="H42" s="124"/>
      <c r="I42" s="125"/>
      <c r="J42" s="125"/>
      <c r="K42" s="125"/>
      <c r="L42" s="125"/>
      <c r="M42" s="125"/>
      <c r="N42" s="125"/>
      <c r="O42" s="125"/>
      <c r="P42" s="125"/>
      <c r="Q42" s="125"/>
      <c r="R42" s="140"/>
      <c r="S42" s="125"/>
      <c r="T42" s="141"/>
      <c r="U42" s="125"/>
      <c r="V42" s="125"/>
      <c r="W42" s="125"/>
      <c r="X42" s="125"/>
      <c r="Y42" s="125"/>
      <c r="Z42" s="125"/>
      <c r="AA42" s="125"/>
      <c r="AB42" s="125"/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</row>
    <row r="43" spans="1:70" ht="15" customHeight="1">
      <c r="F43" s="68"/>
      <c r="G43" s="68"/>
      <c r="T43" s="92"/>
      <c r="Y43" s="69"/>
      <c r="Z43" s="139"/>
      <c r="AA43" s="69"/>
      <c r="AB43" s="139"/>
      <c r="AC43" s="69"/>
    </row>
    <row r="44" spans="1:70" ht="15" customHeight="1">
      <c r="F44" s="473" t="s">
        <v>1474</v>
      </c>
      <c r="G44" s="473" t="s">
        <v>1874</v>
      </c>
      <c r="H44" s="474" t="s">
        <v>1475</v>
      </c>
      <c r="I44" s="152"/>
      <c r="J44" s="473" t="s">
        <v>2021</v>
      </c>
      <c r="K44" s="152"/>
      <c r="L44" s="473" t="s">
        <v>1876</v>
      </c>
      <c r="M44" s="152"/>
      <c r="N44" s="473" t="s">
        <v>1877</v>
      </c>
      <c r="O44" s="152"/>
      <c r="P44" s="473" t="s">
        <v>1884</v>
      </c>
      <c r="Q44" s="93"/>
      <c r="R44" s="480" t="s">
        <v>1886</v>
      </c>
      <c r="S44" s="93"/>
      <c r="T44" s="481" t="s">
        <v>1885</v>
      </c>
      <c r="U44" s="152"/>
      <c r="V44" s="473" t="s">
        <v>1883</v>
      </c>
      <c r="X44" s="475" t="s">
        <v>3249</v>
      </c>
      <c r="Y44" s="343"/>
      <c r="Z44" s="475" t="s">
        <v>3286</v>
      </c>
      <c r="AA44" s="343"/>
      <c r="AB44" s="475" t="s">
        <v>3245</v>
      </c>
      <c r="AC44" s="342"/>
      <c r="AD44" s="475" t="s">
        <v>3239</v>
      </c>
      <c r="AE44" s="343"/>
      <c r="AF44" s="475" t="s">
        <v>3285</v>
      </c>
      <c r="AG44" s="342"/>
      <c r="AH44" s="475" t="s">
        <v>3734</v>
      </c>
      <c r="AI44" s="454"/>
      <c r="AJ44" s="475" t="s">
        <v>3237</v>
      </c>
      <c r="AK44" s="5"/>
      <c r="AL44" s="473" t="s">
        <v>3733</v>
      </c>
      <c r="AM44" s="5"/>
      <c r="AN44" s="473" t="s">
        <v>3732</v>
      </c>
      <c r="AO44" s="5"/>
      <c r="AP44" s="473" t="s">
        <v>3240</v>
      </c>
    </row>
    <row r="45" spans="1:70" ht="15" customHeight="1">
      <c r="F45" s="473"/>
      <c r="G45" s="473"/>
      <c r="H45" s="474"/>
      <c r="I45" s="152"/>
      <c r="J45" s="473"/>
      <c r="K45" s="152"/>
      <c r="L45" s="473"/>
      <c r="M45" s="152"/>
      <c r="N45" s="473"/>
      <c r="O45" s="152"/>
      <c r="P45" s="473"/>
      <c r="Q45" s="93"/>
      <c r="R45" s="480"/>
      <c r="S45" s="93"/>
      <c r="T45" s="481"/>
      <c r="U45" s="152"/>
      <c r="V45" s="473"/>
      <c r="X45" s="475"/>
      <c r="Y45" s="343"/>
      <c r="Z45" s="475"/>
      <c r="AA45" s="343"/>
      <c r="AB45" s="475"/>
      <c r="AC45" s="342"/>
      <c r="AD45" s="475"/>
      <c r="AE45" s="343"/>
      <c r="AF45" s="475"/>
      <c r="AG45" s="342"/>
      <c r="AH45" s="475"/>
      <c r="AI45" s="454"/>
      <c r="AJ45" s="475"/>
      <c r="AK45" s="5"/>
      <c r="AL45" s="473"/>
      <c r="AM45" s="5"/>
      <c r="AN45" s="473"/>
      <c r="AO45" s="5"/>
      <c r="AP45" s="473"/>
    </row>
    <row r="46" spans="1:70" ht="15" customHeight="1">
      <c r="B46" s="115" t="s">
        <v>1473</v>
      </c>
      <c r="C46" s="115" t="s">
        <v>118</v>
      </c>
      <c r="D46" s="115" t="s">
        <v>1860</v>
      </c>
      <c r="E46" s="115" t="s">
        <v>1887</v>
      </c>
      <c r="F46" s="473"/>
      <c r="G46" s="473"/>
      <c r="H46" s="474"/>
      <c r="I46" s="152"/>
      <c r="J46" s="473"/>
      <c r="K46" s="152"/>
      <c r="L46" s="473"/>
      <c r="M46" s="152"/>
      <c r="N46" s="473"/>
      <c r="O46" s="152"/>
      <c r="P46" s="473"/>
      <c r="Q46" s="93"/>
      <c r="R46" s="480"/>
      <c r="S46" s="93"/>
      <c r="T46" s="481"/>
      <c r="U46" s="152"/>
      <c r="V46" s="473"/>
      <c r="X46" s="475"/>
      <c r="Y46" s="343"/>
      <c r="Z46" s="475"/>
      <c r="AA46" s="343"/>
      <c r="AB46" s="475"/>
      <c r="AC46" s="342"/>
      <c r="AD46" s="475"/>
      <c r="AE46" s="343"/>
      <c r="AF46" s="475"/>
      <c r="AG46" s="342"/>
      <c r="AH46" s="475"/>
      <c r="AI46" s="454"/>
      <c r="AJ46" s="475"/>
      <c r="AK46" s="5"/>
      <c r="AL46" s="473"/>
      <c r="AM46" s="5"/>
      <c r="AN46" s="473"/>
      <c r="AO46" s="5"/>
      <c r="AP46" s="473"/>
    </row>
    <row r="47" spans="1:70" ht="15" customHeight="1">
      <c r="C47" s="73"/>
      <c r="D47" s="73"/>
      <c r="E47" s="73"/>
      <c r="F47" s="76"/>
      <c r="G47" s="76"/>
      <c r="H47" s="76"/>
      <c r="Q47" s="72"/>
      <c r="R47" s="142"/>
      <c r="S47" s="72"/>
      <c r="T47" s="143"/>
    </row>
    <row r="48" spans="1:70" ht="15" customHeight="1">
      <c r="A48" s="68">
        <v>1</v>
      </c>
      <c r="B48" s="97" t="s">
        <v>119</v>
      </c>
      <c r="C48" s="98" t="s">
        <v>2890</v>
      </c>
      <c r="D48" s="98" t="s">
        <v>2891</v>
      </c>
      <c r="E48" s="144" t="s">
        <v>1878</v>
      </c>
      <c r="F48" s="109">
        <f>F228</f>
        <v>20855</v>
      </c>
      <c r="G48" s="109">
        <f>G228</f>
        <v>94573</v>
      </c>
      <c r="H48" s="110">
        <f>H228</f>
        <v>4.5347878206665069</v>
      </c>
      <c r="J48" s="156">
        <f>J15</f>
        <v>2.9899999999999999E-2</v>
      </c>
      <c r="L48" s="109">
        <f>L228</f>
        <v>100313.01460773003</v>
      </c>
      <c r="N48" s="109">
        <f>N228</f>
        <v>55729.452559850004</v>
      </c>
      <c r="P48" s="111">
        <f>P228</f>
        <v>55880</v>
      </c>
      <c r="Q48" s="76"/>
      <c r="R48" s="219">
        <f>R228</f>
        <v>150.54744014999142</v>
      </c>
      <c r="S48" s="76"/>
      <c r="T48" s="158">
        <f t="shared" ref="T48:T77" si="29">R48/N48</f>
        <v>2.701398151871539E-3</v>
      </c>
      <c r="V48" s="111">
        <f>V228</f>
        <v>1397</v>
      </c>
      <c r="X48" s="267">
        <v>0.90020407515887202</v>
      </c>
      <c r="AH48" s="66">
        <f>AH15</f>
        <v>3</v>
      </c>
      <c r="AJ48" s="301" t="s">
        <v>3238</v>
      </c>
      <c r="AL48" s="311">
        <f>P48</f>
        <v>55880</v>
      </c>
    </row>
    <row r="49" spans="1:38" ht="15" customHeight="1">
      <c r="A49" s="68">
        <f>A48+1</f>
        <v>2</v>
      </c>
      <c r="B49" s="97" t="s">
        <v>119</v>
      </c>
      <c r="C49" s="98" t="s">
        <v>2798</v>
      </c>
      <c r="D49" s="98" t="s">
        <v>2799</v>
      </c>
      <c r="E49" s="144" t="s">
        <v>1878</v>
      </c>
      <c r="F49" s="109">
        <f>F120</f>
        <v>21611</v>
      </c>
      <c r="G49" s="109">
        <f>G120</f>
        <v>100471</v>
      </c>
      <c r="H49" s="110">
        <f>H120</f>
        <v>4.6490676044606909</v>
      </c>
      <c r="J49" s="156">
        <f>J16</f>
        <v>1.2200000000000001E-2</v>
      </c>
      <c r="L49" s="109">
        <f>L120</f>
        <v>102937.44650364001</v>
      </c>
      <c r="N49" s="109">
        <f>N120</f>
        <v>57187.470279799993</v>
      </c>
      <c r="P49" s="111">
        <f>P120</f>
        <v>57320</v>
      </c>
      <c r="Q49" s="76"/>
      <c r="R49" s="219">
        <f>R120</f>
        <v>132.52972020000198</v>
      </c>
      <c r="S49" s="76"/>
      <c r="T49" s="158">
        <f t="shared" si="29"/>
        <v>2.3174607925753048E-3</v>
      </c>
      <c r="V49" s="111">
        <f>V120</f>
        <v>1433</v>
      </c>
      <c r="X49" s="267">
        <v>0.54698370674124874</v>
      </c>
      <c r="AH49" s="66">
        <f t="shared" ref="AH49:AH51" si="30">AH16</f>
        <v>3</v>
      </c>
      <c r="AJ49" s="301" t="s">
        <v>3238</v>
      </c>
      <c r="AL49" s="311">
        <f t="shared" ref="AL49" si="31">P49</f>
        <v>57320</v>
      </c>
    </row>
    <row r="50" spans="1:38" ht="15" customHeight="1">
      <c r="A50" s="68">
        <f t="shared" ref="A50:A84" si="32">A49+1</f>
        <v>3</v>
      </c>
      <c r="B50" s="97" t="s">
        <v>119</v>
      </c>
      <c r="C50" s="98" t="s">
        <v>2977</v>
      </c>
      <c r="D50" s="98" t="s">
        <v>2978</v>
      </c>
      <c r="E50" s="144" t="s">
        <v>1878</v>
      </c>
      <c r="F50" s="109">
        <f>F337</f>
        <v>36526</v>
      </c>
      <c r="G50" s="109">
        <f>G337</f>
        <v>181863</v>
      </c>
      <c r="H50" s="110">
        <f>H337</f>
        <v>4.979001259376882</v>
      </c>
      <c r="J50" s="156">
        <f>J17</f>
        <v>2.9899999999999999E-2</v>
      </c>
      <c r="L50" s="109">
        <f>L337</f>
        <v>192900.99474063003</v>
      </c>
      <c r="N50" s="109">
        <f>N337</f>
        <v>107167.21930035003</v>
      </c>
      <c r="P50" s="111">
        <f>P337</f>
        <v>107360</v>
      </c>
      <c r="Q50" s="76"/>
      <c r="R50" s="219">
        <f>R337</f>
        <v>192.78069964998122</v>
      </c>
      <c r="S50" s="76"/>
      <c r="T50" s="158">
        <f t="shared" si="29"/>
        <v>1.7988775010545745E-3</v>
      </c>
      <c r="V50" s="111">
        <f>V337</f>
        <v>2684</v>
      </c>
      <c r="X50" s="267">
        <v>0.5374980067413383</v>
      </c>
      <c r="AH50" s="66">
        <f t="shared" si="30"/>
        <v>3</v>
      </c>
      <c r="AJ50" s="296" t="s">
        <v>3738</v>
      </c>
      <c r="AL50" s="70"/>
    </row>
    <row r="51" spans="1:38" ht="15" customHeight="1">
      <c r="A51" s="68">
        <f t="shared" si="32"/>
        <v>4</v>
      </c>
      <c r="B51" s="95" t="s">
        <v>119</v>
      </c>
      <c r="C51" s="96" t="s">
        <v>2822</v>
      </c>
      <c r="D51" s="96" t="s">
        <v>2823</v>
      </c>
      <c r="E51" s="144" t="s">
        <v>1879</v>
      </c>
      <c r="F51" s="106">
        <f>F143</f>
        <v>9966</v>
      </c>
      <c r="G51" s="106">
        <f>G143</f>
        <v>28482</v>
      </c>
      <c r="H51" s="107">
        <f>H143</f>
        <v>2.8579169175195664</v>
      </c>
      <c r="J51" s="153">
        <f>J18</f>
        <v>3.5799999999999998E-2</v>
      </c>
      <c r="L51" s="106">
        <f>L143</f>
        <v>30557.814870480004</v>
      </c>
      <c r="N51" s="106">
        <f>N143</f>
        <v>16976.563816933332</v>
      </c>
      <c r="P51" s="108">
        <f>P143</f>
        <v>17040</v>
      </c>
      <c r="Q51" s="76"/>
      <c r="R51" s="220">
        <f>R143</f>
        <v>63.436183066666217</v>
      </c>
      <c r="S51" s="76"/>
      <c r="T51" s="155">
        <f t="shared" si="29"/>
        <v>3.7366915796818419E-3</v>
      </c>
      <c r="V51" s="108">
        <f>V143</f>
        <v>426</v>
      </c>
      <c r="X51" s="267">
        <v>0.53329213945998577</v>
      </c>
      <c r="AH51" s="66">
        <f t="shared" si="30"/>
        <v>3</v>
      </c>
      <c r="AJ51" s="296" t="s">
        <v>3738</v>
      </c>
      <c r="AL51" s="70"/>
    </row>
    <row r="52" spans="1:38" ht="15" customHeight="1">
      <c r="A52" s="68">
        <f t="shared" si="32"/>
        <v>5</v>
      </c>
      <c r="B52" s="95" t="s">
        <v>119</v>
      </c>
      <c r="C52" s="96" t="s">
        <v>2822</v>
      </c>
      <c r="D52" s="96" t="s">
        <v>2826</v>
      </c>
      <c r="E52" s="144"/>
      <c r="F52" s="106">
        <f>F148</f>
        <v>10177</v>
      </c>
      <c r="G52" s="106">
        <f>G148</f>
        <v>24924</v>
      </c>
      <c r="H52" s="107">
        <f>H148</f>
        <v>2.4490517834332319</v>
      </c>
      <c r="J52" s="153">
        <f>J18</f>
        <v>3.5799999999999998E-2</v>
      </c>
      <c r="L52" s="106">
        <f>L148</f>
        <v>26740.501995360002</v>
      </c>
      <c r="N52" s="106">
        <f>N148</f>
        <v>14855.834441866667</v>
      </c>
      <c r="P52" s="108">
        <f>P148</f>
        <v>14960</v>
      </c>
      <c r="Q52" s="76"/>
      <c r="R52" s="220">
        <f>R148</f>
        <v>104.16555813333252</v>
      </c>
      <c r="S52" s="76"/>
      <c r="T52" s="155">
        <f t="shared" si="29"/>
        <v>7.011760836521809E-3</v>
      </c>
      <c r="V52" s="108">
        <f>V148</f>
        <v>374</v>
      </c>
      <c r="X52" s="267">
        <v>0.53329213945998577</v>
      </c>
      <c r="AH52" s="66">
        <f>AH18</f>
        <v>3</v>
      </c>
      <c r="AJ52" s="360" t="s">
        <v>3300</v>
      </c>
    </row>
    <row r="53" spans="1:38" ht="15" customHeight="1">
      <c r="A53" s="68">
        <f t="shared" si="32"/>
        <v>6</v>
      </c>
      <c r="B53" s="95" t="s">
        <v>119</v>
      </c>
      <c r="C53" s="96" t="s">
        <v>2990</v>
      </c>
      <c r="D53" s="96" t="s">
        <v>2991</v>
      </c>
      <c r="E53" s="144" t="s">
        <v>1880</v>
      </c>
      <c r="F53" s="106">
        <f>F344</f>
        <v>27356</v>
      </c>
      <c r="G53" s="106">
        <f>G344</f>
        <v>118201</v>
      </c>
      <c r="H53" s="107">
        <f>H344</f>
        <v>4.320843690598041</v>
      </c>
      <c r="J53" s="153">
        <f>J19</f>
        <v>2.06E-2</v>
      </c>
      <c r="L53" s="106">
        <f>L344</f>
        <v>123121.04097636</v>
      </c>
      <c r="N53" s="106">
        <f>N344</f>
        <v>68400.578320200002</v>
      </c>
      <c r="P53" s="108">
        <f>P344</f>
        <v>68520</v>
      </c>
      <c r="Q53" s="76"/>
      <c r="R53" s="220">
        <f>R344</f>
        <v>119.42167980000522</v>
      </c>
      <c r="S53" s="76"/>
      <c r="T53" s="155">
        <f t="shared" si="29"/>
        <v>1.7459162295523707E-3</v>
      </c>
      <c r="V53" s="108">
        <f>V344</f>
        <v>1713</v>
      </c>
      <c r="X53" s="267">
        <v>0.52008270142546065</v>
      </c>
      <c r="AH53" s="66">
        <f>AH19</f>
        <v>3</v>
      </c>
      <c r="AJ53" s="360" t="s">
        <v>3300</v>
      </c>
    </row>
    <row r="54" spans="1:38" ht="15" customHeight="1">
      <c r="A54" s="68">
        <f t="shared" si="32"/>
        <v>7</v>
      </c>
      <c r="B54" s="95" t="s">
        <v>119</v>
      </c>
      <c r="C54" s="96" t="s">
        <v>2990</v>
      </c>
      <c r="D54" s="96" t="s">
        <v>2995</v>
      </c>
      <c r="E54" s="144"/>
      <c r="F54" s="106">
        <f>F354</f>
        <v>51162</v>
      </c>
      <c r="G54" s="106">
        <f>G354</f>
        <v>237889</v>
      </c>
      <c r="H54" s="107">
        <f>H354</f>
        <v>4.6497204956803877</v>
      </c>
      <c r="J54" s="153">
        <f>J19</f>
        <v>2.06E-2</v>
      </c>
      <c r="L54" s="106">
        <f>L354</f>
        <v>247790.97737603995</v>
      </c>
      <c r="N54" s="106">
        <f>N354</f>
        <v>137661.6540978</v>
      </c>
      <c r="P54" s="108">
        <f>P354</f>
        <v>137800</v>
      </c>
      <c r="Q54" s="76"/>
      <c r="R54" s="220">
        <f>R354</f>
        <v>138.34590220001246</v>
      </c>
      <c r="S54" s="76"/>
      <c r="T54" s="155">
        <f t="shared" si="29"/>
        <v>1.0049705061783317E-3</v>
      </c>
      <c r="V54" s="108">
        <f>V354</f>
        <v>3445</v>
      </c>
      <c r="X54" s="267">
        <v>0.52008270142546065</v>
      </c>
      <c r="AH54" s="66">
        <f>AH19</f>
        <v>3</v>
      </c>
      <c r="AJ54" s="360" t="s">
        <v>3300</v>
      </c>
    </row>
    <row r="55" spans="1:38" ht="15" customHeight="1">
      <c r="A55" s="68">
        <f t="shared" si="32"/>
        <v>8</v>
      </c>
      <c r="B55" s="95" t="s">
        <v>119</v>
      </c>
      <c r="C55" s="96" t="s">
        <v>2990</v>
      </c>
      <c r="D55" s="96" t="s">
        <v>3005</v>
      </c>
      <c r="E55" s="144"/>
      <c r="F55" s="106">
        <f>F363</f>
        <v>38559</v>
      </c>
      <c r="G55" s="106">
        <f>G363</f>
        <v>161918</v>
      </c>
      <c r="H55" s="107">
        <f>H363</f>
        <v>4.1992271583806637</v>
      </c>
      <c r="J55" s="153">
        <f>J19</f>
        <v>2.06E-2</v>
      </c>
      <c r="L55" s="106">
        <f>L363</f>
        <v>168657.73312247999</v>
      </c>
      <c r="N55" s="106">
        <f>N363</f>
        <v>93698.740623599995</v>
      </c>
      <c r="P55" s="108">
        <f>P363</f>
        <v>93920</v>
      </c>
      <c r="Q55" s="76"/>
      <c r="R55" s="220">
        <f>R363</f>
        <v>221.2593764000103</v>
      </c>
      <c r="S55" s="76"/>
      <c r="T55" s="155">
        <f t="shared" si="29"/>
        <v>2.3613911449337182E-3</v>
      </c>
      <c r="V55" s="108">
        <f>V363</f>
        <v>2348</v>
      </c>
      <c r="X55" s="267">
        <v>0.52008270142546065</v>
      </c>
      <c r="AH55" s="66">
        <f>AH19</f>
        <v>3</v>
      </c>
      <c r="AJ55" s="296" t="s">
        <v>3738</v>
      </c>
    </row>
    <row r="56" spans="1:38" ht="15" customHeight="1">
      <c r="A56" s="68">
        <f t="shared" si="32"/>
        <v>9</v>
      </c>
      <c r="B56" s="95" t="s">
        <v>119</v>
      </c>
      <c r="C56" s="96" t="s">
        <v>2907</v>
      </c>
      <c r="D56" s="96" t="s">
        <v>2908</v>
      </c>
      <c r="E56" s="144" t="s">
        <v>1879</v>
      </c>
      <c r="F56" s="106">
        <f>F248</f>
        <v>20924</v>
      </c>
      <c r="G56" s="106">
        <f>G248</f>
        <v>88517</v>
      </c>
      <c r="H56" s="107">
        <f>H248</f>
        <v>4.2304052762378133</v>
      </c>
      <c r="J56" s="153">
        <f>J20</f>
        <v>1.83E-2</v>
      </c>
      <c r="L56" s="106">
        <f>L248</f>
        <v>91786.365658129987</v>
      </c>
      <c r="N56" s="106">
        <f>N248</f>
        <v>50992.425365627772</v>
      </c>
      <c r="P56" s="108">
        <f>P248</f>
        <v>51080</v>
      </c>
      <c r="Q56" s="76"/>
      <c r="R56" s="220">
        <f>R248</f>
        <v>87.574634372225773</v>
      </c>
      <c r="S56" s="76"/>
      <c r="T56" s="155">
        <f t="shared" si="29"/>
        <v>1.7174047663803965E-3</v>
      </c>
      <c r="V56" s="108">
        <f>V248</f>
        <v>1277</v>
      </c>
      <c r="X56" s="267">
        <v>0.42243695398863751</v>
      </c>
      <c r="AH56" s="66">
        <f>AH20</f>
        <v>2</v>
      </c>
      <c r="AJ56" s="296" t="s">
        <v>3738</v>
      </c>
    </row>
    <row r="57" spans="1:38" ht="15" customHeight="1">
      <c r="A57" s="68">
        <f t="shared" si="32"/>
        <v>10</v>
      </c>
      <c r="B57" s="95" t="s">
        <v>119</v>
      </c>
      <c r="C57" s="96" t="s">
        <v>2907</v>
      </c>
      <c r="D57" s="96" t="s">
        <v>2913</v>
      </c>
      <c r="E57" s="144"/>
      <c r="F57" s="106">
        <f>F256</f>
        <v>59598</v>
      </c>
      <c r="G57" s="106">
        <f>G256</f>
        <v>242749</v>
      </c>
      <c r="H57" s="107">
        <f>H256</f>
        <v>4.073106480083224</v>
      </c>
      <c r="J57" s="153">
        <f>J20</f>
        <v>1.83E-2</v>
      </c>
      <c r="L57" s="106">
        <f>L256</f>
        <v>251714.90761260997</v>
      </c>
      <c r="N57" s="106">
        <f>N256</f>
        <v>139841.61534033887</v>
      </c>
      <c r="P57" s="108">
        <f>P256</f>
        <v>139960</v>
      </c>
      <c r="Q57" s="76"/>
      <c r="R57" s="220">
        <f>R256</f>
        <v>118.38465966112199</v>
      </c>
      <c r="S57" s="76"/>
      <c r="T57" s="155">
        <f t="shared" si="29"/>
        <v>8.4656244404073759E-4</v>
      </c>
      <c r="V57" s="108">
        <f>V256</f>
        <v>3499</v>
      </c>
      <c r="X57" s="267">
        <v>0.42243695398863751</v>
      </c>
      <c r="AH57" s="66">
        <f>AH20</f>
        <v>2</v>
      </c>
      <c r="AJ57" s="360" t="s">
        <v>3300</v>
      </c>
    </row>
    <row r="58" spans="1:38" ht="15" customHeight="1">
      <c r="A58" s="68">
        <f t="shared" si="32"/>
        <v>11</v>
      </c>
      <c r="B58" s="97" t="s">
        <v>119</v>
      </c>
      <c r="C58" s="98" t="s">
        <v>2830</v>
      </c>
      <c r="D58" s="98" t="s">
        <v>2831</v>
      </c>
      <c r="E58" s="144" t="s">
        <v>1878</v>
      </c>
      <c r="F58" s="109">
        <f>F157</f>
        <v>41606</v>
      </c>
      <c r="G58" s="109">
        <f>G157</f>
        <v>184131</v>
      </c>
      <c r="H58" s="110">
        <f>H157</f>
        <v>4.4255876556265923</v>
      </c>
      <c r="J58" s="156">
        <f>J21</f>
        <v>1.14E-2</v>
      </c>
      <c r="L58" s="109">
        <f>L157</f>
        <v>188353.11646476001</v>
      </c>
      <c r="N58" s="109">
        <f>N157</f>
        <v>104640.62025820001</v>
      </c>
      <c r="P58" s="111">
        <f>P157</f>
        <v>104760</v>
      </c>
      <c r="Q58" s="76"/>
      <c r="R58" s="219">
        <f>R157</f>
        <v>119.37974179999128</v>
      </c>
      <c r="S58" s="76"/>
      <c r="T58" s="158">
        <f t="shared" si="29"/>
        <v>1.140854684399066E-3</v>
      </c>
      <c r="V58" s="111">
        <f>V157</f>
        <v>2619</v>
      </c>
      <c r="X58" s="267">
        <v>0.33638550814365858</v>
      </c>
      <c r="AH58" s="66">
        <f>AH21</f>
        <v>2</v>
      </c>
      <c r="AJ58" s="296" t="s">
        <v>3738</v>
      </c>
    </row>
    <row r="59" spans="1:38" ht="15" customHeight="1">
      <c r="A59" s="68">
        <f t="shared" si="32"/>
        <v>12</v>
      </c>
      <c r="B59" s="97" t="s">
        <v>119</v>
      </c>
      <c r="C59" s="98" t="s">
        <v>3013</v>
      </c>
      <c r="D59" s="98" t="s">
        <v>3016</v>
      </c>
      <c r="E59" s="144" t="s">
        <v>1878</v>
      </c>
      <c r="F59" s="109">
        <f>F374</f>
        <v>55538</v>
      </c>
      <c r="G59" s="109">
        <f>G374</f>
        <v>252994</v>
      </c>
      <c r="H59" s="110">
        <f>H374</f>
        <v>4.555331484749181</v>
      </c>
      <c r="J59" s="156">
        <f>J22</f>
        <v>2.8299999999999999E-2</v>
      </c>
      <c r="L59" s="109">
        <f>L374</f>
        <v>267516.08076466003</v>
      </c>
      <c r="N59" s="109">
        <f>N374</f>
        <v>148620.04486925554</v>
      </c>
      <c r="P59" s="111">
        <f>P374</f>
        <v>148800</v>
      </c>
      <c r="Q59" s="76"/>
      <c r="R59" s="219">
        <f>R374</f>
        <v>179.95513074444671</v>
      </c>
      <c r="S59" s="76"/>
      <c r="T59" s="158">
        <f t="shared" si="29"/>
        <v>1.2108402396376434E-3</v>
      </c>
      <c r="V59" s="111">
        <f>V374</f>
        <v>3720</v>
      </c>
      <c r="X59" s="267">
        <v>0.33226084413069085</v>
      </c>
      <c r="AH59" s="66">
        <f>AH22</f>
        <v>2</v>
      </c>
      <c r="AJ59" s="296" t="s">
        <v>3738</v>
      </c>
    </row>
    <row r="60" spans="1:38" ht="15" customHeight="1">
      <c r="A60" s="68">
        <f t="shared" si="32"/>
        <v>13</v>
      </c>
      <c r="B60" s="95" t="s">
        <v>119</v>
      </c>
      <c r="C60" s="96" t="s">
        <v>2843</v>
      </c>
      <c r="D60" s="96" t="s">
        <v>2844</v>
      </c>
      <c r="E60" s="144" t="s">
        <v>1879</v>
      </c>
      <c r="F60" s="106">
        <f>F170</f>
        <v>30044</v>
      </c>
      <c r="G60" s="106">
        <f>G170</f>
        <v>147578</v>
      </c>
      <c r="H60" s="107">
        <f>H170</f>
        <v>4.9120623086140327</v>
      </c>
      <c r="J60" s="153">
        <f>J23</f>
        <v>1.9E-2</v>
      </c>
      <c r="L60" s="106">
        <f>L170</f>
        <v>153239.23965799998</v>
      </c>
      <c r="N60" s="106">
        <f>N170</f>
        <v>85132.910921111092</v>
      </c>
      <c r="P60" s="108">
        <f>P170</f>
        <v>85200</v>
      </c>
      <c r="Q60" s="76"/>
      <c r="R60" s="220">
        <f>R170</f>
        <v>67.089078888899166</v>
      </c>
      <c r="S60" s="76"/>
      <c r="T60" s="155">
        <f t="shared" si="29"/>
        <v>7.880510388170287E-4</v>
      </c>
      <c r="V60" s="108">
        <f>V170</f>
        <v>2130</v>
      </c>
      <c r="X60" s="267">
        <v>0.32183085275924478</v>
      </c>
      <c r="AH60" s="66">
        <f>AH23</f>
        <v>2</v>
      </c>
      <c r="AJ60" s="360" t="s">
        <v>3300</v>
      </c>
    </row>
    <row r="61" spans="1:38" ht="15" customHeight="1">
      <c r="A61" s="68">
        <f t="shared" si="32"/>
        <v>14</v>
      </c>
      <c r="B61" s="95" t="s">
        <v>119</v>
      </c>
      <c r="C61" s="96" t="s">
        <v>2843</v>
      </c>
      <c r="D61" s="96" t="s">
        <v>2847</v>
      </c>
      <c r="F61" s="106">
        <f>F176</f>
        <v>47361</v>
      </c>
      <c r="G61" s="106">
        <f>G176</f>
        <v>222632</v>
      </c>
      <c r="H61" s="107">
        <f>H176</f>
        <v>4.7007453389919975</v>
      </c>
      <c r="J61" s="153">
        <f>J23</f>
        <v>1.9E-2</v>
      </c>
      <c r="L61" s="106">
        <f>L176</f>
        <v>231172.38615199996</v>
      </c>
      <c r="N61" s="106">
        <f>N176</f>
        <v>128429.10341777778</v>
      </c>
      <c r="P61" s="108">
        <f>P176</f>
        <v>128560</v>
      </c>
      <c r="Q61" s="76"/>
      <c r="R61" s="220">
        <f>R176</f>
        <v>130.8965822222417</v>
      </c>
      <c r="S61" s="76"/>
      <c r="T61" s="155">
        <f t="shared" si="29"/>
        <v>1.0192127698379803E-3</v>
      </c>
      <c r="V61" s="108">
        <f>V176</f>
        <v>3214</v>
      </c>
      <c r="X61" s="267">
        <v>0.32183085275924478</v>
      </c>
      <c r="AH61" s="66">
        <f>AH23</f>
        <v>2</v>
      </c>
      <c r="AJ61" s="296" t="s">
        <v>3738</v>
      </c>
    </row>
    <row r="62" spans="1:38" ht="15" customHeight="1">
      <c r="A62" s="68">
        <f t="shared" si="32"/>
        <v>15</v>
      </c>
      <c r="B62" s="97" t="s">
        <v>119</v>
      </c>
      <c r="C62" s="98" t="s">
        <v>2966</v>
      </c>
      <c r="D62" s="98" t="s">
        <v>2967</v>
      </c>
      <c r="E62" s="144" t="s">
        <v>1878</v>
      </c>
      <c r="F62" s="109">
        <f>F324</f>
        <v>32130</v>
      </c>
      <c r="G62" s="109">
        <f>G324</f>
        <v>145068</v>
      </c>
      <c r="H62" s="110">
        <f>H324</f>
        <v>4.515032679738562</v>
      </c>
      <c r="J62" s="156">
        <f>J24</f>
        <v>3.04E-2</v>
      </c>
      <c r="L62" s="109">
        <f>L324</f>
        <v>154022.20044288001</v>
      </c>
      <c r="N62" s="109">
        <f>N324</f>
        <v>85567.889134933343</v>
      </c>
      <c r="P62" s="111">
        <f>P324</f>
        <v>85760</v>
      </c>
      <c r="Q62" s="76"/>
      <c r="R62" s="219">
        <f>R324</f>
        <v>192.11086506666652</v>
      </c>
      <c r="S62" s="76"/>
      <c r="T62" s="158">
        <f t="shared" si="29"/>
        <v>2.2451280148295337E-3</v>
      </c>
      <c r="V62" s="111">
        <f>V324</f>
        <v>2144</v>
      </c>
      <c r="X62" s="267">
        <v>0.31806295301538168</v>
      </c>
      <c r="AH62" s="66">
        <f>AH24</f>
        <v>2</v>
      </c>
      <c r="AJ62" s="296" t="s">
        <v>3738</v>
      </c>
    </row>
    <row r="63" spans="1:38" ht="15" customHeight="1">
      <c r="A63" s="68">
        <f t="shared" si="32"/>
        <v>16</v>
      </c>
      <c r="B63" s="97" t="s">
        <v>119</v>
      </c>
      <c r="C63" s="98" t="s">
        <v>2778</v>
      </c>
      <c r="D63" s="98" t="s">
        <v>2779</v>
      </c>
      <c r="E63" s="144" t="s">
        <v>1878</v>
      </c>
      <c r="F63" s="109">
        <f>F105</f>
        <v>99401</v>
      </c>
      <c r="G63" s="109">
        <f>G105</f>
        <v>436406</v>
      </c>
      <c r="H63" s="110">
        <f>H105</f>
        <v>4.390358245892898</v>
      </c>
      <c r="J63" s="156">
        <f>J25</f>
        <v>2.3300000000000001E-2</v>
      </c>
      <c r="L63" s="109">
        <f>L105</f>
        <v>456979.44005334005</v>
      </c>
      <c r="N63" s="109">
        <f>N105</f>
        <v>253877.46669630005</v>
      </c>
      <c r="P63" s="111">
        <f>P105</f>
        <v>254080</v>
      </c>
      <c r="Q63" s="76"/>
      <c r="R63" s="219">
        <f>R105</f>
        <v>202.53330369997002</v>
      </c>
      <c r="S63" s="76"/>
      <c r="T63" s="158">
        <f t="shared" si="29"/>
        <v>7.9776006250389172E-4</v>
      </c>
      <c r="V63" s="111">
        <f>V105</f>
        <v>6352</v>
      </c>
      <c r="X63" s="267">
        <v>0.30738120007515934</v>
      </c>
      <c r="AH63" s="66">
        <f>AH25</f>
        <v>2</v>
      </c>
      <c r="AJ63" s="296" t="s">
        <v>3738</v>
      </c>
    </row>
    <row r="64" spans="1:38" ht="15" customHeight="1">
      <c r="A64" s="68">
        <f t="shared" si="32"/>
        <v>17</v>
      </c>
      <c r="B64" s="95" t="s">
        <v>119</v>
      </c>
      <c r="C64" s="96" t="s">
        <v>2867</v>
      </c>
      <c r="D64" s="96" t="s">
        <v>2868</v>
      </c>
      <c r="E64" s="144" t="s">
        <v>1879</v>
      </c>
      <c r="F64" s="106">
        <f>F200</f>
        <v>40973</v>
      </c>
      <c r="G64" s="106">
        <f>G200</f>
        <v>179839</v>
      </c>
      <c r="H64" s="107">
        <f>H200</f>
        <v>4.3892075269079633</v>
      </c>
      <c r="J64" s="153">
        <f>J26</f>
        <v>2.4500000000000001E-2</v>
      </c>
      <c r="L64" s="106">
        <f>L200</f>
        <v>188759.05935975001</v>
      </c>
      <c r="N64" s="106">
        <f>N200</f>
        <v>104866.14408874999</v>
      </c>
      <c r="P64" s="108">
        <f>P200</f>
        <v>104960</v>
      </c>
      <c r="Q64" s="76"/>
      <c r="R64" s="220">
        <f>R200</f>
        <v>93.855911250015197</v>
      </c>
      <c r="S64" s="76"/>
      <c r="T64" s="155">
        <f t="shared" si="29"/>
        <v>8.9500679237889541E-4</v>
      </c>
      <c r="V64" s="108">
        <f>V200</f>
        <v>2624</v>
      </c>
      <c r="X64" s="267">
        <v>0.30365507095805377</v>
      </c>
      <c r="AH64" s="66">
        <f>AH26</f>
        <v>2</v>
      </c>
      <c r="AJ64" s="296" t="s">
        <v>3738</v>
      </c>
    </row>
    <row r="65" spans="1:40" ht="15" customHeight="1">
      <c r="A65" s="68">
        <f t="shared" si="32"/>
        <v>18</v>
      </c>
      <c r="B65" s="95" t="s">
        <v>119</v>
      </c>
      <c r="C65" s="96" t="s">
        <v>2867</v>
      </c>
      <c r="D65" s="96" t="s">
        <v>2873</v>
      </c>
      <c r="E65" s="144"/>
      <c r="F65" s="106">
        <f>F209</f>
        <v>65262</v>
      </c>
      <c r="G65" s="106">
        <f>G209</f>
        <v>278319</v>
      </c>
      <c r="H65" s="107">
        <f>H209</f>
        <v>4.2646409855658733</v>
      </c>
      <c r="J65" s="153">
        <f>J26</f>
        <v>2.4500000000000001E-2</v>
      </c>
      <c r="L65" s="106">
        <f>L209</f>
        <v>292123.69197975</v>
      </c>
      <c r="N65" s="106">
        <f>N209</f>
        <v>162290.93998875</v>
      </c>
      <c r="P65" s="108">
        <f>P209</f>
        <v>162400</v>
      </c>
      <c r="Q65" s="76"/>
      <c r="R65" s="220">
        <f>R209</f>
        <v>109.06001125001421</v>
      </c>
      <c r="S65" s="76"/>
      <c r="T65" s="155">
        <f t="shared" si="29"/>
        <v>6.7200307828381694E-4</v>
      </c>
      <c r="V65" s="108">
        <f>V209</f>
        <v>4060</v>
      </c>
      <c r="X65" s="267">
        <v>0.30365507095805377</v>
      </c>
      <c r="AH65" s="66">
        <f>AH26</f>
        <v>2</v>
      </c>
      <c r="AJ65" s="296" t="s">
        <v>3738</v>
      </c>
    </row>
    <row r="66" spans="1:40" ht="15" customHeight="1">
      <c r="A66" s="68">
        <f t="shared" si="32"/>
        <v>19</v>
      </c>
      <c r="B66" s="95" t="s">
        <v>119</v>
      </c>
      <c r="C66" s="96" t="s">
        <v>2898</v>
      </c>
      <c r="D66" s="96" t="s">
        <v>2882</v>
      </c>
      <c r="E66" s="144" t="s">
        <v>1879</v>
      </c>
      <c r="F66" s="106">
        <f>F236</f>
        <v>46742</v>
      </c>
      <c r="G66" s="106">
        <f>G236</f>
        <v>192820</v>
      </c>
      <c r="H66" s="107">
        <f>H236</f>
        <v>4.1251978948269219</v>
      </c>
      <c r="J66" s="153">
        <f>J27</f>
        <v>2.1899999999999999E-2</v>
      </c>
      <c r="L66" s="106">
        <f>L236</f>
        <v>201357.99440020003</v>
      </c>
      <c r="N66" s="106">
        <f>N236</f>
        <v>111865.55244455556</v>
      </c>
      <c r="P66" s="108">
        <f>P236</f>
        <v>112000</v>
      </c>
      <c r="Q66" s="76"/>
      <c r="R66" s="220">
        <f>R236</f>
        <v>134.44755544444342</v>
      </c>
      <c r="S66" s="76"/>
      <c r="T66" s="155">
        <f t="shared" si="29"/>
        <v>1.2018673533220183E-3</v>
      </c>
      <c r="V66" s="108">
        <f>V236</f>
        <v>2800</v>
      </c>
      <c r="X66" s="267">
        <v>0.2908015870608025</v>
      </c>
      <c r="AH66" s="66">
        <f>AH27</f>
        <v>2</v>
      </c>
      <c r="AJ66" s="296" t="s">
        <v>3738</v>
      </c>
      <c r="AN66" s="316"/>
    </row>
    <row r="67" spans="1:40" ht="15" customHeight="1">
      <c r="A67" s="68">
        <f t="shared" si="32"/>
        <v>20</v>
      </c>
      <c r="B67" s="95" t="s">
        <v>119</v>
      </c>
      <c r="C67" s="96" t="s">
        <v>2898</v>
      </c>
      <c r="D67" s="96" t="s">
        <v>3024</v>
      </c>
      <c r="E67" s="144"/>
      <c r="F67" s="106">
        <f>F240</f>
        <v>28564</v>
      </c>
      <c r="G67" s="106">
        <f>G240</f>
        <v>103829</v>
      </c>
      <c r="H67" s="107">
        <f>H240</f>
        <v>3.6349600896233021</v>
      </c>
      <c r="J67" s="153">
        <f>J27</f>
        <v>2.1899999999999999E-2</v>
      </c>
      <c r="L67" s="106">
        <f>L240</f>
        <v>108426.50762669</v>
      </c>
      <c r="N67" s="106">
        <f>N240</f>
        <v>60236.948681494439</v>
      </c>
      <c r="P67" s="108">
        <f>P240</f>
        <v>60320</v>
      </c>
      <c r="Q67" s="76"/>
      <c r="R67" s="220">
        <f>R240</f>
        <v>83.051318505555173</v>
      </c>
      <c r="S67" s="76"/>
      <c r="T67" s="155">
        <f t="shared" si="29"/>
        <v>1.3787437830673119E-3</v>
      </c>
      <c r="V67" s="108">
        <f>V240</f>
        <v>1508</v>
      </c>
      <c r="X67" s="267">
        <v>0.2908015870608025</v>
      </c>
      <c r="AH67" s="66">
        <f>AH27</f>
        <v>2</v>
      </c>
      <c r="AJ67" s="296" t="s">
        <v>3738</v>
      </c>
    </row>
    <row r="68" spans="1:40" ht="15" customHeight="1">
      <c r="A68" s="68">
        <f t="shared" si="32"/>
        <v>21</v>
      </c>
      <c r="B68" s="95" t="s">
        <v>119</v>
      </c>
      <c r="C68" s="96" t="s">
        <v>2930</v>
      </c>
      <c r="D68" s="96" t="s">
        <v>2931</v>
      </c>
      <c r="E68" s="144" t="s">
        <v>1880</v>
      </c>
      <c r="F68" s="106">
        <f>F273</f>
        <v>51027</v>
      </c>
      <c r="G68" s="106">
        <f>G273</f>
        <v>227085</v>
      </c>
      <c r="H68" s="107">
        <f>H273</f>
        <v>4.4502910223999059</v>
      </c>
      <c r="J68" s="153">
        <f>J28</f>
        <v>4.0599999999999997E-2</v>
      </c>
      <c r="L68" s="106">
        <f>L273</f>
        <v>245898.61983059996</v>
      </c>
      <c r="N68" s="106">
        <f>N273</f>
        <v>136610.3443503333</v>
      </c>
      <c r="P68" s="108">
        <f>P273</f>
        <v>136680</v>
      </c>
      <c r="Q68" s="76"/>
      <c r="R68" s="220">
        <f>R273</f>
        <v>69.655649666685349</v>
      </c>
      <c r="S68" s="76"/>
      <c r="T68" s="155">
        <f t="shared" si="29"/>
        <v>5.0988561662691843E-4</v>
      </c>
      <c r="V68" s="108">
        <f>V273</f>
        <v>3417</v>
      </c>
      <c r="X68" s="267">
        <v>0.26487800133271583</v>
      </c>
      <c r="AD68" s="291" t="s">
        <v>3299</v>
      </c>
      <c r="AH68" s="66">
        <f>AH28</f>
        <v>2</v>
      </c>
      <c r="AJ68" s="296" t="s">
        <v>3738</v>
      </c>
      <c r="AN68" s="316"/>
    </row>
    <row r="69" spans="1:40" ht="15" customHeight="1">
      <c r="A69" s="68">
        <f t="shared" si="32"/>
        <v>22</v>
      </c>
      <c r="B69" s="95" t="s">
        <v>119</v>
      </c>
      <c r="C69" s="96" t="s">
        <v>2930</v>
      </c>
      <c r="D69" s="96" t="s">
        <v>1479</v>
      </c>
      <c r="E69" s="144"/>
      <c r="F69" s="106">
        <f>F279</f>
        <v>41634</v>
      </c>
      <c r="G69" s="106">
        <f>G279</f>
        <v>186468</v>
      </c>
      <c r="H69" s="107">
        <f>H279</f>
        <v>4.478743334774463</v>
      </c>
      <c r="J69" s="153">
        <f>J28</f>
        <v>4.0599999999999997E-2</v>
      </c>
      <c r="L69" s="106">
        <f>L279</f>
        <v>201916.56799247995</v>
      </c>
      <c r="N69" s="106">
        <f>N279</f>
        <v>112175.87110693331</v>
      </c>
      <c r="P69" s="108">
        <f>P279</f>
        <v>112280</v>
      </c>
      <c r="Q69" s="76"/>
      <c r="R69" s="220">
        <f>R279</f>
        <v>104.12889306668876</v>
      </c>
      <c r="S69" s="76"/>
      <c r="T69" s="155">
        <f t="shared" si="29"/>
        <v>9.2826462624414437E-4</v>
      </c>
      <c r="V69" s="108">
        <f>V279</f>
        <v>2807</v>
      </c>
      <c r="X69" s="267">
        <v>0.26487800133271583</v>
      </c>
      <c r="AD69" s="291" t="s">
        <v>3299</v>
      </c>
      <c r="AH69" s="66">
        <f>AH28</f>
        <v>2</v>
      </c>
      <c r="AJ69" s="296" t="s">
        <v>3738</v>
      </c>
      <c r="AN69" s="311">
        <f>P69</f>
        <v>112280</v>
      </c>
    </row>
    <row r="70" spans="1:40" ht="15" customHeight="1">
      <c r="A70" s="68">
        <f t="shared" si="32"/>
        <v>23</v>
      </c>
      <c r="B70" s="95" t="s">
        <v>119</v>
      </c>
      <c r="C70" s="96" t="s">
        <v>2930</v>
      </c>
      <c r="D70" s="96" t="s">
        <v>2941</v>
      </c>
      <c r="E70" s="144"/>
      <c r="F70" s="106">
        <f>F289</f>
        <v>59324</v>
      </c>
      <c r="G70" s="106">
        <f>G289</f>
        <v>275266</v>
      </c>
      <c r="H70" s="107">
        <f>H289</f>
        <v>4.6400445013822402</v>
      </c>
      <c r="J70" s="153">
        <f t="shared" ref="J70:J75" si="33">J28</f>
        <v>4.0599999999999997E-2</v>
      </c>
      <c r="L70" s="106">
        <f>L289</f>
        <v>298071.33666376001</v>
      </c>
      <c r="N70" s="106">
        <f>N289</f>
        <v>165595.18703542219</v>
      </c>
      <c r="P70" s="108">
        <f>P289</f>
        <v>165760</v>
      </c>
      <c r="Q70" s="76"/>
      <c r="R70" s="220">
        <f>R289</f>
        <v>164.81296457780081</v>
      </c>
      <c r="S70" s="76"/>
      <c r="T70" s="155">
        <f t="shared" si="29"/>
        <v>9.9527629714591856E-4</v>
      </c>
      <c r="V70" s="108">
        <f>V289</f>
        <v>4144</v>
      </c>
      <c r="X70" s="267">
        <v>0.26487800133271583</v>
      </c>
      <c r="AD70" s="291" t="s">
        <v>3299</v>
      </c>
      <c r="AH70" s="66">
        <f>AH28</f>
        <v>2</v>
      </c>
      <c r="AJ70" s="296" t="s">
        <v>3738</v>
      </c>
    </row>
    <row r="71" spans="1:40" ht="15" customHeight="1">
      <c r="A71" s="68">
        <f t="shared" si="32"/>
        <v>24</v>
      </c>
      <c r="B71" s="97" t="s">
        <v>119</v>
      </c>
      <c r="C71" s="98" t="s">
        <v>2815</v>
      </c>
      <c r="D71" s="98" t="s">
        <v>2816</v>
      </c>
      <c r="E71" s="144" t="s">
        <v>1878</v>
      </c>
      <c r="F71" s="109">
        <f>F138</f>
        <v>35104</v>
      </c>
      <c r="G71" s="109">
        <f>G138</f>
        <v>160075</v>
      </c>
      <c r="H71" s="110">
        <f>H138</f>
        <v>4.5600216499544208</v>
      </c>
      <c r="J71" s="156">
        <f t="shared" si="33"/>
        <v>1.5299999999999999E-2</v>
      </c>
      <c r="L71" s="109">
        <f>L138</f>
        <v>165010.76695675001</v>
      </c>
      <c r="N71" s="109">
        <f>N138</f>
        <v>91672.648309305572</v>
      </c>
      <c r="P71" s="111">
        <f>P138</f>
        <v>91760</v>
      </c>
      <c r="Q71" s="76"/>
      <c r="R71" s="219">
        <f>R138</f>
        <v>87.351690694435092</v>
      </c>
      <c r="S71" s="76"/>
      <c r="T71" s="158">
        <f t="shared" si="29"/>
        <v>9.5286535630244393E-4</v>
      </c>
      <c r="V71" s="111">
        <f>V138</f>
        <v>2294</v>
      </c>
      <c r="X71" s="267">
        <v>0.25964079337810403</v>
      </c>
      <c r="AH71" s="66">
        <f>AH29</f>
        <v>2</v>
      </c>
      <c r="AJ71" s="296" t="s">
        <v>3738</v>
      </c>
      <c r="AN71" s="316"/>
    </row>
    <row r="72" spans="1:40" ht="15" customHeight="1">
      <c r="A72" s="68">
        <f t="shared" si="32"/>
        <v>25</v>
      </c>
      <c r="B72" s="97" t="s">
        <v>119</v>
      </c>
      <c r="C72" s="195" t="s">
        <v>2853</v>
      </c>
      <c r="D72" s="98" t="s">
        <v>2854</v>
      </c>
      <c r="E72" s="144" t="s">
        <v>1878</v>
      </c>
      <c r="F72" s="109">
        <f>F180</f>
        <v>34108</v>
      </c>
      <c r="G72" s="109">
        <f>G180</f>
        <v>148606</v>
      </c>
      <c r="H72" s="110">
        <f>H180</f>
        <v>4.3569250615691333</v>
      </c>
      <c r="J72" s="156">
        <f t="shared" si="33"/>
        <v>2.5899999999999999E-2</v>
      </c>
      <c r="L72" s="109">
        <f>L180</f>
        <v>156403.47719085999</v>
      </c>
      <c r="N72" s="109">
        <f>N180</f>
        <v>86890.820661588878</v>
      </c>
      <c r="P72" s="111">
        <f>P180</f>
        <v>86920</v>
      </c>
      <c r="Q72" s="76"/>
      <c r="R72" s="219">
        <f>R180</f>
        <v>29.179338411122444</v>
      </c>
      <c r="S72" s="76"/>
      <c r="T72" s="158">
        <f t="shared" si="29"/>
        <v>3.3581612176004591E-4</v>
      </c>
      <c r="V72" s="111">
        <f>V180</f>
        <v>2173</v>
      </c>
      <c r="X72" s="267">
        <v>0.25794382461004267</v>
      </c>
      <c r="AH72" s="66">
        <f t="shared" ref="AH72:AH74" si="34">AH30</f>
        <v>2</v>
      </c>
      <c r="AJ72" s="296" t="s">
        <v>3738</v>
      </c>
      <c r="AN72" s="316"/>
    </row>
    <row r="73" spans="1:40" ht="15" customHeight="1">
      <c r="A73" s="68">
        <f t="shared" si="32"/>
        <v>26</v>
      </c>
      <c r="B73" s="97" t="s">
        <v>119</v>
      </c>
      <c r="C73" s="98" t="s">
        <v>2921</v>
      </c>
      <c r="D73" s="98" t="s">
        <v>2922</v>
      </c>
      <c r="E73" s="144" t="s">
        <v>1878</v>
      </c>
      <c r="F73" s="109">
        <f>F266</f>
        <v>60256</v>
      </c>
      <c r="G73" s="109">
        <f>G266</f>
        <v>251512</v>
      </c>
      <c r="H73" s="110">
        <f>H266</f>
        <v>4.1740573552841207</v>
      </c>
      <c r="J73" s="156">
        <f t="shared" si="33"/>
        <v>2.4400000000000002E-2</v>
      </c>
      <c r="L73" s="109">
        <f>L266</f>
        <v>263935.52578431997</v>
      </c>
      <c r="N73" s="109">
        <f>N266</f>
        <v>146630.84765795554</v>
      </c>
      <c r="P73" s="111">
        <f>P266</f>
        <v>146800</v>
      </c>
      <c r="Q73" s="76"/>
      <c r="R73" s="219">
        <f>R266</f>
        <v>169.15234204446097</v>
      </c>
      <c r="S73" s="76"/>
      <c r="T73" s="158">
        <f t="shared" si="29"/>
        <v>1.1535931541433975E-3</v>
      </c>
      <c r="V73" s="111">
        <f>V266</f>
        <v>3670</v>
      </c>
      <c r="X73" s="267">
        <v>0.24902589140875983</v>
      </c>
      <c r="AH73" s="66">
        <f t="shared" si="34"/>
        <v>1</v>
      </c>
      <c r="AJ73" s="360" t="s">
        <v>3301</v>
      </c>
    </row>
    <row r="74" spans="1:40" ht="15" customHeight="1">
      <c r="A74" s="68">
        <f t="shared" si="32"/>
        <v>27</v>
      </c>
      <c r="B74" s="97" t="s">
        <v>119</v>
      </c>
      <c r="C74" s="98" t="s">
        <v>2791</v>
      </c>
      <c r="D74" s="98" t="s">
        <v>2792</v>
      </c>
      <c r="E74" s="144" t="s">
        <v>1878</v>
      </c>
      <c r="F74" s="109">
        <f>F112</f>
        <v>34520</v>
      </c>
      <c r="G74" s="109">
        <f>G112</f>
        <v>151075</v>
      </c>
      <c r="H74" s="110">
        <f>H112</f>
        <v>4.3764484356894551</v>
      </c>
      <c r="J74" s="156">
        <f t="shared" si="33"/>
        <v>6.6E-3</v>
      </c>
      <c r="L74" s="109">
        <f>L112</f>
        <v>153075.77082699997</v>
      </c>
      <c r="N74" s="109">
        <f>N112</f>
        <v>85042.094903888879</v>
      </c>
      <c r="P74" s="111">
        <f>P112</f>
        <v>85120</v>
      </c>
      <c r="Q74" s="76"/>
      <c r="R74" s="219">
        <f>R112</f>
        <v>77.905096111122475</v>
      </c>
      <c r="S74" s="76"/>
      <c r="T74" s="158">
        <f t="shared" si="29"/>
        <v>9.1607686992150944E-4</v>
      </c>
      <c r="V74" s="111">
        <f>V112</f>
        <v>2128</v>
      </c>
      <c r="X74" s="267">
        <v>0.23870925037233162</v>
      </c>
      <c r="AH74" s="66">
        <f t="shared" si="34"/>
        <v>1</v>
      </c>
      <c r="AJ74" s="360" t="s">
        <v>3301</v>
      </c>
    </row>
    <row r="75" spans="1:40" ht="15" customHeight="1">
      <c r="A75" s="68">
        <f t="shared" si="32"/>
        <v>28</v>
      </c>
      <c r="B75" s="95" t="s">
        <v>119</v>
      </c>
      <c r="C75" s="96" t="s">
        <v>2950</v>
      </c>
      <c r="D75" s="96" t="s">
        <v>2951</v>
      </c>
      <c r="E75" s="144" t="s">
        <v>1880</v>
      </c>
      <c r="F75" s="106">
        <f>F299</f>
        <v>61547</v>
      </c>
      <c r="G75" s="106">
        <f>G299</f>
        <v>240957</v>
      </c>
      <c r="H75" s="107">
        <f>H299</f>
        <v>3.9150080426340845</v>
      </c>
      <c r="J75" s="153">
        <f t="shared" si="33"/>
        <v>2.9100000000000001E-2</v>
      </c>
      <c r="L75" s="106">
        <f>L299</f>
        <v>255184.74219716998</v>
      </c>
      <c r="N75" s="106">
        <f>N299</f>
        <v>141769.30122064997</v>
      </c>
      <c r="P75" s="108">
        <f>P299</f>
        <v>141880</v>
      </c>
      <c r="Q75" s="76"/>
      <c r="R75" s="220">
        <f>R299</f>
        <v>110.69877935001932</v>
      </c>
      <c r="S75" s="76"/>
      <c r="T75" s="155">
        <f t="shared" si="29"/>
        <v>7.808374478599395E-4</v>
      </c>
      <c r="V75" s="108">
        <f>V299</f>
        <v>3547</v>
      </c>
      <c r="X75" s="267">
        <v>0.23670219416922161</v>
      </c>
      <c r="AH75" s="66">
        <f>AH33</f>
        <v>1</v>
      </c>
      <c r="AJ75" s="360" t="s">
        <v>3301</v>
      </c>
    </row>
    <row r="76" spans="1:40" ht="15" customHeight="1">
      <c r="A76" s="68">
        <f t="shared" si="32"/>
        <v>29</v>
      </c>
      <c r="B76" s="95" t="s">
        <v>119</v>
      </c>
      <c r="C76" s="96" t="s">
        <v>2950</v>
      </c>
      <c r="D76" s="96" t="s">
        <v>3025</v>
      </c>
      <c r="E76" s="144"/>
      <c r="F76" s="106">
        <f>F302</f>
        <v>38933</v>
      </c>
      <c r="G76" s="106">
        <f>G302</f>
        <v>161996</v>
      </c>
      <c r="H76" s="107">
        <f>H302</f>
        <v>4.1608917884570928</v>
      </c>
      <c r="J76" s="153">
        <f>J33</f>
        <v>2.9100000000000001E-2</v>
      </c>
      <c r="L76" s="106">
        <f>L302</f>
        <v>171561.34703275998</v>
      </c>
      <c r="N76" s="106">
        <f>N302</f>
        <v>95311.859462644439</v>
      </c>
      <c r="P76" s="108">
        <f>P302</f>
        <v>95320</v>
      </c>
      <c r="Q76" s="76"/>
      <c r="R76" s="220">
        <f>R302</f>
        <v>8.1405373555680853</v>
      </c>
      <c r="S76" s="76"/>
      <c r="T76" s="155">
        <f t="shared" si="29"/>
        <v>8.5409490502686125E-5</v>
      </c>
      <c r="V76" s="108">
        <f>V302</f>
        <v>2383</v>
      </c>
      <c r="X76" s="267">
        <v>0.23670219416922161</v>
      </c>
      <c r="AH76" s="66">
        <f>AH33</f>
        <v>1</v>
      </c>
      <c r="AJ76" s="360" t="s">
        <v>3301</v>
      </c>
    </row>
    <row r="77" spans="1:40" ht="15" customHeight="1">
      <c r="A77" s="68">
        <f t="shared" si="32"/>
        <v>30</v>
      </c>
      <c r="B77" s="95" t="s">
        <v>119</v>
      </c>
      <c r="C77" s="96" t="s">
        <v>2950</v>
      </c>
      <c r="D77" s="96" t="s">
        <v>2959</v>
      </c>
      <c r="E77" s="144"/>
      <c r="F77" s="106">
        <f>F309</f>
        <v>45095</v>
      </c>
      <c r="G77" s="106">
        <f>G309</f>
        <v>196864</v>
      </c>
      <c r="H77" s="107">
        <f>H309</f>
        <v>4.3655394167867838</v>
      </c>
      <c r="J77" s="153">
        <f t="shared" ref="J77:J82" si="35">J33</f>
        <v>2.9100000000000001E-2</v>
      </c>
      <c r="L77" s="106">
        <f>L309</f>
        <v>208488.19120383996</v>
      </c>
      <c r="N77" s="106">
        <f>N309</f>
        <v>115826.77289102219</v>
      </c>
      <c r="P77" s="108">
        <f>P309</f>
        <v>115960</v>
      </c>
      <c r="Q77" s="76"/>
      <c r="R77" s="220">
        <f>R309</f>
        <v>133.22710897779143</v>
      </c>
      <c r="S77" s="76"/>
      <c r="T77" s="155">
        <f t="shared" si="29"/>
        <v>1.1502272372134609E-3</v>
      </c>
      <c r="V77" s="108">
        <f>V309</f>
        <v>2899</v>
      </c>
      <c r="X77" s="267">
        <v>0.23670219416922161</v>
      </c>
      <c r="AH77" s="66">
        <f>AH33</f>
        <v>1</v>
      </c>
      <c r="AJ77" s="360" t="s">
        <v>3301</v>
      </c>
    </row>
    <row r="78" spans="1:40" ht="15" customHeight="1">
      <c r="A78" s="68">
        <f t="shared" si="32"/>
        <v>31</v>
      </c>
      <c r="B78" s="97" t="s">
        <v>119</v>
      </c>
      <c r="C78" s="98" t="s">
        <v>2855</v>
      </c>
      <c r="D78" s="98" t="s">
        <v>2854</v>
      </c>
      <c r="E78" s="144" t="s">
        <v>1878</v>
      </c>
      <c r="F78" s="109">
        <f>F193</f>
        <v>47965</v>
      </c>
      <c r="G78" s="109">
        <f>G193</f>
        <v>214057</v>
      </c>
      <c r="H78" s="110">
        <f>H193</f>
        <v>4.462774940060461</v>
      </c>
      <c r="J78" s="156">
        <f t="shared" si="35"/>
        <v>4.7800000000000002E-2</v>
      </c>
      <c r="L78" s="109">
        <f>L193</f>
        <v>235009.93519588001</v>
      </c>
      <c r="N78" s="109">
        <f>N193</f>
        <v>130561.07510882222</v>
      </c>
      <c r="P78" s="111">
        <f>P193</f>
        <v>130800</v>
      </c>
      <c r="Q78" s="76"/>
      <c r="R78" s="219">
        <f>R193</f>
        <v>238.92489117777131</v>
      </c>
      <c r="S78" s="76"/>
      <c r="T78" s="158"/>
      <c r="V78" s="111">
        <f>V193</f>
        <v>3270</v>
      </c>
      <c r="X78" s="267">
        <v>0.22769636124957371</v>
      </c>
      <c r="AH78" s="66">
        <f>AH34</f>
        <v>1</v>
      </c>
      <c r="AJ78" s="360" t="s">
        <v>3301</v>
      </c>
    </row>
    <row r="79" spans="1:40" ht="15" customHeight="1">
      <c r="A79" s="68">
        <f t="shared" si="32"/>
        <v>32</v>
      </c>
      <c r="B79" s="97" t="s">
        <v>119</v>
      </c>
      <c r="C79" s="98" t="s">
        <v>2806</v>
      </c>
      <c r="D79" s="98" t="s">
        <v>3023</v>
      </c>
      <c r="E79" s="144" t="s">
        <v>1878</v>
      </c>
      <c r="F79" s="109">
        <f>F131</f>
        <v>25303</v>
      </c>
      <c r="G79" s="109">
        <f>G131</f>
        <v>89960</v>
      </c>
      <c r="H79" s="110">
        <f>H131</f>
        <v>3.5553096470774217</v>
      </c>
      <c r="J79" s="156">
        <f t="shared" si="35"/>
        <v>6.25E-2</v>
      </c>
      <c r="L79" s="109">
        <f>L131</f>
        <v>101556.40625</v>
      </c>
      <c r="N79" s="109">
        <f>N131</f>
        <v>56420.225694444438</v>
      </c>
      <c r="P79" s="111">
        <f>P131</f>
        <v>56600</v>
      </c>
      <c r="Q79" s="76"/>
      <c r="R79" s="219">
        <f>R131</f>
        <v>179.77430555555748</v>
      </c>
      <c r="S79" s="76"/>
      <c r="T79" s="158">
        <f t="shared" ref="T79:T84" si="36">R79/N79</f>
        <v>3.1863450268554919E-3</v>
      </c>
      <c r="V79" s="111">
        <f>V131</f>
        <v>1415</v>
      </c>
      <c r="X79" s="267">
        <v>0.22763450422409959</v>
      </c>
      <c r="AH79" s="66">
        <f t="shared" ref="AH79:AH81" si="37">AH35</f>
        <v>1</v>
      </c>
      <c r="AJ79" s="360" t="s">
        <v>3301</v>
      </c>
    </row>
    <row r="80" spans="1:40" ht="15" customHeight="1">
      <c r="A80" s="68">
        <f t="shared" si="32"/>
        <v>33</v>
      </c>
      <c r="B80" s="97" t="s">
        <v>119</v>
      </c>
      <c r="C80" s="98" t="s">
        <v>2881</v>
      </c>
      <c r="D80" s="98" t="s">
        <v>2882</v>
      </c>
      <c r="E80" s="144" t="s">
        <v>1878</v>
      </c>
      <c r="F80" s="109">
        <f>F220</f>
        <v>61923</v>
      </c>
      <c r="G80" s="109">
        <f>G220</f>
        <v>275450</v>
      </c>
      <c r="H80" s="110">
        <f>H220</f>
        <v>4.4482663953619817</v>
      </c>
      <c r="J80" s="156">
        <f t="shared" si="35"/>
        <v>1.0699999999999999E-2</v>
      </c>
      <c r="L80" s="109">
        <f>L220</f>
        <v>281376.16627049999</v>
      </c>
      <c r="N80" s="109">
        <f>N220</f>
        <v>156320.09237249996</v>
      </c>
      <c r="P80" s="111">
        <f>P220</f>
        <v>156480</v>
      </c>
      <c r="Q80" s="76"/>
      <c r="R80" s="219">
        <f>R220</f>
        <v>159.90762750001159</v>
      </c>
      <c r="S80" s="76"/>
      <c r="T80" s="158">
        <f t="shared" si="36"/>
        <v>1.0229499296799465E-3</v>
      </c>
      <c r="V80" s="111">
        <f>V220</f>
        <v>3912</v>
      </c>
      <c r="X80" s="267">
        <v>0.2241568342711926</v>
      </c>
      <c r="AH80" s="66">
        <f t="shared" si="37"/>
        <v>1</v>
      </c>
      <c r="AJ80" s="360" t="s">
        <v>3301</v>
      </c>
    </row>
    <row r="81" spans="1:42" ht="15" customHeight="1">
      <c r="A81" s="68">
        <f t="shared" si="32"/>
        <v>34</v>
      </c>
      <c r="B81" s="97" t="s">
        <v>119</v>
      </c>
      <c r="C81" s="98" t="s">
        <v>2837</v>
      </c>
      <c r="D81" s="98" t="s">
        <v>2838</v>
      </c>
      <c r="E81" s="144" t="s">
        <v>1878</v>
      </c>
      <c r="F81" s="109">
        <f>F164</f>
        <v>418787</v>
      </c>
      <c r="G81" s="109">
        <f>G164</f>
        <v>1516210</v>
      </c>
      <c r="H81" s="110">
        <f>H164</f>
        <v>3.6204801008627299</v>
      </c>
      <c r="J81" s="156">
        <f t="shared" si="35"/>
        <v>2.0199999999999999E-2</v>
      </c>
      <c r="L81" s="109">
        <f>L164</f>
        <v>1578083.5583283999</v>
      </c>
      <c r="N81" s="109">
        <f>N164</f>
        <v>876713.08796022204</v>
      </c>
      <c r="P81" s="111">
        <f>P164</f>
        <v>876800</v>
      </c>
      <c r="Q81" s="76"/>
      <c r="R81" s="219">
        <f>R164</f>
        <v>86.912039777875179</v>
      </c>
      <c r="S81" s="76"/>
      <c r="T81" s="158">
        <f t="shared" si="36"/>
        <v>9.9133959526127811E-5</v>
      </c>
      <c r="V81" s="111">
        <f>V164</f>
        <v>21920</v>
      </c>
      <c r="X81" s="267">
        <v>0.21444127132785037</v>
      </c>
      <c r="AH81" s="66">
        <f t="shared" si="37"/>
        <v>1</v>
      </c>
      <c r="AJ81" s="360" t="s">
        <v>3301</v>
      </c>
    </row>
    <row r="82" spans="1:42" ht="15" customHeight="1">
      <c r="A82" s="68">
        <f t="shared" si="32"/>
        <v>35</v>
      </c>
      <c r="B82" s="95" t="s">
        <v>119</v>
      </c>
      <c r="C82" s="96" t="s">
        <v>1484</v>
      </c>
      <c r="D82" s="96" t="s">
        <v>1485</v>
      </c>
      <c r="E82" s="144" t="s">
        <v>1880</v>
      </c>
      <c r="F82" s="106">
        <f>F390</f>
        <v>206215</v>
      </c>
      <c r="G82" s="106">
        <f>G390</f>
        <v>824820</v>
      </c>
      <c r="H82" s="107">
        <f>H390</f>
        <v>3.9998060276895475</v>
      </c>
      <c r="J82" s="153">
        <f t="shared" si="35"/>
        <v>6.6100000000000006E-2</v>
      </c>
      <c r="L82" s="106">
        <f>L390</f>
        <v>937465.01579219999</v>
      </c>
      <c r="N82" s="106">
        <f>N390</f>
        <v>520813.89766233333</v>
      </c>
      <c r="P82" s="108">
        <f>P390</f>
        <v>521080</v>
      </c>
      <c r="Q82" s="76"/>
      <c r="R82" s="220">
        <f>R390</f>
        <v>266.10233766668898</v>
      </c>
      <c r="S82" s="76"/>
      <c r="T82" s="155">
        <f t="shared" si="36"/>
        <v>5.1093555464069992E-4</v>
      </c>
      <c r="V82" s="108">
        <f>V390</f>
        <v>13027</v>
      </c>
      <c r="X82" s="267">
        <v>0.14459480998157095</v>
      </c>
      <c r="AH82" s="66">
        <f>AH38</f>
        <v>1</v>
      </c>
      <c r="AJ82" s="360" t="s">
        <v>3301</v>
      </c>
    </row>
    <row r="83" spans="1:42" ht="15" customHeight="1">
      <c r="A83" s="68">
        <f t="shared" si="32"/>
        <v>36</v>
      </c>
      <c r="B83" s="95" t="s">
        <v>119</v>
      </c>
      <c r="C83" s="96" t="s">
        <v>1484</v>
      </c>
      <c r="D83" s="96" t="s">
        <v>1861</v>
      </c>
      <c r="E83" s="144"/>
      <c r="F83" s="106">
        <f>F393</f>
        <v>17609</v>
      </c>
      <c r="G83" s="106">
        <f>G393</f>
        <v>69958</v>
      </c>
      <c r="H83" s="107">
        <f>H393</f>
        <v>3.9728547901641207</v>
      </c>
      <c r="J83" s="153">
        <f>J38</f>
        <v>6.6100000000000006E-2</v>
      </c>
      <c r="L83" s="106">
        <f>L393</f>
        <v>79512.108793179999</v>
      </c>
      <c r="N83" s="106">
        <f>N393</f>
        <v>44173.393773988893</v>
      </c>
      <c r="P83" s="108">
        <f>P393</f>
        <v>44240</v>
      </c>
      <c r="Q83" s="76"/>
      <c r="R83" s="220">
        <f>R393</f>
        <v>66.606226011110266</v>
      </c>
      <c r="S83" s="76"/>
      <c r="T83" s="155">
        <f t="shared" si="36"/>
        <v>1.5078358333049508E-3</v>
      </c>
      <c r="V83" s="108">
        <f>V393</f>
        <v>1106</v>
      </c>
      <c r="X83" s="267">
        <v>0.14459480998157095</v>
      </c>
      <c r="AH83" s="66">
        <f>AH38</f>
        <v>1</v>
      </c>
      <c r="AJ83" s="360" t="s">
        <v>3301</v>
      </c>
    </row>
    <row r="84" spans="1:42" ht="15" customHeight="1">
      <c r="A84" s="68">
        <f t="shared" si="32"/>
        <v>37</v>
      </c>
      <c r="B84" s="95" t="s">
        <v>119</v>
      </c>
      <c r="C84" s="96" t="s">
        <v>1484</v>
      </c>
      <c r="D84" s="96" t="s">
        <v>1502</v>
      </c>
      <c r="E84" s="144"/>
      <c r="F84" s="106">
        <f>F401</f>
        <v>280796</v>
      </c>
      <c r="G84" s="106">
        <f>G401</f>
        <v>1112922</v>
      </c>
      <c r="H84" s="107">
        <f>H401</f>
        <v>3.9634538953546348</v>
      </c>
      <c r="J84" s="153">
        <f>J38</f>
        <v>6.6100000000000006E-2</v>
      </c>
      <c r="L84" s="106">
        <f>L401</f>
        <v>1264912.8783316198</v>
      </c>
      <c r="N84" s="106">
        <f>N401</f>
        <v>702729.37685089989</v>
      </c>
      <c r="P84" s="108">
        <f>P401</f>
        <v>702920</v>
      </c>
      <c r="Q84" s="76"/>
      <c r="R84" s="220">
        <f>R401</f>
        <v>190.62314910001442</v>
      </c>
      <c r="S84" s="76"/>
      <c r="T84" s="155">
        <f t="shared" si="36"/>
        <v>2.7126110758915874E-4</v>
      </c>
      <c r="V84" s="108">
        <f>V401</f>
        <v>17573</v>
      </c>
      <c r="X84" s="267">
        <v>0.14459480998157095</v>
      </c>
      <c r="AH84" s="66">
        <f>AH38</f>
        <v>1</v>
      </c>
      <c r="AJ84" s="360" t="s">
        <v>3301</v>
      </c>
    </row>
    <row r="85" spans="1:42" ht="15" customHeight="1" thickBot="1">
      <c r="C85" s="73"/>
      <c r="D85" s="73"/>
      <c r="E85" s="73"/>
      <c r="F85" s="112">
        <f>SUM(F48:F84)</f>
        <v>2304501</v>
      </c>
      <c r="G85" s="112">
        <f>SUM(G48:G84)</f>
        <v>9526484</v>
      </c>
      <c r="H85" s="113">
        <f>H404</f>
        <v>4.1338597813583071</v>
      </c>
      <c r="J85" s="173">
        <f>J404</f>
        <v>3.3524548912972296E-2</v>
      </c>
      <c r="L85" s="112">
        <f>SUM(L48:L84)</f>
        <v>10175932.929006811</v>
      </c>
      <c r="N85" s="112">
        <f>SUM(N48:N84)</f>
        <v>5653296.0716704503</v>
      </c>
      <c r="P85" s="114">
        <f>SUM(P48:P84)</f>
        <v>5658080</v>
      </c>
      <c r="Q85" s="77"/>
      <c r="R85" s="259">
        <f>SUM(R48:R84)</f>
        <v>4783.9283295503164</v>
      </c>
      <c r="S85" s="77"/>
      <c r="T85" s="137">
        <f t="shared" ref="T85" si="38">R85/N85</f>
        <v>8.4621931505114842E-4</v>
      </c>
      <c r="V85" s="114">
        <f>SUM(V48:V84)</f>
        <v>141452</v>
      </c>
      <c r="AL85" s="114">
        <f>SUM(AL48:AL84)</f>
        <v>113200</v>
      </c>
      <c r="AN85" s="114">
        <f>SUM(AN48:AN84)</f>
        <v>112280</v>
      </c>
      <c r="AP85" s="114">
        <f>SUM(AP48:AP84)</f>
        <v>0</v>
      </c>
    </row>
    <row r="86" spans="1:42" ht="15" customHeight="1">
      <c r="C86" s="73"/>
      <c r="D86" s="73"/>
      <c r="E86" s="73"/>
      <c r="F86" s="76"/>
      <c r="G86" s="76"/>
      <c r="H86" s="76"/>
      <c r="P86" s="118"/>
      <c r="T86" s="92"/>
      <c r="V86" s="118"/>
    </row>
    <row r="87" spans="1:42" ht="15" customHeight="1">
      <c r="B87" s="122" t="s">
        <v>2020</v>
      </c>
      <c r="C87" s="123"/>
      <c r="D87" s="123"/>
      <c r="E87" s="123"/>
      <c r="F87" s="124"/>
      <c r="G87" s="125"/>
      <c r="H87" s="124"/>
      <c r="I87" s="125"/>
      <c r="J87" s="125"/>
      <c r="K87" s="125"/>
      <c r="L87" s="125"/>
      <c r="M87" s="125"/>
      <c r="N87" s="125"/>
      <c r="O87" s="125"/>
      <c r="P87" s="145"/>
      <c r="Q87" s="125"/>
      <c r="R87" s="140"/>
      <c r="S87" s="125"/>
      <c r="T87" s="141"/>
      <c r="U87" s="125"/>
      <c r="V87" s="145"/>
    </row>
    <row r="88" spans="1:42" ht="15" customHeight="1">
      <c r="F88" s="68"/>
      <c r="G88" s="68"/>
      <c r="P88" s="118"/>
      <c r="T88" s="92"/>
      <c r="V88" s="118"/>
    </row>
    <row r="89" spans="1:42" ht="15" customHeight="1">
      <c r="F89" s="473" t="s">
        <v>1474</v>
      </c>
      <c r="G89" s="473" t="s">
        <v>1874</v>
      </c>
      <c r="H89" s="474" t="s">
        <v>1475</v>
      </c>
      <c r="I89" s="152"/>
      <c r="J89" s="473" t="s">
        <v>2021</v>
      </c>
      <c r="K89" s="152"/>
      <c r="L89" s="473" t="s">
        <v>1876</v>
      </c>
      <c r="M89" s="152"/>
      <c r="N89" s="473" t="s">
        <v>1877</v>
      </c>
      <c r="O89" s="152"/>
      <c r="P89" s="479" t="s">
        <v>1884</v>
      </c>
      <c r="Q89" s="93"/>
      <c r="R89" s="480" t="s">
        <v>1886</v>
      </c>
      <c r="S89" s="93"/>
      <c r="T89" s="481" t="s">
        <v>1885</v>
      </c>
      <c r="U89" s="152"/>
      <c r="V89" s="479" t="s">
        <v>1883</v>
      </c>
    </row>
    <row r="90" spans="1:42" ht="15" customHeight="1">
      <c r="F90" s="473"/>
      <c r="G90" s="473"/>
      <c r="H90" s="474"/>
      <c r="I90" s="152"/>
      <c r="J90" s="473"/>
      <c r="K90" s="152"/>
      <c r="L90" s="473"/>
      <c r="M90" s="152"/>
      <c r="N90" s="473"/>
      <c r="O90" s="152"/>
      <c r="P90" s="479"/>
      <c r="Q90" s="93"/>
      <c r="R90" s="480"/>
      <c r="S90" s="93"/>
      <c r="T90" s="481"/>
      <c r="U90" s="152"/>
      <c r="V90" s="479"/>
    </row>
    <row r="91" spans="1:42" ht="15" customHeight="1">
      <c r="B91" s="115" t="s">
        <v>1473</v>
      </c>
      <c r="C91" s="115" t="s">
        <v>118</v>
      </c>
      <c r="D91" s="115" t="s">
        <v>1860</v>
      </c>
      <c r="E91" s="115" t="s">
        <v>1887</v>
      </c>
      <c r="F91" s="473"/>
      <c r="G91" s="473"/>
      <c r="H91" s="474"/>
      <c r="I91" s="152"/>
      <c r="J91" s="473"/>
      <c r="K91" s="152"/>
      <c r="L91" s="473"/>
      <c r="M91" s="152"/>
      <c r="N91" s="473"/>
      <c r="O91" s="152"/>
      <c r="P91" s="479"/>
      <c r="Q91" s="93"/>
      <c r="R91" s="480"/>
      <c r="S91" s="93"/>
      <c r="T91" s="481"/>
      <c r="U91" s="152"/>
      <c r="V91" s="479"/>
    </row>
    <row r="92" spans="1:42" ht="15" customHeight="1">
      <c r="D92" s="73"/>
      <c r="E92" s="72"/>
      <c r="F92" s="71"/>
      <c r="G92" s="71"/>
      <c r="H92" s="121"/>
      <c r="J92" s="71"/>
      <c r="L92" s="71"/>
      <c r="N92" s="71"/>
      <c r="P92" s="146"/>
      <c r="Q92" s="71"/>
      <c r="R92" s="147"/>
      <c r="S92" s="71"/>
      <c r="T92" s="148"/>
      <c r="V92" s="146"/>
    </row>
    <row r="93" spans="1:42" ht="15" customHeight="1">
      <c r="B93" s="68" t="s">
        <v>119</v>
      </c>
      <c r="C93" s="73" t="s">
        <v>2778</v>
      </c>
      <c r="D93" s="73" t="s">
        <v>2779</v>
      </c>
      <c r="E93" s="73" t="s">
        <v>2779</v>
      </c>
      <c r="F93" s="76">
        <v>3965</v>
      </c>
      <c r="G93" s="76">
        <v>17647</v>
      </c>
      <c r="H93" s="100">
        <f>G93/F93</f>
        <v>4.450693568726356</v>
      </c>
      <c r="I93" s="72"/>
      <c r="J93" s="104">
        <f t="shared" ref="J93:J104" si="39">$J$25</f>
        <v>2.3300000000000001E-2</v>
      </c>
      <c r="K93" s="72"/>
      <c r="L93" s="69">
        <f>G93*((1+J93)^2)</f>
        <v>18478.930579830001</v>
      </c>
      <c r="N93" s="69">
        <f t="shared" ref="N93:N104" si="40">L93/$N$6</f>
        <v>10266.07254435</v>
      </c>
      <c r="P93" s="81">
        <f t="shared" ref="P93:P111" si="41">ROUNDUP(N93/40,0)*40</f>
        <v>10280</v>
      </c>
      <c r="Q93" s="71"/>
      <c r="R93" s="74">
        <f t="shared" ref="R93:R111" si="42">P93-N93</f>
        <v>13.927455650000411</v>
      </c>
      <c r="S93" s="77"/>
      <c r="T93" s="75">
        <f t="shared" ref="T93:T131" si="43">R93/N93</f>
        <v>1.3566488635096854E-3</v>
      </c>
      <c r="U93" s="69"/>
      <c r="V93" s="81">
        <f t="shared" ref="V93:V111" si="44">P93/40</f>
        <v>257</v>
      </c>
    </row>
    <row r="94" spans="1:42" ht="15" customHeight="1">
      <c r="B94" s="68" t="s">
        <v>119</v>
      </c>
      <c r="C94" s="73" t="s">
        <v>2778</v>
      </c>
      <c r="D94" s="73" t="s">
        <v>2779</v>
      </c>
      <c r="E94" s="73" t="s">
        <v>2780</v>
      </c>
      <c r="F94" s="76">
        <v>3859</v>
      </c>
      <c r="G94" s="76">
        <v>16633</v>
      </c>
      <c r="H94" s="100">
        <f t="shared" ref="H94:H99" si="45">G94/F94</f>
        <v>4.3101839854884689</v>
      </c>
      <c r="I94" s="72"/>
      <c r="J94" s="104">
        <f t="shared" si="39"/>
        <v>2.3300000000000001E-2</v>
      </c>
      <c r="K94" s="72"/>
      <c r="L94" s="69">
        <f t="shared" ref="L94:L99" si="46">G94*((1+J94)^2)</f>
        <v>17417.127689370001</v>
      </c>
      <c r="N94" s="69">
        <f t="shared" ref="N94:N99" si="47">L94/$N$6</f>
        <v>9676.1820496500004</v>
      </c>
      <c r="P94" s="81">
        <f t="shared" ref="P94:P99" si="48">ROUNDUP(N94/40,0)*40</f>
        <v>9680</v>
      </c>
      <c r="Q94" s="71"/>
      <c r="R94" s="74">
        <f t="shared" ref="R94:R99" si="49">P94-N94</f>
        <v>3.8179503499995917</v>
      </c>
      <c r="S94" s="77"/>
      <c r="T94" s="75">
        <f t="shared" ref="T94:T99" si="50">R94/N94</f>
        <v>3.9457198411616196E-4</v>
      </c>
      <c r="U94" s="69"/>
      <c r="V94" s="81">
        <f t="shared" ref="V94:V99" si="51">P94/40</f>
        <v>242</v>
      </c>
    </row>
    <row r="95" spans="1:42" ht="15" customHeight="1">
      <c r="B95" s="68" t="s">
        <v>119</v>
      </c>
      <c r="C95" s="73" t="s">
        <v>2778</v>
      </c>
      <c r="D95" s="73" t="s">
        <v>2779</v>
      </c>
      <c r="E95" s="73" t="s">
        <v>2781</v>
      </c>
      <c r="F95" s="76">
        <v>9692</v>
      </c>
      <c r="G95" s="76">
        <v>40396</v>
      </c>
      <c r="H95" s="100">
        <f t="shared" si="45"/>
        <v>4.167973586463062</v>
      </c>
      <c r="I95" s="72"/>
      <c r="J95" s="104">
        <f t="shared" si="39"/>
        <v>2.3300000000000001E-2</v>
      </c>
      <c r="K95" s="72"/>
      <c r="L95" s="69">
        <f t="shared" si="46"/>
        <v>42300.384184440009</v>
      </c>
      <c r="N95" s="69">
        <f t="shared" si="47"/>
        <v>23500.213435800004</v>
      </c>
      <c r="P95" s="81">
        <f t="shared" si="48"/>
        <v>23520</v>
      </c>
      <c r="Q95" s="71"/>
      <c r="R95" s="74">
        <f t="shared" si="49"/>
        <v>19.786564199996064</v>
      </c>
      <c r="S95" s="77"/>
      <c r="T95" s="75">
        <f t="shared" si="50"/>
        <v>8.41973808197563E-4</v>
      </c>
      <c r="U95" s="69"/>
      <c r="V95" s="81">
        <f t="shared" si="51"/>
        <v>588</v>
      </c>
    </row>
    <row r="96" spans="1:42" ht="15" customHeight="1">
      <c r="B96" s="68" t="s">
        <v>119</v>
      </c>
      <c r="C96" s="73" t="s">
        <v>2778</v>
      </c>
      <c r="D96" s="73" t="s">
        <v>2779</v>
      </c>
      <c r="E96" s="73" t="s">
        <v>2782</v>
      </c>
      <c r="F96" s="76">
        <v>9849</v>
      </c>
      <c r="G96" s="76">
        <v>39483</v>
      </c>
      <c r="H96" s="100">
        <f t="shared" si="45"/>
        <v>4.0088333840999084</v>
      </c>
      <c r="I96" s="72"/>
      <c r="J96" s="104">
        <f t="shared" si="39"/>
        <v>2.3300000000000001E-2</v>
      </c>
      <c r="K96" s="72"/>
      <c r="L96" s="69">
        <f t="shared" si="46"/>
        <v>41344.342725870003</v>
      </c>
      <c r="N96" s="69">
        <f t="shared" si="47"/>
        <v>22969.07929215</v>
      </c>
      <c r="P96" s="81">
        <f t="shared" si="48"/>
        <v>23000</v>
      </c>
      <c r="Q96" s="71"/>
      <c r="R96" s="74">
        <f t="shared" si="49"/>
        <v>30.920707850000326</v>
      </c>
      <c r="S96" s="77"/>
      <c r="T96" s="75">
        <f t="shared" si="50"/>
        <v>1.3461883890386458E-3</v>
      </c>
      <c r="U96" s="69"/>
      <c r="V96" s="81">
        <f t="shared" si="51"/>
        <v>575</v>
      </c>
    </row>
    <row r="97" spans="2:22" ht="15" customHeight="1">
      <c r="B97" s="68" t="s">
        <v>119</v>
      </c>
      <c r="C97" s="73" t="s">
        <v>2778</v>
      </c>
      <c r="D97" s="73" t="s">
        <v>2779</v>
      </c>
      <c r="E97" s="73" t="s">
        <v>2783</v>
      </c>
      <c r="F97" s="76">
        <v>10307</v>
      </c>
      <c r="G97" s="76">
        <v>46352</v>
      </c>
      <c r="H97" s="100">
        <f t="shared" si="45"/>
        <v>4.4971378674687106</v>
      </c>
      <c r="I97" s="72"/>
      <c r="J97" s="104">
        <f t="shared" si="39"/>
        <v>2.3300000000000001E-2</v>
      </c>
      <c r="K97" s="72"/>
      <c r="L97" s="69">
        <f t="shared" si="46"/>
        <v>48537.167237280009</v>
      </c>
      <c r="N97" s="69">
        <f t="shared" si="47"/>
        <v>26965.092909600004</v>
      </c>
      <c r="P97" s="81">
        <f t="shared" si="48"/>
        <v>27000</v>
      </c>
      <c r="Q97" s="71"/>
      <c r="R97" s="74">
        <f t="shared" si="49"/>
        <v>34.907090399996378</v>
      </c>
      <c r="S97" s="77"/>
      <c r="T97" s="75">
        <f t="shared" si="50"/>
        <v>1.2945288383400635E-3</v>
      </c>
      <c r="U97" s="69"/>
      <c r="V97" s="81">
        <f t="shared" si="51"/>
        <v>675</v>
      </c>
    </row>
    <row r="98" spans="2:22" ht="15" customHeight="1">
      <c r="B98" s="68" t="s">
        <v>119</v>
      </c>
      <c r="C98" s="73" t="s">
        <v>2778</v>
      </c>
      <c r="D98" s="73" t="s">
        <v>2779</v>
      </c>
      <c r="E98" s="73" t="s">
        <v>2784</v>
      </c>
      <c r="F98" s="76">
        <v>8165</v>
      </c>
      <c r="G98" s="76">
        <v>33410</v>
      </c>
      <c r="H98" s="100">
        <f t="shared" si="45"/>
        <v>4.0918554807103487</v>
      </c>
      <c r="I98" s="72"/>
      <c r="J98" s="104">
        <f t="shared" si="39"/>
        <v>2.3300000000000001E-2</v>
      </c>
      <c r="K98" s="72"/>
      <c r="L98" s="69">
        <f t="shared" si="46"/>
        <v>34985.043954900008</v>
      </c>
      <c r="N98" s="69">
        <f t="shared" si="47"/>
        <v>19436.135530500003</v>
      </c>
      <c r="P98" s="81">
        <f t="shared" si="48"/>
        <v>19440</v>
      </c>
      <c r="Q98" s="71"/>
      <c r="R98" s="74">
        <f t="shared" si="49"/>
        <v>3.8644694999966305</v>
      </c>
      <c r="S98" s="77"/>
      <c r="T98" s="75">
        <f t="shared" si="50"/>
        <v>1.9882910848879101E-4</v>
      </c>
      <c r="U98" s="69"/>
      <c r="V98" s="81">
        <f t="shared" si="51"/>
        <v>486</v>
      </c>
    </row>
    <row r="99" spans="2:22" ht="15" customHeight="1">
      <c r="B99" s="68" t="s">
        <v>119</v>
      </c>
      <c r="C99" s="73" t="s">
        <v>2778</v>
      </c>
      <c r="D99" s="73" t="s">
        <v>2779</v>
      </c>
      <c r="E99" s="73" t="s">
        <v>2785</v>
      </c>
      <c r="F99" s="76">
        <v>8080</v>
      </c>
      <c r="G99" s="76">
        <v>36126</v>
      </c>
      <c r="H99" s="100">
        <f t="shared" si="45"/>
        <v>4.4710396039603957</v>
      </c>
      <c r="I99" s="72"/>
      <c r="J99" s="104">
        <f t="shared" si="39"/>
        <v>2.3300000000000001E-2</v>
      </c>
      <c r="K99" s="72"/>
      <c r="L99" s="69">
        <f t="shared" si="46"/>
        <v>37829.084044140007</v>
      </c>
      <c r="N99" s="69">
        <f t="shared" si="47"/>
        <v>21016.157802300004</v>
      </c>
      <c r="P99" s="81">
        <f t="shared" si="48"/>
        <v>21040</v>
      </c>
      <c r="Q99" s="71"/>
      <c r="R99" s="74">
        <f t="shared" si="49"/>
        <v>23.842197699996177</v>
      </c>
      <c r="S99" s="77"/>
      <c r="T99" s="75">
        <f t="shared" si="50"/>
        <v>1.1344698647717088E-3</v>
      </c>
      <c r="U99" s="69"/>
      <c r="V99" s="81">
        <f t="shared" si="51"/>
        <v>526</v>
      </c>
    </row>
    <row r="100" spans="2:22" ht="15" customHeight="1">
      <c r="B100" s="68" t="s">
        <v>119</v>
      </c>
      <c r="C100" s="73" t="s">
        <v>2778</v>
      </c>
      <c r="D100" s="73" t="s">
        <v>2779</v>
      </c>
      <c r="E100" s="73" t="s">
        <v>2786</v>
      </c>
      <c r="F100" s="76">
        <v>16502</v>
      </c>
      <c r="G100" s="76">
        <v>81052</v>
      </c>
      <c r="H100" s="100">
        <f t="shared" ref="H100:H149" si="52">G100/F100</f>
        <v>4.911647073082051</v>
      </c>
      <c r="I100" s="72"/>
      <c r="J100" s="104">
        <f t="shared" si="39"/>
        <v>2.3300000000000001E-2</v>
      </c>
      <c r="K100" s="72"/>
      <c r="L100" s="69">
        <f t="shared" ref="L100:L104" si="53">G100*((1+J100)^2)</f>
        <v>84873.025520280018</v>
      </c>
      <c r="N100" s="69">
        <f t="shared" si="40"/>
        <v>47151.680844600007</v>
      </c>
      <c r="P100" s="81">
        <f t="shared" si="41"/>
        <v>47160</v>
      </c>
      <c r="Q100" s="71"/>
      <c r="R100" s="74">
        <f t="shared" si="42"/>
        <v>8.3191553999931784</v>
      </c>
      <c r="S100" s="77"/>
      <c r="T100" s="75">
        <f t="shared" si="43"/>
        <v>1.7643390969265777E-4</v>
      </c>
      <c r="U100" s="69"/>
      <c r="V100" s="81">
        <f t="shared" si="44"/>
        <v>1179</v>
      </c>
    </row>
    <row r="101" spans="2:22" ht="15" customHeight="1">
      <c r="B101" s="68" t="s">
        <v>119</v>
      </c>
      <c r="C101" s="73" t="s">
        <v>2778</v>
      </c>
      <c r="D101" s="73" t="s">
        <v>2779</v>
      </c>
      <c r="E101" s="73" t="s">
        <v>2787</v>
      </c>
      <c r="F101" s="76">
        <v>2273</v>
      </c>
      <c r="G101" s="76">
        <v>9004</v>
      </c>
      <c r="H101" s="100">
        <f t="shared" si="52"/>
        <v>3.9612846458424991</v>
      </c>
      <c r="I101" s="72"/>
      <c r="J101" s="104">
        <f t="shared" si="39"/>
        <v>2.3300000000000001E-2</v>
      </c>
      <c r="K101" s="72"/>
      <c r="L101" s="69">
        <f t="shared" si="53"/>
        <v>9428.4745815600018</v>
      </c>
      <c r="N101" s="69">
        <f t="shared" si="40"/>
        <v>5238.0414342000013</v>
      </c>
      <c r="P101" s="81">
        <f t="shared" si="41"/>
        <v>5240</v>
      </c>
      <c r="Q101" s="71"/>
      <c r="R101" s="74">
        <f t="shared" si="42"/>
        <v>1.9585657999987234</v>
      </c>
      <c r="S101" s="77"/>
      <c r="T101" s="75">
        <f t="shared" si="43"/>
        <v>3.7391185705613883E-4</v>
      </c>
      <c r="U101" s="69"/>
      <c r="V101" s="81">
        <f t="shared" si="44"/>
        <v>131</v>
      </c>
    </row>
    <row r="102" spans="2:22" ht="15" customHeight="1">
      <c r="B102" s="68" t="s">
        <v>119</v>
      </c>
      <c r="C102" s="73" t="s">
        <v>2778</v>
      </c>
      <c r="D102" s="73" t="s">
        <v>2779</v>
      </c>
      <c r="E102" s="73" t="s">
        <v>2788</v>
      </c>
      <c r="F102" s="76">
        <v>10804</v>
      </c>
      <c r="G102" s="76">
        <v>49663</v>
      </c>
      <c r="H102" s="100">
        <f t="shared" si="52"/>
        <v>4.5967234357645319</v>
      </c>
      <c r="I102" s="72"/>
      <c r="J102" s="104">
        <f t="shared" si="39"/>
        <v>2.3300000000000001E-2</v>
      </c>
      <c r="K102" s="72"/>
      <c r="L102" s="69">
        <f t="shared" si="53"/>
        <v>52004.257346070008</v>
      </c>
      <c r="N102" s="69">
        <f t="shared" si="40"/>
        <v>28891.254081150004</v>
      </c>
      <c r="P102" s="81">
        <f t="shared" si="41"/>
        <v>28920</v>
      </c>
      <c r="Q102" s="71"/>
      <c r="R102" s="74">
        <f t="shared" si="42"/>
        <v>28.745918849996087</v>
      </c>
      <c r="S102" s="77"/>
      <c r="T102" s="75">
        <f t="shared" si="43"/>
        <v>9.9496957692643941E-4</v>
      </c>
      <c r="U102" s="69"/>
      <c r="V102" s="81">
        <f t="shared" si="44"/>
        <v>723</v>
      </c>
    </row>
    <row r="103" spans="2:22" ht="15" customHeight="1">
      <c r="B103" s="68" t="s">
        <v>119</v>
      </c>
      <c r="C103" s="73" t="s">
        <v>2778</v>
      </c>
      <c r="D103" s="73" t="s">
        <v>2779</v>
      </c>
      <c r="E103" s="73" t="s">
        <v>2789</v>
      </c>
      <c r="F103" s="76">
        <v>6643</v>
      </c>
      <c r="G103" s="76">
        <v>25608</v>
      </c>
      <c r="H103" s="100">
        <f t="shared" si="52"/>
        <v>3.8548848411862111</v>
      </c>
      <c r="I103" s="72"/>
      <c r="J103" s="104">
        <f t="shared" si="39"/>
        <v>2.3300000000000001E-2</v>
      </c>
      <c r="K103" s="72"/>
      <c r="L103" s="69">
        <f t="shared" si="53"/>
        <v>26815.235127120002</v>
      </c>
      <c r="N103" s="69">
        <f t="shared" si="40"/>
        <v>14897.352848400002</v>
      </c>
      <c r="P103" s="81">
        <f t="shared" si="41"/>
        <v>14920</v>
      </c>
      <c r="Q103" s="71"/>
      <c r="R103" s="74">
        <f t="shared" si="42"/>
        <v>22.647151599998324</v>
      </c>
      <c r="S103" s="77"/>
      <c r="T103" s="75">
        <f t="shared" si="43"/>
        <v>1.5202131432652925E-3</v>
      </c>
      <c r="U103" s="69"/>
      <c r="V103" s="81">
        <f t="shared" si="44"/>
        <v>373</v>
      </c>
    </row>
    <row r="104" spans="2:22" ht="15" customHeight="1">
      <c r="B104" s="68" t="s">
        <v>119</v>
      </c>
      <c r="C104" s="73" t="s">
        <v>2778</v>
      </c>
      <c r="D104" s="73" t="s">
        <v>2779</v>
      </c>
      <c r="E104" s="73" t="s">
        <v>2790</v>
      </c>
      <c r="F104" s="76">
        <v>9262</v>
      </c>
      <c r="G104" s="76">
        <v>41032</v>
      </c>
      <c r="H104" s="100">
        <f t="shared" si="52"/>
        <v>4.4301446771755559</v>
      </c>
      <c r="I104" s="72"/>
      <c r="J104" s="104">
        <f t="shared" si="39"/>
        <v>2.3300000000000001E-2</v>
      </c>
      <c r="K104" s="72"/>
      <c r="L104" s="69">
        <f t="shared" si="53"/>
        <v>42966.367062480007</v>
      </c>
      <c r="N104" s="69">
        <f t="shared" si="40"/>
        <v>23870.203923600002</v>
      </c>
      <c r="P104" s="81">
        <f t="shared" si="41"/>
        <v>23880</v>
      </c>
      <c r="Q104" s="71"/>
      <c r="R104" s="74">
        <f t="shared" si="42"/>
        <v>9.7960763999981282</v>
      </c>
      <c r="S104" s="77"/>
      <c r="T104" s="75">
        <f t="shared" si="43"/>
        <v>4.1038930506634425E-4</v>
      </c>
      <c r="U104" s="69"/>
      <c r="V104" s="81">
        <f t="shared" si="44"/>
        <v>597</v>
      </c>
    </row>
    <row r="105" spans="2:22" ht="15" customHeight="1" thickBot="1">
      <c r="B105" s="97" t="s">
        <v>119</v>
      </c>
      <c r="C105" s="98" t="s">
        <v>2778</v>
      </c>
      <c r="D105" s="98" t="s">
        <v>2779</v>
      </c>
      <c r="F105" s="82">
        <f>SUM(F93:F104)</f>
        <v>99401</v>
      </c>
      <c r="G105" s="82">
        <f>SUM(G93:G104)</f>
        <v>436406</v>
      </c>
      <c r="H105" s="192">
        <f t="shared" si="52"/>
        <v>4.390358245892898</v>
      </c>
      <c r="I105" s="72"/>
      <c r="J105" s="191"/>
      <c r="K105" s="72"/>
      <c r="L105" s="82">
        <f>SUM(L93:L104)</f>
        <v>456979.44005334005</v>
      </c>
      <c r="N105" s="82">
        <f>SUM(N93:N104)</f>
        <v>253877.46669630005</v>
      </c>
      <c r="P105" s="82">
        <f>SUM(P93:P104)</f>
        <v>254080</v>
      </c>
      <c r="Q105" s="71"/>
      <c r="R105" s="177">
        <f>SUM(R93:R104)</f>
        <v>202.53330369997002</v>
      </c>
      <c r="S105" s="77"/>
      <c r="T105" s="83">
        <f t="shared" si="43"/>
        <v>7.9776006250389172E-4</v>
      </c>
      <c r="V105" s="82">
        <f>SUM(V93:V104)</f>
        <v>6352</v>
      </c>
    </row>
    <row r="106" spans="2:22" ht="15" customHeight="1">
      <c r="F106" s="68"/>
      <c r="G106" s="68"/>
      <c r="H106" s="100"/>
    </row>
    <row r="107" spans="2:22" ht="15" customHeight="1">
      <c r="B107" s="68" t="s">
        <v>119</v>
      </c>
      <c r="C107" s="73" t="s">
        <v>2791</v>
      </c>
      <c r="D107" s="73" t="s">
        <v>2792</v>
      </c>
      <c r="E107" s="73" t="s">
        <v>2793</v>
      </c>
      <c r="F107" s="76">
        <v>9433</v>
      </c>
      <c r="G107" s="76">
        <v>41757</v>
      </c>
      <c r="H107" s="100">
        <f t="shared" si="52"/>
        <v>4.4266935227393196</v>
      </c>
      <c r="I107" s="72"/>
      <c r="J107" s="104">
        <f>$J$32</f>
        <v>6.6E-3</v>
      </c>
      <c r="K107" s="72"/>
      <c r="L107" s="69">
        <f t="shared" ref="L107:L111" si="54">G107*((1+J107)^2)</f>
        <v>42310.011334919989</v>
      </c>
      <c r="N107" s="69">
        <f>L107/$N$6</f>
        <v>23505.561852733328</v>
      </c>
      <c r="P107" s="81">
        <f t="shared" si="41"/>
        <v>23520</v>
      </c>
      <c r="Q107" s="71"/>
      <c r="R107" s="74">
        <f t="shared" si="42"/>
        <v>14.438147266671876</v>
      </c>
      <c r="S107" s="77"/>
      <c r="T107" s="75">
        <f t="shared" si="43"/>
        <v>6.142438694777656E-4</v>
      </c>
      <c r="U107" s="69"/>
      <c r="V107" s="81">
        <f t="shared" si="44"/>
        <v>588</v>
      </c>
    </row>
    <row r="108" spans="2:22" ht="15" customHeight="1">
      <c r="B108" s="68" t="s">
        <v>119</v>
      </c>
      <c r="C108" s="73" t="s">
        <v>2791</v>
      </c>
      <c r="D108" s="73" t="s">
        <v>2792</v>
      </c>
      <c r="E108" s="73" t="s">
        <v>2794</v>
      </c>
      <c r="F108" s="76">
        <v>2442</v>
      </c>
      <c r="G108" s="76">
        <v>9682</v>
      </c>
      <c r="H108" s="100">
        <f t="shared" si="52"/>
        <v>3.9647829647829647</v>
      </c>
      <c r="I108" s="72"/>
      <c r="J108" s="104">
        <f>$J$32</f>
        <v>6.6E-3</v>
      </c>
      <c r="K108" s="72"/>
      <c r="L108" s="69">
        <f t="shared" si="54"/>
        <v>9810.2241479199984</v>
      </c>
      <c r="N108" s="69">
        <f t="shared" ref="N108:N111" si="55">L108/$N$6</f>
        <v>5450.1245266222213</v>
      </c>
      <c r="P108" s="81">
        <f t="shared" si="41"/>
        <v>5480</v>
      </c>
      <c r="Q108" s="71"/>
      <c r="R108" s="74">
        <f t="shared" si="42"/>
        <v>29.87547337777869</v>
      </c>
      <c r="S108" s="77"/>
      <c r="T108" s="75">
        <f t="shared" si="43"/>
        <v>5.4816129855099595E-3</v>
      </c>
      <c r="U108" s="69"/>
      <c r="V108" s="81">
        <f t="shared" si="44"/>
        <v>137</v>
      </c>
    </row>
    <row r="109" spans="2:22" ht="15" customHeight="1">
      <c r="B109" s="68" t="s">
        <v>119</v>
      </c>
      <c r="C109" s="73" t="s">
        <v>2791</v>
      </c>
      <c r="D109" s="73" t="s">
        <v>2792</v>
      </c>
      <c r="E109" s="73" t="s">
        <v>2795</v>
      </c>
      <c r="F109" s="76">
        <v>9006</v>
      </c>
      <c r="G109" s="76">
        <v>38437</v>
      </c>
      <c r="H109" s="100">
        <f t="shared" si="52"/>
        <v>4.2679324894514767</v>
      </c>
      <c r="I109" s="72"/>
      <c r="J109" s="104">
        <f>$J$32</f>
        <v>6.6E-3</v>
      </c>
      <c r="K109" s="72"/>
      <c r="L109" s="69">
        <f t="shared" si="54"/>
        <v>38946.042715719996</v>
      </c>
      <c r="N109" s="69">
        <f t="shared" si="55"/>
        <v>21636.69039762222</v>
      </c>
      <c r="P109" s="81">
        <f t="shared" si="41"/>
        <v>21640</v>
      </c>
      <c r="Q109" s="71"/>
      <c r="R109" s="74">
        <f t="shared" si="42"/>
        <v>3.3096023777798109</v>
      </c>
      <c r="S109" s="77"/>
      <c r="T109" s="75">
        <f t="shared" si="43"/>
        <v>1.5296250567709384E-4</v>
      </c>
      <c r="U109" s="69"/>
      <c r="V109" s="81">
        <f t="shared" si="44"/>
        <v>541</v>
      </c>
    </row>
    <row r="110" spans="2:22" ht="15" customHeight="1">
      <c r="B110" s="68" t="s">
        <v>119</v>
      </c>
      <c r="C110" s="73" t="s">
        <v>2791</v>
      </c>
      <c r="D110" s="73" t="s">
        <v>2792</v>
      </c>
      <c r="E110" s="73" t="s">
        <v>2796</v>
      </c>
      <c r="F110" s="76">
        <v>7418</v>
      </c>
      <c r="G110" s="76">
        <v>32814</v>
      </c>
      <c r="H110" s="100">
        <f t="shared" si="52"/>
        <v>4.4235643030466436</v>
      </c>
      <c r="I110" s="72"/>
      <c r="J110" s="104">
        <f>$J$32</f>
        <v>6.6E-3</v>
      </c>
      <c r="K110" s="72"/>
      <c r="L110" s="69">
        <f t="shared" si="54"/>
        <v>33248.574177839997</v>
      </c>
      <c r="N110" s="69">
        <f t="shared" si="55"/>
        <v>18471.4300988</v>
      </c>
      <c r="P110" s="81">
        <f t="shared" si="41"/>
        <v>18480</v>
      </c>
      <c r="Q110" s="71"/>
      <c r="R110" s="74">
        <f t="shared" si="42"/>
        <v>8.5699012000004586</v>
      </c>
      <c r="S110" s="77"/>
      <c r="T110" s="75">
        <f t="shared" si="43"/>
        <v>4.6395439628451961E-4</v>
      </c>
      <c r="U110" s="69"/>
      <c r="V110" s="81">
        <f t="shared" si="44"/>
        <v>462</v>
      </c>
    </row>
    <row r="111" spans="2:22" ht="15" customHeight="1">
      <c r="B111" s="68" t="s">
        <v>119</v>
      </c>
      <c r="C111" s="73" t="s">
        <v>2791</v>
      </c>
      <c r="D111" s="73" t="s">
        <v>2792</v>
      </c>
      <c r="E111" s="73" t="s">
        <v>2797</v>
      </c>
      <c r="F111" s="76">
        <v>6221</v>
      </c>
      <c r="G111" s="76">
        <v>28385</v>
      </c>
      <c r="H111" s="100">
        <f t="shared" si="52"/>
        <v>4.5627712586400904</v>
      </c>
      <c r="I111" s="72"/>
      <c r="J111" s="104">
        <f>$J$32</f>
        <v>6.6E-3</v>
      </c>
      <c r="K111" s="72"/>
      <c r="L111" s="69">
        <f t="shared" si="54"/>
        <v>28760.918450599995</v>
      </c>
      <c r="N111" s="69">
        <f t="shared" si="55"/>
        <v>15978.288028111108</v>
      </c>
      <c r="P111" s="81">
        <f t="shared" si="41"/>
        <v>16000</v>
      </c>
      <c r="Q111" s="71"/>
      <c r="R111" s="74">
        <f t="shared" si="42"/>
        <v>21.71197188889164</v>
      </c>
      <c r="S111" s="77"/>
      <c r="T111" s="75">
        <f t="shared" si="43"/>
        <v>1.3588421895194954E-3</v>
      </c>
      <c r="U111" s="69"/>
      <c r="V111" s="81">
        <f t="shared" si="44"/>
        <v>400</v>
      </c>
    </row>
    <row r="112" spans="2:22" ht="15" customHeight="1" thickBot="1">
      <c r="B112" s="97" t="s">
        <v>119</v>
      </c>
      <c r="C112" s="98" t="s">
        <v>2791</v>
      </c>
      <c r="D112" s="98" t="s">
        <v>2792</v>
      </c>
      <c r="F112" s="82">
        <f>SUM(F107:F111)</f>
        <v>34520</v>
      </c>
      <c r="G112" s="82">
        <f>SUM(G107:G111)</f>
        <v>151075</v>
      </c>
      <c r="H112" s="192">
        <f t="shared" si="52"/>
        <v>4.3764484356894551</v>
      </c>
      <c r="I112" s="72"/>
      <c r="J112" s="191"/>
      <c r="K112" s="72"/>
      <c r="L112" s="82">
        <f>SUM(L107:L111)</f>
        <v>153075.77082699997</v>
      </c>
      <c r="N112" s="82">
        <f>SUM(N107:N111)</f>
        <v>85042.094903888879</v>
      </c>
      <c r="P112" s="82">
        <f>SUM(P107:P111)</f>
        <v>85120</v>
      </c>
      <c r="Q112" s="71"/>
      <c r="R112" s="177">
        <f>SUM(R107:R111)</f>
        <v>77.905096111122475</v>
      </c>
      <c r="S112" s="77"/>
      <c r="T112" s="83">
        <f t="shared" si="43"/>
        <v>9.1607686992150944E-4</v>
      </c>
      <c r="V112" s="82">
        <f>SUM(V107:V111)</f>
        <v>2128</v>
      </c>
    </row>
    <row r="113" spans="2:24" ht="15" customHeight="1">
      <c r="C113" s="72"/>
      <c r="D113" s="73"/>
      <c r="E113" s="72" t="s">
        <v>1</v>
      </c>
      <c r="F113" s="68"/>
      <c r="G113" s="68"/>
      <c r="H113" s="100"/>
    </row>
    <row r="114" spans="2:24" ht="15" customHeight="1">
      <c r="B114" s="68" t="s">
        <v>119</v>
      </c>
      <c r="C114" s="73" t="s">
        <v>2798</v>
      </c>
      <c r="D114" s="73" t="s">
        <v>2799</v>
      </c>
      <c r="E114" s="73" t="s">
        <v>2800</v>
      </c>
      <c r="F114" s="76">
        <v>2910</v>
      </c>
      <c r="G114" s="76">
        <v>13683</v>
      </c>
      <c r="H114" s="100">
        <f t="shared" si="52"/>
        <v>4.7020618556701033</v>
      </c>
      <c r="I114" s="72"/>
      <c r="J114" s="104">
        <f t="shared" ref="J114:J119" si="56">$J$16</f>
        <v>1.2200000000000001E-2</v>
      </c>
      <c r="K114" s="72"/>
      <c r="L114" s="69">
        <f t="shared" ref="L114:L119" si="57">G114*((1+J114)^2)</f>
        <v>14018.901777720001</v>
      </c>
      <c r="N114" s="69">
        <f t="shared" ref="N114:N119" si="58">L114/$N$6</f>
        <v>7788.2787654000003</v>
      </c>
      <c r="P114" s="81">
        <f t="shared" ref="P114:P119" si="59">ROUNDUP(N114/40,0)*40</f>
        <v>7800</v>
      </c>
      <c r="Q114" s="71"/>
      <c r="R114" s="74">
        <f t="shared" ref="R114:R119" si="60">P114-N114</f>
        <v>11.721234599999661</v>
      </c>
      <c r="S114" s="77"/>
      <c r="T114" s="75">
        <f t="shared" ref="T114:T119" si="61">R114/N114</f>
        <v>1.5049839576970596E-3</v>
      </c>
      <c r="U114" s="69"/>
      <c r="V114" s="81">
        <f t="shared" ref="V114:V119" si="62">P114/40</f>
        <v>195</v>
      </c>
    </row>
    <row r="115" spans="2:24" ht="15" customHeight="1">
      <c r="B115" s="68" t="s">
        <v>119</v>
      </c>
      <c r="C115" s="73" t="s">
        <v>2798</v>
      </c>
      <c r="D115" s="73" t="s">
        <v>2799</v>
      </c>
      <c r="E115" s="73" t="s">
        <v>2801</v>
      </c>
      <c r="F115" s="76">
        <v>4089</v>
      </c>
      <c r="G115" s="76">
        <v>18996</v>
      </c>
      <c r="H115" s="100">
        <f t="shared" si="52"/>
        <v>4.645634629493764</v>
      </c>
      <c r="I115" s="72"/>
      <c r="J115" s="104">
        <f t="shared" si="56"/>
        <v>1.2200000000000001E-2</v>
      </c>
      <c r="K115" s="72"/>
      <c r="L115" s="69">
        <f t="shared" si="57"/>
        <v>19462.329764639999</v>
      </c>
      <c r="N115" s="69">
        <f t="shared" si="58"/>
        <v>10812.405424799999</v>
      </c>
      <c r="P115" s="81">
        <f t="shared" si="59"/>
        <v>10840</v>
      </c>
      <c r="Q115" s="71"/>
      <c r="R115" s="74">
        <f t="shared" si="60"/>
        <v>27.594575200000691</v>
      </c>
      <c r="S115" s="77"/>
      <c r="T115" s="75">
        <f t="shared" si="61"/>
        <v>2.5521217634614469E-3</v>
      </c>
      <c r="U115" s="69"/>
      <c r="V115" s="81">
        <f t="shared" si="62"/>
        <v>271</v>
      </c>
    </row>
    <row r="116" spans="2:24" ht="15" customHeight="1">
      <c r="B116" s="68" t="s">
        <v>119</v>
      </c>
      <c r="C116" s="73" t="s">
        <v>2798</v>
      </c>
      <c r="D116" s="73" t="s">
        <v>2799</v>
      </c>
      <c r="E116" s="73" t="s">
        <v>2802</v>
      </c>
      <c r="F116" s="76">
        <v>3269</v>
      </c>
      <c r="G116" s="76">
        <v>15196</v>
      </c>
      <c r="H116" s="100">
        <f t="shared" si="52"/>
        <v>4.6485163658611199</v>
      </c>
      <c r="I116" s="72"/>
      <c r="J116" s="104">
        <f t="shared" si="56"/>
        <v>1.2200000000000001E-2</v>
      </c>
      <c r="K116" s="72"/>
      <c r="L116" s="69">
        <f t="shared" si="57"/>
        <v>15569.04417264</v>
      </c>
      <c r="N116" s="69">
        <f t="shared" si="58"/>
        <v>8649.4689847999998</v>
      </c>
      <c r="P116" s="81">
        <f t="shared" si="59"/>
        <v>8680</v>
      </c>
      <c r="Q116" s="71"/>
      <c r="R116" s="74">
        <f t="shared" si="60"/>
        <v>30.531015200000184</v>
      </c>
      <c r="S116" s="77"/>
      <c r="T116" s="75">
        <f t="shared" si="61"/>
        <v>3.5298138248317157E-3</v>
      </c>
      <c r="U116" s="69"/>
      <c r="V116" s="81">
        <f t="shared" si="62"/>
        <v>217</v>
      </c>
    </row>
    <row r="117" spans="2:24" ht="15" customHeight="1">
      <c r="B117" s="68" t="s">
        <v>119</v>
      </c>
      <c r="C117" s="73" t="s">
        <v>2798</v>
      </c>
      <c r="D117" s="73" t="s">
        <v>2799</v>
      </c>
      <c r="E117" s="73" t="s">
        <v>2803</v>
      </c>
      <c r="F117" s="76">
        <v>4426</v>
      </c>
      <c r="G117" s="76">
        <v>19724</v>
      </c>
      <c r="H117" s="100">
        <f t="shared" si="52"/>
        <v>4.4563940352462721</v>
      </c>
      <c r="I117" s="72"/>
      <c r="J117" s="104">
        <f t="shared" si="56"/>
        <v>1.2200000000000001E-2</v>
      </c>
      <c r="K117" s="72"/>
      <c r="L117" s="69">
        <f t="shared" si="57"/>
        <v>20208.201320160002</v>
      </c>
      <c r="N117" s="69">
        <f t="shared" si="58"/>
        <v>11226.7785112</v>
      </c>
      <c r="P117" s="81">
        <f t="shared" si="59"/>
        <v>11240</v>
      </c>
      <c r="Q117" s="71"/>
      <c r="R117" s="74">
        <f t="shared" si="60"/>
        <v>13.221488799999861</v>
      </c>
      <c r="S117" s="77"/>
      <c r="T117" s="75">
        <f t="shared" si="61"/>
        <v>1.1776743245455416E-3</v>
      </c>
      <c r="U117" s="69"/>
      <c r="V117" s="81">
        <f t="shared" si="62"/>
        <v>281</v>
      </c>
    </row>
    <row r="118" spans="2:24" ht="15" customHeight="1">
      <c r="B118" s="68" t="s">
        <v>119</v>
      </c>
      <c r="C118" s="73" t="s">
        <v>2798</v>
      </c>
      <c r="D118" s="73" t="s">
        <v>2799</v>
      </c>
      <c r="E118" s="73" t="s">
        <v>2804</v>
      </c>
      <c r="F118" s="76">
        <v>3149</v>
      </c>
      <c r="G118" s="76">
        <v>14634</v>
      </c>
      <c r="H118" s="100">
        <f t="shared" si="52"/>
        <v>4.6471895839949191</v>
      </c>
      <c r="J118" s="104">
        <f t="shared" si="56"/>
        <v>1.2200000000000001E-2</v>
      </c>
      <c r="L118" s="69">
        <f t="shared" si="57"/>
        <v>14993.24772456</v>
      </c>
      <c r="N118" s="69">
        <f t="shared" si="58"/>
        <v>8329.5820691999998</v>
      </c>
      <c r="P118" s="81">
        <f t="shared" si="59"/>
        <v>8360</v>
      </c>
      <c r="Q118" s="71"/>
      <c r="R118" s="74">
        <f t="shared" si="60"/>
        <v>30.417930800000249</v>
      </c>
      <c r="S118" s="77"/>
      <c r="T118" s="75">
        <f t="shared" si="61"/>
        <v>3.6517955579638928E-3</v>
      </c>
      <c r="U118" s="69"/>
      <c r="V118" s="81">
        <f t="shared" si="62"/>
        <v>209</v>
      </c>
    </row>
    <row r="119" spans="2:24" ht="15" customHeight="1">
      <c r="B119" s="68" t="s">
        <v>119</v>
      </c>
      <c r="C119" s="73" t="s">
        <v>2798</v>
      </c>
      <c r="D119" s="73" t="s">
        <v>2799</v>
      </c>
      <c r="E119" s="73" t="s">
        <v>2805</v>
      </c>
      <c r="F119" s="76">
        <v>3768</v>
      </c>
      <c r="G119" s="76">
        <v>18238</v>
      </c>
      <c r="H119" s="100">
        <f t="shared" si="52"/>
        <v>4.8402335456475587</v>
      </c>
      <c r="J119" s="104">
        <f t="shared" si="56"/>
        <v>1.2200000000000001E-2</v>
      </c>
      <c r="L119" s="69">
        <f t="shared" si="57"/>
        <v>18685.721743919999</v>
      </c>
      <c r="N119" s="69">
        <f t="shared" si="58"/>
        <v>10380.956524399999</v>
      </c>
      <c r="P119" s="81">
        <f t="shared" si="59"/>
        <v>10400</v>
      </c>
      <c r="Q119" s="71"/>
      <c r="R119" s="74">
        <f t="shared" si="60"/>
        <v>19.043475600001329</v>
      </c>
      <c r="S119" s="77"/>
      <c r="T119" s="75">
        <f t="shared" si="61"/>
        <v>1.8344625136653299E-3</v>
      </c>
      <c r="U119" s="69"/>
      <c r="V119" s="81">
        <f t="shared" si="62"/>
        <v>260</v>
      </c>
    </row>
    <row r="120" spans="2:24" ht="15" customHeight="1" thickBot="1">
      <c r="B120" s="97" t="s">
        <v>119</v>
      </c>
      <c r="C120" s="98" t="s">
        <v>2798</v>
      </c>
      <c r="D120" s="98" t="s">
        <v>2799</v>
      </c>
      <c r="E120" s="73"/>
      <c r="F120" s="82">
        <f>SUM(F114:F119)</f>
        <v>21611</v>
      </c>
      <c r="G120" s="82">
        <f>SUM(G114:G119)</f>
        <v>100471</v>
      </c>
      <c r="H120" s="192">
        <f t="shared" si="52"/>
        <v>4.6490676044606909</v>
      </c>
      <c r="I120" s="72"/>
      <c r="J120" s="191"/>
      <c r="K120" s="72"/>
      <c r="L120" s="82">
        <f>SUM(L114:L119)</f>
        <v>102937.44650364001</v>
      </c>
      <c r="N120" s="82">
        <f>SUM(N114:N119)</f>
        <v>57187.470279799993</v>
      </c>
      <c r="P120" s="82">
        <f>SUM(P114:P119)</f>
        <v>57320</v>
      </c>
      <c r="Q120" s="71"/>
      <c r="R120" s="177">
        <f>SUM(R114:R119)</f>
        <v>132.52972020000198</v>
      </c>
      <c r="S120" s="77"/>
      <c r="T120" s="83">
        <f t="shared" si="43"/>
        <v>2.3174607925753048E-3</v>
      </c>
      <c r="V120" s="82">
        <f>SUM(V114:V119)</f>
        <v>1433</v>
      </c>
    </row>
    <row r="121" spans="2:24" ht="15" customHeight="1">
      <c r="C121" s="73"/>
      <c r="D121" s="73"/>
      <c r="E121" s="72" t="s">
        <v>1</v>
      </c>
      <c r="F121" s="68"/>
      <c r="G121" s="68"/>
      <c r="H121" s="100"/>
    </row>
    <row r="122" spans="2:24" ht="15" customHeight="1">
      <c r="B122" s="68" t="s">
        <v>119</v>
      </c>
      <c r="C122" s="73" t="s">
        <v>2806</v>
      </c>
      <c r="D122" s="73" t="s">
        <v>3023</v>
      </c>
      <c r="E122" s="73" t="s">
        <v>2164</v>
      </c>
      <c r="F122" s="76">
        <v>1712</v>
      </c>
      <c r="G122" s="76">
        <v>4846</v>
      </c>
      <c r="H122" s="100">
        <f t="shared" si="52"/>
        <v>2.8306074766355138</v>
      </c>
      <c r="J122" s="104">
        <f t="shared" ref="J122:J130" si="63">$J$35</f>
        <v>6.25E-2</v>
      </c>
      <c r="K122" s="88"/>
      <c r="L122" s="69">
        <f t="shared" ref="L122:L130" si="64">G122*((1+J122)^2)</f>
        <v>5470.6796875</v>
      </c>
      <c r="N122" s="69">
        <f t="shared" ref="N122:N130" si="65">L122/$N$6</f>
        <v>3039.2664930555557</v>
      </c>
      <c r="P122" s="81">
        <f t="shared" ref="P122:P130" si="66">ROUNDUP(N122/40,0)*40</f>
        <v>3040</v>
      </c>
      <c r="Q122" s="71"/>
      <c r="R122" s="74">
        <f t="shared" ref="R122:R130" si="67">P122-N122</f>
        <v>0.73350694444434339</v>
      </c>
      <c r="S122" s="77"/>
      <c r="T122" s="75">
        <f t="shared" ref="T122:T130" si="68">R122/N122</f>
        <v>2.4134341168184471E-4</v>
      </c>
      <c r="U122" s="69"/>
      <c r="V122" s="81">
        <f t="shared" ref="V122:V130" si="69">P122/40</f>
        <v>76</v>
      </c>
      <c r="W122" s="88"/>
      <c r="X122" s="88"/>
    </row>
    <row r="123" spans="2:24" ht="15" customHeight="1">
      <c r="B123" s="68" t="s">
        <v>119</v>
      </c>
      <c r="C123" s="73" t="s">
        <v>2806</v>
      </c>
      <c r="D123" s="73" t="s">
        <v>3023</v>
      </c>
      <c r="E123" s="73" t="s">
        <v>2807</v>
      </c>
      <c r="F123" s="76">
        <v>3926</v>
      </c>
      <c r="G123" s="76">
        <v>16223</v>
      </c>
      <c r="H123" s="100">
        <f t="shared" si="52"/>
        <v>4.1321956189505862</v>
      </c>
      <c r="J123" s="104">
        <f t="shared" si="63"/>
        <v>6.25E-2</v>
      </c>
      <c r="L123" s="69">
        <f t="shared" si="64"/>
        <v>18314.24609375</v>
      </c>
      <c r="N123" s="69">
        <f t="shared" si="65"/>
        <v>10174.581163194443</v>
      </c>
      <c r="P123" s="81">
        <f t="shared" si="66"/>
        <v>10200</v>
      </c>
      <c r="Q123" s="71"/>
      <c r="R123" s="74">
        <f t="shared" si="67"/>
        <v>25.418836805556566</v>
      </c>
      <c r="S123" s="77"/>
      <c r="T123" s="75">
        <f t="shared" si="68"/>
        <v>2.4982686164524131E-3</v>
      </c>
      <c r="U123" s="69"/>
      <c r="V123" s="81">
        <f t="shared" si="69"/>
        <v>255</v>
      </c>
    </row>
    <row r="124" spans="2:24" ht="15" customHeight="1">
      <c r="B124" s="68" t="s">
        <v>119</v>
      </c>
      <c r="C124" s="73" t="s">
        <v>2806</v>
      </c>
      <c r="D124" s="73" t="s">
        <v>3023</v>
      </c>
      <c r="E124" s="73" t="s">
        <v>2808</v>
      </c>
      <c r="F124" s="76">
        <v>2586</v>
      </c>
      <c r="G124" s="76">
        <v>9808</v>
      </c>
      <c r="H124" s="100">
        <f t="shared" si="52"/>
        <v>3.7927300850734724</v>
      </c>
      <c r="J124" s="104">
        <f t="shared" si="63"/>
        <v>6.25E-2</v>
      </c>
      <c r="L124" s="69">
        <f t="shared" si="64"/>
        <v>11072.3125</v>
      </c>
      <c r="N124" s="69">
        <f t="shared" si="65"/>
        <v>6151.2847222222217</v>
      </c>
      <c r="P124" s="81">
        <f t="shared" si="66"/>
        <v>6160</v>
      </c>
      <c r="Q124" s="71"/>
      <c r="R124" s="74">
        <f t="shared" si="67"/>
        <v>8.7152777777782831</v>
      </c>
      <c r="S124" s="77"/>
      <c r="T124" s="75">
        <f t="shared" si="68"/>
        <v>1.4168223666014585E-3</v>
      </c>
      <c r="U124" s="69"/>
      <c r="V124" s="81">
        <f t="shared" si="69"/>
        <v>154</v>
      </c>
    </row>
    <row r="125" spans="2:24" ht="15" customHeight="1">
      <c r="B125" s="68" t="s">
        <v>119</v>
      </c>
      <c r="C125" s="73" t="s">
        <v>2806</v>
      </c>
      <c r="D125" s="73" t="s">
        <v>3023</v>
      </c>
      <c r="E125" s="73" t="s">
        <v>2809</v>
      </c>
      <c r="F125" s="76">
        <v>2621</v>
      </c>
      <c r="G125" s="76">
        <v>13488</v>
      </c>
      <c r="H125" s="100">
        <f t="shared" si="52"/>
        <v>5.1461274322777566</v>
      </c>
      <c r="J125" s="104">
        <f t="shared" si="63"/>
        <v>6.25E-2</v>
      </c>
      <c r="L125" s="69">
        <f t="shared" si="64"/>
        <v>15226.6875</v>
      </c>
      <c r="N125" s="69">
        <f t="shared" si="65"/>
        <v>8459.2708333333339</v>
      </c>
      <c r="P125" s="81">
        <f t="shared" si="66"/>
        <v>8480</v>
      </c>
      <c r="Q125" s="71"/>
      <c r="R125" s="74">
        <f t="shared" si="67"/>
        <v>20.72916666666606</v>
      </c>
      <c r="S125" s="77"/>
      <c r="T125" s="75">
        <f t="shared" si="68"/>
        <v>2.4504673127362011E-3</v>
      </c>
      <c r="U125" s="69"/>
      <c r="V125" s="81">
        <f t="shared" si="69"/>
        <v>212</v>
      </c>
    </row>
    <row r="126" spans="2:24" ht="15" customHeight="1">
      <c r="B126" s="68" t="s">
        <v>119</v>
      </c>
      <c r="C126" s="73" t="s">
        <v>2806</v>
      </c>
      <c r="D126" s="73" t="s">
        <v>3023</v>
      </c>
      <c r="E126" s="73" t="s">
        <v>2810</v>
      </c>
      <c r="F126" s="76">
        <v>2808</v>
      </c>
      <c r="G126" s="76">
        <v>8692</v>
      </c>
      <c r="H126" s="100">
        <f t="shared" si="52"/>
        <v>3.0954415954415953</v>
      </c>
      <c r="J126" s="104">
        <f t="shared" si="63"/>
        <v>6.25E-2</v>
      </c>
      <c r="L126" s="69">
        <f t="shared" si="64"/>
        <v>9812.453125</v>
      </c>
      <c r="N126" s="69">
        <f t="shared" si="65"/>
        <v>5451.3628472222217</v>
      </c>
      <c r="P126" s="81">
        <f t="shared" si="66"/>
        <v>5480</v>
      </c>
      <c r="Q126" s="71"/>
      <c r="R126" s="74">
        <f t="shared" si="67"/>
        <v>28.637152777778283</v>
      </c>
      <c r="S126" s="77"/>
      <c r="T126" s="75">
        <f t="shared" si="68"/>
        <v>5.2532098083272029E-3</v>
      </c>
      <c r="U126" s="69"/>
      <c r="V126" s="81">
        <f t="shared" si="69"/>
        <v>137</v>
      </c>
    </row>
    <row r="127" spans="2:24" ht="15" customHeight="1">
      <c r="B127" s="68" t="s">
        <v>119</v>
      </c>
      <c r="C127" s="73" t="s">
        <v>2806</v>
      </c>
      <c r="D127" s="73" t="s">
        <v>3023</v>
      </c>
      <c r="E127" s="73" t="s">
        <v>2811</v>
      </c>
      <c r="F127" s="76">
        <v>2330</v>
      </c>
      <c r="G127" s="76">
        <v>6368</v>
      </c>
      <c r="H127" s="100">
        <f t="shared" si="52"/>
        <v>2.7330472103004291</v>
      </c>
      <c r="J127" s="104">
        <f t="shared" si="63"/>
        <v>6.25E-2</v>
      </c>
      <c r="L127" s="69">
        <f t="shared" si="64"/>
        <v>7188.875</v>
      </c>
      <c r="N127" s="69">
        <f t="shared" si="65"/>
        <v>3993.8194444444443</v>
      </c>
      <c r="P127" s="81">
        <f t="shared" si="66"/>
        <v>4000</v>
      </c>
      <c r="Q127" s="71"/>
      <c r="R127" s="74">
        <f t="shared" si="67"/>
        <v>6.1805555555556566</v>
      </c>
      <c r="S127" s="77"/>
      <c r="T127" s="75">
        <f t="shared" si="68"/>
        <v>1.5475300377319375E-3</v>
      </c>
      <c r="U127" s="69"/>
      <c r="V127" s="81">
        <f t="shared" si="69"/>
        <v>100</v>
      </c>
    </row>
    <row r="128" spans="2:24" ht="15" customHeight="1">
      <c r="B128" s="68" t="s">
        <v>119</v>
      </c>
      <c r="C128" s="73" t="s">
        <v>2806</v>
      </c>
      <c r="D128" s="73" t="s">
        <v>3023</v>
      </c>
      <c r="E128" s="73" t="s">
        <v>2812</v>
      </c>
      <c r="F128" s="76">
        <v>1631</v>
      </c>
      <c r="G128" s="76">
        <v>4374</v>
      </c>
      <c r="H128" s="100">
        <f t="shared" si="52"/>
        <v>2.6817903126916001</v>
      </c>
      <c r="J128" s="104">
        <f t="shared" si="63"/>
        <v>6.25E-2</v>
      </c>
      <c r="L128" s="69">
        <f t="shared" si="64"/>
        <v>4937.8359375</v>
      </c>
      <c r="N128" s="69">
        <f t="shared" si="65"/>
        <v>2743.2421875</v>
      </c>
      <c r="P128" s="81">
        <f t="shared" si="66"/>
        <v>2760</v>
      </c>
      <c r="Q128" s="71"/>
      <c r="R128" s="74">
        <f t="shared" si="67"/>
        <v>16.7578125</v>
      </c>
      <c r="S128" s="77"/>
      <c r="T128" s="75">
        <f t="shared" si="68"/>
        <v>6.1087615874236409E-3</v>
      </c>
      <c r="U128" s="69"/>
      <c r="V128" s="81">
        <f t="shared" si="69"/>
        <v>69</v>
      </c>
    </row>
    <row r="129" spans="2:22" ht="15" customHeight="1">
      <c r="B129" s="68" t="s">
        <v>119</v>
      </c>
      <c r="C129" s="73" t="s">
        <v>2806</v>
      </c>
      <c r="D129" s="73" t="s">
        <v>3023</v>
      </c>
      <c r="E129" s="73" t="s">
        <v>2813</v>
      </c>
      <c r="F129" s="76">
        <v>2485</v>
      </c>
      <c r="G129" s="76">
        <v>6898</v>
      </c>
      <c r="H129" s="100">
        <f t="shared" si="52"/>
        <v>2.7758551307847084</v>
      </c>
      <c r="J129" s="104">
        <f t="shared" si="63"/>
        <v>6.25E-2</v>
      </c>
      <c r="L129" s="69">
        <f t="shared" si="64"/>
        <v>7787.1953125</v>
      </c>
      <c r="N129" s="69">
        <f t="shared" si="65"/>
        <v>4326.2196180555557</v>
      </c>
      <c r="P129" s="81">
        <f t="shared" si="66"/>
        <v>4360</v>
      </c>
      <c r="Q129" s="71"/>
      <c r="R129" s="74">
        <f t="shared" si="67"/>
        <v>33.780381944444343</v>
      </c>
      <c r="S129" s="77"/>
      <c r="T129" s="75">
        <f t="shared" si="68"/>
        <v>7.808291054726235E-3</v>
      </c>
      <c r="U129" s="69"/>
      <c r="V129" s="81">
        <f t="shared" si="69"/>
        <v>109</v>
      </c>
    </row>
    <row r="130" spans="2:22" ht="15" customHeight="1">
      <c r="B130" s="68" t="s">
        <v>119</v>
      </c>
      <c r="C130" s="73" t="s">
        <v>2806</v>
      </c>
      <c r="D130" s="73" t="s">
        <v>3023</v>
      </c>
      <c r="E130" s="73" t="s">
        <v>2814</v>
      </c>
      <c r="F130" s="76">
        <v>5204</v>
      </c>
      <c r="G130" s="76">
        <v>19263</v>
      </c>
      <c r="H130" s="100">
        <f t="shared" si="52"/>
        <v>3.7015757109915448</v>
      </c>
      <c r="J130" s="104">
        <f t="shared" si="63"/>
        <v>6.25E-2</v>
      </c>
      <c r="L130" s="69">
        <f t="shared" si="64"/>
        <v>21746.12109375</v>
      </c>
      <c r="N130" s="69">
        <f t="shared" si="65"/>
        <v>12081.178385416666</v>
      </c>
      <c r="P130" s="81">
        <f t="shared" si="66"/>
        <v>12120</v>
      </c>
      <c r="Q130" s="71"/>
      <c r="R130" s="74">
        <f t="shared" si="67"/>
        <v>38.82161458333394</v>
      </c>
      <c r="S130" s="77"/>
      <c r="T130" s="75">
        <f t="shared" si="68"/>
        <v>3.2133963546301055E-3</v>
      </c>
      <c r="U130" s="69"/>
      <c r="V130" s="81">
        <f t="shared" si="69"/>
        <v>303</v>
      </c>
    </row>
    <row r="131" spans="2:22" ht="15" customHeight="1" thickBot="1">
      <c r="B131" s="97" t="s">
        <v>119</v>
      </c>
      <c r="C131" s="98" t="s">
        <v>2806</v>
      </c>
      <c r="D131" s="98" t="s">
        <v>3023</v>
      </c>
      <c r="E131" s="72" t="s">
        <v>1</v>
      </c>
      <c r="F131" s="82">
        <f>SUM(F122:F130)</f>
        <v>25303</v>
      </c>
      <c r="G131" s="82">
        <f>SUM(G122:G130)</f>
        <v>89960</v>
      </c>
      <c r="H131" s="192">
        <f t="shared" si="52"/>
        <v>3.5553096470774217</v>
      </c>
      <c r="I131" s="72"/>
      <c r="J131" s="191"/>
      <c r="K131" s="72"/>
      <c r="L131" s="82">
        <f>SUM(L122:L130)</f>
        <v>101556.40625</v>
      </c>
      <c r="N131" s="82">
        <f>SUM(N122:N130)</f>
        <v>56420.225694444438</v>
      </c>
      <c r="P131" s="82">
        <f>SUM(P122:P130)</f>
        <v>56600</v>
      </c>
      <c r="Q131" s="71"/>
      <c r="R131" s="177">
        <f>SUM(R122:R130)</f>
        <v>179.77430555555748</v>
      </c>
      <c r="S131" s="77"/>
      <c r="T131" s="83">
        <f t="shared" si="43"/>
        <v>3.1863450268554919E-3</v>
      </c>
      <c r="V131" s="82">
        <f>SUM(V122:V130)</f>
        <v>1415</v>
      </c>
    </row>
    <row r="132" spans="2:22" ht="15" customHeight="1">
      <c r="C132" s="73"/>
      <c r="D132" s="73"/>
      <c r="E132" s="72"/>
      <c r="F132" s="68"/>
      <c r="G132" s="68"/>
      <c r="H132" s="100"/>
    </row>
    <row r="133" spans="2:22" ht="15" customHeight="1">
      <c r="B133" s="68" t="s">
        <v>119</v>
      </c>
      <c r="C133" s="73" t="s">
        <v>2815</v>
      </c>
      <c r="D133" s="73" t="s">
        <v>2816</v>
      </c>
      <c r="E133" s="73" t="s">
        <v>2817</v>
      </c>
      <c r="F133" s="76">
        <v>10915</v>
      </c>
      <c r="G133" s="76">
        <v>49991</v>
      </c>
      <c r="H133" s="100">
        <f t="shared" si="52"/>
        <v>4.5800274851122307</v>
      </c>
      <c r="J133" s="104">
        <f>$J$29</f>
        <v>1.5299999999999999E-2</v>
      </c>
      <c r="L133" s="69">
        <f t="shared" ref="L133:L137" si="70">G133*((1+J133)^2)</f>
        <v>51532.426993190005</v>
      </c>
      <c r="N133" s="69">
        <f t="shared" ref="N133:N137" si="71">L133/$N$6</f>
        <v>28629.126107327778</v>
      </c>
      <c r="P133" s="81">
        <f t="shared" ref="P133:P137" si="72">ROUNDUP(N133/40,0)*40</f>
        <v>28640</v>
      </c>
      <c r="Q133" s="71"/>
      <c r="R133" s="74">
        <f t="shared" ref="R133:R137" si="73">P133-N133</f>
        <v>10.8738926722217</v>
      </c>
      <c r="S133" s="77"/>
      <c r="T133" s="75">
        <f t="shared" ref="T133:T138" si="74">R133/N133</f>
        <v>3.7981923134700464E-4</v>
      </c>
      <c r="U133" s="69"/>
      <c r="V133" s="81">
        <f t="shared" ref="V133:V137" si="75">P133/40</f>
        <v>716</v>
      </c>
    </row>
    <row r="134" spans="2:22" ht="15" customHeight="1">
      <c r="B134" s="68" t="s">
        <v>119</v>
      </c>
      <c r="C134" s="73" t="s">
        <v>2815</v>
      </c>
      <c r="D134" s="73" t="s">
        <v>2816</v>
      </c>
      <c r="E134" s="73" t="s">
        <v>2818</v>
      </c>
      <c r="F134" s="76">
        <v>2847</v>
      </c>
      <c r="G134" s="76">
        <v>12443</v>
      </c>
      <c r="H134" s="100">
        <f t="shared" si="52"/>
        <v>4.3705655075518086</v>
      </c>
      <c r="J134" s="104">
        <f>$J$29</f>
        <v>1.5299999999999999E-2</v>
      </c>
      <c r="L134" s="69">
        <f t="shared" si="70"/>
        <v>12826.668581870003</v>
      </c>
      <c r="N134" s="69">
        <f t="shared" si="71"/>
        <v>7125.9269899277788</v>
      </c>
      <c r="P134" s="81">
        <f t="shared" si="72"/>
        <v>7160</v>
      </c>
      <c r="Q134" s="71"/>
      <c r="R134" s="74">
        <f t="shared" si="73"/>
        <v>34.073010072221223</v>
      </c>
      <c r="S134" s="77"/>
      <c r="T134" s="75">
        <f t="shared" si="74"/>
        <v>4.7815547535614801E-3</v>
      </c>
      <c r="U134" s="69"/>
      <c r="V134" s="81">
        <f t="shared" si="75"/>
        <v>179</v>
      </c>
    </row>
    <row r="135" spans="2:22" ht="15" customHeight="1">
      <c r="B135" s="68" t="s">
        <v>119</v>
      </c>
      <c r="C135" s="73" t="s">
        <v>2815</v>
      </c>
      <c r="D135" s="73" t="s">
        <v>2816</v>
      </c>
      <c r="E135" s="73" t="s">
        <v>2819</v>
      </c>
      <c r="F135" s="76">
        <v>6604</v>
      </c>
      <c r="G135" s="76">
        <v>30372</v>
      </c>
      <c r="H135" s="100">
        <f t="shared" si="52"/>
        <v>4.5990308903694732</v>
      </c>
      <c r="J135" s="104">
        <f>$J$29</f>
        <v>1.5299999999999999E-2</v>
      </c>
      <c r="L135" s="69">
        <f t="shared" si="70"/>
        <v>31308.492981480005</v>
      </c>
      <c r="N135" s="69">
        <f t="shared" si="71"/>
        <v>17393.607211933337</v>
      </c>
      <c r="P135" s="81">
        <f t="shared" si="72"/>
        <v>17400</v>
      </c>
      <c r="Q135" s="71"/>
      <c r="R135" s="74">
        <f t="shared" si="73"/>
        <v>6.3927880666633428</v>
      </c>
      <c r="S135" s="77"/>
      <c r="T135" s="75">
        <f t="shared" si="74"/>
        <v>3.6753664658343004E-4</v>
      </c>
      <c r="U135" s="69"/>
      <c r="V135" s="81">
        <f t="shared" si="75"/>
        <v>435</v>
      </c>
    </row>
    <row r="136" spans="2:22" ht="15" customHeight="1">
      <c r="B136" s="68" t="s">
        <v>119</v>
      </c>
      <c r="C136" s="73" t="s">
        <v>2815</v>
      </c>
      <c r="D136" s="73" t="s">
        <v>2816</v>
      </c>
      <c r="E136" s="73" t="s">
        <v>2820</v>
      </c>
      <c r="F136" s="76">
        <v>7345</v>
      </c>
      <c r="G136" s="76">
        <v>35155</v>
      </c>
      <c r="H136" s="100">
        <f t="shared" si="52"/>
        <v>4.7862491490810077</v>
      </c>
      <c r="J136" s="104">
        <f>$J$29</f>
        <v>1.5299999999999999E-2</v>
      </c>
      <c r="L136" s="69">
        <f t="shared" si="70"/>
        <v>36238.972433950003</v>
      </c>
      <c r="N136" s="69">
        <f t="shared" si="71"/>
        <v>20132.762463305557</v>
      </c>
      <c r="P136" s="81">
        <f t="shared" si="72"/>
        <v>20160</v>
      </c>
      <c r="Q136" s="71"/>
      <c r="R136" s="74">
        <f t="shared" si="73"/>
        <v>27.237536694443406</v>
      </c>
      <c r="S136" s="77"/>
      <c r="T136" s="75">
        <f t="shared" si="74"/>
        <v>1.352896143491842E-3</v>
      </c>
      <c r="U136" s="69"/>
      <c r="V136" s="81">
        <f t="shared" si="75"/>
        <v>504</v>
      </c>
    </row>
    <row r="137" spans="2:22" ht="15" customHeight="1">
      <c r="B137" s="68" t="s">
        <v>119</v>
      </c>
      <c r="C137" s="73" t="s">
        <v>2815</v>
      </c>
      <c r="D137" s="73" t="s">
        <v>2816</v>
      </c>
      <c r="E137" s="73" t="s">
        <v>2821</v>
      </c>
      <c r="F137" s="76">
        <v>7393</v>
      </c>
      <c r="G137" s="76">
        <v>32114</v>
      </c>
      <c r="H137" s="100">
        <f t="shared" si="52"/>
        <v>4.3438387664006495</v>
      </c>
      <c r="J137" s="104">
        <f>$J$29</f>
        <v>1.5299999999999999E-2</v>
      </c>
      <c r="L137" s="69">
        <f t="shared" si="70"/>
        <v>33104.205966260008</v>
      </c>
      <c r="N137" s="69">
        <f t="shared" si="71"/>
        <v>18391.225536811115</v>
      </c>
      <c r="P137" s="81">
        <f t="shared" si="72"/>
        <v>18400</v>
      </c>
      <c r="Q137" s="71"/>
      <c r="R137" s="74">
        <f t="shared" si="73"/>
        <v>8.7744631888854201</v>
      </c>
      <c r="S137" s="77"/>
      <c r="T137" s="75">
        <f t="shared" si="74"/>
        <v>4.7710051574990578E-4</v>
      </c>
      <c r="U137" s="69"/>
      <c r="V137" s="81">
        <f t="shared" si="75"/>
        <v>460</v>
      </c>
    </row>
    <row r="138" spans="2:22" ht="15" customHeight="1" thickBot="1">
      <c r="B138" s="97" t="s">
        <v>119</v>
      </c>
      <c r="C138" s="98" t="s">
        <v>2815</v>
      </c>
      <c r="D138" s="98" t="s">
        <v>2816</v>
      </c>
      <c r="E138" s="73"/>
      <c r="F138" s="82">
        <f>SUM(F133:F137)</f>
        <v>35104</v>
      </c>
      <c r="G138" s="82">
        <f>SUM(G133:G137)</f>
        <v>160075</v>
      </c>
      <c r="H138" s="192">
        <f t="shared" si="52"/>
        <v>4.5600216499544208</v>
      </c>
      <c r="I138" s="72"/>
      <c r="J138" s="191"/>
      <c r="K138" s="72"/>
      <c r="L138" s="82">
        <f>SUM(L133:L137)</f>
        <v>165010.76695675001</v>
      </c>
      <c r="N138" s="82">
        <f>SUM(N133:N137)</f>
        <v>91672.648309305572</v>
      </c>
      <c r="P138" s="82">
        <f>SUM(P133:P137)</f>
        <v>91760</v>
      </c>
      <c r="Q138" s="71"/>
      <c r="R138" s="177">
        <f>SUM(R133:R137)</f>
        <v>87.351690694435092</v>
      </c>
      <c r="S138" s="77"/>
      <c r="T138" s="83">
        <f t="shared" si="74"/>
        <v>9.5286535630244393E-4</v>
      </c>
      <c r="V138" s="82">
        <f>SUM(V133:V137)</f>
        <v>2294</v>
      </c>
    </row>
    <row r="139" spans="2:22" ht="15" customHeight="1">
      <c r="C139" s="73"/>
      <c r="D139" s="73"/>
      <c r="E139" s="73"/>
      <c r="F139" s="68"/>
      <c r="G139" s="68"/>
      <c r="H139" s="100"/>
    </row>
    <row r="140" spans="2:22" ht="15" customHeight="1">
      <c r="B140" s="68" t="s">
        <v>119</v>
      </c>
      <c r="C140" s="73" t="s">
        <v>2822</v>
      </c>
      <c r="D140" s="73" t="s">
        <v>2823</v>
      </c>
      <c r="E140" s="73" t="s">
        <v>2823</v>
      </c>
      <c r="F140" s="76">
        <v>4512</v>
      </c>
      <c r="G140" s="76">
        <v>11370</v>
      </c>
      <c r="H140" s="100">
        <f t="shared" si="52"/>
        <v>2.5199468085106385</v>
      </c>
      <c r="J140" s="104">
        <f>$J$18</f>
        <v>3.5799999999999998E-2</v>
      </c>
      <c r="L140" s="69">
        <f t="shared" ref="L140:L147" si="76">G140*((1+J140)^2)</f>
        <v>12198.664246800001</v>
      </c>
      <c r="N140" s="69">
        <f t="shared" ref="N140:N147" si="77">L140/$N$6</f>
        <v>6777.0356926666673</v>
      </c>
      <c r="P140" s="81">
        <f t="shared" ref="P140:P147" si="78">ROUNDUP(N140/40,0)*40</f>
        <v>6800</v>
      </c>
      <c r="Q140" s="71"/>
      <c r="R140" s="74">
        <f t="shared" ref="R140:R147" si="79">P140-N140</f>
        <v>22.964307333332727</v>
      </c>
      <c r="S140" s="77"/>
      <c r="T140" s="75">
        <f t="shared" ref="T140:T149" si="80">R140/N140</f>
        <v>3.3885474969804381E-3</v>
      </c>
      <c r="U140" s="69"/>
      <c r="V140" s="81">
        <f t="shared" ref="V140:V147" si="81">P140/40</f>
        <v>170</v>
      </c>
    </row>
    <row r="141" spans="2:22" ht="15" customHeight="1">
      <c r="B141" s="68" t="s">
        <v>119</v>
      </c>
      <c r="C141" s="73" t="s">
        <v>2822</v>
      </c>
      <c r="D141" s="73" t="s">
        <v>2823</v>
      </c>
      <c r="E141" s="73" t="s">
        <v>2824</v>
      </c>
      <c r="F141" s="76">
        <v>1644</v>
      </c>
      <c r="G141" s="76">
        <v>4859</v>
      </c>
      <c r="H141" s="100">
        <f t="shared" ref="H141:H145" si="82">G141/F141</f>
        <v>2.9555961070559609</v>
      </c>
      <c r="J141" s="104">
        <f>$J$18</f>
        <v>3.5799999999999998E-2</v>
      </c>
      <c r="L141" s="69">
        <f t="shared" ref="L141:L145" si="83">G141*((1+J141)^2)</f>
        <v>5213.13188876</v>
      </c>
      <c r="N141" s="69">
        <f t="shared" ref="N141:N145" si="84">L141/$N$6</f>
        <v>2896.1843826444442</v>
      </c>
      <c r="P141" s="81">
        <f t="shared" ref="P141:P145" si="85">ROUNDUP(N141/40,0)*40</f>
        <v>2920</v>
      </c>
      <c r="Q141" s="71"/>
      <c r="R141" s="74">
        <f t="shared" ref="R141:R145" si="86">P141-N141</f>
        <v>23.815617355555787</v>
      </c>
      <c r="S141" s="77"/>
      <c r="T141" s="75">
        <f t="shared" ref="T141:T145" si="87">R141/N141</f>
        <v>8.223101228731251E-3</v>
      </c>
      <c r="U141" s="69"/>
      <c r="V141" s="81">
        <f t="shared" ref="V141:V145" si="88">P141/40</f>
        <v>73</v>
      </c>
    </row>
    <row r="142" spans="2:22" ht="15" customHeight="1">
      <c r="B142" s="68" t="s">
        <v>119</v>
      </c>
      <c r="C142" s="73" t="s">
        <v>2822</v>
      </c>
      <c r="D142" s="73" t="s">
        <v>2823</v>
      </c>
      <c r="E142" s="73" t="s">
        <v>2825</v>
      </c>
      <c r="F142" s="76">
        <v>3810</v>
      </c>
      <c r="G142" s="76">
        <v>12253</v>
      </c>
      <c r="H142" s="100">
        <f t="shared" si="82"/>
        <v>3.2160104986876639</v>
      </c>
      <c r="J142" s="104">
        <f>$J$18</f>
        <v>3.5799999999999998E-2</v>
      </c>
      <c r="L142" s="69">
        <f t="shared" si="83"/>
        <v>13146.01873492</v>
      </c>
      <c r="N142" s="69">
        <f t="shared" si="84"/>
        <v>7303.3437416222223</v>
      </c>
      <c r="P142" s="81">
        <f t="shared" si="85"/>
        <v>7320</v>
      </c>
      <c r="Q142" s="71"/>
      <c r="R142" s="74">
        <f t="shared" si="86"/>
        <v>16.656258377777704</v>
      </c>
      <c r="S142" s="77"/>
      <c r="T142" s="75">
        <f t="shared" si="87"/>
        <v>2.2806345924610699E-3</v>
      </c>
      <c r="U142" s="69"/>
      <c r="V142" s="81">
        <f t="shared" si="88"/>
        <v>183</v>
      </c>
    </row>
    <row r="143" spans="2:22" ht="15" customHeight="1" thickBot="1">
      <c r="B143" s="95" t="s">
        <v>119</v>
      </c>
      <c r="C143" s="96" t="s">
        <v>2822</v>
      </c>
      <c r="D143" s="96" t="s">
        <v>2823</v>
      </c>
      <c r="E143" s="73"/>
      <c r="F143" s="84">
        <f>SUM(F140:F142)</f>
        <v>9966</v>
      </c>
      <c r="G143" s="84">
        <f>SUM(G140:G142)</f>
        <v>28482</v>
      </c>
      <c r="H143" s="196">
        <f t="shared" si="82"/>
        <v>2.8579169175195664</v>
      </c>
      <c r="I143" s="72"/>
      <c r="J143" s="165"/>
      <c r="K143" s="72"/>
      <c r="L143" s="84">
        <f>SUM(L140:L142)</f>
        <v>30557.814870480004</v>
      </c>
      <c r="N143" s="84">
        <f>SUM(N140:N142)</f>
        <v>16976.563816933332</v>
      </c>
      <c r="P143" s="84">
        <f>SUM(P140:P142)</f>
        <v>17040</v>
      </c>
      <c r="Q143" s="71"/>
      <c r="R143" s="175">
        <f>SUM(R140:R142)</f>
        <v>63.436183066666217</v>
      </c>
      <c r="S143" s="77"/>
      <c r="T143" s="85">
        <f t="shared" si="87"/>
        <v>3.7366915796818419E-3</v>
      </c>
      <c r="V143" s="84">
        <f>SUM(V140:V142)</f>
        <v>426</v>
      </c>
    </row>
    <row r="144" spans="2:22" ht="15" customHeight="1">
      <c r="B144" s="68" t="s">
        <v>119</v>
      </c>
      <c r="C144" s="73" t="s">
        <v>2822</v>
      </c>
      <c r="D144" s="73" t="s">
        <v>2826</v>
      </c>
      <c r="E144" s="73" t="s">
        <v>2827</v>
      </c>
      <c r="F144" s="76">
        <v>1965</v>
      </c>
      <c r="G144" s="76">
        <v>4922</v>
      </c>
      <c r="H144" s="100">
        <f t="shared" si="82"/>
        <v>2.5048346055979644</v>
      </c>
      <c r="J144" s="104">
        <f>$J$18</f>
        <v>3.5799999999999998E-2</v>
      </c>
      <c r="L144" s="69">
        <f t="shared" si="83"/>
        <v>5280.7234320800007</v>
      </c>
      <c r="N144" s="69">
        <f t="shared" si="84"/>
        <v>2933.7352400444447</v>
      </c>
      <c r="P144" s="81">
        <f t="shared" si="85"/>
        <v>2960</v>
      </c>
      <c r="Q144" s="71"/>
      <c r="R144" s="74">
        <f t="shared" si="86"/>
        <v>26.264759955555292</v>
      </c>
      <c r="S144" s="77"/>
      <c r="T144" s="75">
        <f t="shared" si="87"/>
        <v>8.9526688015505416E-3</v>
      </c>
      <c r="U144" s="69"/>
      <c r="V144" s="81">
        <f t="shared" si="88"/>
        <v>74</v>
      </c>
    </row>
    <row r="145" spans="2:25" ht="15" customHeight="1">
      <c r="B145" s="68" t="s">
        <v>119</v>
      </c>
      <c r="C145" s="73" t="s">
        <v>2822</v>
      </c>
      <c r="D145" s="73" t="s">
        <v>2826</v>
      </c>
      <c r="E145" s="73" t="s">
        <v>2828</v>
      </c>
      <c r="F145" s="76">
        <v>4030</v>
      </c>
      <c r="G145" s="76">
        <v>10079</v>
      </c>
      <c r="H145" s="100">
        <f t="shared" si="82"/>
        <v>2.5009925558312656</v>
      </c>
      <c r="J145" s="104">
        <f>$J$18</f>
        <v>3.5799999999999998E-2</v>
      </c>
      <c r="L145" s="69">
        <f t="shared" si="83"/>
        <v>10813.57404956</v>
      </c>
      <c r="N145" s="69">
        <f t="shared" si="84"/>
        <v>6007.5411386444448</v>
      </c>
      <c r="P145" s="81">
        <f t="shared" si="85"/>
        <v>6040</v>
      </c>
      <c r="Q145" s="71"/>
      <c r="R145" s="74">
        <f t="shared" si="86"/>
        <v>32.4588613555552</v>
      </c>
      <c r="S145" s="77"/>
      <c r="T145" s="75">
        <f t="shared" si="87"/>
        <v>5.4030194061857545E-3</v>
      </c>
      <c r="U145" s="69"/>
      <c r="V145" s="81">
        <f t="shared" si="88"/>
        <v>151</v>
      </c>
    </row>
    <row r="146" spans="2:25" ht="15" customHeight="1">
      <c r="B146" s="68" t="s">
        <v>119</v>
      </c>
      <c r="C146" s="73" t="s">
        <v>2822</v>
      </c>
      <c r="D146" s="73" t="s">
        <v>2826</v>
      </c>
      <c r="E146" s="73" t="s">
        <v>2826</v>
      </c>
      <c r="F146" s="76">
        <v>1829</v>
      </c>
      <c r="G146" s="76">
        <v>4726</v>
      </c>
      <c r="H146" s="100">
        <f t="shared" si="52"/>
        <v>2.5839256424275558</v>
      </c>
      <c r="J146" s="104">
        <f>$J$18</f>
        <v>3.5799999999999998E-2</v>
      </c>
      <c r="L146" s="69">
        <f t="shared" si="76"/>
        <v>5070.4386306400002</v>
      </c>
      <c r="N146" s="69">
        <f t="shared" si="77"/>
        <v>2816.9103503555557</v>
      </c>
      <c r="P146" s="81">
        <f t="shared" si="78"/>
        <v>2840</v>
      </c>
      <c r="Q146" s="71"/>
      <c r="R146" s="74">
        <f t="shared" si="79"/>
        <v>23.089649644444307</v>
      </c>
      <c r="S146" s="77"/>
      <c r="T146" s="75">
        <f t="shared" si="80"/>
        <v>8.1967996040519676E-3</v>
      </c>
      <c r="U146" s="69"/>
      <c r="V146" s="81">
        <f t="shared" si="81"/>
        <v>71</v>
      </c>
    </row>
    <row r="147" spans="2:25" ht="15" customHeight="1">
      <c r="B147" s="68" t="s">
        <v>119</v>
      </c>
      <c r="C147" s="73" t="s">
        <v>2822</v>
      </c>
      <c r="D147" s="73" t="s">
        <v>2826</v>
      </c>
      <c r="E147" s="73" t="s">
        <v>2829</v>
      </c>
      <c r="F147" s="76">
        <v>2353</v>
      </c>
      <c r="G147" s="76">
        <v>5197</v>
      </c>
      <c r="H147" s="100">
        <f t="shared" si="52"/>
        <v>2.2086697832554187</v>
      </c>
      <c r="J147" s="104">
        <f>$J$18</f>
        <v>3.5799999999999998E-2</v>
      </c>
      <c r="L147" s="69">
        <f t="shared" si="76"/>
        <v>5575.7658830800001</v>
      </c>
      <c r="N147" s="69">
        <f t="shared" si="77"/>
        <v>3097.6477128222223</v>
      </c>
      <c r="P147" s="81">
        <f t="shared" si="78"/>
        <v>3120</v>
      </c>
      <c r="Q147" s="71"/>
      <c r="R147" s="74">
        <f t="shared" si="79"/>
        <v>22.352287177777725</v>
      </c>
      <c r="S147" s="77"/>
      <c r="T147" s="75">
        <f t="shared" si="80"/>
        <v>7.2158906531733652E-3</v>
      </c>
      <c r="U147" s="69"/>
      <c r="V147" s="81">
        <f t="shared" si="81"/>
        <v>78</v>
      </c>
    </row>
    <row r="148" spans="2:25" ht="15" customHeight="1" thickBot="1">
      <c r="B148" s="95" t="s">
        <v>119</v>
      </c>
      <c r="C148" s="96" t="s">
        <v>2822</v>
      </c>
      <c r="D148" s="96" t="s">
        <v>2826</v>
      </c>
      <c r="E148" s="70"/>
      <c r="F148" s="84">
        <f>SUM(F144:F147)</f>
        <v>10177</v>
      </c>
      <c r="G148" s="84">
        <f>SUM(G144:G147)</f>
        <v>24924</v>
      </c>
      <c r="H148" s="196">
        <f t="shared" si="52"/>
        <v>2.4490517834332319</v>
      </c>
      <c r="I148" s="72"/>
      <c r="J148" s="165"/>
      <c r="K148" s="72"/>
      <c r="L148" s="84">
        <f>SUM(L144:L147)</f>
        <v>26740.501995360002</v>
      </c>
      <c r="N148" s="84">
        <f>SUM(N144:N147)</f>
        <v>14855.834441866667</v>
      </c>
      <c r="P148" s="84">
        <f>SUM(P144:P147)</f>
        <v>14960</v>
      </c>
      <c r="Q148" s="71"/>
      <c r="R148" s="175">
        <f>SUM(R144:R147)</f>
        <v>104.16555813333252</v>
      </c>
      <c r="S148" s="77"/>
      <c r="T148" s="85">
        <f t="shared" si="80"/>
        <v>7.011760836521809E-3</v>
      </c>
      <c r="V148" s="84">
        <f>SUM(V144:V147)</f>
        <v>374</v>
      </c>
    </row>
    <row r="149" spans="2:25" ht="15" customHeight="1" thickBot="1">
      <c r="C149" s="70"/>
      <c r="D149" s="70"/>
      <c r="E149" s="70"/>
      <c r="F149" s="198">
        <f>F148+F143</f>
        <v>20143</v>
      </c>
      <c r="G149" s="198">
        <f>G148+G143</f>
        <v>53406</v>
      </c>
      <c r="H149" s="200">
        <f t="shared" si="52"/>
        <v>2.6513428982773171</v>
      </c>
      <c r="J149" s="188"/>
      <c r="L149" s="198">
        <f>L148+L143</f>
        <v>57298.31686584001</v>
      </c>
      <c r="N149" s="198">
        <f>N148+N143</f>
        <v>31832.3982588</v>
      </c>
      <c r="P149" s="198">
        <f>P148+P143</f>
        <v>32000</v>
      </c>
      <c r="R149" s="210">
        <f>R148+R143</f>
        <v>167.60174119999874</v>
      </c>
      <c r="T149" s="201">
        <f t="shared" si="80"/>
        <v>5.2651308216673746E-3</v>
      </c>
      <c r="V149" s="198">
        <f>V148+V143</f>
        <v>800</v>
      </c>
      <c r="W149" s="70"/>
      <c r="X149" s="70"/>
    </row>
    <row r="150" spans="2:25" ht="15" customHeight="1">
      <c r="C150" s="70"/>
      <c r="D150" s="70"/>
      <c r="E150" s="70"/>
      <c r="F150" s="68"/>
      <c r="G150" s="68"/>
    </row>
    <row r="151" spans="2:25" ht="15" customHeight="1">
      <c r="B151" s="68" t="s">
        <v>119</v>
      </c>
      <c r="C151" s="73" t="s">
        <v>2830</v>
      </c>
      <c r="D151" s="73" t="s">
        <v>2831</v>
      </c>
      <c r="E151" s="73" t="s">
        <v>2832</v>
      </c>
      <c r="F151" s="76">
        <v>9669</v>
      </c>
      <c r="G151" s="76">
        <v>43950</v>
      </c>
      <c r="H151" s="100">
        <f t="shared" ref="H151:H219" si="89">G151/F151</f>
        <v>4.5454545454545459</v>
      </c>
      <c r="J151" s="104">
        <f t="shared" ref="J151:J156" si="90">$J$21</f>
        <v>1.14E-2</v>
      </c>
      <c r="L151" s="69">
        <f t="shared" ref="L151:L156" si="91">G151*((1+J151)^2)</f>
        <v>44957.771742000004</v>
      </c>
      <c r="N151" s="69">
        <f t="shared" ref="N151:N156" si="92">L151/$N$6</f>
        <v>24976.53985666667</v>
      </c>
      <c r="P151" s="81">
        <f t="shared" ref="P151:P156" si="93">ROUNDUP(N151/40,0)*40</f>
        <v>25000</v>
      </c>
      <c r="Q151" s="71"/>
      <c r="R151" s="74">
        <f t="shared" ref="R151:R156" si="94">P151-N151</f>
        <v>23.460143333330052</v>
      </c>
      <c r="S151" s="77"/>
      <c r="T151" s="75">
        <f t="shared" ref="T151:T157" si="95">R151/N151</f>
        <v>9.3928716579483025E-4</v>
      </c>
      <c r="U151" s="69"/>
      <c r="V151" s="81">
        <f t="shared" ref="V151:V156" si="96">P151/40</f>
        <v>625</v>
      </c>
    </row>
    <row r="152" spans="2:25" ht="15" customHeight="1">
      <c r="B152" s="68" t="s">
        <v>119</v>
      </c>
      <c r="C152" s="73" t="s">
        <v>2830</v>
      </c>
      <c r="D152" s="73" t="s">
        <v>2831</v>
      </c>
      <c r="E152" s="73" t="s">
        <v>2831</v>
      </c>
      <c r="F152" s="76">
        <v>8719</v>
      </c>
      <c r="G152" s="76">
        <v>39293</v>
      </c>
      <c r="H152" s="100">
        <f t="shared" ref="H152:H153" si="97">G152/F152</f>
        <v>4.5065947929808461</v>
      </c>
      <c r="J152" s="104">
        <f t="shared" si="90"/>
        <v>1.14E-2</v>
      </c>
      <c r="L152" s="69">
        <f t="shared" ref="L152:L153" si="98">G152*((1+J152)^2)</f>
        <v>40193.986918280003</v>
      </c>
      <c r="N152" s="69">
        <f t="shared" ref="N152:N153" si="99">L152/$N$6</f>
        <v>22329.992732377777</v>
      </c>
      <c r="P152" s="81">
        <f t="shared" ref="P152:P153" si="100">ROUNDUP(N152/40,0)*40</f>
        <v>22360</v>
      </c>
      <c r="Q152" s="71"/>
      <c r="R152" s="74">
        <f t="shared" ref="R152:R153" si="101">P152-N152</f>
        <v>30.007267622222571</v>
      </c>
      <c r="S152" s="77"/>
      <c r="T152" s="75">
        <f t="shared" ref="T152:T153" si="102">R152/N152</f>
        <v>1.3438100039644433E-3</v>
      </c>
      <c r="U152" s="69"/>
      <c r="V152" s="81">
        <f t="shared" ref="V152:V153" si="103">P152/40</f>
        <v>559</v>
      </c>
    </row>
    <row r="153" spans="2:25" ht="15" customHeight="1">
      <c r="B153" s="68" t="s">
        <v>119</v>
      </c>
      <c r="C153" s="73" t="s">
        <v>2830</v>
      </c>
      <c r="D153" s="73" t="s">
        <v>2831</v>
      </c>
      <c r="E153" s="73" t="s">
        <v>2833</v>
      </c>
      <c r="F153" s="76">
        <v>2000</v>
      </c>
      <c r="G153" s="76">
        <v>8211</v>
      </c>
      <c r="H153" s="100">
        <f t="shared" si="97"/>
        <v>4.1055000000000001</v>
      </c>
      <c r="J153" s="104">
        <f t="shared" si="90"/>
        <v>1.14E-2</v>
      </c>
      <c r="L153" s="69">
        <f t="shared" si="98"/>
        <v>8399.2779015600008</v>
      </c>
      <c r="N153" s="69">
        <f t="shared" si="99"/>
        <v>4666.265500866667</v>
      </c>
      <c r="P153" s="81">
        <f t="shared" si="100"/>
        <v>4680</v>
      </c>
      <c r="Q153" s="71"/>
      <c r="R153" s="74">
        <f t="shared" si="101"/>
        <v>13.734499133332974</v>
      </c>
      <c r="S153" s="77"/>
      <c r="T153" s="75">
        <f t="shared" si="102"/>
        <v>2.9433599804344741E-3</v>
      </c>
      <c r="U153" s="69"/>
      <c r="V153" s="81">
        <f t="shared" si="103"/>
        <v>117</v>
      </c>
    </row>
    <row r="154" spans="2:25" ht="15" customHeight="1">
      <c r="B154" s="68" t="s">
        <v>119</v>
      </c>
      <c r="C154" s="73" t="s">
        <v>2830</v>
      </c>
      <c r="D154" s="73" t="s">
        <v>2831</v>
      </c>
      <c r="E154" s="73" t="s">
        <v>2834</v>
      </c>
      <c r="F154" s="76">
        <v>7417</v>
      </c>
      <c r="G154" s="76">
        <v>34157</v>
      </c>
      <c r="H154" s="100">
        <f t="shared" si="89"/>
        <v>4.6052312255628962</v>
      </c>
      <c r="J154" s="104">
        <f t="shared" si="90"/>
        <v>1.14E-2</v>
      </c>
      <c r="L154" s="69">
        <f t="shared" si="91"/>
        <v>34940.218643720007</v>
      </c>
      <c r="N154" s="69">
        <f t="shared" si="92"/>
        <v>19411.232579844447</v>
      </c>
      <c r="P154" s="81">
        <f t="shared" si="93"/>
        <v>19440</v>
      </c>
      <c r="Q154" s="71"/>
      <c r="R154" s="74">
        <f t="shared" si="94"/>
        <v>28.767420155552827</v>
      </c>
      <c r="S154" s="77"/>
      <c r="T154" s="75">
        <f t="shared" si="95"/>
        <v>1.4819986333801042E-3</v>
      </c>
      <c r="U154" s="69"/>
      <c r="V154" s="81">
        <f t="shared" si="96"/>
        <v>486</v>
      </c>
    </row>
    <row r="155" spans="2:25" ht="15" customHeight="1">
      <c r="B155" s="68" t="s">
        <v>119</v>
      </c>
      <c r="C155" s="73" t="s">
        <v>2830</v>
      </c>
      <c r="D155" s="73" t="s">
        <v>2831</v>
      </c>
      <c r="E155" s="73" t="s">
        <v>2835</v>
      </c>
      <c r="F155" s="76">
        <v>6284</v>
      </c>
      <c r="G155" s="76">
        <v>24250</v>
      </c>
      <c r="H155" s="100">
        <f t="shared" si="89"/>
        <v>3.8590070019096117</v>
      </c>
      <c r="J155" s="104">
        <f t="shared" si="90"/>
        <v>1.14E-2</v>
      </c>
      <c r="L155" s="69">
        <f t="shared" si="91"/>
        <v>24806.051530000004</v>
      </c>
      <c r="N155" s="69">
        <f t="shared" si="92"/>
        <v>13781.139738888891</v>
      </c>
      <c r="P155" s="81">
        <f t="shared" si="93"/>
        <v>13800</v>
      </c>
      <c r="Q155" s="71"/>
      <c r="R155" s="74">
        <f t="shared" si="94"/>
        <v>18.860261111109139</v>
      </c>
      <c r="S155" s="77"/>
      <c r="T155" s="75">
        <f t="shared" si="95"/>
        <v>1.3685559734865408E-3</v>
      </c>
      <c r="U155" s="69"/>
      <c r="V155" s="81">
        <f t="shared" si="96"/>
        <v>345</v>
      </c>
    </row>
    <row r="156" spans="2:25" ht="15" customHeight="1">
      <c r="B156" s="68" t="s">
        <v>119</v>
      </c>
      <c r="C156" s="73" t="s">
        <v>2830</v>
      </c>
      <c r="D156" s="73" t="s">
        <v>2831</v>
      </c>
      <c r="E156" s="73" t="s">
        <v>2836</v>
      </c>
      <c r="F156" s="76">
        <v>7517</v>
      </c>
      <c r="G156" s="76">
        <v>34270</v>
      </c>
      <c r="H156" s="100">
        <f t="shared" si="89"/>
        <v>4.5589996009046159</v>
      </c>
      <c r="J156" s="104">
        <f t="shared" si="90"/>
        <v>1.14E-2</v>
      </c>
      <c r="L156" s="69">
        <f t="shared" si="91"/>
        <v>35055.809729200002</v>
      </c>
      <c r="N156" s="69">
        <f t="shared" si="92"/>
        <v>19475.449849555556</v>
      </c>
      <c r="P156" s="81">
        <f t="shared" si="93"/>
        <v>19480</v>
      </c>
      <c r="Q156" s="71"/>
      <c r="R156" s="74">
        <f t="shared" si="94"/>
        <v>4.550150444443716</v>
      </c>
      <c r="S156" s="77"/>
      <c r="T156" s="75">
        <f t="shared" si="95"/>
        <v>2.3363519095029035E-4</v>
      </c>
      <c r="U156" s="69"/>
      <c r="V156" s="81">
        <f t="shared" si="96"/>
        <v>487</v>
      </c>
    </row>
    <row r="157" spans="2:25" ht="15" customHeight="1" thickBot="1">
      <c r="B157" s="97" t="s">
        <v>119</v>
      </c>
      <c r="C157" s="98" t="s">
        <v>2830</v>
      </c>
      <c r="D157" s="98" t="s">
        <v>2831</v>
      </c>
      <c r="E157" s="70"/>
      <c r="F157" s="82">
        <f>SUM(F151:F156)</f>
        <v>41606</v>
      </c>
      <c r="G157" s="82">
        <f>SUM(G151:G156)</f>
        <v>184131</v>
      </c>
      <c r="H157" s="192">
        <f t="shared" si="89"/>
        <v>4.4255876556265923</v>
      </c>
      <c r="I157" s="72"/>
      <c r="J157" s="191"/>
      <c r="K157" s="72"/>
      <c r="L157" s="82">
        <f>SUM(L151:L156)</f>
        <v>188353.11646476001</v>
      </c>
      <c r="N157" s="82">
        <f>SUM(N151:N156)</f>
        <v>104640.62025820001</v>
      </c>
      <c r="P157" s="82">
        <f>SUM(P151:P156)</f>
        <v>104760</v>
      </c>
      <c r="Q157" s="71"/>
      <c r="R157" s="177">
        <f>SUM(R151:R156)</f>
        <v>119.37974179999128</v>
      </c>
      <c r="S157" s="77"/>
      <c r="T157" s="83">
        <f t="shared" si="95"/>
        <v>1.140854684399066E-3</v>
      </c>
      <c r="V157" s="82">
        <f>SUM(V151:V156)</f>
        <v>2619</v>
      </c>
      <c r="W157" s="88"/>
      <c r="X157" s="88"/>
      <c r="Y157" s="88"/>
    </row>
    <row r="158" spans="2:25" ht="15" customHeight="1">
      <c r="C158" s="70"/>
      <c r="D158" s="70"/>
      <c r="E158" s="70"/>
      <c r="F158" s="189"/>
      <c r="G158" s="189"/>
      <c r="H158" s="100"/>
      <c r="J158" s="104"/>
      <c r="K158" s="88"/>
      <c r="L158" s="88"/>
      <c r="M158" s="88"/>
      <c r="N158" s="88"/>
      <c r="O158" s="88"/>
      <c r="P158" s="88"/>
      <c r="Q158" s="88"/>
      <c r="R158" s="89"/>
      <c r="S158" s="88"/>
      <c r="T158" s="91"/>
      <c r="U158" s="88"/>
      <c r="V158" s="88"/>
      <c r="W158" s="88"/>
      <c r="X158" s="88"/>
      <c r="Y158" s="88"/>
    </row>
    <row r="159" spans="2:25" ht="15" customHeight="1">
      <c r="B159" s="68" t="s">
        <v>119</v>
      </c>
      <c r="C159" s="73" t="s">
        <v>2837</v>
      </c>
      <c r="D159" s="73" t="s">
        <v>2838</v>
      </c>
      <c r="E159" s="73" t="s">
        <v>1477</v>
      </c>
      <c r="F159" s="76">
        <v>23205</v>
      </c>
      <c r="G159" s="76">
        <v>79789</v>
      </c>
      <c r="H159" s="100">
        <f t="shared" si="89"/>
        <v>3.4384399913811681</v>
      </c>
      <c r="J159" s="104">
        <f>$J$37</f>
        <v>2.0199999999999999E-2</v>
      </c>
      <c r="L159" s="69">
        <f t="shared" ref="L159:L163" si="104">G159*((1+J159)^2)</f>
        <v>83045.032703559991</v>
      </c>
      <c r="N159" s="69">
        <f t="shared" ref="N159:N163" si="105">L159/$N$6</f>
        <v>46136.129279755551</v>
      </c>
      <c r="P159" s="81">
        <f t="shared" ref="P159:P163" si="106">ROUNDUP(N159/40,0)*40</f>
        <v>46160</v>
      </c>
      <c r="Q159" s="71"/>
      <c r="R159" s="74">
        <f t="shared" ref="R159:R163" si="107">P159-N159</f>
        <v>23.87072024444933</v>
      </c>
      <c r="S159" s="77"/>
      <c r="T159" s="75">
        <f t="shared" ref="T159:T210" si="108">R159/N159</f>
        <v>5.1739754975335043E-4</v>
      </c>
      <c r="U159" s="69"/>
      <c r="V159" s="81">
        <f t="shared" ref="V159:V163" si="109">P159/40</f>
        <v>1154</v>
      </c>
    </row>
    <row r="160" spans="2:25" ht="15" customHeight="1">
      <c r="B160" s="68" t="s">
        <v>119</v>
      </c>
      <c r="C160" s="73" t="s">
        <v>2837</v>
      </c>
      <c r="D160" s="73" t="s">
        <v>2838</v>
      </c>
      <c r="E160" s="73" t="s">
        <v>2839</v>
      </c>
      <c r="F160" s="76">
        <v>94574</v>
      </c>
      <c r="G160" s="76">
        <v>338312</v>
      </c>
      <c r="H160" s="100">
        <f t="shared" si="89"/>
        <v>3.5772199547444328</v>
      </c>
      <c r="J160" s="104">
        <f>$J$37</f>
        <v>2.0199999999999999E-2</v>
      </c>
      <c r="L160" s="69">
        <f t="shared" si="104"/>
        <v>352117.84962847998</v>
      </c>
      <c r="N160" s="69">
        <f t="shared" si="105"/>
        <v>195621.02757137775</v>
      </c>
      <c r="P160" s="81">
        <f t="shared" si="106"/>
        <v>195640</v>
      </c>
      <c r="Q160" s="71"/>
      <c r="R160" s="74">
        <f t="shared" si="107"/>
        <v>18.972428622248117</v>
      </c>
      <c r="S160" s="77"/>
      <c r="T160" s="75">
        <f t="shared" si="108"/>
        <v>9.6985630112414686E-5</v>
      </c>
      <c r="U160" s="69"/>
      <c r="V160" s="81">
        <f t="shared" si="109"/>
        <v>4891</v>
      </c>
    </row>
    <row r="161" spans="2:24" ht="15" customHeight="1">
      <c r="B161" s="68" t="s">
        <v>119</v>
      </c>
      <c r="C161" s="73" t="s">
        <v>2837</v>
      </c>
      <c r="D161" s="73" t="s">
        <v>2838</v>
      </c>
      <c r="E161" s="73" t="s">
        <v>2840</v>
      </c>
      <c r="F161" s="76">
        <v>105991</v>
      </c>
      <c r="G161" s="76">
        <v>384386</v>
      </c>
      <c r="H161" s="100">
        <f t="shared" si="89"/>
        <v>3.626590936966346</v>
      </c>
      <c r="J161" s="104">
        <f>$J$37</f>
        <v>2.0199999999999999E-2</v>
      </c>
      <c r="L161" s="69">
        <f t="shared" si="104"/>
        <v>400072.03926343995</v>
      </c>
      <c r="N161" s="69">
        <f t="shared" si="105"/>
        <v>222262.2440352444</v>
      </c>
      <c r="P161" s="81">
        <f t="shared" si="106"/>
        <v>222280</v>
      </c>
      <c r="Q161" s="71"/>
      <c r="R161" s="74">
        <f t="shared" si="107"/>
        <v>17.755964755604509</v>
      </c>
      <c r="S161" s="77"/>
      <c r="T161" s="75">
        <f t="shared" si="108"/>
        <v>7.9887453816892651E-5</v>
      </c>
      <c r="U161" s="69"/>
      <c r="V161" s="81">
        <f t="shared" si="109"/>
        <v>5557</v>
      </c>
    </row>
    <row r="162" spans="2:24" ht="15" customHeight="1">
      <c r="B162" s="68" t="s">
        <v>119</v>
      </c>
      <c r="C162" s="73" t="s">
        <v>2837</v>
      </c>
      <c r="D162" s="73" t="s">
        <v>2838</v>
      </c>
      <c r="E162" s="73" t="s">
        <v>2841</v>
      </c>
      <c r="F162" s="76">
        <v>110224</v>
      </c>
      <c r="G162" s="76">
        <v>395276</v>
      </c>
      <c r="H162" s="100">
        <f t="shared" si="89"/>
        <v>3.5861155465234433</v>
      </c>
      <c r="J162" s="104">
        <f>$J$37</f>
        <v>2.0199999999999999E-2</v>
      </c>
      <c r="L162" s="69">
        <f t="shared" si="104"/>
        <v>411406.43881903996</v>
      </c>
      <c r="N162" s="69">
        <f t="shared" si="105"/>
        <v>228559.13267724443</v>
      </c>
      <c r="P162" s="81">
        <f t="shared" si="106"/>
        <v>228560</v>
      </c>
      <c r="Q162" s="71"/>
      <c r="R162" s="74">
        <f t="shared" si="107"/>
        <v>0.86732275557005778</v>
      </c>
      <c r="S162" s="77"/>
      <c r="T162" s="75">
        <f t="shared" si="108"/>
        <v>3.7947411919646705E-6</v>
      </c>
      <c r="U162" s="69"/>
      <c r="V162" s="81">
        <f t="shared" si="109"/>
        <v>5714</v>
      </c>
    </row>
    <row r="163" spans="2:24" ht="15" customHeight="1">
      <c r="B163" s="68" t="s">
        <v>119</v>
      </c>
      <c r="C163" s="73" t="s">
        <v>2837</v>
      </c>
      <c r="D163" s="73" t="s">
        <v>2838</v>
      </c>
      <c r="E163" s="73" t="s">
        <v>2842</v>
      </c>
      <c r="F163" s="76">
        <v>84793</v>
      </c>
      <c r="G163" s="76">
        <v>318447</v>
      </c>
      <c r="H163" s="100">
        <f t="shared" si="89"/>
        <v>3.7555812390173715</v>
      </c>
      <c r="J163" s="104">
        <f>$J$37</f>
        <v>2.0199999999999999E-2</v>
      </c>
      <c r="L163" s="69">
        <f t="shared" si="104"/>
        <v>331442.19791387999</v>
      </c>
      <c r="N163" s="69">
        <f t="shared" si="105"/>
        <v>184134.5543966</v>
      </c>
      <c r="P163" s="81">
        <f t="shared" si="106"/>
        <v>184160</v>
      </c>
      <c r="Q163" s="71"/>
      <c r="R163" s="74">
        <f t="shared" si="107"/>
        <v>25.445603400003165</v>
      </c>
      <c r="S163" s="77"/>
      <c r="T163" s="75">
        <f t="shared" si="108"/>
        <v>1.3819026789071271E-4</v>
      </c>
      <c r="U163" s="69"/>
      <c r="V163" s="81">
        <f t="shared" si="109"/>
        <v>4604</v>
      </c>
    </row>
    <row r="164" spans="2:24" ht="15" customHeight="1" thickBot="1">
      <c r="B164" s="97" t="s">
        <v>119</v>
      </c>
      <c r="C164" s="98" t="s">
        <v>2837</v>
      </c>
      <c r="D164" s="98" t="s">
        <v>2838</v>
      </c>
      <c r="E164" s="70"/>
      <c r="F164" s="82">
        <f>SUM(F159:F163)</f>
        <v>418787</v>
      </c>
      <c r="G164" s="82">
        <f>SUM(G159:G163)</f>
        <v>1516210</v>
      </c>
      <c r="H164" s="192">
        <f t="shared" si="89"/>
        <v>3.6204801008627299</v>
      </c>
      <c r="I164" s="72"/>
      <c r="J164" s="191"/>
      <c r="K164" s="72"/>
      <c r="L164" s="82">
        <f>SUM(L159:L163)</f>
        <v>1578083.5583283999</v>
      </c>
      <c r="N164" s="82">
        <f>SUM(N159:N163)</f>
        <v>876713.08796022204</v>
      </c>
      <c r="P164" s="82">
        <f>SUM(P159:P163)</f>
        <v>876800</v>
      </c>
      <c r="Q164" s="71"/>
      <c r="R164" s="177">
        <f>SUM(R159:R163)</f>
        <v>86.912039777875179</v>
      </c>
      <c r="S164" s="77"/>
      <c r="T164" s="83">
        <f t="shared" si="108"/>
        <v>9.9133959526127811E-5</v>
      </c>
      <c r="V164" s="82">
        <f>SUM(V159:V163)</f>
        <v>21920</v>
      </c>
    </row>
    <row r="165" spans="2:24" ht="15" customHeight="1"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211"/>
      <c r="S165" s="70"/>
      <c r="T165" s="70"/>
      <c r="U165" s="70"/>
      <c r="V165" s="70"/>
      <c r="W165" s="70"/>
      <c r="X165" s="70"/>
    </row>
    <row r="166" spans="2:24" ht="15" customHeight="1">
      <c r="B166" s="68" t="s">
        <v>119</v>
      </c>
      <c r="C166" s="73" t="s">
        <v>2843</v>
      </c>
      <c r="D166" s="73" t="s">
        <v>2844</v>
      </c>
      <c r="E166" s="73" t="s">
        <v>2844</v>
      </c>
      <c r="F166" s="76">
        <v>3726</v>
      </c>
      <c r="G166" s="76">
        <v>16661</v>
      </c>
      <c r="H166" s="100">
        <f t="shared" si="89"/>
        <v>4.4715512614063337</v>
      </c>
      <c r="J166" s="104">
        <f>$J$23</f>
        <v>1.9E-2</v>
      </c>
      <c r="K166" s="88"/>
      <c r="L166" s="69">
        <f t="shared" ref="L166:L175" si="110">G166*((1+J166)^2)</f>
        <v>17300.132620999997</v>
      </c>
      <c r="N166" s="69">
        <f t="shared" ref="N166:N175" si="111">L166/$N$6</f>
        <v>9611.1847894444418</v>
      </c>
      <c r="P166" s="81">
        <f t="shared" ref="P166:P175" si="112">ROUNDUP(N166/40,0)*40</f>
        <v>9640</v>
      </c>
      <c r="Q166" s="71"/>
      <c r="R166" s="74">
        <f t="shared" ref="R166:R175" si="113">P166-N166</f>
        <v>28.815210555558224</v>
      </c>
      <c r="S166" s="77"/>
      <c r="T166" s="75">
        <f t="shared" si="108"/>
        <v>2.9980914098337546E-3</v>
      </c>
      <c r="U166" s="69"/>
      <c r="V166" s="81">
        <f t="shared" ref="V166:V175" si="114">P166/40</f>
        <v>241</v>
      </c>
      <c r="W166" s="88"/>
      <c r="X166" s="88"/>
    </row>
    <row r="167" spans="2:24" ht="15" customHeight="1">
      <c r="B167" s="68" t="s">
        <v>119</v>
      </c>
      <c r="C167" s="73" t="s">
        <v>2843</v>
      </c>
      <c r="D167" s="73" t="s">
        <v>2844</v>
      </c>
      <c r="E167" s="73" t="s">
        <v>2845</v>
      </c>
      <c r="F167" s="76">
        <v>5716</v>
      </c>
      <c r="G167" s="76">
        <v>26820</v>
      </c>
      <c r="H167" s="100">
        <f t="shared" ref="H167:H172" si="115">G167/F167</f>
        <v>4.6920923722883137</v>
      </c>
      <c r="J167" s="104">
        <f>$J$23</f>
        <v>1.9E-2</v>
      </c>
      <c r="K167" s="88"/>
      <c r="L167" s="69">
        <f t="shared" ref="L167:L172" si="116">G167*((1+J167)^2)</f>
        <v>27848.842019999996</v>
      </c>
      <c r="N167" s="69">
        <f t="shared" ref="N167:N172" si="117">L167/$N$6</f>
        <v>15471.578899999997</v>
      </c>
      <c r="P167" s="81">
        <f t="shared" ref="P167:P172" si="118">ROUNDUP(N167/40,0)*40</f>
        <v>15480</v>
      </c>
      <c r="Q167" s="71"/>
      <c r="R167" s="74">
        <f t="shared" ref="R167:R172" si="119">P167-N167</f>
        <v>8.4211000000032072</v>
      </c>
      <c r="S167" s="77"/>
      <c r="T167" s="75">
        <f t="shared" ref="T167:T172" si="120">R167/N167</f>
        <v>5.4429480368052216E-4</v>
      </c>
      <c r="U167" s="69"/>
      <c r="V167" s="81">
        <f t="shared" ref="V167:V172" si="121">P167/40</f>
        <v>387</v>
      </c>
      <c r="W167" s="88"/>
      <c r="X167" s="88"/>
    </row>
    <row r="168" spans="2:24" ht="15" customHeight="1">
      <c r="B168" s="68" t="s">
        <v>119</v>
      </c>
      <c r="C168" s="73" t="s">
        <v>2843</v>
      </c>
      <c r="D168" s="73" t="s">
        <v>2844</v>
      </c>
      <c r="E168" s="73" t="s">
        <v>1478</v>
      </c>
      <c r="F168" s="76">
        <v>11664</v>
      </c>
      <c r="G168" s="76">
        <v>59054</v>
      </c>
      <c r="H168" s="100">
        <f t="shared" si="115"/>
        <v>5.0629286694101507</v>
      </c>
      <c r="J168" s="104">
        <f>$J$23</f>
        <v>1.9E-2</v>
      </c>
      <c r="K168" s="88"/>
      <c r="L168" s="69">
        <f t="shared" si="116"/>
        <v>61319.370493999995</v>
      </c>
      <c r="N168" s="69">
        <f t="shared" si="117"/>
        <v>34066.316941111108</v>
      </c>
      <c r="P168" s="81">
        <f t="shared" si="118"/>
        <v>34080</v>
      </c>
      <c r="Q168" s="71"/>
      <c r="R168" s="74">
        <f t="shared" si="119"/>
        <v>13.683058888891537</v>
      </c>
      <c r="S168" s="77"/>
      <c r="T168" s="75">
        <f t="shared" si="120"/>
        <v>4.0165947239159487E-4</v>
      </c>
      <c r="U168" s="69"/>
      <c r="V168" s="81">
        <f t="shared" si="121"/>
        <v>852</v>
      </c>
      <c r="W168" s="88"/>
      <c r="X168" s="88"/>
    </row>
    <row r="169" spans="2:24" ht="15" customHeight="1">
      <c r="B169" s="68" t="s">
        <v>119</v>
      </c>
      <c r="C169" s="73" t="s">
        <v>2843</v>
      </c>
      <c r="D169" s="73" t="s">
        <v>2844</v>
      </c>
      <c r="E169" s="73" t="s">
        <v>2846</v>
      </c>
      <c r="F169" s="76">
        <v>8938</v>
      </c>
      <c r="G169" s="76">
        <v>45043</v>
      </c>
      <c r="H169" s="100">
        <f t="shared" si="115"/>
        <v>5.0394942940255092</v>
      </c>
      <c r="J169" s="104">
        <f>$J$23</f>
        <v>1.9E-2</v>
      </c>
      <c r="K169" s="88"/>
      <c r="L169" s="69">
        <f t="shared" si="116"/>
        <v>46770.894522999995</v>
      </c>
      <c r="N169" s="69">
        <f t="shared" si="117"/>
        <v>25983.830290555554</v>
      </c>
      <c r="P169" s="81">
        <f t="shared" si="118"/>
        <v>26000</v>
      </c>
      <c r="Q169" s="71"/>
      <c r="R169" s="74">
        <f t="shared" si="119"/>
        <v>16.169709444446198</v>
      </c>
      <c r="S169" s="77"/>
      <c r="T169" s="75">
        <f t="shared" si="120"/>
        <v>6.2229891681225564E-4</v>
      </c>
      <c r="U169" s="69"/>
      <c r="V169" s="81">
        <f t="shared" si="121"/>
        <v>650</v>
      </c>
      <c r="W169" s="88"/>
      <c r="X169" s="88"/>
    </row>
    <row r="170" spans="2:24" ht="15" customHeight="1" thickBot="1">
      <c r="B170" s="95" t="s">
        <v>119</v>
      </c>
      <c r="C170" s="96" t="s">
        <v>2843</v>
      </c>
      <c r="D170" s="96" t="s">
        <v>2844</v>
      </c>
      <c r="E170" s="73"/>
      <c r="F170" s="84">
        <f>SUM(F166:F169)</f>
        <v>30044</v>
      </c>
      <c r="G170" s="84">
        <f>SUM(G166:G169)</f>
        <v>147578</v>
      </c>
      <c r="H170" s="196">
        <f t="shared" si="115"/>
        <v>4.9120623086140327</v>
      </c>
      <c r="I170" s="72"/>
      <c r="J170" s="165"/>
      <c r="K170" s="72"/>
      <c r="L170" s="84">
        <f>SUM(L166:L169)</f>
        <v>153239.23965799998</v>
      </c>
      <c r="N170" s="84">
        <f>SUM(N166:N169)</f>
        <v>85132.910921111092</v>
      </c>
      <c r="P170" s="84">
        <f>SUM(P166:P169)</f>
        <v>85200</v>
      </c>
      <c r="Q170" s="71"/>
      <c r="R170" s="175">
        <f>SUM(R166:R169)</f>
        <v>67.089078888899166</v>
      </c>
      <c r="S170" s="77"/>
      <c r="T170" s="85">
        <f t="shared" si="120"/>
        <v>7.880510388170287E-4</v>
      </c>
      <c r="V170" s="84">
        <f>SUM(V166:V169)</f>
        <v>2130</v>
      </c>
      <c r="W170" s="88"/>
      <c r="X170" s="88"/>
    </row>
    <row r="171" spans="2:24" ht="15" customHeight="1">
      <c r="B171" s="68" t="s">
        <v>119</v>
      </c>
      <c r="C171" s="73" t="s">
        <v>2843</v>
      </c>
      <c r="D171" s="73" t="s">
        <v>2847</v>
      </c>
      <c r="E171" s="73" t="s">
        <v>2848</v>
      </c>
      <c r="F171" s="76">
        <v>10635</v>
      </c>
      <c r="G171" s="76">
        <v>56588</v>
      </c>
      <c r="H171" s="100">
        <f t="shared" si="115"/>
        <v>5.3209214856605547</v>
      </c>
      <c r="J171" s="104">
        <f>$J$23</f>
        <v>1.9E-2</v>
      </c>
      <c r="K171" s="88"/>
      <c r="L171" s="69">
        <f t="shared" si="116"/>
        <v>58758.772267999993</v>
      </c>
      <c r="N171" s="69">
        <f t="shared" si="117"/>
        <v>32643.762371111108</v>
      </c>
      <c r="P171" s="81">
        <f t="shared" si="118"/>
        <v>32680</v>
      </c>
      <c r="Q171" s="71"/>
      <c r="R171" s="74">
        <f t="shared" si="119"/>
        <v>36.237628888891777</v>
      </c>
      <c r="S171" s="77"/>
      <c r="T171" s="75">
        <f t="shared" si="120"/>
        <v>1.110093514250096E-3</v>
      </c>
      <c r="U171" s="69"/>
      <c r="V171" s="81">
        <f t="shared" si="121"/>
        <v>817</v>
      </c>
      <c r="W171" s="88"/>
      <c r="X171" s="88"/>
    </row>
    <row r="172" spans="2:24" ht="15" customHeight="1">
      <c r="B172" s="68" t="s">
        <v>119</v>
      </c>
      <c r="C172" s="73" t="s">
        <v>2843</v>
      </c>
      <c r="D172" s="73" t="s">
        <v>2847</v>
      </c>
      <c r="E172" s="73" t="s">
        <v>2849</v>
      </c>
      <c r="F172" s="76">
        <v>11889</v>
      </c>
      <c r="G172" s="76">
        <v>53339</v>
      </c>
      <c r="H172" s="100">
        <f t="shared" si="115"/>
        <v>4.4864160148036003</v>
      </c>
      <c r="J172" s="104">
        <f>$J$23</f>
        <v>1.9E-2</v>
      </c>
      <c r="K172" s="88"/>
      <c r="L172" s="69">
        <f t="shared" si="116"/>
        <v>55385.137378999993</v>
      </c>
      <c r="N172" s="69">
        <f t="shared" si="117"/>
        <v>30769.520766111105</v>
      </c>
      <c r="P172" s="81">
        <f t="shared" si="118"/>
        <v>30800</v>
      </c>
      <c r="Q172" s="71"/>
      <c r="R172" s="74">
        <f t="shared" si="119"/>
        <v>30.479233888894669</v>
      </c>
      <c r="S172" s="77"/>
      <c r="T172" s="75">
        <f t="shared" si="120"/>
        <v>9.9056576540717026E-4</v>
      </c>
      <c r="U172" s="69"/>
      <c r="V172" s="81">
        <f t="shared" si="121"/>
        <v>770</v>
      </c>
      <c r="W172" s="88"/>
      <c r="X172" s="88"/>
    </row>
    <row r="173" spans="2:24" ht="15" customHeight="1">
      <c r="B173" s="68" t="s">
        <v>119</v>
      </c>
      <c r="C173" s="73" t="s">
        <v>2843</v>
      </c>
      <c r="D173" s="73" t="s">
        <v>2847</v>
      </c>
      <c r="E173" s="73" t="s">
        <v>2850</v>
      </c>
      <c r="F173" s="76">
        <v>8745</v>
      </c>
      <c r="G173" s="76">
        <v>41644</v>
      </c>
      <c r="H173" s="100">
        <f t="shared" si="89"/>
        <v>4.762035448827902</v>
      </c>
      <c r="J173" s="104">
        <f>$J$23</f>
        <v>1.9E-2</v>
      </c>
      <c r="L173" s="69">
        <f t="shared" si="110"/>
        <v>43241.505483999994</v>
      </c>
      <c r="N173" s="69">
        <f t="shared" si="111"/>
        <v>24023.05860222222</v>
      </c>
      <c r="P173" s="81">
        <f t="shared" si="112"/>
        <v>24040</v>
      </c>
      <c r="Q173" s="71"/>
      <c r="R173" s="74">
        <f t="shared" si="113"/>
        <v>16.941397777780367</v>
      </c>
      <c r="S173" s="77"/>
      <c r="T173" s="75">
        <f t="shared" si="108"/>
        <v>7.0521402200689079E-4</v>
      </c>
      <c r="U173" s="69"/>
      <c r="V173" s="81">
        <f t="shared" si="114"/>
        <v>601</v>
      </c>
    </row>
    <row r="174" spans="2:24" ht="15" customHeight="1">
      <c r="B174" s="68" t="s">
        <v>119</v>
      </c>
      <c r="C174" s="73" t="s">
        <v>2843</v>
      </c>
      <c r="D174" s="73" t="s">
        <v>2847</v>
      </c>
      <c r="E174" s="73" t="s">
        <v>2851</v>
      </c>
      <c r="F174" s="76">
        <v>6783</v>
      </c>
      <c r="G174" s="76">
        <v>26588</v>
      </c>
      <c r="H174" s="100">
        <f t="shared" si="89"/>
        <v>3.9197994987468672</v>
      </c>
      <c r="J174" s="104">
        <f>$J$23</f>
        <v>1.9E-2</v>
      </c>
      <c r="L174" s="69">
        <f t="shared" si="110"/>
        <v>27607.942267999995</v>
      </c>
      <c r="N174" s="69">
        <f t="shared" si="111"/>
        <v>15337.745704444442</v>
      </c>
      <c r="P174" s="81">
        <f t="shared" si="112"/>
        <v>15360</v>
      </c>
      <c r="Q174" s="71"/>
      <c r="R174" s="74">
        <f t="shared" si="113"/>
        <v>22.254295555558201</v>
      </c>
      <c r="S174" s="77"/>
      <c r="T174" s="75">
        <f t="shared" si="108"/>
        <v>1.4509495713642938E-3</v>
      </c>
      <c r="U174" s="69"/>
      <c r="V174" s="81">
        <f t="shared" si="114"/>
        <v>384</v>
      </c>
    </row>
    <row r="175" spans="2:24" ht="15" customHeight="1">
      <c r="B175" s="68" t="s">
        <v>119</v>
      </c>
      <c r="C175" s="73" t="s">
        <v>2843</v>
      </c>
      <c r="D175" s="73" t="s">
        <v>2847</v>
      </c>
      <c r="E175" s="73" t="s">
        <v>2852</v>
      </c>
      <c r="F175" s="76">
        <v>9309</v>
      </c>
      <c r="G175" s="76">
        <v>44473</v>
      </c>
      <c r="H175" s="100">
        <f t="shared" si="89"/>
        <v>4.7774197013642707</v>
      </c>
      <c r="J175" s="104">
        <f>$J$23</f>
        <v>1.9E-2</v>
      </c>
      <c r="L175" s="69">
        <f t="shared" si="110"/>
        <v>46179.028752999991</v>
      </c>
      <c r="N175" s="69">
        <f t="shared" si="111"/>
        <v>25655.015973888883</v>
      </c>
      <c r="P175" s="81">
        <f t="shared" si="112"/>
        <v>25680</v>
      </c>
      <c r="Q175" s="71"/>
      <c r="R175" s="74">
        <f t="shared" si="113"/>
        <v>24.984026111116691</v>
      </c>
      <c r="S175" s="77"/>
      <c r="T175" s="75">
        <f t="shared" si="108"/>
        <v>9.7384566575771728E-4</v>
      </c>
      <c r="U175" s="69"/>
      <c r="V175" s="81">
        <f t="shared" si="114"/>
        <v>642</v>
      </c>
    </row>
    <row r="176" spans="2:24" ht="15" customHeight="1" thickBot="1">
      <c r="B176" s="95" t="s">
        <v>119</v>
      </c>
      <c r="C176" s="96" t="s">
        <v>2843</v>
      </c>
      <c r="D176" s="96" t="s">
        <v>2847</v>
      </c>
      <c r="E176" s="70"/>
      <c r="F176" s="84">
        <f>SUM(F171:F175)</f>
        <v>47361</v>
      </c>
      <c r="G176" s="84">
        <f>SUM(G171:G175)</f>
        <v>222632</v>
      </c>
      <c r="H176" s="196">
        <f t="shared" si="89"/>
        <v>4.7007453389919975</v>
      </c>
      <c r="I176" s="72"/>
      <c r="J176" s="165"/>
      <c r="K176" s="72"/>
      <c r="L176" s="84">
        <f>SUM(L171:L175)</f>
        <v>231172.38615199996</v>
      </c>
      <c r="N176" s="84">
        <f>SUM(N171:N175)</f>
        <v>128429.10341777778</v>
      </c>
      <c r="P176" s="84">
        <f>SUM(P171:P175)</f>
        <v>128560</v>
      </c>
      <c r="Q176" s="71"/>
      <c r="R176" s="175">
        <f>SUM(R171:R175)</f>
        <v>130.8965822222417</v>
      </c>
      <c r="S176" s="77"/>
      <c r="T176" s="85">
        <f t="shared" si="108"/>
        <v>1.0192127698379803E-3</v>
      </c>
      <c r="V176" s="84">
        <f>SUM(V171:V175)</f>
        <v>3214</v>
      </c>
    </row>
    <row r="177" spans="2:28" ht="15" customHeight="1" thickBot="1">
      <c r="C177" s="70"/>
      <c r="D177" s="70"/>
      <c r="E177" s="70"/>
      <c r="F177" s="198">
        <f>F170+F176</f>
        <v>77405</v>
      </c>
      <c r="G177" s="198">
        <f>G170+G176</f>
        <v>370210</v>
      </c>
      <c r="H177" s="200">
        <f t="shared" si="89"/>
        <v>4.782765971190492</v>
      </c>
      <c r="J177" s="188"/>
      <c r="L177" s="198">
        <f>L170+L176</f>
        <v>384411.62580999994</v>
      </c>
      <c r="N177" s="198">
        <f>N170+N176</f>
        <v>213562.01433888887</v>
      </c>
      <c r="P177" s="198">
        <f>P170+P176</f>
        <v>213760</v>
      </c>
      <c r="R177" s="210">
        <f>R170+R176</f>
        <v>197.98566111114087</v>
      </c>
      <c r="T177" s="201">
        <f t="shared" si="108"/>
        <v>9.270640273928546E-4</v>
      </c>
      <c r="V177" s="198">
        <f>V170+V176</f>
        <v>5344</v>
      </c>
      <c r="W177" s="76"/>
      <c r="X177" s="76"/>
      <c r="Y177" s="76"/>
      <c r="Z177" s="76"/>
      <c r="AA177" s="76"/>
      <c r="AB177" s="76"/>
    </row>
    <row r="178" spans="2:28" ht="15" customHeight="1">
      <c r="C178" s="70"/>
      <c r="D178" s="70"/>
      <c r="E178" s="70"/>
      <c r="F178" s="189"/>
      <c r="G178" s="189"/>
      <c r="H178" s="100"/>
      <c r="I178" s="189"/>
      <c r="J178" s="189"/>
      <c r="K178" s="189"/>
      <c r="L178" s="189"/>
      <c r="M178" s="189"/>
      <c r="N178" s="189"/>
      <c r="O178" s="189"/>
      <c r="P178" s="189"/>
      <c r="Q178" s="189"/>
      <c r="R178" s="142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</row>
    <row r="179" spans="2:28" ht="15" customHeight="1">
      <c r="B179" s="68" t="s">
        <v>119</v>
      </c>
      <c r="C179" s="190" t="s">
        <v>3026</v>
      </c>
      <c r="D179" s="73" t="s">
        <v>2854</v>
      </c>
      <c r="E179" s="218"/>
      <c r="F179" s="76">
        <v>34108</v>
      </c>
      <c r="G179" s="76">
        <v>148606</v>
      </c>
      <c r="H179" s="100">
        <f t="shared" si="89"/>
        <v>4.3569250615691333</v>
      </c>
      <c r="J179" s="104">
        <f>$J$30</f>
        <v>2.5899999999999999E-2</v>
      </c>
      <c r="L179" s="69">
        <f t="shared" ref="L179" si="122">G179*((1+J179)^2)</f>
        <v>156403.47719085999</v>
      </c>
      <c r="N179" s="69">
        <f t="shared" ref="N179" si="123">L179/$N$6</f>
        <v>86890.820661588878</v>
      </c>
      <c r="P179" s="81">
        <f t="shared" ref="P179" si="124">ROUNDUP(N179/40,0)*40</f>
        <v>86920</v>
      </c>
      <c r="Q179" s="71"/>
      <c r="R179" s="74">
        <f t="shared" ref="R179" si="125">P179-N179</f>
        <v>29.179338411122444</v>
      </c>
      <c r="S179" s="77"/>
      <c r="T179" s="75">
        <f t="shared" ref="T179:T199" si="126">R179/N179</f>
        <v>3.3581612176004591E-4</v>
      </c>
      <c r="U179" s="69"/>
      <c r="V179" s="81">
        <f t="shared" ref="V179" si="127">P179/40</f>
        <v>2173</v>
      </c>
    </row>
    <row r="180" spans="2:28" ht="15" customHeight="1" thickBot="1">
      <c r="B180" s="97" t="s">
        <v>119</v>
      </c>
      <c r="C180" s="195" t="s">
        <v>3026</v>
      </c>
      <c r="D180" s="98" t="s">
        <v>2854</v>
      </c>
      <c r="E180" s="73"/>
      <c r="F180" s="82">
        <f>SUM(F179:F179)</f>
        <v>34108</v>
      </c>
      <c r="G180" s="82">
        <f>SUM(G179:G179)</f>
        <v>148606</v>
      </c>
      <c r="H180" s="192">
        <f t="shared" si="89"/>
        <v>4.3569250615691333</v>
      </c>
      <c r="I180" s="72"/>
      <c r="J180" s="191"/>
      <c r="K180" s="72"/>
      <c r="L180" s="82">
        <f>SUM(L179:L179)</f>
        <v>156403.47719085999</v>
      </c>
      <c r="N180" s="82">
        <f>SUM(N179:N179)</f>
        <v>86890.820661588878</v>
      </c>
      <c r="P180" s="82">
        <f>SUM(P179:P179)</f>
        <v>86920</v>
      </c>
      <c r="Q180" s="71"/>
      <c r="R180" s="177">
        <f>SUM(R179:R179)</f>
        <v>29.179338411122444</v>
      </c>
      <c r="S180" s="77"/>
      <c r="T180" s="83">
        <f t="shared" si="126"/>
        <v>3.3581612176004591E-4</v>
      </c>
      <c r="V180" s="82">
        <f>SUM(V179:V179)</f>
        <v>2173</v>
      </c>
    </row>
    <row r="181" spans="2:28" ht="15" customHeight="1">
      <c r="F181" s="68"/>
      <c r="G181" s="68"/>
    </row>
    <row r="182" spans="2:28" ht="15" customHeight="1">
      <c r="B182" s="68" t="s">
        <v>119</v>
      </c>
      <c r="C182" s="73" t="s">
        <v>2855</v>
      </c>
      <c r="D182" s="73" t="s">
        <v>2854</v>
      </c>
      <c r="E182" s="73" t="s">
        <v>2856</v>
      </c>
      <c r="F182" s="76">
        <v>6904</v>
      </c>
      <c r="G182" s="76">
        <v>31291</v>
      </c>
      <c r="H182" s="100">
        <f t="shared" ref="H182:H190" si="128">G182/F182</f>
        <v>4.5323001158748548</v>
      </c>
      <c r="J182" s="104">
        <f t="shared" ref="J182:J192" si="129">$J$34</f>
        <v>4.7800000000000002E-2</v>
      </c>
      <c r="L182" s="69">
        <f t="shared" ref="L182:L190" si="130">G182*((1+J182)^2)</f>
        <v>34353.91452844</v>
      </c>
      <c r="N182" s="69">
        <f t="shared" ref="N182:N190" si="131">L182/$N$6</f>
        <v>19085.508071355554</v>
      </c>
      <c r="P182" s="81">
        <f t="shared" ref="P182:P190" si="132">ROUNDUP(N182/40,0)*40</f>
        <v>19120</v>
      </c>
      <c r="Q182" s="71"/>
      <c r="R182" s="74">
        <f t="shared" ref="R182:R190" si="133">P182-N182</f>
        <v>34.491928644445579</v>
      </c>
      <c r="S182" s="77"/>
      <c r="T182" s="75">
        <f t="shared" ref="T182:T190" si="134">R182/N182</f>
        <v>1.8072313566654648E-3</v>
      </c>
      <c r="U182" s="69"/>
      <c r="V182" s="81">
        <f t="shared" ref="V182:V190" si="135">P182/40</f>
        <v>478</v>
      </c>
    </row>
    <row r="183" spans="2:28" ht="15" customHeight="1">
      <c r="B183" s="68" t="s">
        <v>119</v>
      </c>
      <c r="C183" s="73" t="s">
        <v>2855</v>
      </c>
      <c r="D183" s="73" t="s">
        <v>2854</v>
      </c>
      <c r="E183" s="73" t="s">
        <v>2857</v>
      </c>
      <c r="F183" s="76">
        <v>7583</v>
      </c>
      <c r="G183" s="76">
        <v>34582</v>
      </c>
      <c r="H183" s="100">
        <f t="shared" si="128"/>
        <v>4.5604641962284056</v>
      </c>
      <c r="J183" s="104">
        <f t="shared" si="129"/>
        <v>4.7800000000000002E-2</v>
      </c>
      <c r="L183" s="69">
        <f t="shared" si="130"/>
        <v>37967.053536880005</v>
      </c>
      <c r="N183" s="69">
        <f t="shared" si="131"/>
        <v>21092.807520488892</v>
      </c>
      <c r="P183" s="81">
        <f t="shared" si="132"/>
        <v>21120</v>
      </c>
      <c r="Q183" s="71"/>
      <c r="R183" s="74">
        <f t="shared" si="133"/>
        <v>27.192479511108104</v>
      </c>
      <c r="S183" s="77"/>
      <c r="T183" s="75">
        <f t="shared" si="134"/>
        <v>1.2891825559349641E-3</v>
      </c>
      <c r="U183" s="69"/>
      <c r="V183" s="81">
        <f t="shared" si="135"/>
        <v>528</v>
      </c>
    </row>
    <row r="184" spans="2:28" ht="15" customHeight="1">
      <c r="B184" s="68" t="s">
        <v>119</v>
      </c>
      <c r="C184" s="73" t="s">
        <v>2855</v>
      </c>
      <c r="D184" s="73" t="s">
        <v>2854</v>
      </c>
      <c r="E184" s="73" t="s">
        <v>2858</v>
      </c>
      <c r="F184" s="76">
        <v>3108</v>
      </c>
      <c r="G184" s="76">
        <v>14021</v>
      </c>
      <c r="H184" s="100">
        <f t="shared" si="128"/>
        <v>4.5112612612612617</v>
      </c>
      <c r="J184" s="104">
        <f t="shared" si="129"/>
        <v>4.7800000000000002E-2</v>
      </c>
      <c r="L184" s="69">
        <f t="shared" si="130"/>
        <v>15393.443341640001</v>
      </c>
      <c r="N184" s="69">
        <f t="shared" si="131"/>
        <v>8551.9129675777785</v>
      </c>
      <c r="P184" s="81">
        <f t="shared" si="132"/>
        <v>8560</v>
      </c>
      <c r="Q184" s="71"/>
      <c r="R184" s="74">
        <f t="shared" si="133"/>
        <v>8.0870324222214549</v>
      </c>
      <c r="S184" s="77"/>
      <c r="T184" s="75">
        <f t="shared" si="134"/>
        <v>9.4564016879980072E-4</v>
      </c>
      <c r="U184" s="69"/>
      <c r="V184" s="81">
        <f t="shared" si="135"/>
        <v>214</v>
      </c>
    </row>
    <row r="185" spans="2:28" ht="15" customHeight="1">
      <c r="B185" s="68" t="s">
        <v>119</v>
      </c>
      <c r="C185" s="73" t="s">
        <v>2855</v>
      </c>
      <c r="D185" s="73" t="s">
        <v>2854</v>
      </c>
      <c r="E185" s="73" t="s">
        <v>2859</v>
      </c>
      <c r="F185" s="76">
        <v>4747</v>
      </c>
      <c r="G185" s="76">
        <v>20443</v>
      </c>
      <c r="H185" s="100">
        <f t="shared" si="128"/>
        <v>4.3065093743416893</v>
      </c>
      <c r="J185" s="104">
        <f t="shared" si="129"/>
        <v>4.7800000000000002E-2</v>
      </c>
      <c r="L185" s="69">
        <f t="shared" si="130"/>
        <v>22444.059784120003</v>
      </c>
      <c r="N185" s="69">
        <f t="shared" si="131"/>
        <v>12468.922102288891</v>
      </c>
      <c r="P185" s="81">
        <f t="shared" si="132"/>
        <v>12480</v>
      </c>
      <c r="Q185" s="71"/>
      <c r="R185" s="74">
        <f t="shared" si="133"/>
        <v>11.077897711109472</v>
      </c>
      <c r="S185" s="77"/>
      <c r="T185" s="75">
        <f t="shared" si="134"/>
        <v>8.8844068639068073E-4</v>
      </c>
      <c r="U185" s="69"/>
      <c r="V185" s="81">
        <f t="shared" si="135"/>
        <v>312</v>
      </c>
    </row>
    <row r="186" spans="2:28" ht="15" customHeight="1">
      <c r="B186" s="68" t="s">
        <v>119</v>
      </c>
      <c r="C186" s="73" t="s">
        <v>2855</v>
      </c>
      <c r="D186" s="73" t="s">
        <v>2854</v>
      </c>
      <c r="E186" s="73" t="s">
        <v>2860</v>
      </c>
      <c r="F186" s="76">
        <v>2406</v>
      </c>
      <c r="G186" s="76">
        <v>12873</v>
      </c>
      <c r="H186" s="100">
        <f t="shared" si="128"/>
        <v>5.3503740648379052</v>
      </c>
      <c r="J186" s="104">
        <f t="shared" si="129"/>
        <v>4.7800000000000002E-2</v>
      </c>
      <c r="L186" s="69">
        <f t="shared" si="130"/>
        <v>14133.071545320001</v>
      </c>
      <c r="N186" s="69">
        <f t="shared" si="131"/>
        <v>7851.7064140666671</v>
      </c>
      <c r="P186" s="81">
        <f t="shared" si="132"/>
        <v>7880</v>
      </c>
      <c r="Q186" s="71"/>
      <c r="R186" s="74">
        <f t="shared" si="133"/>
        <v>28.293585933332906</v>
      </c>
      <c r="S186" s="77"/>
      <c r="T186" s="75">
        <f t="shared" si="134"/>
        <v>3.6034951437618375E-3</v>
      </c>
      <c r="U186" s="69"/>
      <c r="V186" s="81">
        <f t="shared" si="135"/>
        <v>197</v>
      </c>
    </row>
    <row r="187" spans="2:28" ht="15" customHeight="1">
      <c r="B187" s="68" t="s">
        <v>119</v>
      </c>
      <c r="C187" s="73" t="s">
        <v>2855</v>
      </c>
      <c r="D187" s="73" t="s">
        <v>2854</v>
      </c>
      <c r="E187" s="73" t="s">
        <v>2861</v>
      </c>
      <c r="F187" s="76">
        <v>2849</v>
      </c>
      <c r="G187" s="76">
        <v>12672</v>
      </c>
      <c r="H187" s="100">
        <f t="shared" si="128"/>
        <v>4.4478764478764479</v>
      </c>
      <c r="J187" s="104">
        <f t="shared" si="129"/>
        <v>4.7800000000000002E-2</v>
      </c>
      <c r="L187" s="69">
        <f t="shared" si="130"/>
        <v>13912.396692480001</v>
      </c>
      <c r="N187" s="69">
        <f t="shared" si="131"/>
        <v>7729.1092736000001</v>
      </c>
      <c r="P187" s="81">
        <f t="shared" si="132"/>
        <v>7760</v>
      </c>
      <c r="Q187" s="71"/>
      <c r="R187" s="74">
        <f t="shared" si="133"/>
        <v>30.890726399999949</v>
      </c>
      <c r="S187" s="77"/>
      <c r="T187" s="75">
        <f t="shared" si="134"/>
        <v>3.9966735242716947E-3</v>
      </c>
      <c r="U187" s="69"/>
      <c r="V187" s="81">
        <f t="shared" si="135"/>
        <v>194</v>
      </c>
    </row>
    <row r="188" spans="2:28" ht="15" customHeight="1">
      <c r="B188" s="68" t="s">
        <v>119</v>
      </c>
      <c r="C188" s="73" t="s">
        <v>2855</v>
      </c>
      <c r="D188" s="73" t="s">
        <v>2854</v>
      </c>
      <c r="E188" s="73" t="s">
        <v>2862</v>
      </c>
      <c r="F188" s="76">
        <v>2913</v>
      </c>
      <c r="G188" s="76">
        <v>12939</v>
      </c>
      <c r="H188" s="100">
        <f t="shared" si="128"/>
        <v>4.4418125643666322</v>
      </c>
      <c r="J188" s="104">
        <f t="shared" si="129"/>
        <v>4.7800000000000002E-2</v>
      </c>
      <c r="L188" s="69">
        <f t="shared" si="130"/>
        <v>14205.531944760001</v>
      </c>
      <c r="N188" s="69">
        <f t="shared" si="131"/>
        <v>7891.9621915333337</v>
      </c>
      <c r="P188" s="81">
        <f t="shared" si="132"/>
        <v>7920</v>
      </c>
      <c r="Q188" s="71"/>
      <c r="R188" s="74">
        <f t="shared" si="133"/>
        <v>28.03780846666632</v>
      </c>
      <c r="S188" s="77"/>
      <c r="T188" s="75">
        <f t="shared" si="134"/>
        <v>3.5527043574468567E-3</v>
      </c>
      <c r="U188" s="69"/>
      <c r="V188" s="81">
        <f t="shared" si="135"/>
        <v>198</v>
      </c>
    </row>
    <row r="189" spans="2:28" ht="15" customHeight="1">
      <c r="B189" s="68" t="s">
        <v>119</v>
      </c>
      <c r="C189" s="73" t="s">
        <v>2855</v>
      </c>
      <c r="D189" s="73" t="s">
        <v>2854</v>
      </c>
      <c r="E189" s="73" t="s">
        <v>2863</v>
      </c>
      <c r="F189" s="76">
        <v>5780</v>
      </c>
      <c r="G189" s="76">
        <v>26546</v>
      </c>
      <c r="H189" s="100">
        <f t="shared" si="128"/>
        <v>4.5927335640138409</v>
      </c>
      <c r="J189" s="104">
        <f t="shared" si="129"/>
        <v>4.7800000000000002E-2</v>
      </c>
      <c r="L189" s="69">
        <f t="shared" si="130"/>
        <v>29144.450962640003</v>
      </c>
      <c r="N189" s="69">
        <f t="shared" si="131"/>
        <v>16191.361645911113</v>
      </c>
      <c r="P189" s="81">
        <f t="shared" si="132"/>
        <v>16200</v>
      </c>
      <c r="Q189" s="71"/>
      <c r="R189" s="74">
        <f t="shared" si="133"/>
        <v>8.638354088887354</v>
      </c>
      <c r="S189" s="77"/>
      <c r="T189" s="75">
        <f t="shared" si="134"/>
        <v>5.3351622166186632E-4</v>
      </c>
      <c r="U189" s="69"/>
      <c r="V189" s="81">
        <f t="shared" si="135"/>
        <v>405</v>
      </c>
    </row>
    <row r="190" spans="2:28" ht="15" customHeight="1">
      <c r="B190" s="68" t="s">
        <v>119</v>
      </c>
      <c r="C190" s="73" t="s">
        <v>2855</v>
      </c>
      <c r="D190" s="73" t="s">
        <v>2854</v>
      </c>
      <c r="E190" s="73" t="s">
        <v>2864</v>
      </c>
      <c r="F190" s="76">
        <v>4163</v>
      </c>
      <c r="G190" s="76">
        <v>17481</v>
      </c>
      <c r="H190" s="100">
        <f t="shared" si="128"/>
        <v>4.1991352390103289</v>
      </c>
      <c r="J190" s="104">
        <f t="shared" si="129"/>
        <v>4.7800000000000002E-2</v>
      </c>
      <c r="L190" s="69">
        <f t="shared" si="130"/>
        <v>19192.124888040002</v>
      </c>
      <c r="N190" s="69">
        <f t="shared" si="131"/>
        <v>10662.291604466667</v>
      </c>
      <c r="P190" s="81">
        <f t="shared" si="132"/>
        <v>10680</v>
      </c>
      <c r="Q190" s="71"/>
      <c r="R190" s="74">
        <f t="shared" si="133"/>
        <v>17.708395533332805</v>
      </c>
      <c r="S190" s="77"/>
      <c r="T190" s="75">
        <f t="shared" si="134"/>
        <v>1.6608432961929471E-3</v>
      </c>
      <c r="U190" s="69"/>
      <c r="V190" s="81">
        <f t="shared" si="135"/>
        <v>267</v>
      </c>
    </row>
    <row r="191" spans="2:28" ht="15" customHeight="1">
      <c r="B191" s="68" t="s">
        <v>119</v>
      </c>
      <c r="C191" s="73" t="s">
        <v>2855</v>
      </c>
      <c r="D191" s="73" t="s">
        <v>2854</v>
      </c>
      <c r="E191" s="73" t="s">
        <v>2865</v>
      </c>
      <c r="F191" s="76">
        <v>2752</v>
      </c>
      <c r="G191" s="76">
        <v>10145</v>
      </c>
      <c r="H191" s="100">
        <f t="shared" si="89"/>
        <v>3.68640988372093</v>
      </c>
      <c r="J191" s="104">
        <f t="shared" si="129"/>
        <v>4.7800000000000002E-2</v>
      </c>
      <c r="L191" s="69">
        <f t="shared" ref="L191:L192" si="136">G191*((1+J191)^2)</f>
        <v>11138.041701800001</v>
      </c>
      <c r="N191" s="69">
        <f t="shared" ref="N191:N192" si="137">L191/$N$6</f>
        <v>6187.8009454444446</v>
      </c>
      <c r="P191" s="81">
        <f t="shared" ref="P191:P192" si="138">ROUNDUP(N191/40,0)*40</f>
        <v>6200</v>
      </c>
      <c r="Q191" s="71"/>
      <c r="R191" s="74">
        <f t="shared" ref="R191:R192" si="139">P191-N191</f>
        <v>12.199054555555449</v>
      </c>
      <c r="S191" s="77"/>
      <c r="T191" s="75">
        <f t="shared" si="126"/>
        <v>1.9714684850256187E-3</v>
      </c>
      <c r="U191" s="69"/>
      <c r="V191" s="81">
        <f t="shared" ref="V191:V192" si="140">P191/40</f>
        <v>155</v>
      </c>
    </row>
    <row r="192" spans="2:28" ht="15" customHeight="1">
      <c r="B192" s="68" t="s">
        <v>119</v>
      </c>
      <c r="C192" s="73" t="s">
        <v>2855</v>
      </c>
      <c r="D192" s="73" t="s">
        <v>2854</v>
      </c>
      <c r="E192" s="73" t="s">
        <v>2866</v>
      </c>
      <c r="F192" s="76">
        <v>4760</v>
      </c>
      <c r="G192" s="76">
        <v>21064</v>
      </c>
      <c r="H192" s="100">
        <f t="shared" si="89"/>
        <v>4.4252100840336137</v>
      </c>
      <c r="J192" s="104">
        <f t="shared" si="129"/>
        <v>4.7800000000000002E-2</v>
      </c>
      <c r="L192" s="69">
        <f t="shared" si="136"/>
        <v>23125.846269760001</v>
      </c>
      <c r="N192" s="69">
        <f t="shared" si="137"/>
        <v>12847.692372088888</v>
      </c>
      <c r="P192" s="81">
        <f t="shared" si="138"/>
        <v>12880</v>
      </c>
      <c r="Q192" s="71"/>
      <c r="R192" s="74">
        <f t="shared" si="139"/>
        <v>32.307627911111922</v>
      </c>
      <c r="S192" s="77"/>
      <c r="T192" s="75">
        <f t="shared" si="126"/>
        <v>2.5146638770164663E-3</v>
      </c>
      <c r="U192" s="69"/>
      <c r="V192" s="81">
        <f t="shared" si="140"/>
        <v>322</v>
      </c>
    </row>
    <row r="193" spans="2:24" ht="15" customHeight="1" thickBot="1">
      <c r="B193" s="97" t="s">
        <v>119</v>
      </c>
      <c r="C193" s="98" t="s">
        <v>2855</v>
      </c>
      <c r="D193" s="98" t="s">
        <v>2854</v>
      </c>
      <c r="E193" s="70"/>
      <c r="F193" s="82">
        <f>SUM(F182:F192)</f>
        <v>47965</v>
      </c>
      <c r="G193" s="82">
        <f>SUM(G182:G192)</f>
        <v>214057</v>
      </c>
      <c r="H193" s="192">
        <f t="shared" si="89"/>
        <v>4.462774940060461</v>
      </c>
      <c r="I193" s="72"/>
      <c r="J193" s="191"/>
      <c r="K193" s="72"/>
      <c r="L193" s="82">
        <f>SUM(L182:L192)</f>
        <v>235009.93519588001</v>
      </c>
      <c r="N193" s="82">
        <f>SUM(N182:N192)</f>
        <v>130561.07510882222</v>
      </c>
      <c r="P193" s="82">
        <f>SUM(P182:P192)</f>
        <v>130800</v>
      </c>
      <c r="Q193" s="71"/>
      <c r="R193" s="177">
        <f>SUM(R182:R192)</f>
        <v>238.92489117777131</v>
      </c>
      <c r="S193" s="77"/>
      <c r="T193" s="83">
        <f t="shared" si="126"/>
        <v>1.8299856291672555E-3</v>
      </c>
      <c r="V193" s="82">
        <f>SUM(V182:V192)</f>
        <v>3270</v>
      </c>
      <c r="W193" s="88"/>
      <c r="X193" s="88"/>
    </row>
    <row r="194" spans="2:24" ht="15" customHeight="1"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211"/>
      <c r="S194" s="70"/>
      <c r="T194" s="70"/>
      <c r="U194" s="70"/>
      <c r="V194" s="70"/>
      <c r="W194" s="70"/>
      <c r="X194" s="70"/>
    </row>
    <row r="195" spans="2:24" ht="15" customHeight="1">
      <c r="B195" s="68" t="s">
        <v>119</v>
      </c>
      <c r="C195" s="73" t="s">
        <v>2867</v>
      </c>
      <c r="D195" s="73" t="s">
        <v>2868</v>
      </c>
      <c r="E195" s="73" t="s">
        <v>2868</v>
      </c>
      <c r="F195" s="76">
        <v>6734</v>
      </c>
      <c r="G195" s="76">
        <v>29278</v>
      </c>
      <c r="H195" s="100">
        <f t="shared" si="89"/>
        <v>4.3477873477873477</v>
      </c>
      <c r="J195" s="104">
        <f>$J$26</f>
        <v>2.4500000000000001E-2</v>
      </c>
      <c r="K195" s="88"/>
      <c r="L195" s="69">
        <f t="shared" ref="L195:L199" si="141">G195*((1+J195)^2)</f>
        <v>30730.196119499997</v>
      </c>
      <c r="N195" s="69">
        <f t="shared" ref="N195:N199" si="142">L195/$N$6</f>
        <v>17072.331177499997</v>
      </c>
      <c r="P195" s="81">
        <f t="shared" ref="P195:P199" si="143">ROUNDUP(N195/40,0)*40</f>
        <v>17080</v>
      </c>
      <c r="Q195" s="71"/>
      <c r="R195" s="74">
        <f t="shared" ref="R195:R199" si="144">P195-N195</f>
        <v>7.6688225000034436</v>
      </c>
      <c r="S195" s="77"/>
      <c r="T195" s="75">
        <f t="shared" si="126"/>
        <v>4.4919597799920582E-4</v>
      </c>
      <c r="U195" s="69"/>
      <c r="V195" s="81">
        <f t="shared" ref="V195:V199" si="145">P195/40</f>
        <v>427</v>
      </c>
      <c r="W195" s="88"/>
      <c r="X195" s="88"/>
    </row>
    <row r="196" spans="2:24" ht="15" customHeight="1">
      <c r="B196" s="68" t="s">
        <v>119</v>
      </c>
      <c r="C196" s="73" t="s">
        <v>2867</v>
      </c>
      <c r="D196" s="73" t="s">
        <v>2868</v>
      </c>
      <c r="E196" s="73" t="s">
        <v>2869</v>
      </c>
      <c r="F196" s="76">
        <v>10203</v>
      </c>
      <c r="G196" s="76">
        <v>44238</v>
      </c>
      <c r="H196" s="100">
        <f t="shared" si="89"/>
        <v>4.3357835930608646</v>
      </c>
      <c r="J196" s="104">
        <f>$J$26</f>
        <v>2.4500000000000001E-2</v>
      </c>
      <c r="L196" s="69">
        <f t="shared" si="141"/>
        <v>46432.215859499993</v>
      </c>
      <c r="N196" s="69">
        <f t="shared" si="142"/>
        <v>25795.675477499994</v>
      </c>
      <c r="P196" s="81">
        <f t="shared" si="143"/>
        <v>25800</v>
      </c>
      <c r="Q196" s="71"/>
      <c r="R196" s="74">
        <f t="shared" si="144"/>
        <v>4.3245225000064238</v>
      </c>
      <c r="S196" s="77"/>
      <c r="T196" s="75">
        <f t="shared" si="126"/>
        <v>1.6764525138248241E-4</v>
      </c>
      <c r="U196" s="69"/>
      <c r="V196" s="81">
        <f t="shared" si="145"/>
        <v>645</v>
      </c>
    </row>
    <row r="197" spans="2:24" ht="15" customHeight="1">
      <c r="B197" s="68" t="s">
        <v>119</v>
      </c>
      <c r="C197" s="73" t="s">
        <v>2867</v>
      </c>
      <c r="D197" s="73" t="s">
        <v>2868</v>
      </c>
      <c r="E197" s="73" t="s">
        <v>2870</v>
      </c>
      <c r="F197" s="76">
        <v>5739</v>
      </c>
      <c r="G197" s="76">
        <v>26290</v>
      </c>
      <c r="H197" s="100">
        <f t="shared" si="89"/>
        <v>4.5809374455480052</v>
      </c>
      <c r="J197" s="104">
        <f>$J$26</f>
        <v>2.4500000000000001E-2</v>
      </c>
      <c r="L197" s="69">
        <f t="shared" si="141"/>
        <v>27593.990572499999</v>
      </c>
      <c r="N197" s="69">
        <f t="shared" si="142"/>
        <v>15329.994762499999</v>
      </c>
      <c r="P197" s="81">
        <f t="shared" si="143"/>
        <v>15360</v>
      </c>
      <c r="Q197" s="71"/>
      <c r="R197" s="74">
        <f t="shared" si="144"/>
        <v>30.005237500001385</v>
      </c>
      <c r="S197" s="77"/>
      <c r="T197" s="75">
        <f t="shared" si="126"/>
        <v>1.9572894814941324E-3</v>
      </c>
      <c r="U197" s="69"/>
      <c r="V197" s="81">
        <f t="shared" si="145"/>
        <v>384</v>
      </c>
    </row>
    <row r="198" spans="2:24" ht="15" customHeight="1">
      <c r="B198" s="68" t="s">
        <v>119</v>
      </c>
      <c r="C198" s="73" t="s">
        <v>2867</v>
      </c>
      <c r="D198" s="73" t="s">
        <v>2868</v>
      </c>
      <c r="E198" s="73" t="s">
        <v>2871</v>
      </c>
      <c r="F198" s="76">
        <v>7775</v>
      </c>
      <c r="G198" s="76">
        <v>34236</v>
      </c>
      <c r="H198" s="100">
        <f t="shared" si="89"/>
        <v>4.4033440514469451</v>
      </c>
      <c r="J198" s="104">
        <f>$J$26</f>
        <v>2.4500000000000001E-2</v>
      </c>
      <c r="L198" s="69">
        <f t="shared" si="141"/>
        <v>35934.114158999997</v>
      </c>
      <c r="N198" s="69">
        <f t="shared" si="142"/>
        <v>19963.396754999998</v>
      </c>
      <c r="P198" s="81">
        <f t="shared" si="143"/>
        <v>20000</v>
      </c>
      <c r="Q198" s="71"/>
      <c r="R198" s="74">
        <f t="shared" si="144"/>
        <v>36.603245000002062</v>
      </c>
      <c r="S198" s="77"/>
      <c r="T198" s="75">
        <f t="shared" si="126"/>
        <v>1.8335178852183296E-3</v>
      </c>
      <c r="U198" s="69"/>
      <c r="V198" s="81">
        <f t="shared" si="145"/>
        <v>500</v>
      </c>
    </row>
    <row r="199" spans="2:24" ht="15" customHeight="1">
      <c r="B199" s="68" t="s">
        <v>119</v>
      </c>
      <c r="C199" s="73" t="s">
        <v>2867</v>
      </c>
      <c r="D199" s="73" t="s">
        <v>2868</v>
      </c>
      <c r="E199" s="73" t="s">
        <v>2872</v>
      </c>
      <c r="F199" s="76">
        <v>10522</v>
      </c>
      <c r="G199" s="76">
        <v>45797</v>
      </c>
      <c r="H199" s="100">
        <f t="shared" si="89"/>
        <v>4.3524995248051699</v>
      </c>
      <c r="J199" s="104">
        <f>$J$26</f>
        <v>2.4500000000000001E-2</v>
      </c>
      <c r="L199" s="69">
        <f t="shared" si="141"/>
        <v>48068.542649249997</v>
      </c>
      <c r="N199" s="69">
        <f t="shared" si="142"/>
        <v>26704.745916249998</v>
      </c>
      <c r="P199" s="81">
        <f t="shared" si="143"/>
        <v>26720</v>
      </c>
      <c r="Q199" s="71"/>
      <c r="R199" s="74">
        <f t="shared" si="144"/>
        <v>15.254083750001882</v>
      </c>
      <c r="S199" s="77"/>
      <c r="T199" s="75">
        <f t="shared" si="126"/>
        <v>5.7121246529889954E-4</v>
      </c>
      <c r="U199" s="69"/>
      <c r="V199" s="81">
        <f t="shared" si="145"/>
        <v>668</v>
      </c>
    </row>
    <row r="200" spans="2:24" ht="15" customHeight="1" thickBot="1">
      <c r="B200" s="95" t="s">
        <v>119</v>
      </c>
      <c r="C200" s="96" t="s">
        <v>2867</v>
      </c>
      <c r="D200" s="96" t="s">
        <v>2868</v>
      </c>
      <c r="E200" s="70"/>
      <c r="F200" s="84">
        <f>SUM(F195:F199)</f>
        <v>40973</v>
      </c>
      <c r="G200" s="84">
        <f>SUM(G195:G199)</f>
        <v>179839</v>
      </c>
      <c r="H200" s="196">
        <f t="shared" si="89"/>
        <v>4.3892075269079633</v>
      </c>
      <c r="I200" s="72"/>
      <c r="J200" s="165"/>
      <c r="K200" s="72"/>
      <c r="L200" s="84">
        <f>SUM(L195:L199)</f>
        <v>188759.05935975001</v>
      </c>
      <c r="N200" s="84">
        <f>SUM(N195:N199)</f>
        <v>104866.14408874999</v>
      </c>
      <c r="P200" s="84">
        <f>SUM(P195:P199)</f>
        <v>104960</v>
      </c>
      <c r="Q200" s="71"/>
      <c r="R200" s="175">
        <f>SUM(R195:R199)</f>
        <v>93.855911250015197</v>
      </c>
      <c r="S200" s="77"/>
      <c r="T200" s="85">
        <f t="shared" si="108"/>
        <v>8.9500679237889541E-4</v>
      </c>
      <c r="V200" s="84">
        <f>SUM(V195:V199)</f>
        <v>2624</v>
      </c>
    </row>
    <row r="201" spans="2:24" ht="15" customHeight="1">
      <c r="B201" s="68" t="s">
        <v>119</v>
      </c>
      <c r="C201" s="73" t="s">
        <v>2867</v>
      </c>
      <c r="D201" s="73" t="s">
        <v>2873</v>
      </c>
      <c r="E201" s="73" t="s">
        <v>2874</v>
      </c>
      <c r="F201" s="76">
        <v>6721</v>
      </c>
      <c r="G201" s="76">
        <v>26370</v>
      </c>
      <c r="H201" s="100">
        <f t="shared" si="89"/>
        <v>3.9235232852254129</v>
      </c>
      <c r="J201" s="104">
        <f t="shared" ref="J201:J208" si="146">$J$26</f>
        <v>2.4500000000000001E-2</v>
      </c>
      <c r="L201" s="69">
        <f t="shared" ref="L201:L208" si="147">G201*((1+J201)^2)</f>
        <v>27677.958592499999</v>
      </c>
      <c r="N201" s="69">
        <f t="shared" ref="N201:N208" si="148">L201/$N$6</f>
        <v>15376.643662499999</v>
      </c>
      <c r="P201" s="81">
        <f t="shared" ref="P201:P208" si="149">ROUNDUP(N201/40,0)*40</f>
        <v>15400</v>
      </c>
      <c r="Q201" s="71"/>
      <c r="R201" s="74">
        <f t="shared" ref="R201:R208" si="150">P201-N201</f>
        <v>23.356337500001246</v>
      </c>
      <c r="S201" s="77"/>
      <c r="T201" s="75">
        <f t="shared" si="108"/>
        <v>1.5189489990563958E-3</v>
      </c>
      <c r="U201" s="69"/>
      <c r="V201" s="81">
        <f t="shared" ref="V201:V208" si="151">P201/40</f>
        <v>385</v>
      </c>
    </row>
    <row r="202" spans="2:24" ht="15" customHeight="1">
      <c r="B202" s="68" t="s">
        <v>119</v>
      </c>
      <c r="C202" s="73" t="s">
        <v>2867</v>
      </c>
      <c r="D202" s="73" t="s">
        <v>2873</v>
      </c>
      <c r="E202" s="73" t="s">
        <v>2875</v>
      </c>
      <c r="F202" s="76">
        <v>7453</v>
      </c>
      <c r="G202" s="76">
        <v>35077</v>
      </c>
      <c r="H202" s="100">
        <f t="shared" ref="H202:H204" si="152">G202/F202</f>
        <v>4.7064269421709382</v>
      </c>
      <c r="J202" s="104">
        <f t="shared" si="146"/>
        <v>2.4500000000000001E-2</v>
      </c>
      <c r="L202" s="69">
        <f t="shared" ref="L202:L204" si="153">G202*((1+J202)^2)</f>
        <v>36816.82796925</v>
      </c>
      <c r="N202" s="69">
        <f t="shared" ref="N202:N204" si="154">L202/$N$6</f>
        <v>20453.793316250001</v>
      </c>
      <c r="P202" s="81">
        <f t="shared" ref="P202:P204" si="155">ROUNDUP(N202/40,0)*40</f>
        <v>20480</v>
      </c>
      <c r="Q202" s="71"/>
      <c r="R202" s="74">
        <f t="shared" ref="R202:R204" si="156">P202-N202</f>
        <v>26.206683749998774</v>
      </c>
      <c r="S202" s="77"/>
      <c r="T202" s="75">
        <f t="shared" ref="T202:T204" si="157">R202/N202</f>
        <v>1.2812627635763901E-3</v>
      </c>
      <c r="U202" s="69"/>
      <c r="V202" s="81">
        <f t="shared" ref="V202:V204" si="158">P202/40</f>
        <v>512</v>
      </c>
    </row>
    <row r="203" spans="2:24" ht="15" customHeight="1">
      <c r="B203" s="68" t="s">
        <v>119</v>
      </c>
      <c r="C203" s="73" t="s">
        <v>2867</v>
      </c>
      <c r="D203" s="73" t="s">
        <v>2873</v>
      </c>
      <c r="E203" s="73" t="s">
        <v>2873</v>
      </c>
      <c r="F203" s="76">
        <v>9779</v>
      </c>
      <c r="G203" s="76">
        <v>43671</v>
      </c>
      <c r="H203" s="100">
        <f t="shared" si="152"/>
        <v>4.4657940484712135</v>
      </c>
      <c r="J203" s="104">
        <f t="shared" si="146"/>
        <v>2.4500000000000001E-2</v>
      </c>
      <c r="L203" s="69">
        <f t="shared" si="153"/>
        <v>45837.092517749996</v>
      </c>
      <c r="N203" s="69">
        <f t="shared" si="154"/>
        <v>25465.051398749998</v>
      </c>
      <c r="P203" s="81">
        <f t="shared" si="155"/>
        <v>25480</v>
      </c>
      <c r="Q203" s="71"/>
      <c r="R203" s="74">
        <f t="shared" si="156"/>
        <v>14.948601250001957</v>
      </c>
      <c r="S203" s="77"/>
      <c r="T203" s="75">
        <f t="shared" si="157"/>
        <v>5.8702419311573576E-4</v>
      </c>
      <c r="U203" s="69"/>
      <c r="V203" s="81">
        <f t="shared" si="158"/>
        <v>637</v>
      </c>
    </row>
    <row r="204" spans="2:24" ht="15" customHeight="1">
      <c r="B204" s="68" t="s">
        <v>119</v>
      </c>
      <c r="C204" s="73" t="s">
        <v>2867</v>
      </c>
      <c r="D204" s="73" t="s">
        <v>2873</v>
      </c>
      <c r="E204" s="73" t="s">
        <v>2876</v>
      </c>
      <c r="F204" s="76">
        <v>11435</v>
      </c>
      <c r="G204" s="76">
        <v>42734</v>
      </c>
      <c r="H204" s="100">
        <f t="shared" si="152"/>
        <v>3.7371228683865327</v>
      </c>
      <c r="J204" s="104">
        <f t="shared" si="146"/>
        <v>2.4500000000000001E-2</v>
      </c>
      <c r="L204" s="69">
        <f t="shared" si="153"/>
        <v>44853.617083499994</v>
      </c>
      <c r="N204" s="69">
        <f t="shared" si="154"/>
        <v>24918.676157499995</v>
      </c>
      <c r="P204" s="81">
        <f t="shared" si="155"/>
        <v>24920</v>
      </c>
      <c r="Q204" s="71"/>
      <c r="R204" s="74">
        <f t="shared" si="156"/>
        <v>1.3238425000054121</v>
      </c>
      <c r="S204" s="77"/>
      <c r="T204" s="75">
        <f t="shared" si="157"/>
        <v>5.3126518103850532E-5</v>
      </c>
      <c r="U204" s="69"/>
      <c r="V204" s="81">
        <f t="shared" si="158"/>
        <v>623</v>
      </c>
    </row>
    <row r="205" spans="2:24" ht="15" customHeight="1">
      <c r="B205" s="68" t="s">
        <v>119</v>
      </c>
      <c r="C205" s="73" t="s">
        <v>2867</v>
      </c>
      <c r="D205" s="73" t="s">
        <v>2873</v>
      </c>
      <c r="E205" s="73" t="s">
        <v>2877</v>
      </c>
      <c r="F205" s="76">
        <v>7276</v>
      </c>
      <c r="G205" s="76">
        <v>33767</v>
      </c>
      <c r="H205" s="100">
        <f t="shared" si="89"/>
        <v>4.6408741066520065</v>
      </c>
      <c r="J205" s="104">
        <f t="shared" si="146"/>
        <v>2.4500000000000001E-2</v>
      </c>
      <c r="L205" s="69">
        <f t="shared" si="147"/>
        <v>35441.85164175</v>
      </c>
      <c r="N205" s="69">
        <f t="shared" si="148"/>
        <v>19689.917578749999</v>
      </c>
      <c r="P205" s="81">
        <f t="shared" si="149"/>
        <v>19720</v>
      </c>
      <c r="Q205" s="71"/>
      <c r="R205" s="74">
        <f t="shared" si="150"/>
        <v>30.082421250001062</v>
      </c>
      <c r="S205" s="77"/>
      <c r="T205" s="75">
        <f t="shared" si="108"/>
        <v>1.5278083887190566E-3</v>
      </c>
      <c r="U205" s="69"/>
      <c r="V205" s="81">
        <f t="shared" si="151"/>
        <v>493</v>
      </c>
    </row>
    <row r="206" spans="2:24" ht="15" customHeight="1">
      <c r="B206" s="68" t="s">
        <v>119</v>
      </c>
      <c r="C206" s="73" t="s">
        <v>2867</v>
      </c>
      <c r="D206" s="73" t="s">
        <v>2873</v>
      </c>
      <c r="E206" s="73" t="s">
        <v>2878</v>
      </c>
      <c r="F206" s="76">
        <v>7755</v>
      </c>
      <c r="G206" s="76">
        <v>32986</v>
      </c>
      <c r="H206" s="100">
        <f t="shared" si="89"/>
        <v>4.2535138620245005</v>
      </c>
      <c r="J206" s="104">
        <f t="shared" si="146"/>
        <v>2.4500000000000001E-2</v>
      </c>
      <c r="L206" s="69">
        <f t="shared" si="147"/>
        <v>34622.113846499997</v>
      </c>
      <c r="N206" s="69">
        <f t="shared" si="148"/>
        <v>19234.507692499999</v>
      </c>
      <c r="P206" s="81">
        <f t="shared" si="149"/>
        <v>19240</v>
      </c>
      <c r="Q206" s="71"/>
      <c r="R206" s="74">
        <f t="shared" si="150"/>
        <v>5.4923075000006065</v>
      </c>
      <c r="S206" s="77"/>
      <c r="T206" s="75">
        <f t="shared" si="108"/>
        <v>2.8554448015023488E-4</v>
      </c>
      <c r="U206" s="69"/>
      <c r="V206" s="81">
        <f t="shared" si="151"/>
        <v>481</v>
      </c>
    </row>
    <row r="207" spans="2:24" ht="15" customHeight="1">
      <c r="B207" s="68" t="s">
        <v>119</v>
      </c>
      <c r="C207" s="73" t="s">
        <v>2867</v>
      </c>
      <c r="D207" s="73" t="s">
        <v>2873</v>
      </c>
      <c r="E207" s="73" t="s">
        <v>2879</v>
      </c>
      <c r="F207" s="76">
        <v>7851</v>
      </c>
      <c r="G207" s="76">
        <v>36687</v>
      </c>
      <c r="H207" s="100">
        <f t="shared" si="89"/>
        <v>4.6729079098204052</v>
      </c>
      <c r="J207" s="104">
        <f t="shared" si="146"/>
        <v>2.4500000000000001E-2</v>
      </c>
      <c r="L207" s="69">
        <f t="shared" si="147"/>
        <v>38506.684371749994</v>
      </c>
      <c r="N207" s="69">
        <f t="shared" si="148"/>
        <v>21392.602428749997</v>
      </c>
      <c r="P207" s="81">
        <f t="shared" si="149"/>
        <v>21400</v>
      </c>
      <c r="Q207" s="71"/>
      <c r="R207" s="74">
        <f t="shared" si="150"/>
        <v>7.3975712500032387</v>
      </c>
      <c r="S207" s="77"/>
      <c r="T207" s="75">
        <f t="shared" si="108"/>
        <v>3.458004361386849E-4</v>
      </c>
      <c r="U207" s="69"/>
      <c r="V207" s="81">
        <f t="shared" si="151"/>
        <v>535</v>
      </c>
    </row>
    <row r="208" spans="2:24" ht="15" customHeight="1">
      <c r="B208" s="68" t="s">
        <v>119</v>
      </c>
      <c r="C208" s="73" t="s">
        <v>2867</v>
      </c>
      <c r="D208" s="73" t="s">
        <v>2873</v>
      </c>
      <c r="E208" s="73" t="s">
        <v>2880</v>
      </c>
      <c r="F208" s="76">
        <v>6992</v>
      </c>
      <c r="G208" s="76">
        <v>27027</v>
      </c>
      <c r="H208" s="100">
        <f t="shared" si="89"/>
        <v>3.8654176201372996</v>
      </c>
      <c r="J208" s="104">
        <f t="shared" si="146"/>
        <v>2.4500000000000001E-2</v>
      </c>
      <c r="L208" s="69">
        <f t="shared" si="147"/>
        <v>28367.545956749997</v>
      </c>
      <c r="N208" s="69">
        <f t="shared" si="148"/>
        <v>15759.747753749998</v>
      </c>
      <c r="P208" s="81">
        <f t="shared" si="149"/>
        <v>15760</v>
      </c>
      <c r="Q208" s="71"/>
      <c r="R208" s="74">
        <f t="shared" si="150"/>
        <v>0.25224625000191736</v>
      </c>
      <c r="S208" s="77"/>
      <c r="T208" s="75">
        <f t="shared" si="108"/>
        <v>1.6005728895114828E-5</v>
      </c>
      <c r="U208" s="69"/>
      <c r="V208" s="81">
        <f t="shared" si="151"/>
        <v>394</v>
      </c>
    </row>
    <row r="209" spans="2:24" ht="15" customHeight="1" thickBot="1">
      <c r="B209" s="95" t="s">
        <v>119</v>
      </c>
      <c r="C209" s="96" t="s">
        <v>2867</v>
      </c>
      <c r="D209" s="96" t="s">
        <v>2873</v>
      </c>
      <c r="E209" s="70"/>
      <c r="F209" s="84">
        <f>SUM(F201:F208)</f>
        <v>65262</v>
      </c>
      <c r="G209" s="84">
        <f>SUM(G201:G208)</f>
        <v>278319</v>
      </c>
      <c r="H209" s="196">
        <f t="shared" si="89"/>
        <v>4.2646409855658733</v>
      </c>
      <c r="I209" s="72"/>
      <c r="J209" s="165"/>
      <c r="K209" s="72"/>
      <c r="L209" s="84">
        <f>SUM(L201:L208)</f>
        <v>292123.69197975</v>
      </c>
      <c r="N209" s="84">
        <f>SUM(N201:N208)</f>
        <v>162290.93998875</v>
      </c>
      <c r="P209" s="84">
        <f>SUM(P201:P208)</f>
        <v>162400</v>
      </c>
      <c r="Q209" s="71"/>
      <c r="R209" s="175">
        <f>SUM(R201:R208)</f>
        <v>109.06001125001421</v>
      </c>
      <c r="S209" s="77"/>
      <c r="T209" s="85">
        <f t="shared" si="108"/>
        <v>6.7200307828381694E-4</v>
      </c>
      <c r="V209" s="84">
        <f>SUM(V201:V208)</f>
        <v>4060</v>
      </c>
    </row>
    <row r="210" spans="2:24" ht="15" customHeight="1" thickBot="1">
      <c r="C210" s="70"/>
      <c r="D210" s="70"/>
      <c r="E210" s="70"/>
      <c r="F210" s="198">
        <f>F209+F200</f>
        <v>106235</v>
      </c>
      <c r="G210" s="198">
        <f>G209+G200</f>
        <v>458158</v>
      </c>
      <c r="H210" s="200">
        <f t="shared" si="89"/>
        <v>4.3126841436438088</v>
      </c>
      <c r="J210" s="188"/>
      <c r="L210" s="198">
        <f>L209+L200</f>
        <v>480882.75133950001</v>
      </c>
      <c r="N210" s="198">
        <f>N209+N200</f>
        <v>267157.08407749998</v>
      </c>
      <c r="P210" s="198">
        <f>P209+P200</f>
        <v>267360</v>
      </c>
      <c r="R210" s="210">
        <f>R209+R200</f>
        <v>202.91592250002941</v>
      </c>
      <c r="T210" s="201">
        <f t="shared" si="108"/>
        <v>7.5953786964213621E-4</v>
      </c>
      <c r="V210" s="198">
        <f>V209+V200</f>
        <v>6684</v>
      </c>
    </row>
    <row r="211" spans="2:24" ht="15" customHeight="1">
      <c r="C211" s="72" t="s">
        <v>1</v>
      </c>
      <c r="D211" s="72" t="s">
        <v>1</v>
      </c>
      <c r="E211" s="72" t="s">
        <v>1</v>
      </c>
      <c r="F211" s="189"/>
      <c r="G211" s="189"/>
      <c r="H211" s="100"/>
      <c r="I211" s="189"/>
      <c r="J211" s="189"/>
      <c r="K211" s="189"/>
      <c r="L211" s="189"/>
      <c r="M211" s="189"/>
      <c r="N211" s="189"/>
      <c r="O211" s="189"/>
      <c r="P211" s="189"/>
      <c r="Q211" s="189"/>
      <c r="R211" s="142"/>
      <c r="S211" s="189"/>
      <c r="T211" s="189"/>
      <c r="U211" s="189"/>
      <c r="V211" s="189"/>
      <c r="W211" s="189"/>
      <c r="X211" s="189"/>
    </row>
    <row r="212" spans="2:24" ht="15" customHeight="1">
      <c r="B212" s="68" t="s">
        <v>119</v>
      </c>
      <c r="C212" s="73" t="s">
        <v>2881</v>
      </c>
      <c r="D212" s="73" t="s">
        <v>2882</v>
      </c>
      <c r="E212" s="73" t="s">
        <v>2883</v>
      </c>
      <c r="F212" s="76">
        <v>11710</v>
      </c>
      <c r="G212" s="76">
        <v>49185</v>
      </c>
      <c r="H212" s="100">
        <f t="shared" si="89"/>
        <v>4.2002561912894958</v>
      </c>
      <c r="J212" s="104">
        <f t="shared" ref="J212:J219" si="159">$J$36</f>
        <v>1.0699999999999999E-2</v>
      </c>
      <c r="L212" s="69">
        <f t="shared" ref="L212:L219" si="160">G212*((1+J212)^2)</f>
        <v>50243.190190649999</v>
      </c>
      <c r="N212" s="69">
        <f t="shared" ref="N212:N219" si="161">L212/$N$6</f>
        <v>27912.883439249999</v>
      </c>
      <c r="P212" s="81">
        <f t="shared" ref="P212:P219" si="162">ROUNDUP(N212/40,0)*40</f>
        <v>27920</v>
      </c>
      <c r="Q212" s="71"/>
      <c r="R212" s="74">
        <f t="shared" ref="R212:R219" si="163">P212-N212</f>
        <v>7.1165607500006445</v>
      </c>
      <c r="S212" s="77"/>
      <c r="T212" s="75">
        <f t="shared" ref="T212:T220" si="164">R212/N212</f>
        <v>2.5495613040083193E-4</v>
      </c>
      <c r="U212" s="69"/>
      <c r="V212" s="81">
        <f t="shared" ref="V212:V219" si="165">P212/40</f>
        <v>698</v>
      </c>
    </row>
    <row r="213" spans="2:24" ht="15" customHeight="1">
      <c r="B213" s="68" t="s">
        <v>119</v>
      </c>
      <c r="C213" s="73" t="s">
        <v>2881</v>
      </c>
      <c r="D213" s="73" t="s">
        <v>2882</v>
      </c>
      <c r="E213" s="73" t="s">
        <v>2884</v>
      </c>
      <c r="F213" s="76">
        <v>8061</v>
      </c>
      <c r="G213" s="76">
        <v>34347</v>
      </c>
      <c r="H213" s="100">
        <f t="shared" si="89"/>
        <v>4.2608857461853367</v>
      </c>
      <c r="J213" s="104">
        <f t="shared" si="159"/>
        <v>1.0699999999999999E-2</v>
      </c>
      <c r="K213" s="88"/>
      <c r="L213" s="69">
        <f t="shared" si="160"/>
        <v>35085.958188029996</v>
      </c>
      <c r="N213" s="69">
        <f t="shared" si="161"/>
        <v>19492.198993349997</v>
      </c>
      <c r="P213" s="81">
        <f t="shared" si="162"/>
        <v>19520</v>
      </c>
      <c r="Q213" s="71"/>
      <c r="R213" s="74">
        <f t="shared" si="163"/>
        <v>27.801006650002819</v>
      </c>
      <c r="S213" s="77"/>
      <c r="T213" s="75">
        <f t="shared" si="164"/>
        <v>1.4262632276372447E-3</v>
      </c>
      <c r="U213" s="69"/>
      <c r="V213" s="81">
        <f t="shared" si="165"/>
        <v>488</v>
      </c>
      <c r="W213" s="88"/>
      <c r="X213" s="88"/>
    </row>
    <row r="214" spans="2:24" ht="15" customHeight="1">
      <c r="B214" s="68" t="s">
        <v>119</v>
      </c>
      <c r="C214" s="73" t="s">
        <v>2881</v>
      </c>
      <c r="D214" s="73" t="s">
        <v>2882</v>
      </c>
      <c r="E214" s="73" t="s">
        <v>2885</v>
      </c>
      <c r="F214" s="76">
        <v>7269</v>
      </c>
      <c r="G214" s="76">
        <v>34747</v>
      </c>
      <c r="H214" s="100">
        <f t="shared" si="89"/>
        <v>4.7801623331957632</v>
      </c>
      <c r="J214" s="104">
        <f t="shared" si="159"/>
        <v>1.0699999999999999E-2</v>
      </c>
      <c r="K214" s="88"/>
      <c r="L214" s="69">
        <f t="shared" si="160"/>
        <v>35494.563984029999</v>
      </c>
      <c r="N214" s="69">
        <f t="shared" si="161"/>
        <v>19719.20221335</v>
      </c>
      <c r="P214" s="81">
        <f t="shared" si="162"/>
        <v>19720</v>
      </c>
      <c r="Q214" s="71"/>
      <c r="R214" s="74">
        <f t="shared" si="163"/>
        <v>0.79778665000048932</v>
      </c>
      <c r="S214" s="77"/>
      <c r="T214" s="75">
        <f t="shared" si="164"/>
        <v>4.0457349205556794E-5</v>
      </c>
      <c r="U214" s="69"/>
      <c r="V214" s="81">
        <f t="shared" si="165"/>
        <v>493</v>
      </c>
      <c r="W214" s="88"/>
      <c r="X214" s="88"/>
    </row>
    <row r="215" spans="2:24" ht="15" customHeight="1">
      <c r="B215" s="68" t="s">
        <v>119</v>
      </c>
      <c r="C215" s="73" t="s">
        <v>2881</v>
      </c>
      <c r="D215" s="73" t="s">
        <v>2882</v>
      </c>
      <c r="E215" s="73" t="s">
        <v>2886</v>
      </c>
      <c r="F215" s="76">
        <v>3745</v>
      </c>
      <c r="G215" s="76">
        <v>15531</v>
      </c>
      <c r="H215" s="100">
        <f t="shared" si="89"/>
        <v>4.1471295060080111</v>
      </c>
      <c r="J215" s="104">
        <f t="shared" si="159"/>
        <v>1.0699999999999999E-2</v>
      </c>
      <c r="L215" s="69">
        <f t="shared" si="160"/>
        <v>15865.141544189999</v>
      </c>
      <c r="N215" s="69">
        <f t="shared" si="161"/>
        <v>8813.9675245499984</v>
      </c>
      <c r="P215" s="81">
        <f t="shared" si="162"/>
        <v>8840</v>
      </c>
      <c r="Q215" s="71"/>
      <c r="R215" s="74">
        <f t="shared" si="163"/>
        <v>26.032475450001584</v>
      </c>
      <c r="S215" s="77"/>
      <c r="T215" s="75">
        <f t="shared" si="164"/>
        <v>2.9535479201043104E-3</v>
      </c>
      <c r="U215" s="69"/>
      <c r="V215" s="81">
        <f t="shared" si="165"/>
        <v>221</v>
      </c>
    </row>
    <row r="216" spans="2:24" ht="15" customHeight="1">
      <c r="B216" s="68" t="s">
        <v>119</v>
      </c>
      <c r="C216" s="73" t="s">
        <v>2881</v>
      </c>
      <c r="D216" s="73" t="s">
        <v>2882</v>
      </c>
      <c r="E216" s="73" t="s">
        <v>2887</v>
      </c>
      <c r="F216" s="76">
        <v>11094</v>
      </c>
      <c r="G216" s="76">
        <v>49932</v>
      </c>
      <c r="H216" s="100">
        <f t="shared" si="89"/>
        <v>4.5008112493239585</v>
      </c>
      <c r="J216" s="104">
        <f t="shared" si="159"/>
        <v>1.0699999999999999E-2</v>
      </c>
      <c r="L216" s="69">
        <f t="shared" si="160"/>
        <v>51006.261514679994</v>
      </c>
      <c r="N216" s="69">
        <f t="shared" si="161"/>
        <v>28336.811952599997</v>
      </c>
      <c r="P216" s="81">
        <f t="shared" si="162"/>
        <v>28360</v>
      </c>
      <c r="Q216" s="71"/>
      <c r="R216" s="74">
        <f t="shared" si="163"/>
        <v>23.188047400002688</v>
      </c>
      <c r="S216" s="77"/>
      <c r="T216" s="75">
        <f t="shared" si="164"/>
        <v>8.1830120617626878E-4</v>
      </c>
      <c r="U216" s="69"/>
      <c r="V216" s="81">
        <f t="shared" si="165"/>
        <v>709</v>
      </c>
    </row>
    <row r="217" spans="2:24" ht="15" customHeight="1">
      <c r="B217" s="68" t="s">
        <v>119</v>
      </c>
      <c r="C217" s="73" t="s">
        <v>2881</v>
      </c>
      <c r="D217" s="73" t="s">
        <v>2882</v>
      </c>
      <c r="E217" s="73" t="s">
        <v>2888</v>
      </c>
      <c r="F217" s="76">
        <v>3561</v>
      </c>
      <c r="G217" s="76">
        <v>15527</v>
      </c>
      <c r="H217" s="100">
        <f t="shared" si="89"/>
        <v>4.3602920527941587</v>
      </c>
      <c r="I217" s="76"/>
      <c r="J217" s="104">
        <f t="shared" si="159"/>
        <v>1.0699999999999999E-2</v>
      </c>
      <c r="K217" s="76"/>
      <c r="L217" s="69">
        <f t="shared" si="160"/>
        <v>15861.05548623</v>
      </c>
      <c r="N217" s="69">
        <f t="shared" si="161"/>
        <v>8811.6974923500002</v>
      </c>
      <c r="P217" s="81">
        <f t="shared" si="162"/>
        <v>8840</v>
      </c>
      <c r="Q217" s="71"/>
      <c r="R217" s="74">
        <f t="shared" si="163"/>
        <v>28.302507649999825</v>
      </c>
      <c r="S217" s="77"/>
      <c r="T217" s="75">
        <f t="shared" si="164"/>
        <v>3.2119245666991005E-3</v>
      </c>
      <c r="U217" s="69"/>
      <c r="V217" s="81">
        <f t="shared" si="165"/>
        <v>221</v>
      </c>
    </row>
    <row r="218" spans="2:24" ht="15" customHeight="1">
      <c r="B218" s="68" t="s">
        <v>119</v>
      </c>
      <c r="C218" s="73" t="s">
        <v>2881</v>
      </c>
      <c r="D218" s="73" t="s">
        <v>2882</v>
      </c>
      <c r="E218" s="73" t="s">
        <v>2330</v>
      </c>
      <c r="F218" s="76">
        <v>8151</v>
      </c>
      <c r="G218" s="76">
        <v>37905</v>
      </c>
      <c r="H218" s="100">
        <f t="shared" si="89"/>
        <v>4.65034965034965</v>
      </c>
      <c r="J218" s="104">
        <f t="shared" si="159"/>
        <v>1.0699999999999999E-2</v>
      </c>
      <c r="L218" s="69">
        <f t="shared" si="160"/>
        <v>38720.506743449994</v>
      </c>
      <c r="N218" s="69">
        <f t="shared" si="161"/>
        <v>21511.392635249995</v>
      </c>
      <c r="P218" s="81">
        <f t="shared" si="162"/>
        <v>21520</v>
      </c>
      <c r="Q218" s="71"/>
      <c r="R218" s="74">
        <f t="shared" si="163"/>
        <v>8.6073647500052175</v>
      </c>
      <c r="S218" s="77"/>
      <c r="T218" s="75">
        <f t="shared" si="164"/>
        <v>4.0013052134526238E-4</v>
      </c>
      <c r="U218" s="69"/>
      <c r="V218" s="81">
        <f t="shared" si="165"/>
        <v>538</v>
      </c>
    </row>
    <row r="219" spans="2:24" ht="15" customHeight="1">
      <c r="B219" s="68" t="s">
        <v>119</v>
      </c>
      <c r="C219" s="73" t="s">
        <v>2881</v>
      </c>
      <c r="D219" s="73" t="s">
        <v>2882</v>
      </c>
      <c r="E219" s="73" t="s">
        <v>2889</v>
      </c>
      <c r="F219" s="76">
        <v>8332</v>
      </c>
      <c r="G219" s="76">
        <v>38276</v>
      </c>
      <c r="H219" s="100">
        <f t="shared" si="89"/>
        <v>4.5938550168026886</v>
      </c>
      <c r="J219" s="104">
        <f t="shared" si="159"/>
        <v>1.0699999999999999E-2</v>
      </c>
      <c r="L219" s="69">
        <f t="shared" si="160"/>
        <v>39099.488619240001</v>
      </c>
      <c r="N219" s="69">
        <f t="shared" si="161"/>
        <v>21721.938121800002</v>
      </c>
      <c r="P219" s="81">
        <f t="shared" si="162"/>
        <v>21760</v>
      </c>
      <c r="Q219" s="71"/>
      <c r="R219" s="74">
        <f t="shared" si="163"/>
        <v>38.061878199998318</v>
      </c>
      <c r="S219" s="77"/>
      <c r="T219" s="75">
        <f t="shared" si="164"/>
        <v>1.7522321436778082E-3</v>
      </c>
      <c r="U219" s="69"/>
      <c r="V219" s="81">
        <f t="shared" si="165"/>
        <v>544</v>
      </c>
    </row>
    <row r="220" spans="2:24" ht="15" customHeight="1" thickBot="1">
      <c r="B220" s="97" t="s">
        <v>119</v>
      </c>
      <c r="C220" s="98" t="s">
        <v>2881</v>
      </c>
      <c r="D220" s="98" t="s">
        <v>2882</v>
      </c>
      <c r="E220" s="73"/>
      <c r="F220" s="82">
        <f>SUM(F212:F219)</f>
        <v>61923</v>
      </c>
      <c r="G220" s="82">
        <f>SUM(G212:G219)</f>
        <v>275450</v>
      </c>
      <c r="H220" s="192">
        <f t="shared" ref="H220:H273" si="166">G220/F220</f>
        <v>4.4482663953619817</v>
      </c>
      <c r="I220" s="72"/>
      <c r="J220" s="191"/>
      <c r="K220" s="72"/>
      <c r="L220" s="82">
        <f>SUM(L212:L219)</f>
        <v>281376.16627049999</v>
      </c>
      <c r="N220" s="82">
        <f>SUM(N212:N219)</f>
        <v>156320.09237249996</v>
      </c>
      <c r="P220" s="82">
        <f>SUM(P212:P219)</f>
        <v>156480</v>
      </c>
      <c r="Q220" s="71"/>
      <c r="R220" s="177">
        <f>SUM(R212:R219)</f>
        <v>159.90762750001159</v>
      </c>
      <c r="S220" s="77"/>
      <c r="T220" s="83">
        <f t="shared" si="164"/>
        <v>1.0229499296799465E-3</v>
      </c>
      <c r="V220" s="82">
        <f>SUM(V212:V219)</f>
        <v>3912</v>
      </c>
    </row>
    <row r="221" spans="2:24" ht="15" customHeight="1">
      <c r="C221" s="72"/>
      <c r="D221" s="72"/>
      <c r="E221" s="72"/>
      <c r="F221" s="68"/>
      <c r="G221" s="68"/>
      <c r="H221" s="100"/>
    </row>
    <row r="222" spans="2:24" ht="15" customHeight="1">
      <c r="B222" s="68" t="s">
        <v>119</v>
      </c>
      <c r="C222" s="73" t="s">
        <v>2890</v>
      </c>
      <c r="D222" s="73" t="s">
        <v>2891</v>
      </c>
      <c r="E222" s="73" t="s">
        <v>2892</v>
      </c>
      <c r="F222" s="76">
        <v>4078</v>
      </c>
      <c r="G222" s="76">
        <v>18608</v>
      </c>
      <c r="H222" s="100">
        <f t="shared" si="166"/>
        <v>4.5630210887690046</v>
      </c>
      <c r="J222" s="104">
        <f t="shared" ref="J222:J227" si="167">$J$15</f>
        <v>2.9899999999999999E-2</v>
      </c>
      <c r="L222" s="69">
        <f t="shared" ref="L222:L227" si="168">G222*((1+J222)^2)</f>
        <v>19737.394138080002</v>
      </c>
      <c r="N222" s="69">
        <f t="shared" ref="N222:N227" si="169">L222/$N$6</f>
        <v>10965.218965600001</v>
      </c>
      <c r="P222" s="81">
        <f t="shared" ref="P222:P227" si="170">ROUNDUP(N222/40,0)*40</f>
        <v>11000</v>
      </c>
      <c r="Q222" s="71"/>
      <c r="R222" s="74">
        <f t="shared" ref="R222:R227" si="171">P222-N222</f>
        <v>34.781034399999044</v>
      </c>
      <c r="S222" s="77"/>
      <c r="T222" s="75">
        <f t="shared" ref="T222:T273" si="172">R222/N222</f>
        <v>3.1719416191426575E-3</v>
      </c>
      <c r="U222" s="69"/>
      <c r="V222" s="81">
        <f t="shared" ref="V222:V227" si="173">P222/40</f>
        <v>275</v>
      </c>
    </row>
    <row r="223" spans="2:24" ht="15" customHeight="1">
      <c r="B223" s="68" t="s">
        <v>119</v>
      </c>
      <c r="C223" s="73" t="s">
        <v>2890</v>
      </c>
      <c r="D223" s="73" t="s">
        <v>2891</v>
      </c>
      <c r="E223" s="73" t="s">
        <v>2893</v>
      </c>
      <c r="F223" s="76">
        <v>2218</v>
      </c>
      <c r="G223" s="76">
        <v>10895</v>
      </c>
      <c r="H223" s="100">
        <f t="shared" si="166"/>
        <v>4.9120829576194769</v>
      </c>
      <c r="J223" s="104">
        <f t="shared" si="167"/>
        <v>2.9899999999999999E-2</v>
      </c>
      <c r="L223" s="69">
        <f t="shared" si="168"/>
        <v>11556.261238950003</v>
      </c>
      <c r="N223" s="69">
        <f t="shared" si="169"/>
        <v>6420.1451327500017</v>
      </c>
      <c r="P223" s="81">
        <f t="shared" si="170"/>
        <v>6440</v>
      </c>
      <c r="Q223" s="71"/>
      <c r="R223" s="74">
        <f t="shared" si="171"/>
        <v>19.854867249998279</v>
      </c>
      <c r="S223" s="77"/>
      <c r="T223" s="75">
        <f t="shared" si="172"/>
        <v>3.0925885380247869E-3</v>
      </c>
      <c r="U223" s="69"/>
      <c r="V223" s="81">
        <f t="shared" si="173"/>
        <v>161</v>
      </c>
    </row>
    <row r="224" spans="2:24" ht="15" customHeight="1">
      <c r="B224" s="68" t="s">
        <v>119</v>
      </c>
      <c r="C224" s="73" t="s">
        <v>2890</v>
      </c>
      <c r="D224" s="73" t="s">
        <v>2891</v>
      </c>
      <c r="E224" s="73" t="s">
        <v>2894</v>
      </c>
      <c r="F224" s="76">
        <v>1716</v>
      </c>
      <c r="G224" s="76">
        <v>8729</v>
      </c>
      <c r="H224" s="100">
        <f t="shared" si="166"/>
        <v>5.0868298368298372</v>
      </c>
      <c r="J224" s="104">
        <f t="shared" si="167"/>
        <v>2.9899999999999999E-2</v>
      </c>
      <c r="L224" s="69">
        <f t="shared" si="168"/>
        <v>9258.7980132900011</v>
      </c>
      <c r="N224" s="69">
        <f t="shared" si="169"/>
        <v>5143.7766740500001</v>
      </c>
      <c r="P224" s="81">
        <f t="shared" si="170"/>
        <v>5160</v>
      </c>
      <c r="Q224" s="71"/>
      <c r="R224" s="74">
        <f t="shared" si="171"/>
        <v>16.223325949999889</v>
      </c>
      <c r="S224" s="77"/>
      <c r="T224" s="75">
        <f t="shared" si="172"/>
        <v>3.1539716784061513E-3</v>
      </c>
      <c r="U224" s="69"/>
      <c r="V224" s="81">
        <f t="shared" si="173"/>
        <v>129</v>
      </c>
    </row>
    <row r="225" spans="2:26" ht="15" customHeight="1">
      <c r="B225" s="68" t="s">
        <v>119</v>
      </c>
      <c r="C225" s="73" t="s">
        <v>2890</v>
      </c>
      <c r="D225" s="73" t="s">
        <v>2891</v>
      </c>
      <c r="E225" s="73" t="s">
        <v>2895</v>
      </c>
      <c r="F225" s="76">
        <v>3889</v>
      </c>
      <c r="G225" s="76">
        <v>18846</v>
      </c>
      <c r="H225" s="100">
        <f t="shared" si="166"/>
        <v>4.845975829262021</v>
      </c>
      <c r="J225" s="104">
        <f t="shared" si="167"/>
        <v>2.9899999999999999E-2</v>
      </c>
      <c r="L225" s="69">
        <f t="shared" si="168"/>
        <v>19989.839312460004</v>
      </c>
      <c r="N225" s="69">
        <f t="shared" si="169"/>
        <v>11105.466284700002</v>
      </c>
      <c r="P225" s="81">
        <f t="shared" si="170"/>
        <v>11120</v>
      </c>
      <c r="Q225" s="71"/>
      <c r="R225" s="74">
        <f t="shared" si="171"/>
        <v>14.533715299998221</v>
      </c>
      <c r="S225" s="77"/>
      <c r="T225" s="75">
        <f t="shared" si="172"/>
        <v>1.3086992412035248E-3</v>
      </c>
      <c r="U225" s="69"/>
      <c r="V225" s="81">
        <f t="shared" si="173"/>
        <v>278</v>
      </c>
    </row>
    <row r="226" spans="2:26" ht="15" customHeight="1">
      <c r="B226" s="68" t="s">
        <v>119</v>
      </c>
      <c r="C226" s="73" t="s">
        <v>2890</v>
      </c>
      <c r="D226" s="73" t="s">
        <v>2891</v>
      </c>
      <c r="E226" s="73" t="s">
        <v>2896</v>
      </c>
      <c r="F226" s="76">
        <v>4155</v>
      </c>
      <c r="G226" s="76">
        <v>13586</v>
      </c>
      <c r="H226" s="100">
        <f t="shared" si="166"/>
        <v>3.2697954271961494</v>
      </c>
      <c r="J226" s="104">
        <f t="shared" si="167"/>
        <v>2.9899999999999999E-2</v>
      </c>
      <c r="L226" s="69">
        <f t="shared" si="168"/>
        <v>14410.588819860002</v>
      </c>
      <c r="N226" s="69">
        <f t="shared" si="169"/>
        <v>8005.8826777000013</v>
      </c>
      <c r="P226" s="81">
        <f t="shared" si="170"/>
        <v>8040</v>
      </c>
      <c r="Q226" s="71"/>
      <c r="R226" s="74">
        <f t="shared" si="171"/>
        <v>34.117322299998705</v>
      </c>
      <c r="S226" s="77"/>
      <c r="T226" s="75">
        <f t="shared" si="172"/>
        <v>4.2615316353599407E-3</v>
      </c>
      <c r="U226" s="69"/>
      <c r="V226" s="81">
        <f t="shared" si="173"/>
        <v>201</v>
      </c>
    </row>
    <row r="227" spans="2:26" ht="15" customHeight="1">
      <c r="B227" s="68" t="s">
        <v>119</v>
      </c>
      <c r="C227" s="73" t="s">
        <v>2890</v>
      </c>
      <c r="D227" s="73" t="s">
        <v>2891</v>
      </c>
      <c r="E227" s="73" t="s">
        <v>2897</v>
      </c>
      <c r="F227" s="76">
        <v>4799</v>
      </c>
      <c r="G227" s="76">
        <v>23909</v>
      </c>
      <c r="H227" s="100">
        <f t="shared" si="166"/>
        <v>4.9820795999166494</v>
      </c>
      <c r="J227" s="104">
        <f t="shared" si="167"/>
        <v>2.9899999999999999E-2</v>
      </c>
      <c r="L227" s="69">
        <f t="shared" si="168"/>
        <v>25360.133085090005</v>
      </c>
      <c r="N227" s="69">
        <f t="shared" si="169"/>
        <v>14088.962825050003</v>
      </c>
      <c r="P227" s="81">
        <f t="shared" si="170"/>
        <v>14120</v>
      </c>
      <c r="Q227" s="71"/>
      <c r="R227" s="74">
        <f t="shared" si="171"/>
        <v>31.037174949997279</v>
      </c>
      <c r="S227" s="77"/>
      <c r="T227" s="75">
        <f t="shared" si="172"/>
        <v>2.2029424972868522E-3</v>
      </c>
      <c r="U227" s="69"/>
      <c r="V227" s="81">
        <f t="shared" si="173"/>
        <v>353</v>
      </c>
    </row>
    <row r="228" spans="2:26" ht="15" customHeight="1" thickBot="1">
      <c r="B228" s="97" t="s">
        <v>119</v>
      </c>
      <c r="C228" s="98" t="s">
        <v>2890</v>
      </c>
      <c r="D228" s="98" t="s">
        <v>2891</v>
      </c>
      <c r="E228" s="73"/>
      <c r="F228" s="82">
        <f>SUM(F222:F227)</f>
        <v>20855</v>
      </c>
      <c r="G228" s="82">
        <f>SUM(G222:G227)</f>
        <v>94573</v>
      </c>
      <c r="H228" s="192">
        <f t="shared" si="166"/>
        <v>4.5347878206665069</v>
      </c>
      <c r="I228" s="72"/>
      <c r="J228" s="191"/>
      <c r="K228" s="72"/>
      <c r="L228" s="82">
        <f>SUM(L222:L227)</f>
        <v>100313.01460773003</v>
      </c>
      <c r="N228" s="82">
        <f>SUM(N222:N227)</f>
        <v>55729.452559850004</v>
      </c>
      <c r="P228" s="82">
        <f>SUM(P222:P227)</f>
        <v>55880</v>
      </c>
      <c r="Q228" s="71"/>
      <c r="R228" s="177">
        <f>SUM(R222:R227)</f>
        <v>150.54744014999142</v>
      </c>
      <c r="S228" s="77"/>
      <c r="T228" s="83">
        <f t="shared" si="172"/>
        <v>2.701398151871539E-3</v>
      </c>
      <c r="V228" s="82">
        <f>SUM(V222:V227)</f>
        <v>1397</v>
      </c>
    </row>
    <row r="229" spans="2:26" ht="15" customHeight="1">
      <c r="C229" s="73"/>
      <c r="D229" s="73"/>
      <c r="E229" s="73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213"/>
      <c r="S229" s="76"/>
      <c r="T229" s="76"/>
      <c r="U229" s="76"/>
      <c r="V229" s="76"/>
      <c r="W229" s="76"/>
      <c r="X229" s="76"/>
    </row>
    <row r="230" spans="2:26" ht="15" customHeight="1">
      <c r="B230" s="68" t="s">
        <v>119</v>
      </c>
      <c r="C230" s="73" t="s">
        <v>2898</v>
      </c>
      <c r="D230" s="73" t="s">
        <v>2882</v>
      </c>
      <c r="E230" s="73" t="s">
        <v>2899</v>
      </c>
      <c r="F230" s="76">
        <v>5037</v>
      </c>
      <c r="G230" s="76">
        <v>16857</v>
      </c>
      <c r="H230" s="100">
        <f t="shared" si="166"/>
        <v>3.3466349017272186</v>
      </c>
      <c r="J230" s="104">
        <f t="shared" ref="J230:J235" si="174">$J$27</f>
        <v>2.1899999999999999E-2</v>
      </c>
      <c r="L230" s="69">
        <f t="shared" ref="L230:L235" si="175">G230*((1+J230)^2)</f>
        <v>17603.421385770002</v>
      </c>
      <c r="N230" s="69">
        <f t="shared" ref="N230:N235" si="176">L230/$N$6</f>
        <v>9779.6785476500008</v>
      </c>
      <c r="P230" s="81">
        <f t="shared" ref="P230:P235" si="177">ROUNDUP(N230/40,0)*40</f>
        <v>9800</v>
      </c>
      <c r="Q230" s="71"/>
      <c r="R230" s="74">
        <f t="shared" ref="R230:R235" si="178">P230-N230</f>
        <v>20.321452349999163</v>
      </c>
      <c r="S230" s="77"/>
      <c r="T230" s="75">
        <f t="shared" si="172"/>
        <v>2.0779264114854051E-3</v>
      </c>
      <c r="U230" s="69"/>
      <c r="V230" s="81">
        <f t="shared" ref="V230:V235" si="179">P230/40</f>
        <v>245</v>
      </c>
    </row>
    <row r="231" spans="2:26" ht="15" customHeight="1">
      <c r="B231" s="68" t="s">
        <v>119</v>
      </c>
      <c r="C231" s="73" t="s">
        <v>2898</v>
      </c>
      <c r="D231" s="73" t="s">
        <v>2882</v>
      </c>
      <c r="E231" s="73" t="s">
        <v>2083</v>
      </c>
      <c r="F231" s="76">
        <v>9907</v>
      </c>
      <c r="G231" s="76">
        <v>42367</v>
      </c>
      <c r="H231" s="100">
        <f t="shared" ref="H231:H232" si="180">G231/F231</f>
        <v>4.2764711819925303</v>
      </c>
      <c r="J231" s="104">
        <f t="shared" si="174"/>
        <v>2.1899999999999999E-2</v>
      </c>
      <c r="L231" s="69">
        <f t="shared" ref="L231:L232" si="181">G231*((1+J231)^2)</f>
        <v>44242.994236869999</v>
      </c>
      <c r="N231" s="69">
        <f t="shared" ref="N231:N232" si="182">L231/$N$6</f>
        <v>24579.441242705554</v>
      </c>
      <c r="P231" s="81">
        <f t="shared" ref="P231:P232" si="183">ROUNDUP(N231/40,0)*40</f>
        <v>24600</v>
      </c>
      <c r="Q231" s="71"/>
      <c r="R231" s="74">
        <f t="shared" ref="R231:R232" si="184">P231-N231</f>
        <v>20.558757294445968</v>
      </c>
      <c r="S231" s="77"/>
      <c r="T231" s="75">
        <f t="shared" ref="T231:T232" si="185">R231/N231</f>
        <v>8.364208564158144E-4</v>
      </c>
      <c r="U231" s="69"/>
      <c r="V231" s="81">
        <f t="shared" ref="V231:V232" si="186">P231/40</f>
        <v>615</v>
      </c>
    </row>
    <row r="232" spans="2:26" ht="15" customHeight="1">
      <c r="B232" s="68" t="s">
        <v>119</v>
      </c>
      <c r="C232" s="73" t="s">
        <v>2898</v>
      </c>
      <c r="D232" s="73" t="s">
        <v>2882</v>
      </c>
      <c r="E232" s="73" t="s">
        <v>2900</v>
      </c>
      <c r="F232" s="76">
        <v>7537</v>
      </c>
      <c r="G232" s="76">
        <v>32487</v>
      </c>
      <c r="H232" s="100">
        <f t="shared" si="180"/>
        <v>4.3103356773251953</v>
      </c>
      <c r="J232" s="104">
        <f t="shared" si="174"/>
        <v>2.1899999999999999E-2</v>
      </c>
      <c r="L232" s="69">
        <f t="shared" si="181"/>
        <v>33925.511690070001</v>
      </c>
      <c r="N232" s="69">
        <f t="shared" si="182"/>
        <v>18847.506494483332</v>
      </c>
      <c r="P232" s="81">
        <f t="shared" si="183"/>
        <v>18880</v>
      </c>
      <c r="Q232" s="71"/>
      <c r="R232" s="74">
        <f t="shared" si="184"/>
        <v>32.493505516667938</v>
      </c>
      <c r="S232" s="77"/>
      <c r="T232" s="75">
        <f t="shared" si="185"/>
        <v>1.724021452184075E-3</v>
      </c>
      <c r="U232" s="69"/>
      <c r="V232" s="81">
        <f t="shared" si="186"/>
        <v>472</v>
      </c>
    </row>
    <row r="233" spans="2:26" ht="15" customHeight="1">
      <c r="B233" s="68" t="s">
        <v>119</v>
      </c>
      <c r="C233" s="73" t="s">
        <v>2898</v>
      </c>
      <c r="D233" s="73" t="s">
        <v>2882</v>
      </c>
      <c r="E233" s="73" t="s">
        <v>2901</v>
      </c>
      <c r="F233" s="76">
        <v>7415</v>
      </c>
      <c r="G233" s="76">
        <v>31540</v>
      </c>
      <c r="H233" s="100">
        <f t="shared" si="166"/>
        <v>4.2535401213755897</v>
      </c>
      <c r="J233" s="104">
        <f t="shared" si="174"/>
        <v>2.1899999999999999E-2</v>
      </c>
      <c r="L233" s="69">
        <f t="shared" si="175"/>
        <v>32936.578899400003</v>
      </c>
      <c r="N233" s="69">
        <f t="shared" si="176"/>
        <v>18298.099388555558</v>
      </c>
      <c r="P233" s="81">
        <f t="shared" si="177"/>
        <v>18320</v>
      </c>
      <c r="Q233" s="71"/>
      <c r="R233" s="74">
        <f t="shared" si="178"/>
        <v>21.900611444441893</v>
      </c>
      <c r="S233" s="77"/>
      <c r="T233" s="75">
        <f t="shared" si="172"/>
        <v>1.1968790298592161E-3</v>
      </c>
      <c r="U233" s="69"/>
      <c r="V233" s="81">
        <f t="shared" si="179"/>
        <v>458</v>
      </c>
    </row>
    <row r="234" spans="2:26" ht="15" customHeight="1">
      <c r="B234" s="68" t="s">
        <v>119</v>
      </c>
      <c r="C234" s="73" t="s">
        <v>2898</v>
      </c>
      <c r="D234" s="73" t="s">
        <v>2882</v>
      </c>
      <c r="E234" s="73" t="s">
        <v>2902</v>
      </c>
      <c r="F234" s="76">
        <v>6341</v>
      </c>
      <c r="G234" s="76">
        <v>25074</v>
      </c>
      <c r="H234" s="100">
        <f t="shared" si="166"/>
        <v>3.9542658886610944</v>
      </c>
      <c r="J234" s="104">
        <f t="shared" si="174"/>
        <v>2.1899999999999999E-2</v>
      </c>
      <c r="K234" s="88"/>
      <c r="L234" s="69">
        <f t="shared" si="175"/>
        <v>26184.266941140002</v>
      </c>
      <c r="N234" s="69">
        <f t="shared" si="176"/>
        <v>14546.814967300001</v>
      </c>
      <c r="P234" s="81">
        <f t="shared" si="177"/>
        <v>14560</v>
      </c>
      <c r="Q234" s="71"/>
      <c r="R234" s="74">
        <f t="shared" si="178"/>
        <v>13.185032699999283</v>
      </c>
      <c r="S234" s="77"/>
      <c r="T234" s="75">
        <f t="shared" si="172"/>
        <v>9.0638622472603879E-4</v>
      </c>
      <c r="U234" s="69"/>
      <c r="V234" s="81">
        <f t="shared" si="179"/>
        <v>364</v>
      </c>
      <c r="W234" s="88"/>
      <c r="X234" s="88"/>
      <c r="Y234" s="88"/>
      <c r="Z234" s="88"/>
    </row>
    <row r="235" spans="2:26" ht="15" customHeight="1">
      <c r="B235" s="68" t="s">
        <v>119</v>
      </c>
      <c r="C235" s="73" t="s">
        <v>2898</v>
      </c>
      <c r="D235" s="73" t="s">
        <v>2882</v>
      </c>
      <c r="E235" s="73" t="s">
        <v>2903</v>
      </c>
      <c r="F235" s="76">
        <v>10505</v>
      </c>
      <c r="G235" s="76">
        <v>44495</v>
      </c>
      <c r="H235" s="100">
        <f t="shared" si="166"/>
        <v>4.2356020942408374</v>
      </c>
      <c r="J235" s="104">
        <f t="shared" si="174"/>
        <v>2.1899999999999999E-2</v>
      </c>
      <c r="K235" s="88"/>
      <c r="L235" s="69">
        <f t="shared" si="175"/>
        <v>46465.221246950001</v>
      </c>
      <c r="N235" s="69">
        <f t="shared" si="176"/>
        <v>25814.011803861111</v>
      </c>
      <c r="P235" s="81">
        <f t="shared" si="177"/>
        <v>25840</v>
      </c>
      <c r="Q235" s="71"/>
      <c r="R235" s="74">
        <f t="shared" si="178"/>
        <v>25.98819613888918</v>
      </c>
      <c r="S235" s="77"/>
      <c r="T235" s="75">
        <f t="shared" si="172"/>
        <v>1.0067476662035933E-3</v>
      </c>
      <c r="U235" s="69"/>
      <c r="V235" s="81">
        <f t="shared" si="179"/>
        <v>646</v>
      </c>
      <c r="W235" s="88"/>
      <c r="X235" s="88"/>
      <c r="Y235" s="88"/>
      <c r="Z235" s="88"/>
    </row>
    <row r="236" spans="2:26" ht="15" customHeight="1" thickBot="1">
      <c r="B236" s="95" t="s">
        <v>119</v>
      </c>
      <c r="C236" s="96" t="s">
        <v>2898</v>
      </c>
      <c r="D236" s="96" t="s">
        <v>2882</v>
      </c>
      <c r="E236" s="70"/>
      <c r="F236" s="84">
        <f>SUM(F230:F235)</f>
        <v>46742</v>
      </c>
      <c r="G236" s="84">
        <f>SUM(G230:G235)</f>
        <v>192820</v>
      </c>
      <c r="H236" s="196">
        <f t="shared" si="166"/>
        <v>4.1251978948269219</v>
      </c>
      <c r="I236" s="72"/>
      <c r="J236" s="165"/>
      <c r="K236" s="72"/>
      <c r="L236" s="84">
        <f>SUM(L230:L235)</f>
        <v>201357.99440020003</v>
      </c>
      <c r="N236" s="84">
        <f>SUM(N230:N235)</f>
        <v>111865.55244455556</v>
      </c>
      <c r="P236" s="84">
        <f>SUM(P230:P235)</f>
        <v>112000</v>
      </c>
      <c r="Q236" s="71"/>
      <c r="R236" s="175">
        <f>SUM(R230:R235)</f>
        <v>134.44755544444342</v>
      </c>
      <c r="S236" s="77"/>
      <c r="T236" s="85">
        <f t="shared" si="172"/>
        <v>1.2018673533220183E-3</v>
      </c>
      <c r="V236" s="84">
        <f>SUM(V230:V235)</f>
        <v>2800</v>
      </c>
      <c r="W236" s="88"/>
      <c r="X236" s="88"/>
      <c r="Y236" s="88"/>
      <c r="Z236" s="88"/>
    </row>
    <row r="237" spans="2:26" ht="15" customHeight="1">
      <c r="B237" s="68" t="s">
        <v>119</v>
      </c>
      <c r="C237" s="73" t="s">
        <v>2898</v>
      </c>
      <c r="D237" s="73" t="s">
        <v>3024</v>
      </c>
      <c r="E237" s="73" t="s">
        <v>2904</v>
      </c>
      <c r="F237" s="76">
        <v>7154</v>
      </c>
      <c r="G237" s="76">
        <v>25314</v>
      </c>
      <c r="H237" s="100">
        <f t="shared" si="166"/>
        <v>3.5384400335476656</v>
      </c>
      <c r="J237" s="104">
        <f>$J$27</f>
        <v>2.1899999999999999E-2</v>
      </c>
      <c r="K237" s="88"/>
      <c r="L237" s="69">
        <f t="shared" ref="L237:L239" si="187">G237*((1+J237)^2)</f>
        <v>26434.894047540001</v>
      </c>
      <c r="N237" s="69">
        <f t="shared" ref="N237:N239" si="188">L237/$N$6</f>
        <v>14686.052248633334</v>
      </c>
      <c r="P237" s="81">
        <f t="shared" ref="P237:P239" si="189">ROUNDUP(N237/40,0)*40</f>
        <v>14720</v>
      </c>
      <c r="Q237" s="71"/>
      <c r="R237" s="74">
        <f t="shared" ref="R237:R239" si="190">P237-N237</f>
        <v>33.947751366666125</v>
      </c>
      <c r="S237" s="77"/>
      <c r="T237" s="75">
        <f t="shared" si="172"/>
        <v>2.3115641148440868E-3</v>
      </c>
      <c r="U237" s="69"/>
      <c r="V237" s="81">
        <f t="shared" ref="V237:V239" si="191">P237/40</f>
        <v>368</v>
      </c>
      <c r="W237" s="88"/>
      <c r="X237" s="88"/>
      <c r="Y237" s="88"/>
      <c r="Z237" s="88"/>
    </row>
    <row r="238" spans="2:26" ht="15" customHeight="1">
      <c r="B238" s="68" t="s">
        <v>119</v>
      </c>
      <c r="C238" s="73" t="s">
        <v>2898</v>
      </c>
      <c r="D238" s="73" t="s">
        <v>3024</v>
      </c>
      <c r="E238" s="73" t="s">
        <v>2905</v>
      </c>
      <c r="F238" s="76">
        <v>8862</v>
      </c>
      <c r="G238" s="76">
        <v>34632</v>
      </c>
      <c r="H238" s="100">
        <f t="shared" si="166"/>
        <v>3.9079214624238321</v>
      </c>
      <c r="J238" s="104">
        <f>$J$27</f>
        <v>2.1899999999999999E-2</v>
      </c>
      <c r="L238" s="69">
        <f t="shared" si="187"/>
        <v>36165.491453520001</v>
      </c>
      <c r="N238" s="69">
        <f t="shared" si="188"/>
        <v>20091.939696400001</v>
      </c>
      <c r="P238" s="81">
        <f t="shared" si="189"/>
        <v>20120</v>
      </c>
      <c r="Q238" s="71"/>
      <c r="R238" s="74">
        <f t="shared" si="190"/>
        <v>28.060303599999315</v>
      </c>
      <c r="S238" s="77"/>
      <c r="T238" s="75">
        <f t="shared" si="172"/>
        <v>1.3965950537382439E-3</v>
      </c>
      <c r="U238" s="69"/>
      <c r="V238" s="81">
        <f t="shared" si="191"/>
        <v>503</v>
      </c>
    </row>
    <row r="239" spans="2:26" ht="15" customHeight="1">
      <c r="B239" s="68" t="s">
        <v>119</v>
      </c>
      <c r="C239" s="73" t="s">
        <v>2898</v>
      </c>
      <c r="D239" s="73" t="s">
        <v>3024</v>
      </c>
      <c r="E239" s="73" t="s">
        <v>2906</v>
      </c>
      <c r="F239" s="76">
        <v>12548</v>
      </c>
      <c r="G239" s="76">
        <v>43883</v>
      </c>
      <c r="H239" s="100">
        <f t="shared" si="166"/>
        <v>3.4972107108702581</v>
      </c>
      <c r="J239" s="104">
        <f>$J$27</f>
        <v>2.1899999999999999E-2</v>
      </c>
      <c r="L239" s="69">
        <f t="shared" si="187"/>
        <v>45826.122125629998</v>
      </c>
      <c r="N239" s="69">
        <f t="shared" si="188"/>
        <v>25458.95673646111</v>
      </c>
      <c r="P239" s="81">
        <f t="shared" si="189"/>
        <v>25480</v>
      </c>
      <c r="Q239" s="71"/>
      <c r="R239" s="74">
        <f t="shared" si="190"/>
        <v>21.043263538889732</v>
      </c>
      <c r="S239" s="77"/>
      <c r="T239" s="75">
        <f t="shared" si="172"/>
        <v>8.2655639650593257E-4</v>
      </c>
      <c r="U239" s="69"/>
      <c r="V239" s="81">
        <f t="shared" si="191"/>
        <v>637</v>
      </c>
    </row>
    <row r="240" spans="2:26" ht="15" customHeight="1" thickBot="1">
      <c r="B240" s="95" t="s">
        <v>119</v>
      </c>
      <c r="C240" s="96" t="s">
        <v>2898</v>
      </c>
      <c r="D240" s="96" t="s">
        <v>3024</v>
      </c>
      <c r="E240" s="72" t="s">
        <v>1</v>
      </c>
      <c r="F240" s="84">
        <f>SUM(F237:F239)</f>
        <v>28564</v>
      </c>
      <c r="G240" s="84">
        <f>SUM(G237:G239)</f>
        <v>103829</v>
      </c>
      <c r="H240" s="196">
        <f t="shared" si="166"/>
        <v>3.6349600896233021</v>
      </c>
      <c r="I240" s="72"/>
      <c r="J240" s="165"/>
      <c r="K240" s="72"/>
      <c r="L240" s="84">
        <f>SUM(L237:L239)</f>
        <v>108426.50762669</v>
      </c>
      <c r="N240" s="84">
        <f>SUM(N237:N239)</f>
        <v>60236.948681494439</v>
      </c>
      <c r="P240" s="84">
        <f>SUM(P237:P239)</f>
        <v>60320</v>
      </c>
      <c r="Q240" s="71"/>
      <c r="R240" s="175">
        <f>SUM(R237:R239)</f>
        <v>83.051318505555173</v>
      </c>
      <c r="S240" s="77"/>
      <c r="T240" s="85">
        <f t="shared" si="172"/>
        <v>1.3787437830673119E-3</v>
      </c>
      <c r="V240" s="84">
        <f>SUM(V237:V239)</f>
        <v>1508</v>
      </c>
    </row>
    <row r="241" spans="2:24" ht="15" customHeight="1" thickBot="1">
      <c r="C241" s="73"/>
      <c r="D241" s="73"/>
      <c r="E241" s="72"/>
      <c r="F241" s="198">
        <f>F240+F236</f>
        <v>75306</v>
      </c>
      <c r="G241" s="198">
        <f>G240+G236</f>
        <v>296649</v>
      </c>
      <c r="H241" s="200">
        <f t="shared" si="166"/>
        <v>3.9392478686957215</v>
      </c>
      <c r="J241" s="188"/>
      <c r="L241" s="198">
        <f>L240+L236</f>
        <v>309784.50202689006</v>
      </c>
      <c r="N241" s="198">
        <f>N240+N236</f>
        <v>172102.50112605002</v>
      </c>
      <c r="P241" s="198">
        <f>P240+P236</f>
        <v>172320</v>
      </c>
      <c r="R241" s="210">
        <f>R240+R236</f>
        <v>217.4988739499986</v>
      </c>
      <c r="T241" s="201">
        <f t="shared" si="172"/>
        <v>1.2637752067920251E-3</v>
      </c>
      <c r="V241" s="198">
        <f>V240+V236</f>
        <v>4308</v>
      </c>
    </row>
    <row r="242" spans="2:24" ht="15" customHeight="1">
      <c r="C242" s="73"/>
      <c r="D242" s="73"/>
      <c r="E242" s="72"/>
      <c r="F242" s="68"/>
      <c r="G242" s="68"/>
      <c r="H242" s="100"/>
    </row>
    <row r="243" spans="2:24" ht="15" customHeight="1">
      <c r="B243" s="68" t="s">
        <v>119</v>
      </c>
      <c r="C243" s="73" t="s">
        <v>2907</v>
      </c>
      <c r="D243" s="73" t="s">
        <v>2908</v>
      </c>
      <c r="E243" s="73" t="s">
        <v>2359</v>
      </c>
      <c r="F243" s="76">
        <v>3222</v>
      </c>
      <c r="G243" s="76">
        <v>13950</v>
      </c>
      <c r="H243" s="100">
        <f t="shared" si="166"/>
        <v>4.3296089385474863</v>
      </c>
      <c r="J243" s="104">
        <f>$J$20</f>
        <v>1.83E-2</v>
      </c>
      <c r="L243" s="69">
        <f t="shared" ref="L243:L255" si="192">G243*((1+J243)^2)</f>
        <v>14465.241715499998</v>
      </c>
      <c r="N243" s="69">
        <f t="shared" ref="N243:N255" si="193">L243/$N$6</f>
        <v>8036.2453974999989</v>
      </c>
      <c r="P243" s="81">
        <f t="shared" ref="P243:P255" si="194">ROUNDUP(N243/40,0)*40</f>
        <v>8040</v>
      </c>
      <c r="Q243" s="71"/>
      <c r="R243" s="74">
        <f t="shared" ref="R243:R255" si="195">P243-N243</f>
        <v>3.7546025000010559</v>
      </c>
      <c r="S243" s="77"/>
      <c r="T243" s="75">
        <f t="shared" ref="T243:T255" si="196">R243/N243</f>
        <v>4.6720854258246988E-4</v>
      </c>
      <c r="U243" s="69"/>
      <c r="V243" s="81">
        <f t="shared" ref="V243:V255" si="197">P243/40</f>
        <v>201</v>
      </c>
    </row>
    <row r="244" spans="2:24" ht="15" customHeight="1">
      <c r="B244" s="68" t="s">
        <v>119</v>
      </c>
      <c r="C244" s="73" t="s">
        <v>2907</v>
      </c>
      <c r="D244" s="73" t="s">
        <v>2908</v>
      </c>
      <c r="E244" s="73" t="s">
        <v>2909</v>
      </c>
      <c r="F244" s="76">
        <v>2623</v>
      </c>
      <c r="G244" s="76">
        <v>10997</v>
      </c>
      <c r="H244" s="100">
        <f t="shared" si="166"/>
        <v>4.1925276401067482</v>
      </c>
      <c r="J244" s="104">
        <f>$J$20</f>
        <v>1.83E-2</v>
      </c>
      <c r="L244" s="69">
        <f t="shared" si="192"/>
        <v>11403.172985329998</v>
      </c>
      <c r="N244" s="69">
        <f t="shared" si="193"/>
        <v>6335.0961029611099</v>
      </c>
      <c r="P244" s="81">
        <f t="shared" si="194"/>
        <v>6360</v>
      </c>
      <c r="Q244" s="71"/>
      <c r="R244" s="74">
        <f t="shared" si="195"/>
        <v>24.903897038890136</v>
      </c>
      <c r="S244" s="77"/>
      <c r="T244" s="75">
        <f t="shared" si="196"/>
        <v>3.9311001181575947E-3</v>
      </c>
      <c r="U244" s="69"/>
      <c r="V244" s="81">
        <f t="shared" si="197"/>
        <v>159</v>
      </c>
    </row>
    <row r="245" spans="2:24" ht="15" customHeight="1">
      <c r="B245" s="68" t="s">
        <v>119</v>
      </c>
      <c r="C245" s="73" t="s">
        <v>2907</v>
      </c>
      <c r="D245" s="73" t="s">
        <v>2908</v>
      </c>
      <c r="E245" s="73" t="s">
        <v>2910</v>
      </c>
      <c r="F245" s="76">
        <v>4343</v>
      </c>
      <c r="G245" s="76">
        <v>17932</v>
      </c>
      <c r="H245" s="100">
        <f t="shared" si="166"/>
        <v>4.1289431268708263</v>
      </c>
      <c r="J245" s="104">
        <f>$J$20</f>
        <v>1.83E-2</v>
      </c>
      <c r="L245" s="69">
        <f t="shared" si="192"/>
        <v>18594.31644748</v>
      </c>
      <c r="N245" s="69">
        <f t="shared" si="193"/>
        <v>10330.175804155555</v>
      </c>
      <c r="P245" s="81">
        <f t="shared" si="194"/>
        <v>10360</v>
      </c>
      <c r="Q245" s="71"/>
      <c r="R245" s="74">
        <f t="shared" si="195"/>
        <v>29.824195844445057</v>
      </c>
      <c r="S245" s="77"/>
      <c r="T245" s="75">
        <f t="shared" si="196"/>
        <v>2.8870947029234076E-3</v>
      </c>
      <c r="U245" s="69"/>
      <c r="V245" s="81">
        <f t="shared" si="197"/>
        <v>259</v>
      </c>
    </row>
    <row r="246" spans="2:24" ht="15" customHeight="1">
      <c r="B246" s="68" t="s">
        <v>119</v>
      </c>
      <c r="C246" s="73" t="s">
        <v>2907</v>
      </c>
      <c r="D246" s="73" t="s">
        <v>2908</v>
      </c>
      <c r="E246" s="73" t="s">
        <v>2911</v>
      </c>
      <c r="F246" s="76">
        <v>4998</v>
      </c>
      <c r="G246" s="76">
        <v>21284</v>
      </c>
      <c r="H246" s="100">
        <f t="shared" si="166"/>
        <v>4.2585034013605441</v>
      </c>
      <c r="J246" s="104">
        <f>$J$20</f>
        <v>1.83E-2</v>
      </c>
      <c r="L246" s="69">
        <f t="shared" si="192"/>
        <v>22070.12219876</v>
      </c>
      <c r="N246" s="69">
        <f t="shared" si="193"/>
        <v>12261.178999311111</v>
      </c>
      <c r="P246" s="81">
        <f t="shared" si="194"/>
        <v>12280</v>
      </c>
      <c r="Q246" s="71"/>
      <c r="R246" s="74">
        <f t="shared" si="195"/>
        <v>18.821000688889399</v>
      </c>
      <c r="S246" s="77"/>
      <c r="T246" s="75">
        <f t="shared" si="196"/>
        <v>1.5350074156773054E-3</v>
      </c>
      <c r="U246" s="69"/>
      <c r="V246" s="81">
        <f t="shared" si="197"/>
        <v>307</v>
      </c>
    </row>
    <row r="247" spans="2:24" ht="15" customHeight="1">
      <c r="B247" s="68" t="s">
        <v>119</v>
      </c>
      <c r="C247" s="73" t="s">
        <v>2907</v>
      </c>
      <c r="D247" s="73" t="s">
        <v>2908</v>
      </c>
      <c r="E247" s="73" t="s">
        <v>2912</v>
      </c>
      <c r="F247" s="76">
        <v>5738</v>
      </c>
      <c r="G247" s="76">
        <v>24354</v>
      </c>
      <c r="H247" s="100">
        <f t="shared" si="166"/>
        <v>4.244336005576856</v>
      </c>
      <c r="I247" s="72"/>
      <c r="J247" s="104">
        <f>$J$20</f>
        <v>1.83E-2</v>
      </c>
      <c r="K247" s="72"/>
      <c r="L247" s="69">
        <f t="shared" si="192"/>
        <v>25253.51231106</v>
      </c>
      <c r="N247" s="69">
        <f t="shared" si="193"/>
        <v>14029.7290617</v>
      </c>
      <c r="P247" s="81">
        <f t="shared" si="194"/>
        <v>14040</v>
      </c>
      <c r="Q247" s="71"/>
      <c r="R247" s="74">
        <f t="shared" si="195"/>
        <v>10.270938300000125</v>
      </c>
      <c r="S247" s="77"/>
      <c r="T247" s="75">
        <f t="shared" si="196"/>
        <v>7.3208386668270999E-4</v>
      </c>
      <c r="U247" s="69"/>
      <c r="V247" s="81">
        <f t="shared" si="197"/>
        <v>351</v>
      </c>
    </row>
    <row r="248" spans="2:24" ht="15" customHeight="1" thickBot="1">
      <c r="B248" s="95" t="s">
        <v>119</v>
      </c>
      <c r="C248" s="96" t="s">
        <v>2907</v>
      </c>
      <c r="D248" s="96" t="s">
        <v>2908</v>
      </c>
      <c r="E248" s="73"/>
      <c r="F248" s="84">
        <f>SUM(F243:F247)</f>
        <v>20924</v>
      </c>
      <c r="G248" s="84">
        <f>SUM(G243:G247)</f>
        <v>88517</v>
      </c>
      <c r="H248" s="196">
        <f t="shared" ref="H248" si="198">G248/F248</f>
        <v>4.2304052762378133</v>
      </c>
      <c r="I248" s="72"/>
      <c r="J248" s="165"/>
      <c r="K248" s="72"/>
      <c r="L248" s="84">
        <f>SUM(L243:L247)</f>
        <v>91786.365658129987</v>
      </c>
      <c r="N248" s="84">
        <f>SUM(N243:N247)</f>
        <v>50992.425365627772</v>
      </c>
      <c r="P248" s="84">
        <f>SUM(P243:P247)</f>
        <v>51080</v>
      </c>
      <c r="Q248" s="71"/>
      <c r="R248" s="175">
        <f>SUM(R243:R247)</f>
        <v>87.574634372225773</v>
      </c>
      <c r="S248" s="77"/>
      <c r="T248" s="85">
        <f t="shared" si="196"/>
        <v>1.7174047663803965E-3</v>
      </c>
      <c r="V248" s="84">
        <f>SUM(V243:V247)</f>
        <v>1277</v>
      </c>
    </row>
    <row r="249" spans="2:24" ht="15" customHeight="1">
      <c r="B249" s="68" t="s">
        <v>119</v>
      </c>
      <c r="C249" s="73" t="s">
        <v>2907</v>
      </c>
      <c r="D249" s="73" t="s">
        <v>2913</v>
      </c>
      <c r="E249" s="73" t="s">
        <v>2914</v>
      </c>
      <c r="F249" s="76">
        <v>7442</v>
      </c>
      <c r="G249" s="76">
        <v>30175</v>
      </c>
      <c r="H249" s="100">
        <f t="shared" si="166"/>
        <v>4.0546895995700076</v>
      </c>
      <c r="I249" s="72"/>
      <c r="J249" s="104">
        <f t="shared" ref="J249:J255" si="199">$J$20</f>
        <v>1.83E-2</v>
      </c>
      <c r="K249" s="88"/>
      <c r="L249" s="69">
        <f t="shared" si="192"/>
        <v>31289.510305749998</v>
      </c>
      <c r="N249" s="69">
        <f t="shared" si="193"/>
        <v>17383.061280972222</v>
      </c>
      <c r="P249" s="81">
        <f t="shared" si="194"/>
        <v>17400</v>
      </c>
      <c r="Q249" s="71"/>
      <c r="R249" s="74">
        <f t="shared" si="195"/>
        <v>16.938719027777552</v>
      </c>
      <c r="S249" s="77"/>
      <c r="T249" s="75">
        <f t="shared" si="196"/>
        <v>9.7443820475504766E-4</v>
      </c>
      <c r="U249" s="69"/>
      <c r="V249" s="81">
        <f t="shared" si="197"/>
        <v>435</v>
      </c>
      <c r="W249" s="88"/>
      <c r="X249" s="88"/>
    </row>
    <row r="250" spans="2:24" ht="15" customHeight="1">
      <c r="B250" s="68" t="s">
        <v>119</v>
      </c>
      <c r="C250" s="73" t="s">
        <v>2907</v>
      </c>
      <c r="D250" s="73" t="s">
        <v>2913</v>
      </c>
      <c r="E250" s="73" t="s">
        <v>2915</v>
      </c>
      <c r="F250" s="76">
        <v>11614</v>
      </c>
      <c r="G250" s="76">
        <v>48660</v>
      </c>
      <c r="H250" s="100">
        <f t="shared" si="166"/>
        <v>4.1897709660754261</v>
      </c>
      <c r="I250" s="72"/>
      <c r="J250" s="104">
        <f t="shared" si="199"/>
        <v>1.83E-2</v>
      </c>
      <c r="K250" s="88"/>
      <c r="L250" s="69">
        <f t="shared" si="192"/>
        <v>50457.251747399998</v>
      </c>
      <c r="N250" s="69">
        <f t="shared" si="193"/>
        <v>28031.80652633333</v>
      </c>
      <c r="P250" s="81">
        <f t="shared" si="194"/>
        <v>28040</v>
      </c>
      <c r="Q250" s="71"/>
      <c r="R250" s="74">
        <f t="shared" si="195"/>
        <v>8.1934736666698882</v>
      </c>
      <c r="S250" s="77"/>
      <c r="T250" s="75">
        <f t="shared" si="196"/>
        <v>2.9229203116013468E-4</v>
      </c>
      <c r="U250" s="69"/>
      <c r="V250" s="81">
        <f t="shared" si="197"/>
        <v>701</v>
      </c>
      <c r="W250" s="88"/>
      <c r="X250" s="88"/>
    </row>
    <row r="251" spans="2:24" ht="15" customHeight="1">
      <c r="B251" s="68" t="s">
        <v>119</v>
      </c>
      <c r="C251" s="73" t="s">
        <v>2907</v>
      </c>
      <c r="D251" s="73" t="s">
        <v>2913</v>
      </c>
      <c r="E251" s="73" t="s">
        <v>2916</v>
      </c>
      <c r="F251" s="76">
        <v>6901</v>
      </c>
      <c r="G251" s="76">
        <v>30781</v>
      </c>
      <c r="H251" s="100">
        <f t="shared" si="166"/>
        <v>4.4603680625996232</v>
      </c>
      <c r="I251" s="72"/>
      <c r="J251" s="104">
        <f t="shared" si="199"/>
        <v>1.83E-2</v>
      </c>
      <c r="K251" s="72"/>
      <c r="L251" s="69">
        <f t="shared" si="192"/>
        <v>31917.89284909</v>
      </c>
      <c r="N251" s="69">
        <f t="shared" si="193"/>
        <v>17732.162693938888</v>
      </c>
      <c r="P251" s="81">
        <f t="shared" si="194"/>
        <v>17760</v>
      </c>
      <c r="Q251" s="71"/>
      <c r="R251" s="74">
        <f t="shared" si="195"/>
        <v>27.837306061112031</v>
      </c>
      <c r="S251" s="77"/>
      <c r="T251" s="75">
        <f t="shared" si="196"/>
        <v>1.5698765312269116E-3</v>
      </c>
      <c r="U251" s="69"/>
      <c r="V251" s="81">
        <f t="shared" si="197"/>
        <v>444</v>
      </c>
    </row>
    <row r="252" spans="2:24" ht="15" customHeight="1">
      <c r="B252" s="68" t="s">
        <v>119</v>
      </c>
      <c r="C252" s="73" t="s">
        <v>2907</v>
      </c>
      <c r="D252" s="73" t="s">
        <v>2913</v>
      </c>
      <c r="E252" s="73" t="s">
        <v>2917</v>
      </c>
      <c r="F252" s="76">
        <v>7304</v>
      </c>
      <c r="G252" s="76">
        <v>29699</v>
      </c>
      <c r="H252" s="100">
        <f t="shared" si="166"/>
        <v>4.0661281489594741</v>
      </c>
      <c r="I252" s="72"/>
      <c r="J252" s="104">
        <f t="shared" si="199"/>
        <v>1.83E-2</v>
      </c>
      <c r="K252" s="72"/>
      <c r="L252" s="69">
        <f t="shared" si="192"/>
        <v>30795.929298109997</v>
      </c>
      <c r="N252" s="69">
        <f t="shared" si="193"/>
        <v>17108.849610061108</v>
      </c>
      <c r="P252" s="81">
        <f t="shared" si="194"/>
        <v>17120</v>
      </c>
      <c r="Q252" s="71"/>
      <c r="R252" s="74">
        <f t="shared" si="195"/>
        <v>11.150389938891749</v>
      </c>
      <c r="S252" s="77"/>
      <c r="T252" s="75">
        <f t="shared" si="196"/>
        <v>6.5173230188046076E-4</v>
      </c>
      <c r="U252" s="69"/>
      <c r="V252" s="81">
        <f t="shared" si="197"/>
        <v>428</v>
      </c>
    </row>
    <row r="253" spans="2:24" ht="15" customHeight="1">
      <c r="B253" s="68" t="s">
        <v>119</v>
      </c>
      <c r="C253" s="73" t="s">
        <v>2907</v>
      </c>
      <c r="D253" s="73" t="s">
        <v>2913</v>
      </c>
      <c r="E253" s="73" t="s">
        <v>2918</v>
      </c>
      <c r="F253" s="76">
        <v>13127</v>
      </c>
      <c r="G253" s="76">
        <v>48002</v>
      </c>
      <c r="H253" s="100">
        <f t="shared" si="166"/>
        <v>3.6567380208730098</v>
      </c>
      <c r="I253" s="72"/>
      <c r="J253" s="104">
        <f t="shared" si="199"/>
        <v>1.83E-2</v>
      </c>
      <c r="K253" s="72"/>
      <c r="L253" s="69">
        <f t="shared" si="192"/>
        <v>49774.948589779997</v>
      </c>
      <c r="N253" s="69">
        <f t="shared" si="193"/>
        <v>27652.749216544442</v>
      </c>
      <c r="P253" s="81">
        <f t="shared" si="194"/>
        <v>27680</v>
      </c>
      <c r="Q253" s="71"/>
      <c r="R253" s="74">
        <f t="shared" si="195"/>
        <v>27.250783455558121</v>
      </c>
      <c r="S253" s="77"/>
      <c r="T253" s="75">
        <f t="shared" si="196"/>
        <v>9.8546380477982178E-4</v>
      </c>
      <c r="U253" s="69"/>
      <c r="V253" s="81">
        <f t="shared" si="197"/>
        <v>692</v>
      </c>
    </row>
    <row r="254" spans="2:24" ht="15" customHeight="1">
      <c r="B254" s="68" t="s">
        <v>119</v>
      </c>
      <c r="C254" s="73" t="s">
        <v>2907</v>
      </c>
      <c r="D254" s="73" t="s">
        <v>2913</v>
      </c>
      <c r="E254" s="73" t="s">
        <v>2919</v>
      </c>
      <c r="F254" s="76">
        <v>4167</v>
      </c>
      <c r="G254" s="76">
        <v>17109</v>
      </c>
      <c r="H254" s="100">
        <f t="shared" si="166"/>
        <v>4.1058315334773221</v>
      </c>
      <c r="I254" s="72"/>
      <c r="J254" s="104">
        <f t="shared" si="199"/>
        <v>1.83E-2</v>
      </c>
      <c r="K254" s="72"/>
      <c r="L254" s="69">
        <f t="shared" si="192"/>
        <v>17740.919033009999</v>
      </c>
      <c r="N254" s="69">
        <f t="shared" si="193"/>
        <v>9856.0661294499987</v>
      </c>
      <c r="P254" s="81">
        <f t="shared" si="194"/>
        <v>9880</v>
      </c>
      <c r="Q254" s="71"/>
      <c r="R254" s="74">
        <f t="shared" si="195"/>
        <v>23.933870550001302</v>
      </c>
      <c r="S254" s="77"/>
      <c r="T254" s="75">
        <f t="shared" si="196"/>
        <v>2.4283390792688292E-3</v>
      </c>
      <c r="U254" s="69"/>
      <c r="V254" s="81">
        <f t="shared" si="197"/>
        <v>247</v>
      </c>
    </row>
    <row r="255" spans="2:24" ht="15" customHeight="1">
      <c r="B255" s="68" t="s">
        <v>119</v>
      </c>
      <c r="C255" s="73" t="s">
        <v>2907</v>
      </c>
      <c r="D255" s="73" t="s">
        <v>2913</v>
      </c>
      <c r="E255" s="73" t="s">
        <v>2920</v>
      </c>
      <c r="F255" s="76">
        <v>9043</v>
      </c>
      <c r="G255" s="76">
        <v>38323</v>
      </c>
      <c r="H255" s="100">
        <f t="shared" si="166"/>
        <v>4.2378635408603342</v>
      </c>
      <c r="I255" s="72"/>
      <c r="J255" s="104">
        <f t="shared" si="199"/>
        <v>1.83E-2</v>
      </c>
      <c r="K255" s="72"/>
      <c r="L255" s="69">
        <f t="shared" si="192"/>
        <v>39738.455789469997</v>
      </c>
      <c r="N255" s="69">
        <f t="shared" si="193"/>
        <v>22076.919883038889</v>
      </c>
      <c r="P255" s="81">
        <f t="shared" si="194"/>
        <v>22080</v>
      </c>
      <c r="Q255" s="71"/>
      <c r="R255" s="74">
        <f t="shared" si="195"/>
        <v>3.0801169611113437</v>
      </c>
      <c r="S255" s="77"/>
      <c r="T255" s="75">
        <f t="shared" si="196"/>
        <v>1.3951751319611009E-4</v>
      </c>
      <c r="U255" s="69"/>
      <c r="V255" s="81">
        <f t="shared" si="197"/>
        <v>552</v>
      </c>
    </row>
    <row r="256" spans="2:24" ht="15" customHeight="1" thickBot="1">
      <c r="B256" s="95" t="s">
        <v>119</v>
      </c>
      <c r="C256" s="96" t="s">
        <v>2907</v>
      </c>
      <c r="D256" s="96" t="s">
        <v>2913</v>
      </c>
      <c r="E256" s="72"/>
      <c r="F256" s="84">
        <f>SUM(F249:F255)</f>
        <v>59598</v>
      </c>
      <c r="G256" s="84">
        <f>SUM(G249:G255)</f>
        <v>242749</v>
      </c>
      <c r="H256" s="196">
        <f t="shared" si="166"/>
        <v>4.073106480083224</v>
      </c>
      <c r="I256" s="72"/>
      <c r="J256" s="165"/>
      <c r="K256" s="72"/>
      <c r="L256" s="84">
        <f>SUM(L249:L255)</f>
        <v>251714.90761260997</v>
      </c>
      <c r="N256" s="84">
        <f>SUM(N249:N255)</f>
        <v>139841.61534033887</v>
      </c>
      <c r="P256" s="84">
        <f>SUM(P249:P255)</f>
        <v>139960</v>
      </c>
      <c r="Q256" s="71"/>
      <c r="R256" s="175">
        <f>SUM(R249:R255)</f>
        <v>118.38465966112199</v>
      </c>
      <c r="S256" s="77"/>
      <c r="T256" s="85">
        <f t="shared" ref="T256" si="200">R256/N256</f>
        <v>8.4656244404073759E-4</v>
      </c>
      <c r="V256" s="84">
        <f>SUM(V249:V255)</f>
        <v>3499</v>
      </c>
    </row>
    <row r="257" spans="2:26" ht="15" customHeight="1" thickBot="1">
      <c r="C257" s="73"/>
      <c r="D257" s="73"/>
      <c r="E257" s="72"/>
      <c r="F257" s="207">
        <f>F256+F248</f>
        <v>80522</v>
      </c>
      <c r="G257" s="207">
        <f>G256+G248</f>
        <v>331266</v>
      </c>
      <c r="H257" s="208">
        <f t="shared" si="166"/>
        <v>4.1139812721989024</v>
      </c>
      <c r="I257" s="72"/>
      <c r="J257" s="209"/>
      <c r="K257" s="72"/>
      <c r="L257" s="207">
        <f>L256+L248</f>
        <v>343501.27327073994</v>
      </c>
      <c r="N257" s="207">
        <f>N256+N248</f>
        <v>190834.04070596665</v>
      </c>
      <c r="P257" s="207">
        <f>P256+P248</f>
        <v>191040</v>
      </c>
      <c r="Q257" s="71"/>
      <c r="R257" s="212">
        <f>R256+R248</f>
        <v>205.95929403334776</v>
      </c>
      <c r="S257" s="77"/>
      <c r="T257" s="201">
        <f t="shared" si="172"/>
        <v>1.0792586756085399E-3</v>
      </c>
      <c r="V257" s="207">
        <f>V256+V248</f>
        <v>4776</v>
      </c>
      <c r="W257" s="88"/>
      <c r="X257" s="88"/>
      <c r="Y257" s="88"/>
      <c r="Z257" s="88"/>
    </row>
    <row r="258" spans="2:26" ht="15" customHeight="1">
      <c r="B258" s="72"/>
      <c r="C258" s="73"/>
      <c r="D258" s="73"/>
      <c r="E258" s="72"/>
      <c r="F258" s="68"/>
      <c r="G258" s="68"/>
      <c r="H258" s="100"/>
      <c r="Y258" s="88"/>
      <c r="Z258" s="88"/>
    </row>
    <row r="259" spans="2:26" ht="15" customHeight="1">
      <c r="B259" s="68" t="s">
        <v>119</v>
      </c>
      <c r="C259" s="73" t="s">
        <v>2921</v>
      </c>
      <c r="D259" s="73" t="s">
        <v>2922</v>
      </c>
      <c r="E259" s="73" t="s">
        <v>2923</v>
      </c>
      <c r="F259" s="76">
        <v>12406</v>
      </c>
      <c r="G259" s="76">
        <v>50273</v>
      </c>
      <c r="H259" s="100">
        <f t="shared" si="166"/>
        <v>4.0523133967435108</v>
      </c>
      <c r="I259" s="72"/>
      <c r="J259" s="104">
        <f t="shared" ref="J259:J265" si="201">$J$31</f>
        <v>2.4400000000000002E-2</v>
      </c>
      <c r="K259" s="88"/>
      <c r="L259" s="69">
        <f t="shared" ref="L259:L265" si="202">G259*((1+J259)^2)</f>
        <v>52756.252933279997</v>
      </c>
      <c r="N259" s="69">
        <f t="shared" ref="N259:N265" si="203">L259/$N$6</f>
        <v>29309.029407377777</v>
      </c>
      <c r="P259" s="81">
        <f t="shared" ref="P259:P265" si="204">ROUNDUP(N259/40,0)*40</f>
        <v>29320</v>
      </c>
      <c r="Q259" s="71"/>
      <c r="R259" s="74">
        <f t="shared" ref="R259:R265" si="205">P259-N259</f>
        <v>10.970592622223194</v>
      </c>
      <c r="S259" s="77"/>
      <c r="T259" s="75">
        <f t="shared" ref="T259:T265" si="206">R259/N259</f>
        <v>3.7430760567805208E-4</v>
      </c>
      <c r="U259" s="69"/>
      <c r="V259" s="81">
        <f t="shared" ref="V259:V265" si="207">P259/40</f>
        <v>733</v>
      </c>
      <c r="W259" s="88"/>
      <c r="X259" s="88"/>
      <c r="Y259" s="88"/>
      <c r="Z259" s="88"/>
    </row>
    <row r="260" spans="2:26" ht="15" customHeight="1">
      <c r="B260" s="68" t="s">
        <v>119</v>
      </c>
      <c r="C260" s="73" t="s">
        <v>2921</v>
      </c>
      <c r="D260" s="73" t="s">
        <v>2922</v>
      </c>
      <c r="E260" s="73" t="s">
        <v>2924</v>
      </c>
      <c r="F260" s="76">
        <v>8863</v>
      </c>
      <c r="G260" s="76">
        <v>38290</v>
      </c>
      <c r="H260" s="100">
        <f t="shared" si="166"/>
        <v>4.3202076046485391</v>
      </c>
      <c r="I260" s="72"/>
      <c r="J260" s="104">
        <f t="shared" si="201"/>
        <v>2.4400000000000002E-2</v>
      </c>
      <c r="K260" s="72"/>
      <c r="L260" s="69">
        <f t="shared" si="202"/>
        <v>40181.348334399998</v>
      </c>
      <c r="N260" s="69">
        <f t="shared" si="203"/>
        <v>22322.971296888889</v>
      </c>
      <c r="P260" s="81">
        <f t="shared" si="204"/>
        <v>22360</v>
      </c>
      <c r="Q260" s="71"/>
      <c r="R260" s="74">
        <f t="shared" si="205"/>
        <v>37.028703111111099</v>
      </c>
      <c r="S260" s="77"/>
      <c r="T260" s="75">
        <f t="shared" si="206"/>
        <v>1.6587712548943572E-3</v>
      </c>
      <c r="U260" s="69"/>
      <c r="V260" s="81">
        <f t="shared" si="207"/>
        <v>559</v>
      </c>
    </row>
    <row r="261" spans="2:26" ht="15" customHeight="1">
      <c r="B261" s="68" t="s">
        <v>119</v>
      </c>
      <c r="C261" s="73" t="s">
        <v>2921</v>
      </c>
      <c r="D261" s="73" t="s">
        <v>2922</v>
      </c>
      <c r="E261" s="73" t="s">
        <v>2925</v>
      </c>
      <c r="F261" s="76">
        <v>5532</v>
      </c>
      <c r="G261" s="76">
        <v>22687</v>
      </c>
      <c r="H261" s="100">
        <f t="shared" si="166"/>
        <v>4.1010484454085319</v>
      </c>
      <c r="I261" s="72"/>
      <c r="J261" s="104">
        <f t="shared" si="201"/>
        <v>2.4400000000000002E-2</v>
      </c>
      <c r="K261" s="72"/>
      <c r="L261" s="69">
        <f t="shared" si="202"/>
        <v>23807.632532319996</v>
      </c>
      <c r="N261" s="69">
        <f t="shared" si="203"/>
        <v>13226.462517955553</v>
      </c>
      <c r="P261" s="81">
        <f t="shared" si="204"/>
        <v>13240</v>
      </c>
      <c r="Q261" s="71"/>
      <c r="R261" s="74">
        <f t="shared" si="205"/>
        <v>13.537482044446733</v>
      </c>
      <c r="S261" s="77"/>
      <c r="T261" s="75">
        <f t="shared" si="206"/>
        <v>1.0235149440803962E-3</v>
      </c>
      <c r="U261" s="69"/>
      <c r="V261" s="81">
        <f t="shared" si="207"/>
        <v>331</v>
      </c>
    </row>
    <row r="262" spans="2:26" ht="15" customHeight="1">
      <c r="B262" s="68" t="s">
        <v>119</v>
      </c>
      <c r="C262" s="73" t="s">
        <v>2921</v>
      </c>
      <c r="D262" s="73" t="s">
        <v>2922</v>
      </c>
      <c r="E262" s="73" t="s">
        <v>2926</v>
      </c>
      <c r="F262" s="76">
        <v>4993</v>
      </c>
      <c r="G262" s="76">
        <v>22477</v>
      </c>
      <c r="H262" s="100">
        <f t="shared" si="166"/>
        <v>4.5017023833366716</v>
      </c>
      <c r="I262" s="72"/>
      <c r="J262" s="104">
        <f t="shared" si="201"/>
        <v>2.4400000000000002E-2</v>
      </c>
      <c r="K262" s="72"/>
      <c r="L262" s="69">
        <f t="shared" si="202"/>
        <v>23587.259506719998</v>
      </c>
      <c r="N262" s="69">
        <f t="shared" si="203"/>
        <v>13104.033059288888</v>
      </c>
      <c r="P262" s="81">
        <f t="shared" si="204"/>
        <v>13120</v>
      </c>
      <c r="Q262" s="71"/>
      <c r="R262" s="74">
        <f t="shared" si="205"/>
        <v>15.966940711112329</v>
      </c>
      <c r="S262" s="77"/>
      <c r="T262" s="75">
        <f t="shared" si="206"/>
        <v>1.2184753074774982E-3</v>
      </c>
      <c r="U262" s="69"/>
      <c r="V262" s="81">
        <f t="shared" si="207"/>
        <v>328</v>
      </c>
    </row>
    <row r="263" spans="2:26" ht="15" customHeight="1">
      <c r="B263" s="68" t="s">
        <v>119</v>
      </c>
      <c r="C263" s="73" t="s">
        <v>2921</v>
      </c>
      <c r="D263" s="73" t="s">
        <v>2922</v>
      </c>
      <c r="E263" s="73" t="s">
        <v>2927</v>
      </c>
      <c r="F263" s="76">
        <v>10567</v>
      </c>
      <c r="G263" s="76">
        <v>44274</v>
      </c>
      <c r="H263" s="100">
        <f t="shared" si="166"/>
        <v>4.1898362827671054</v>
      </c>
      <c r="I263" s="72"/>
      <c r="J263" s="104">
        <f t="shared" si="201"/>
        <v>2.4400000000000002E-2</v>
      </c>
      <c r="K263" s="72"/>
      <c r="L263" s="69">
        <f t="shared" si="202"/>
        <v>46460.930168639992</v>
      </c>
      <c r="N263" s="69">
        <f t="shared" si="203"/>
        <v>25811.627871466662</v>
      </c>
      <c r="P263" s="81">
        <f t="shared" si="204"/>
        <v>25840</v>
      </c>
      <c r="Q263" s="71"/>
      <c r="R263" s="74">
        <f t="shared" si="205"/>
        <v>28.372128533337673</v>
      </c>
      <c r="S263" s="77"/>
      <c r="T263" s="75">
        <f t="shared" si="206"/>
        <v>1.0991995032092301E-3</v>
      </c>
      <c r="U263" s="69"/>
      <c r="V263" s="81">
        <f t="shared" si="207"/>
        <v>646</v>
      </c>
    </row>
    <row r="264" spans="2:26" ht="15" customHeight="1">
      <c r="B264" s="68" t="s">
        <v>119</v>
      </c>
      <c r="C264" s="73" t="s">
        <v>2921</v>
      </c>
      <c r="D264" s="73" t="s">
        <v>2922</v>
      </c>
      <c r="E264" s="73" t="s">
        <v>2928</v>
      </c>
      <c r="F264" s="76">
        <v>7616</v>
      </c>
      <c r="G264" s="76">
        <v>30403</v>
      </c>
      <c r="H264" s="100">
        <f t="shared" si="166"/>
        <v>3.9919905462184873</v>
      </c>
      <c r="I264" s="72"/>
      <c r="J264" s="104">
        <f t="shared" si="201"/>
        <v>2.4400000000000002E-2</v>
      </c>
      <c r="K264" s="72"/>
      <c r="L264" s="69">
        <f t="shared" si="202"/>
        <v>31904.767130079996</v>
      </c>
      <c r="N264" s="69">
        <f t="shared" si="203"/>
        <v>17724.87062782222</v>
      </c>
      <c r="P264" s="81">
        <f t="shared" si="204"/>
        <v>17760</v>
      </c>
      <c r="Q264" s="71"/>
      <c r="R264" s="74">
        <f t="shared" si="205"/>
        <v>35.129372177780169</v>
      </c>
      <c r="S264" s="77"/>
      <c r="T264" s="75">
        <f t="shared" si="206"/>
        <v>1.9819254490150468E-3</v>
      </c>
      <c r="U264" s="69"/>
      <c r="V264" s="81">
        <f t="shared" si="207"/>
        <v>444</v>
      </c>
    </row>
    <row r="265" spans="2:26" ht="15" customHeight="1">
      <c r="B265" s="68" t="s">
        <v>119</v>
      </c>
      <c r="C265" s="73" t="s">
        <v>2921</v>
      </c>
      <c r="D265" s="73" t="s">
        <v>2922</v>
      </c>
      <c r="E265" s="73" t="s">
        <v>2929</v>
      </c>
      <c r="F265" s="76">
        <v>10279</v>
      </c>
      <c r="G265" s="76">
        <v>43108</v>
      </c>
      <c r="H265" s="100">
        <f t="shared" si="166"/>
        <v>4.1937931705418814</v>
      </c>
      <c r="I265" s="72"/>
      <c r="J265" s="104">
        <f t="shared" si="201"/>
        <v>2.4400000000000002E-2</v>
      </c>
      <c r="K265" s="72"/>
      <c r="L265" s="69">
        <f t="shared" si="202"/>
        <v>45237.335178879992</v>
      </c>
      <c r="N265" s="69">
        <f t="shared" si="203"/>
        <v>25131.85287715555</v>
      </c>
      <c r="P265" s="81">
        <f t="shared" si="204"/>
        <v>25160</v>
      </c>
      <c r="Q265" s="71"/>
      <c r="R265" s="74">
        <f t="shared" si="205"/>
        <v>28.147122844449768</v>
      </c>
      <c r="S265" s="77"/>
      <c r="T265" s="75">
        <f t="shared" si="206"/>
        <v>1.1199780208022406E-3</v>
      </c>
      <c r="U265" s="69"/>
      <c r="V265" s="81">
        <f t="shared" si="207"/>
        <v>629</v>
      </c>
    </row>
    <row r="266" spans="2:26" ht="15" customHeight="1" thickBot="1">
      <c r="B266" s="97" t="s">
        <v>119</v>
      </c>
      <c r="C266" s="98" t="s">
        <v>2921</v>
      </c>
      <c r="D266" s="98" t="s">
        <v>2922</v>
      </c>
      <c r="E266" s="73"/>
      <c r="F266" s="82">
        <f>SUM(F259:F265)</f>
        <v>60256</v>
      </c>
      <c r="G266" s="82">
        <f>SUM(G259:G265)</f>
        <v>251512</v>
      </c>
      <c r="H266" s="192">
        <f t="shared" si="166"/>
        <v>4.1740573552841207</v>
      </c>
      <c r="I266" s="72"/>
      <c r="J266" s="191"/>
      <c r="K266" s="72"/>
      <c r="L266" s="82">
        <f>SUM(L259:L265)</f>
        <v>263935.52578431997</v>
      </c>
      <c r="N266" s="82">
        <f>SUM(N259:N265)</f>
        <v>146630.84765795554</v>
      </c>
      <c r="P266" s="82">
        <f>SUM(P259:P265)</f>
        <v>146800</v>
      </c>
      <c r="Q266" s="71"/>
      <c r="R266" s="177">
        <f>SUM(R259:R265)</f>
        <v>169.15234204446097</v>
      </c>
      <c r="S266" s="77"/>
      <c r="T266" s="83">
        <f t="shared" si="172"/>
        <v>1.1535931541433975E-3</v>
      </c>
      <c r="V266" s="82">
        <f>SUM(V259:V265)</f>
        <v>3670</v>
      </c>
    </row>
    <row r="267" spans="2:26" ht="15" customHeight="1">
      <c r="C267" s="73"/>
      <c r="D267" s="73"/>
      <c r="E267" s="73"/>
      <c r="F267" s="68"/>
      <c r="G267" s="68"/>
    </row>
    <row r="268" spans="2:26" ht="15" customHeight="1">
      <c r="B268" s="68" t="s">
        <v>119</v>
      </c>
      <c r="C268" s="73" t="s">
        <v>2930</v>
      </c>
      <c r="D268" s="73" t="s">
        <v>2931</v>
      </c>
      <c r="E268" s="73" t="s">
        <v>2932</v>
      </c>
      <c r="F268" s="76">
        <v>9783</v>
      </c>
      <c r="G268" s="76">
        <v>44452</v>
      </c>
      <c r="H268" s="100">
        <f t="shared" si="166"/>
        <v>4.543800470203414</v>
      </c>
      <c r="I268" s="72"/>
      <c r="J268" s="104">
        <f>$J$28</f>
        <v>4.0599999999999997E-2</v>
      </c>
      <c r="K268" s="72"/>
      <c r="L268" s="69">
        <f t="shared" ref="L268:L272" si="208">G268*((1+J268)^2)</f>
        <v>48134.775298719993</v>
      </c>
      <c r="N268" s="69">
        <f t="shared" ref="N268:N272" si="209">L268/$N$6</f>
        <v>26741.541832622217</v>
      </c>
      <c r="P268" s="81">
        <f t="shared" ref="P268:P272" si="210">ROUNDUP(N268/40,0)*40</f>
        <v>26760</v>
      </c>
      <c r="Q268" s="71"/>
      <c r="R268" s="74">
        <f t="shared" ref="R268:R272" si="211">P268-N268</f>
        <v>18.458167377782956</v>
      </c>
      <c r="S268" s="77"/>
      <c r="T268" s="75">
        <f t="shared" ref="T268:T272" si="212">R268/N268</f>
        <v>6.9024319888936591E-4</v>
      </c>
      <c r="U268" s="69"/>
      <c r="V268" s="81">
        <f t="shared" ref="V268:V272" si="213">P268/40</f>
        <v>669</v>
      </c>
    </row>
    <row r="269" spans="2:26" ht="15" customHeight="1">
      <c r="B269" s="68" t="s">
        <v>119</v>
      </c>
      <c r="C269" s="73" t="s">
        <v>2930</v>
      </c>
      <c r="D269" s="73" t="s">
        <v>2931</v>
      </c>
      <c r="E269" s="73" t="s">
        <v>2933</v>
      </c>
      <c r="F269" s="76">
        <v>13734</v>
      </c>
      <c r="G269" s="76">
        <v>63552</v>
      </c>
      <c r="H269" s="100">
        <f t="shared" si="166"/>
        <v>4.6273481869812141</v>
      </c>
      <c r="I269" s="72"/>
      <c r="J269" s="104">
        <f>$J$28</f>
        <v>4.0599999999999997E-2</v>
      </c>
      <c r="K269" s="72"/>
      <c r="L269" s="69">
        <f t="shared" si="208"/>
        <v>68817.178974719995</v>
      </c>
      <c r="N269" s="69">
        <f t="shared" si="209"/>
        <v>38231.766097066662</v>
      </c>
      <c r="P269" s="81">
        <f t="shared" si="210"/>
        <v>38240</v>
      </c>
      <c r="Q269" s="71"/>
      <c r="R269" s="74">
        <f t="shared" si="211"/>
        <v>8.2339029333379585</v>
      </c>
      <c r="S269" s="77"/>
      <c r="T269" s="75">
        <f t="shared" si="212"/>
        <v>2.1536810286066556E-4</v>
      </c>
      <c r="U269" s="69"/>
      <c r="V269" s="81">
        <f t="shared" si="213"/>
        <v>956</v>
      </c>
    </row>
    <row r="270" spans="2:26" ht="15" customHeight="1">
      <c r="B270" s="68" t="s">
        <v>119</v>
      </c>
      <c r="C270" s="73" t="s">
        <v>2930</v>
      </c>
      <c r="D270" s="73" t="s">
        <v>2931</v>
      </c>
      <c r="E270" s="73" t="s">
        <v>2934</v>
      </c>
      <c r="F270" s="76">
        <v>8538</v>
      </c>
      <c r="G270" s="76">
        <v>35629</v>
      </c>
      <c r="H270" s="100">
        <f t="shared" si="166"/>
        <v>4.1729913328648394</v>
      </c>
      <c r="I270" s="72"/>
      <c r="J270" s="104">
        <f>$J$28</f>
        <v>4.0599999999999997E-2</v>
      </c>
      <c r="K270" s="72"/>
      <c r="L270" s="69">
        <f t="shared" si="208"/>
        <v>38580.804218439996</v>
      </c>
      <c r="N270" s="69">
        <f t="shared" si="209"/>
        <v>21433.780121355554</v>
      </c>
      <c r="P270" s="81">
        <f t="shared" si="210"/>
        <v>21440</v>
      </c>
      <c r="Q270" s="71"/>
      <c r="R270" s="74">
        <f t="shared" si="211"/>
        <v>6.2198786444459984</v>
      </c>
      <c r="S270" s="77"/>
      <c r="T270" s="75">
        <f t="shared" si="212"/>
        <v>2.9019046613475429E-4</v>
      </c>
      <c r="U270" s="69"/>
      <c r="V270" s="81">
        <f t="shared" si="213"/>
        <v>536</v>
      </c>
    </row>
    <row r="271" spans="2:26" ht="15" customHeight="1">
      <c r="B271" s="68" t="s">
        <v>119</v>
      </c>
      <c r="C271" s="73" t="s">
        <v>2930</v>
      </c>
      <c r="D271" s="73" t="s">
        <v>2931</v>
      </c>
      <c r="E271" s="73" t="s">
        <v>2935</v>
      </c>
      <c r="F271" s="76">
        <v>8544</v>
      </c>
      <c r="G271" s="76">
        <v>36531</v>
      </c>
      <c r="H271" s="100">
        <f t="shared" si="166"/>
        <v>4.2756320224719104</v>
      </c>
      <c r="I271" s="72"/>
      <c r="J271" s="104">
        <f>$J$28</f>
        <v>4.0599999999999997E-2</v>
      </c>
      <c r="K271" s="72"/>
      <c r="L271" s="69">
        <f t="shared" si="208"/>
        <v>39557.533439159997</v>
      </c>
      <c r="N271" s="69">
        <f t="shared" si="209"/>
        <v>21976.407466199998</v>
      </c>
      <c r="P271" s="81">
        <f t="shared" si="210"/>
        <v>22000</v>
      </c>
      <c r="Q271" s="71"/>
      <c r="R271" s="74">
        <f t="shared" si="211"/>
        <v>23.592533800001547</v>
      </c>
      <c r="S271" s="77"/>
      <c r="T271" s="75">
        <f t="shared" si="212"/>
        <v>1.0735391503951305E-3</v>
      </c>
      <c r="U271" s="69"/>
      <c r="V271" s="81">
        <f t="shared" si="213"/>
        <v>550</v>
      </c>
    </row>
    <row r="272" spans="2:26" ht="15" customHeight="1">
      <c r="B272" s="68" t="s">
        <v>119</v>
      </c>
      <c r="C272" s="73" t="s">
        <v>2930</v>
      </c>
      <c r="D272" s="73" t="s">
        <v>2931</v>
      </c>
      <c r="E272" s="73" t="s">
        <v>2936</v>
      </c>
      <c r="F272" s="76">
        <v>10428</v>
      </c>
      <c r="G272" s="76">
        <v>46921</v>
      </c>
      <c r="H272" s="100">
        <f t="shared" si="166"/>
        <v>4.4995205216724203</v>
      </c>
      <c r="I272" s="72"/>
      <c r="J272" s="104">
        <f>$J$28</f>
        <v>4.0599999999999997E-2</v>
      </c>
      <c r="K272" s="72"/>
      <c r="L272" s="69">
        <f t="shared" si="208"/>
        <v>50808.32789955999</v>
      </c>
      <c r="N272" s="69">
        <f t="shared" si="209"/>
        <v>28226.848833088883</v>
      </c>
      <c r="P272" s="81">
        <f t="shared" si="210"/>
        <v>28240</v>
      </c>
      <c r="Q272" s="71"/>
      <c r="R272" s="74">
        <f t="shared" si="211"/>
        <v>13.151166911116889</v>
      </c>
      <c r="S272" s="77"/>
      <c r="T272" s="75">
        <f t="shared" si="212"/>
        <v>4.6590985018846496E-4</v>
      </c>
      <c r="U272" s="69"/>
      <c r="V272" s="81">
        <f t="shared" si="213"/>
        <v>706</v>
      </c>
    </row>
    <row r="273" spans="2:26" ht="15" customHeight="1" thickBot="1">
      <c r="B273" s="95" t="s">
        <v>119</v>
      </c>
      <c r="C273" s="96" t="s">
        <v>2930</v>
      </c>
      <c r="D273" s="96" t="s">
        <v>2931</v>
      </c>
      <c r="E273" s="73"/>
      <c r="F273" s="84">
        <f>SUM(F268:F272)</f>
        <v>51027</v>
      </c>
      <c r="G273" s="84">
        <f>SUM(G268:G272)</f>
        <v>227085</v>
      </c>
      <c r="H273" s="196">
        <f t="shared" si="166"/>
        <v>4.4502910223999059</v>
      </c>
      <c r="I273" s="72"/>
      <c r="J273" s="165"/>
      <c r="K273" s="72"/>
      <c r="L273" s="84">
        <f>SUM(L268:L272)</f>
        <v>245898.61983059996</v>
      </c>
      <c r="N273" s="84">
        <f>SUM(N268:N272)</f>
        <v>136610.3443503333</v>
      </c>
      <c r="P273" s="84">
        <f>SUM(P268:P272)</f>
        <v>136680</v>
      </c>
      <c r="Q273" s="71"/>
      <c r="R273" s="175">
        <f>SUM(R268:R272)</f>
        <v>69.655649666685349</v>
      </c>
      <c r="S273" s="77"/>
      <c r="T273" s="85">
        <f t="shared" si="172"/>
        <v>5.0988561662691843E-4</v>
      </c>
      <c r="V273" s="84">
        <f>SUM(V268:V272)</f>
        <v>3417</v>
      </c>
    </row>
    <row r="274" spans="2:26" ht="15" customHeight="1">
      <c r="B274" s="68" t="s">
        <v>119</v>
      </c>
      <c r="C274" s="73" t="s">
        <v>2930</v>
      </c>
      <c r="D274" s="73" t="s">
        <v>1479</v>
      </c>
      <c r="E274" s="73" t="s">
        <v>2937</v>
      </c>
      <c r="F274" s="76">
        <v>7880</v>
      </c>
      <c r="G274" s="76">
        <v>33472</v>
      </c>
      <c r="H274" s="100">
        <f t="shared" ref="H274:H336" si="214">G274/F274</f>
        <v>4.2477157360406093</v>
      </c>
      <c r="I274" s="72"/>
      <c r="J274" s="104">
        <f>$J$28</f>
        <v>4.0599999999999997E-2</v>
      </c>
      <c r="K274" s="88"/>
      <c r="L274" s="69">
        <f t="shared" ref="L274:L278" si="215">G274*((1+J274)^2)</f>
        <v>36245.100305919994</v>
      </c>
      <c r="N274" s="69">
        <f t="shared" ref="N274:N278" si="216">L274/$N$6</f>
        <v>20136.166836622218</v>
      </c>
      <c r="P274" s="81">
        <f t="shared" ref="P274:P278" si="217">ROUNDUP(N274/40,0)*40</f>
        <v>20160</v>
      </c>
      <c r="Q274" s="71"/>
      <c r="R274" s="74">
        <f t="shared" ref="R274:R278" si="218">P274-N274</f>
        <v>23.833163377781602</v>
      </c>
      <c r="S274" s="77"/>
      <c r="T274" s="75">
        <f t="shared" ref="T274:T299" si="219">R274/N274</f>
        <v>1.1835998167454369E-3</v>
      </c>
      <c r="U274" s="69"/>
      <c r="V274" s="81">
        <f t="shared" ref="V274:V278" si="220">P274/40</f>
        <v>504</v>
      </c>
      <c r="W274" s="88"/>
      <c r="X274" s="88"/>
      <c r="Y274" s="88"/>
      <c r="Z274" s="88"/>
    </row>
    <row r="275" spans="2:26" ht="15" customHeight="1">
      <c r="B275" s="68" t="s">
        <v>119</v>
      </c>
      <c r="C275" s="73" t="s">
        <v>2930</v>
      </c>
      <c r="D275" s="73" t="s">
        <v>1479</v>
      </c>
      <c r="E275" s="73" t="s">
        <v>1479</v>
      </c>
      <c r="F275" s="76">
        <v>8491</v>
      </c>
      <c r="G275" s="76">
        <v>38889</v>
      </c>
      <c r="H275" s="100">
        <f t="shared" si="214"/>
        <v>4.5800259097868334</v>
      </c>
      <c r="I275" s="72"/>
      <c r="J275" s="104">
        <f>$J$28</f>
        <v>4.0599999999999997E-2</v>
      </c>
      <c r="K275" s="88"/>
      <c r="L275" s="69">
        <f t="shared" si="215"/>
        <v>42110.889872039996</v>
      </c>
      <c r="N275" s="69">
        <f t="shared" si="216"/>
        <v>23394.938817799997</v>
      </c>
      <c r="P275" s="81">
        <f t="shared" si="217"/>
        <v>23400</v>
      </c>
      <c r="Q275" s="71"/>
      <c r="R275" s="74">
        <f t="shared" si="218"/>
        <v>5.0611822000028042</v>
      </c>
      <c r="S275" s="77"/>
      <c r="T275" s="75">
        <f t="shared" si="219"/>
        <v>2.1633662902131691E-4</v>
      </c>
      <c r="U275" s="69"/>
      <c r="V275" s="81">
        <f t="shared" si="220"/>
        <v>585</v>
      </c>
      <c r="W275" s="88"/>
      <c r="X275" s="88"/>
      <c r="Y275" s="88"/>
      <c r="Z275" s="88"/>
    </row>
    <row r="276" spans="2:26" ht="15" customHeight="1">
      <c r="B276" s="68" t="s">
        <v>119</v>
      </c>
      <c r="C276" s="73" t="s">
        <v>2930</v>
      </c>
      <c r="D276" s="73" t="s">
        <v>1479</v>
      </c>
      <c r="E276" s="73" t="s">
        <v>2938</v>
      </c>
      <c r="F276" s="76">
        <v>8427</v>
      </c>
      <c r="G276" s="76">
        <v>35910</v>
      </c>
      <c r="H276" s="100">
        <f t="shared" si="214"/>
        <v>4.2613029547881807</v>
      </c>
      <c r="I276" s="72"/>
      <c r="J276" s="104">
        <f>$J$28</f>
        <v>4.0599999999999997E-2</v>
      </c>
      <c r="K276" s="88"/>
      <c r="L276" s="69">
        <f t="shared" si="215"/>
        <v>38885.084607599994</v>
      </c>
      <c r="N276" s="69">
        <f t="shared" si="216"/>
        <v>21602.824781999996</v>
      </c>
      <c r="P276" s="81">
        <f t="shared" si="217"/>
        <v>21640</v>
      </c>
      <c r="Q276" s="71"/>
      <c r="R276" s="74">
        <f t="shared" si="218"/>
        <v>37.175218000003952</v>
      </c>
      <c r="S276" s="77"/>
      <c r="T276" s="75">
        <f t="shared" si="219"/>
        <v>1.7208498599210625E-3</v>
      </c>
      <c r="U276" s="69"/>
      <c r="V276" s="81">
        <f t="shared" si="220"/>
        <v>541</v>
      </c>
      <c r="W276" s="88"/>
      <c r="X276" s="88"/>
      <c r="Y276" s="88"/>
      <c r="Z276" s="88"/>
    </row>
    <row r="277" spans="2:26" ht="15" customHeight="1">
      <c r="B277" s="68" t="s">
        <v>119</v>
      </c>
      <c r="C277" s="73" t="s">
        <v>2930</v>
      </c>
      <c r="D277" s="73" t="s">
        <v>1479</v>
      </c>
      <c r="E277" s="73" t="s">
        <v>2939</v>
      </c>
      <c r="F277" s="76">
        <v>8598</v>
      </c>
      <c r="G277" s="76">
        <v>41490</v>
      </c>
      <c r="H277" s="100">
        <f t="shared" si="214"/>
        <v>4.8255408234473132</v>
      </c>
      <c r="I277" s="72"/>
      <c r="J277" s="104">
        <f>$J$28</f>
        <v>4.0599999999999997E-2</v>
      </c>
      <c r="K277" s="72"/>
      <c r="L277" s="69">
        <f t="shared" si="215"/>
        <v>44927.378456399994</v>
      </c>
      <c r="N277" s="69">
        <f t="shared" si="216"/>
        <v>24959.654697999995</v>
      </c>
      <c r="P277" s="81">
        <f t="shared" si="217"/>
        <v>24960</v>
      </c>
      <c r="Q277" s="71"/>
      <c r="R277" s="74">
        <f t="shared" si="218"/>
        <v>0.34530200000517652</v>
      </c>
      <c r="S277" s="77"/>
      <c r="T277" s="75">
        <f t="shared" si="219"/>
        <v>1.3834406131942419E-5</v>
      </c>
      <c r="U277" s="69"/>
      <c r="V277" s="81">
        <f t="shared" si="220"/>
        <v>624</v>
      </c>
    </row>
    <row r="278" spans="2:26" ht="15" customHeight="1">
      <c r="B278" s="68" t="s">
        <v>119</v>
      </c>
      <c r="C278" s="73" t="s">
        <v>2930</v>
      </c>
      <c r="D278" s="73" t="s">
        <v>1479</v>
      </c>
      <c r="E278" s="73" t="s">
        <v>2940</v>
      </c>
      <c r="F278" s="76">
        <v>8238</v>
      </c>
      <c r="G278" s="76">
        <v>36707</v>
      </c>
      <c r="H278" s="100">
        <f t="shared" si="214"/>
        <v>4.455814518086914</v>
      </c>
      <c r="I278" s="72"/>
      <c r="J278" s="104">
        <f>$J$28</f>
        <v>4.0599999999999997E-2</v>
      </c>
      <c r="K278" s="72"/>
      <c r="L278" s="69">
        <f t="shared" si="215"/>
        <v>39748.114750519992</v>
      </c>
      <c r="N278" s="69">
        <f t="shared" si="216"/>
        <v>22082.285972511105</v>
      </c>
      <c r="P278" s="81">
        <f t="shared" si="217"/>
        <v>22120</v>
      </c>
      <c r="Q278" s="71"/>
      <c r="R278" s="74">
        <f t="shared" si="218"/>
        <v>37.714027488895226</v>
      </c>
      <c r="S278" s="77"/>
      <c r="T278" s="75">
        <f t="shared" si="219"/>
        <v>1.7078860194022995E-3</v>
      </c>
      <c r="U278" s="69"/>
      <c r="V278" s="81">
        <f t="shared" si="220"/>
        <v>553</v>
      </c>
    </row>
    <row r="279" spans="2:26" ht="15" customHeight="1" thickBot="1">
      <c r="B279" s="95" t="s">
        <v>119</v>
      </c>
      <c r="C279" s="96" t="s">
        <v>2930</v>
      </c>
      <c r="D279" s="96" t="s">
        <v>1479</v>
      </c>
      <c r="E279" s="73"/>
      <c r="F279" s="84">
        <f>SUM(F274:F278)</f>
        <v>41634</v>
      </c>
      <c r="G279" s="84">
        <f>SUM(G274:G278)</f>
        <v>186468</v>
      </c>
      <c r="H279" s="196">
        <f t="shared" si="214"/>
        <v>4.478743334774463</v>
      </c>
      <c r="I279" s="72"/>
      <c r="J279" s="165"/>
      <c r="K279" s="72"/>
      <c r="L279" s="84">
        <f>SUM(L274:L278)</f>
        <v>201916.56799247995</v>
      </c>
      <c r="N279" s="84">
        <f>SUM(N274:N278)</f>
        <v>112175.87110693331</v>
      </c>
      <c r="P279" s="84">
        <f>SUM(P274:P278)</f>
        <v>112280</v>
      </c>
      <c r="Q279" s="71"/>
      <c r="R279" s="175">
        <f>SUM(R274:R278)</f>
        <v>104.12889306668876</v>
      </c>
      <c r="S279" s="77"/>
      <c r="T279" s="85">
        <f t="shared" si="219"/>
        <v>9.2826462624414437E-4</v>
      </c>
      <c r="V279" s="84">
        <f>SUM(V274:V278)</f>
        <v>2807</v>
      </c>
    </row>
    <row r="280" spans="2:26" ht="15" customHeight="1">
      <c r="B280" s="68" t="s">
        <v>119</v>
      </c>
      <c r="C280" s="73" t="s">
        <v>2930</v>
      </c>
      <c r="D280" s="73" t="s">
        <v>2941</v>
      </c>
      <c r="E280" s="73" t="s">
        <v>2942</v>
      </c>
      <c r="F280" s="76">
        <v>7069</v>
      </c>
      <c r="G280" s="76">
        <v>31624</v>
      </c>
      <c r="H280" s="100">
        <f t="shared" si="214"/>
        <v>4.4736172018673077</v>
      </c>
      <c r="I280" s="72"/>
      <c r="J280" s="104">
        <f t="shared" ref="J280:J288" si="221">$J$28</f>
        <v>4.0599999999999997E-2</v>
      </c>
      <c r="K280" s="72"/>
      <c r="L280" s="69">
        <f t="shared" ref="L280:L288" si="222">G280*((1+J280)^2)</f>
        <v>34243.996536639992</v>
      </c>
      <c r="N280" s="69">
        <f t="shared" ref="N280:N288" si="223">L280/$N$6</f>
        <v>19024.442520355551</v>
      </c>
      <c r="P280" s="81">
        <f t="shared" ref="P280:P288" si="224">ROUNDUP(N280/40,0)*40</f>
        <v>19040</v>
      </c>
      <c r="Q280" s="71"/>
      <c r="R280" s="74">
        <f t="shared" ref="R280:R288" si="225">P280-N280</f>
        <v>15.557479644448904</v>
      </c>
      <c r="S280" s="77"/>
      <c r="T280" s="75">
        <f t="shared" ref="T280:T288" si="226">R280/N280</f>
        <v>8.1776270856835328E-4</v>
      </c>
      <c r="U280" s="69"/>
      <c r="V280" s="81">
        <f t="shared" ref="V280:V288" si="227">P280/40</f>
        <v>476</v>
      </c>
    </row>
    <row r="281" spans="2:26" ht="15" customHeight="1">
      <c r="B281" s="68" t="s">
        <v>119</v>
      </c>
      <c r="C281" s="73" t="s">
        <v>2930</v>
      </c>
      <c r="D281" s="73" t="s">
        <v>2941</v>
      </c>
      <c r="E281" s="73" t="s">
        <v>2943</v>
      </c>
      <c r="F281" s="76">
        <v>7537</v>
      </c>
      <c r="G281" s="76">
        <v>34219</v>
      </c>
      <c r="H281" s="100">
        <f t="shared" ref="H281:H283" si="228">G281/F281</f>
        <v>4.5401353323603555</v>
      </c>
      <c r="I281" s="72"/>
      <c r="J281" s="104">
        <f t="shared" si="221"/>
        <v>4.0599999999999997E-2</v>
      </c>
      <c r="K281" s="72"/>
      <c r="L281" s="69">
        <f t="shared" ref="L281:L283" si="229">G281*((1+J281)^2)</f>
        <v>37053.988030839995</v>
      </c>
      <c r="N281" s="69">
        <f t="shared" ref="N281:N283" si="230">L281/$N$6</f>
        <v>20585.548906022221</v>
      </c>
      <c r="P281" s="81">
        <f t="shared" ref="P281:P283" si="231">ROUNDUP(N281/40,0)*40</f>
        <v>20600</v>
      </c>
      <c r="Q281" s="71"/>
      <c r="R281" s="74">
        <f t="shared" ref="R281:R283" si="232">P281-N281</f>
        <v>14.451093977779237</v>
      </c>
      <c r="S281" s="77"/>
      <c r="T281" s="75">
        <f t="shared" ref="T281:T283" si="233">R281/N281</f>
        <v>7.0200187732432176E-4</v>
      </c>
      <c r="U281" s="69"/>
      <c r="V281" s="81">
        <f t="shared" ref="V281:V283" si="234">P281/40</f>
        <v>515</v>
      </c>
    </row>
    <row r="282" spans="2:26" ht="15" customHeight="1">
      <c r="B282" s="68" t="s">
        <v>119</v>
      </c>
      <c r="C282" s="73" t="s">
        <v>2930</v>
      </c>
      <c r="D282" s="73" t="s">
        <v>2941</v>
      </c>
      <c r="E282" s="73" t="s">
        <v>2941</v>
      </c>
      <c r="F282" s="76">
        <v>10087</v>
      </c>
      <c r="G282" s="76">
        <v>44090</v>
      </c>
      <c r="H282" s="100">
        <f t="shared" si="228"/>
        <v>4.3709725389114702</v>
      </c>
      <c r="I282" s="72"/>
      <c r="J282" s="104">
        <f t="shared" si="221"/>
        <v>4.0599999999999997E-2</v>
      </c>
      <c r="K282" s="72"/>
      <c r="L282" s="69">
        <f t="shared" si="229"/>
        <v>47742.784192399995</v>
      </c>
      <c r="N282" s="69">
        <f t="shared" si="230"/>
        <v>26523.768995777773</v>
      </c>
      <c r="P282" s="81">
        <f t="shared" si="231"/>
        <v>26560</v>
      </c>
      <c r="Q282" s="71"/>
      <c r="R282" s="74">
        <f t="shared" si="232"/>
        <v>36.231004222227057</v>
      </c>
      <c r="S282" s="77"/>
      <c r="T282" s="75">
        <f t="shared" si="233"/>
        <v>1.36598249773607E-3</v>
      </c>
      <c r="U282" s="69"/>
      <c r="V282" s="81">
        <f t="shared" si="234"/>
        <v>664</v>
      </c>
    </row>
    <row r="283" spans="2:26" ht="15" customHeight="1">
      <c r="B283" s="68" t="s">
        <v>119</v>
      </c>
      <c r="C283" s="73" t="s">
        <v>2930</v>
      </c>
      <c r="D283" s="73" t="s">
        <v>2941</v>
      </c>
      <c r="E283" s="73" t="s">
        <v>2944</v>
      </c>
      <c r="F283" s="76">
        <v>8411</v>
      </c>
      <c r="G283" s="76">
        <v>37989</v>
      </c>
      <c r="H283" s="100">
        <f t="shared" si="228"/>
        <v>4.5165854238497207</v>
      </c>
      <c r="I283" s="72"/>
      <c r="J283" s="104">
        <f t="shared" si="221"/>
        <v>4.0599999999999997E-2</v>
      </c>
      <c r="K283" s="72"/>
      <c r="L283" s="69">
        <f t="shared" si="229"/>
        <v>41136.326348039991</v>
      </c>
      <c r="N283" s="69">
        <f t="shared" si="230"/>
        <v>22853.514637799995</v>
      </c>
      <c r="P283" s="81">
        <f t="shared" si="231"/>
        <v>22880</v>
      </c>
      <c r="Q283" s="71"/>
      <c r="R283" s="74">
        <f t="shared" si="232"/>
        <v>26.485362200004602</v>
      </c>
      <c r="S283" s="77"/>
      <c r="T283" s="75">
        <f t="shared" si="233"/>
        <v>1.158918556719389E-3</v>
      </c>
      <c r="U283" s="69"/>
      <c r="V283" s="81">
        <f t="shared" si="234"/>
        <v>572</v>
      </c>
    </row>
    <row r="284" spans="2:26" ht="15" customHeight="1">
      <c r="B284" s="68" t="s">
        <v>119</v>
      </c>
      <c r="C284" s="73" t="s">
        <v>2930</v>
      </c>
      <c r="D284" s="73" t="s">
        <v>2941</v>
      </c>
      <c r="E284" s="73" t="s">
        <v>2945</v>
      </c>
      <c r="F284" s="76">
        <v>11040</v>
      </c>
      <c r="G284" s="76">
        <v>58367</v>
      </c>
      <c r="H284" s="100">
        <f t="shared" si="214"/>
        <v>5.2868659420289852</v>
      </c>
      <c r="I284" s="72"/>
      <c r="J284" s="104">
        <f t="shared" si="221"/>
        <v>4.0599999999999997E-2</v>
      </c>
      <c r="K284" s="72"/>
      <c r="L284" s="69">
        <f t="shared" si="222"/>
        <v>63202.610228119993</v>
      </c>
      <c r="N284" s="69">
        <f t="shared" si="223"/>
        <v>35112.561237844442</v>
      </c>
      <c r="P284" s="81">
        <f t="shared" si="224"/>
        <v>35120</v>
      </c>
      <c r="Q284" s="71"/>
      <c r="R284" s="74">
        <f t="shared" si="225"/>
        <v>7.4387621555579244</v>
      </c>
      <c r="S284" s="77"/>
      <c r="T284" s="75">
        <f t="shared" si="226"/>
        <v>2.1185472928532482E-4</v>
      </c>
      <c r="U284" s="69"/>
      <c r="V284" s="81">
        <f t="shared" si="227"/>
        <v>878</v>
      </c>
    </row>
    <row r="285" spans="2:26" ht="15" customHeight="1">
      <c r="B285" s="68" t="s">
        <v>119</v>
      </c>
      <c r="C285" s="73" t="s">
        <v>2930</v>
      </c>
      <c r="D285" s="73" t="s">
        <v>2941</v>
      </c>
      <c r="E285" s="73" t="s">
        <v>2946</v>
      </c>
      <c r="F285" s="76">
        <v>1799</v>
      </c>
      <c r="G285" s="76">
        <v>7991</v>
      </c>
      <c r="H285" s="100">
        <f t="shared" si="214"/>
        <v>4.4419121734296834</v>
      </c>
      <c r="I285" s="72"/>
      <c r="J285" s="104">
        <f t="shared" si="221"/>
        <v>4.0599999999999997E-2</v>
      </c>
      <c r="K285" s="72"/>
      <c r="L285" s="69">
        <f t="shared" si="222"/>
        <v>8653.0412447599992</v>
      </c>
      <c r="N285" s="69">
        <f t="shared" si="223"/>
        <v>4807.245135977777</v>
      </c>
      <c r="P285" s="81">
        <f t="shared" si="224"/>
        <v>4840</v>
      </c>
      <c r="Q285" s="71"/>
      <c r="R285" s="74">
        <f t="shared" si="225"/>
        <v>32.754864022223046</v>
      </c>
      <c r="S285" s="77"/>
      <c r="T285" s="75">
        <f t="shared" si="226"/>
        <v>6.8136454654835945E-3</v>
      </c>
      <c r="U285" s="69"/>
      <c r="V285" s="81">
        <f t="shared" si="227"/>
        <v>121</v>
      </c>
    </row>
    <row r="286" spans="2:26" ht="15" customHeight="1">
      <c r="B286" s="68" t="s">
        <v>119</v>
      </c>
      <c r="C286" s="73" t="s">
        <v>2930</v>
      </c>
      <c r="D286" s="73" t="s">
        <v>2941</v>
      </c>
      <c r="E286" s="73" t="s">
        <v>2947</v>
      </c>
      <c r="F286" s="76">
        <v>2348</v>
      </c>
      <c r="G286" s="76">
        <v>11597</v>
      </c>
      <c r="H286" s="100">
        <f t="shared" si="214"/>
        <v>4.9390971039182281</v>
      </c>
      <c r="I286" s="72"/>
      <c r="J286" s="104">
        <f t="shared" si="221"/>
        <v>4.0599999999999997E-2</v>
      </c>
      <c r="K286" s="88"/>
      <c r="L286" s="69">
        <f t="shared" si="222"/>
        <v>12557.792430919999</v>
      </c>
      <c r="N286" s="69">
        <f t="shared" si="223"/>
        <v>6976.5513505111103</v>
      </c>
      <c r="P286" s="81">
        <f t="shared" si="224"/>
        <v>7000</v>
      </c>
      <c r="Q286" s="71"/>
      <c r="R286" s="74">
        <f t="shared" si="225"/>
        <v>23.448649488889714</v>
      </c>
      <c r="S286" s="77"/>
      <c r="T286" s="75">
        <f t="shared" si="226"/>
        <v>3.3610659924651507E-3</v>
      </c>
      <c r="U286" s="69"/>
      <c r="V286" s="81">
        <f t="shared" si="227"/>
        <v>175</v>
      </c>
      <c r="W286" s="88"/>
      <c r="X286" s="88"/>
    </row>
    <row r="287" spans="2:26" ht="15" customHeight="1">
      <c r="B287" s="68" t="s">
        <v>119</v>
      </c>
      <c r="C287" s="73" t="s">
        <v>2930</v>
      </c>
      <c r="D287" s="73" t="s">
        <v>2941</v>
      </c>
      <c r="E287" s="73" t="s">
        <v>2948</v>
      </c>
      <c r="F287" s="76">
        <v>5037</v>
      </c>
      <c r="G287" s="76">
        <v>21471</v>
      </c>
      <c r="H287" s="100">
        <f t="shared" si="214"/>
        <v>4.2626563430613462</v>
      </c>
      <c r="I287" s="72"/>
      <c r="J287" s="104">
        <f t="shared" si="221"/>
        <v>4.0599999999999997E-2</v>
      </c>
      <c r="K287" s="72"/>
      <c r="L287" s="69">
        <f t="shared" si="222"/>
        <v>23249.837137559996</v>
      </c>
      <c r="N287" s="69">
        <f t="shared" si="223"/>
        <v>12916.57618753333</v>
      </c>
      <c r="P287" s="81">
        <f t="shared" si="224"/>
        <v>12920</v>
      </c>
      <c r="Q287" s="71"/>
      <c r="R287" s="74">
        <f t="shared" si="225"/>
        <v>3.423812466669915</v>
      </c>
      <c r="S287" s="77"/>
      <c r="T287" s="75">
        <f t="shared" si="226"/>
        <v>2.6507120903869789E-4</v>
      </c>
      <c r="U287" s="69"/>
      <c r="V287" s="81">
        <f t="shared" si="227"/>
        <v>323</v>
      </c>
    </row>
    <row r="288" spans="2:26" ht="15" customHeight="1">
      <c r="B288" s="68" t="s">
        <v>119</v>
      </c>
      <c r="C288" s="73" t="s">
        <v>2930</v>
      </c>
      <c r="D288" s="73" t="s">
        <v>2941</v>
      </c>
      <c r="E288" s="73" t="s">
        <v>2949</v>
      </c>
      <c r="F288" s="76">
        <v>5996</v>
      </c>
      <c r="G288" s="76">
        <v>27918</v>
      </c>
      <c r="H288" s="100">
        <f t="shared" si="214"/>
        <v>4.6561040693795865</v>
      </c>
      <c r="I288" s="72"/>
      <c r="J288" s="104">
        <f t="shared" si="221"/>
        <v>4.0599999999999997E-2</v>
      </c>
      <c r="K288" s="72"/>
      <c r="L288" s="69">
        <f t="shared" si="222"/>
        <v>30230.960514479997</v>
      </c>
      <c r="N288" s="69">
        <f t="shared" si="223"/>
        <v>16794.9780636</v>
      </c>
      <c r="P288" s="81">
        <f t="shared" si="224"/>
        <v>16800</v>
      </c>
      <c r="Q288" s="71"/>
      <c r="R288" s="74">
        <f t="shared" si="225"/>
        <v>5.0219364000004134</v>
      </c>
      <c r="S288" s="77"/>
      <c r="T288" s="75">
        <f t="shared" si="226"/>
        <v>2.9901416846054294E-4</v>
      </c>
      <c r="U288" s="69"/>
      <c r="V288" s="81">
        <f t="shared" si="227"/>
        <v>420</v>
      </c>
    </row>
    <row r="289" spans="2:26" ht="15" customHeight="1" thickBot="1">
      <c r="B289" s="95" t="s">
        <v>119</v>
      </c>
      <c r="C289" s="96" t="s">
        <v>2930</v>
      </c>
      <c r="D289" s="96" t="s">
        <v>2941</v>
      </c>
      <c r="E289" s="70"/>
      <c r="F289" s="84">
        <f>SUM(F280:F288)</f>
        <v>59324</v>
      </c>
      <c r="G289" s="84">
        <f>SUM(G280:G288)</f>
        <v>275266</v>
      </c>
      <c r="H289" s="196">
        <f t="shared" si="214"/>
        <v>4.6400445013822402</v>
      </c>
      <c r="I289" s="72"/>
      <c r="J289" s="165"/>
      <c r="K289" s="72"/>
      <c r="L289" s="84">
        <f>SUM(L280:L288)</f>
        <v>298071.33666376001</v>
      </c>
      <c r="N289" s="84">
        <f>SUM(N280:N288)</f>
        <v>165595.18703542219</v>
      </c>
      <c r="P289" s="84">
        <f>SUM(P280:P288)</f>
        <v>165760</v>
      </c>
      <c r="Q289" s="71"/>
      <c r="R289" s="175">
        <f>SUM(R280:R288)</f>
        <v>164.81296457780081</v>
      </c>
      <c r="S289" s="77"/>
      <c r="T289" s="85">
        <f t="shared" si="219"/>
        <v>9.9527629714591856E-4</v>
      </c>
      <c r="V289" s="84">
        <f>SUM(V280:V288)</f>
        <v>4144</v>
      </c>
    </row>
    <row r="290" spans="2:26" ht="15" customHeight="1" thickBot="1">
      <c r="C290" s="70"/>
      <c r="D290" s="70"/>
      <c r="E290" s="70"/>
      <c r="F290" s="198">
        <f>F289+F279+F273</f>
        <v>151985</v>
      </c>
      <c r="G290" s="198">
        <f>G289+G279+G273</f>
        <v>688819</v>
      </c>
      <c r="H290" s="208">
        <f t="shared" si="214"/>
        <v>4.5321511991314933</v>
      </c>
      <c r="J290" s="209"/>
      <c r="L290" s="198">
        <f>L289+L279+L273</f>
        <v>745886.52448683989</v>
      </c>
      <c r="N290" s="198">
        <f>N289+N279+N273</f>
        <v>414381.40249268885</v>
      </c>
      <c r="P290" s="198">
        <f>P289+P279+P273</f>
        <v>414720</v>
      </c>
      <c r="R290" s="210">
        <f>R289+R279+R273</f>
        <v>338.59750731117492</v>
      </c>
      <c r="T290" s="201">
        <f t="shared" si="219"/>
        <v>8.1711559754940729E-4</v>
      </c>
      <c r="V290" s="198">
        <f>V289+V279+V273</f>
        <v>10368</v>
      </c>
    </row>
    <row r="291" spans="2:26" ht="15" customHeight="1">
      <c r="C291" s="70"/>
      <c r="D291" s="70"/>
      <c r="E291" s="70"/>
      <c r="F291" s="70"/>
      <c r="G291" s="70"/>
      <c r="H291" s="70"/>
      <c r="I291" s="70"/>
      <c r="J291" s="70"/>
      <c r="K291" s="70"/>
      <c r="L291" s="70"/>
      <c r="M291" s="70"/>
      <c r="N291" s="70"/>
      <c r="O291" s="70"/>
      <c r="P291" s="70"/>
      <c r="Q291" s="70"/>
      <c r="R291" s="211"/>
      <c r="S291" s="70"/>
      <c r="T291" s="70"/>
      <c r="U291" s="70"/>
      <c r="V291" s="70"/>
      <c r="W291" s="70"/>
      <c r="X291" s="70"/>
      <c r="Y291" s="70"/>
      <c r="Z291" s="70"/>
    </row>
    <row r="292" spans="2:26" ht="15" customHeight="1">
      <c r="B292" s="68" t="s">
        <v>119</v>
      </c>
      <c r="C292" s="73" t="s">
        <v>2950</v>
      </c>
      <c r="D292" s="73" t="s">
        <v>2951</v>
      </c>
      <c r="E292" s="73" t="s">
        <v>2952</v>
      </c>
      <c r="F292" s="76">
        <v>6939</v>
      </c>
      <c r="G292" s="76">
        <v>19808</v>
      </c>
      <c r="H292" s="100">
        <f t="shared" si="214"/>
        <v>2.8545899985588701</v>
      </c>
      <c r="I292" s="72"/>
      <c r="J292" s="104">
        <f t="shared" ref="J292:J298" si="235">$J$33</f>
        <v>2.9100000000000001E-2</v>
      </c>
      <c r="K292" s="72"/>
      <c r="L292" s="69">
        <f t="shared" ref="L292:L298" si="236">G292*((1+J292)^2)</f>
        <v>20977.59921248</v>
      </c>
      <c r="N292" s="69">
        <f t="shared" ref="N292:N298" si="237">L292/$N$6</f>
        <v>11654.221784711111</v>
      </c>
      <c r="P292" s="81">
        <f t="shared" ref="P292:P298" si="238">ROUNDUP(N292/40,0)*40</f>
        <v>11680</v>
      </c>
      <c r="Q292" s="71"/>
      <c r="R292" s="74">
        <f t="shared" ref="R292:R298" si="239">P292-N292</f>
        <v>25.778215288888532</v>
      </c>
      <c r="S292" s="77"/>
      <c r="T292" s="75">
        <f t="shared" ref="T292:T298" si="240">R292/N292</f>
        <v>2.2119207755859206E-3</v>
      </c>
      <c r="U292" s="69"/>
      <c r="V292" s="81">
        <f t="shared" ref="V292:V298" si="241">P292/40</f>
        <v>292</v>
      </c>
    </row>
    <row r="293" spans="2:26" ht="15" customHeight="1">
      <c r="B293" s="68" t="s">
        <v>119</v>
      </c>
      <c r="C293" s="73" t="s">
        <v>2950</v>
      </c>
      <c r="D293" s="73" t="s">
        <v>2951</v>
      </c>
      <c r="E293" s="73" t="s">
        <v>2953</v>
      </c>
      <c r="F293" s="76">
        <v>10486</v>
      </c>
      <c r="G293" s="76">
        <v>45315</v>
      </c>
      <c r="H293" s="100">
        <f t="shared" si="214"/>
        <v>4.3214762540530227</v>
      </c>
      <c r="I293" s="72"/>
      <c r="J293" s="104">
        <f t="shared" si="235"/>
        <v>2.9100000000000001E-2</v>
      </c>
      <c r="K293" s="72"/>
      <c r="L293" s="69">
        <f t="shared" si="236"/>
        <v>47990.706195149993</v>
      </c>
      <c r="N293" s="69">
        <f t="shared" si="237"/>
        <v>26661.503441749996</v>
      </c>
      <c r="P293" s="81">
        <f t="shared" si="238"/>
        <v>26680</v>
      </c>
      <c r="Q293" s="71"/>
      <c r="R293" s="74">
        <f t="shared" si="239"/>
        <v>18.496558250004455</v>
      </c>
      <c r="S293" s="77"/>
      <c r="T293" s="75">
        <f t="shared" si="240"/>
        <v>6.9375525991681984E-4</v>
      </c>
      <c r="U293" s="69"/>
      <c r="V293" s="81">
        <f t="shared" si="241"/>
        <v>667</v>
      </c>
    </row>
    <row r="294" spans="2:26" ht="15" customHeight="1">
      <c r="B294" s="68" t="s">
        <v>119</v>
      </c>
      <c r="C294" s="73" t="s">
        <v>2950</v>
      </c>
      <c r="D294" s="73" t="s">
        <v>2951</v>
      </c>
      <c r="E294" s="73" t="s">
        <v>2954</v>
      </c>
      <c r="F294" s="76">
        <v>4335</v>
      </c>
      <c r="G294" s="76">
        <v>17243</v>
      </c>
      <c r="H294" s="100">
        <f t="shared" si="214"/>
        <v>3.9776239907727797</v>
      </c>
      <c r="I294" s="72"/>
      <c r="J294" s="104">
        <f t="shared" si="235"/>
        <v>2.9100000000000001E-2</v>
      </c>
      <c r="K294" s="88"/>
      <c r="L294" s="69">
        <f t="shared" si="236"/>
        <v>18261.144144829999</v>
      </c>
      <c r="N294" s="69">
        <f t="shared" si="237"/>
        <v>10145.08008046111</v>
      </c>
      <c r="P294" s="81">
        <f t="shared" si="238"/>
        <v>10160</v>
      </c>
      <c r="Q294" s="71"/>
      <c r="R294" s="74">
        <f t="shared" si="239"/>
        <v>14.919919538890099</v>
      </c>
      <c r="S294" s="77"/>
      <c r="T294" s="75">
        <f t="shared" si="240"/>
        <v>1.4706556696013743E-3</v>
      </c>
      <c r="U294" s="69"/>
      <c r="V294" s="81">
        <f t="shared" si="241"/>
        <v>254</v>
      </c>
      <c r="W294" s="88"/>
      <c r="X294" s="88"/>
      <c r="Y294" s="88"/>
      <c r="Z294" s="88"/>
    </row>
    <row r="295" spans="2:26" ht="15" customHeight="1">
      <c r="B295" s="68" t="s">
        <v>119</v>
      </c>
      <c r="C295" s="73" t="s">
        <v>2950</v>
      </c>
      <c r="D295" s="73" t="s">
        <v>2951</v>
      </c>
      <c r="E295" s="73" t="s">
        <v>2955</v>
      </c>
      <c r="F295" s="76">
        <v>3661</v>
      </c>
      <c r="G295" s="76">
        <v>14549</v>
      </c>
      <c r="H295" s="100">
        <f t="shared" si="214"/>
        <v>3.9740508057907675</v>
      </c>
      <c r="J295" s="104">
        <f t="shared" si="235"/>
        <v>2.9100000000000001E-2</v>
      </c>
      <c r="L295" s="69">
        <f t="shared" si="236"/>
        <v>15408.072038689999</v>
      </c>
      <c r="N295" s="69">
        <f t="shared" si="237"/>
        <v>8560.0400214944439</v>
      </c>
      <c r="P295" s="81">
        <f t="shared" si="238"/>
        <v>8600</v>
      </c>
      <c r="Q295" s="71"/>
      <c r="R295" s="74">
        <f t="shared" si="239"/>
        <v>39.959978505556137</v>
      </c>
      <c r="S295" s="77"/>
      <c r="T295" s="75">
        <f t="shared" si="240"/>
        <v>4.668199962291739E-3</v>
      </c>
      <c r="U295" s="69"/>
      <c r="V295" s="81">
        <f t="shared" si="241"/>
        <v>215</v>
      </c>
    </row>
    <row r="296" spans="2:26" ht="15" customHeight="1">
      <c r="B296" s="68" t="s">
        <v>119</v>
      </c>
      <c r="C296" s="73" t="s">
        <v>2950</v>
      </c>
      <c r="D296" s="73" t="s">
        <v>2951</v>
      </c>
      <c r="E296" s="73" t="s">
        <v>2956</v>
      </c>
      <c r="F296" s="76">
        <v>12076</v>
      </c>
      <c r="G296" s="76">
        <v>48320</v>
      </c>
      <c r="H296" s="100">
        <f t="shared" si="214"/>
        <v>4.0013249420337864</v>
      </c>
      <c r="J296" s="104">
        <f t="shared" si="235"/>
        <v>2.9100000000000001E-2</v>
      </c>
      <c r="L296" s="69">
        <f t="shared" si="236"/>
        <v>51173.141859199997</v>
      </c>
      <c r="N296" s="69">
        <f t="shared" si="237"/>
        <v>28429.523255111108</v>
      </c>
      <c r="P296" s="81">
        <f t="shared" si="238"/>
        <v>28440</v>
      </c>
      <c r="Q296" s="71"/>
      <c r="R296" s="74">
        <f t="shared" si="239"/>
        <v>10.476744888892426</v>
      </c>
      <c r="S296" s="77"/>
      <c r="T296" s="75">
        <f t="shared" si="240"/>
        <v>3.6851637626420273E-4</v>
      </c>
      <c r="U296" s="69"/>
      <c r="V296" s="81">
        <f t="shared" si="241"/>
        <v>711</v>
      </c>
    </row>
    <row r="297" spans="2:26" ht="15" customHeight="1">
      <c r="B297" s="68" t="s">
        <v>119</v>
      </c>
      <c r="C297" s="73" t="s">
        <v>2950</v>
      </c>
      <c r="D297" s="73" t="s">
        <v>2951</v>
      </c>
      <c r="E297" s="73" t="s">
        <v>2957</v>
      </c>
      <c r="F297" s="76">
        <v>13865</v>
      </c>
      <c r="G297" s="76">
        <v>54999</v>
      </c>
      <c r="H297" s="100">
        <f t="shared" si="214"/>
        <v>3.9667508113956003</v>
      </c>
      <c r="J297" s="104">
        <f t="shared" si="235"/>
        <v>2.9100000000000001E-2</v>
      </c>
      <c r="L297" s="69">
        <f t="shared" si="236"/>
        <v>58246.515503189992</v>
      </c>
      <c r="N297" s="69">
        <f t="shared" si="237"/>
        <v>32359.175279549996</v>
      </c>
      <c r="P297" s="81">
        <f t="shared" si="238"/>
        <v>32360</v>
      </c>
      <c r="Q297" s="71"/>
      <c r="R297" s="74">
        <f t="shared" si="239"/>
        <v>0.82472045000395156</v>
      </c>
      <c r="S297" s="77"/>
      <c r="T297" s="75">
        <f t="shared" si="240"/>
        <v>2.5486448368328765E-5</v>
      </c>
      <c r="U297" s="69"/>
      <c r="V297" s="81">
        <f t="shared" si="241"/>
        <v>809</v>
      </c>
    </row>
    <row r="298" spans="2:26" ht="15" customHeight="1">
      <c r="B298" s="68" t="s">
        <v>119</v>
      </c>
      <c r="C298" s="73" t="s">
        <v>2950</v>
      </c>
      <c r="D298" s="73" t="s">
        <v>2951</v>
      </c>
      <c r="E298" s="73" t="s">
        <v>2847</v>
      </c>
      <c r="F298" s="76">
        <v>10185</v>
      </c>
      <c r="G298" s="76">
        <v>40723</v>
      </c>
      <c r="H298" s="100">
        <f t="shared" si="214"/>
        <v>3.9983308787432499</v>
      </c>
      <c r="J298" s="104">
        <f t="shared" si="235"/>
        <v>2.9100000000000001E-2</v>
      </c>
      <c r="L298" s="69">
        <f t="shared" si="236"/>
        <v>43127.563243629993</v>
      </c>
      <c r="N298" s="69">
        <f t="shared" si="237"/>
        <v>23959.757357572216</v>
      </c>
      <c r="P298" s="81">
        <f t="shared" si="238"/>
        <v>23960</v>
      </c>
      <c r="Q298" s="71"/>
      <c r="R298" s="74">
        <f t="shared" si="239"/>
        <v>0.24264242778372136</v>
      </c>
      <c r="S298" s="77"/>
      <c r="T298" s="75">
        <f t="shared" si="240"/>
        <v>1.0127082013501147E-5</v>
      </c>
      <c r="U298" s="69"/>
      <c r="V298" s="81">
        <f t="shared" si="241"/>
        <v>599</v>
      </c>
    </row>
    <row r="299" spans="2:26" ht="15" customHeight="1" thickBot="1">
      <c r="B299" s="95" t="s">
        <v>119</v>
      </c>
      <c r="C299" s="96" t="s">
        <v>2950</v>
      </c>
      <c r="D299" s="96" t="s">
        <v>2951</v>
      </c>
      <c r="F299" s="84">
        <f>SUM(F292:F298)</f>
        <v>61547</v>
      </c>
      <c r="G299" s="84">
        <f>SUM(G292:G298)</f>
        <v>240957</v>
      </c>
      <c r="H299" s="196">
        <f t="shared" si="214"/>
        <v>3.9150080426340845</v>
      </c>
      <c r="I299" s="72"/>
      <c r="J299" s="165"/>
      <c r="K299" s="72"/>
      <c r="L299" s="84">
        <f>SUM(L292:L298)</f>
        <v>255184.74219716998</v>
      </c>
      <c r="N299" s="84">
        <f>SUM(N292:N298)</f>
        <v>141769.30122064997</v>
      </c>
      <c r="P299" s="84">
        <f>SUM(P292:P298)</f>
        <v>141880</v>
      </c>
      <c r="Q299" s="71"/>
      <c r="R299" s="175">
        <f>SUM(R292:R298)</f>
        <v>110.69877935001932</v>
      </c>
      <c r="S299" s="77"/>
      <c r="T299" s="85">
        <f t="shared" si="219"/>
        <v>7.808374478599395E-4</v>
      </c>
      <c r="V299" s="84">
        <f>SUM(V292:V298)</f>
        <v>3547</v>
      </c>
      <c r="W299" s="88"/>
      <c r="X299" s="88"/>
    </row>
    <row r="300" spans="2:26" ht="15" customHeight="1">
      <c r="B300" s="68" t="s">
        <v>119</v>
      </c>
      <c r="C300" s="73" t="s">
        <v>2950</v>
      </c>
      <c r="D300" s="73" t="s">
        <v>3025</v>
      </c>
      <c r="E300" s="73" t="s">
        <v>1477</v>
      </c>
      <c r="F300" s="76">
        <v>17338</v>
      </c>
      <c r="G300" s="76">
        <v>70228</v>
      </c>
      <c r="H300" s="100">
        <f t="shared" si="214"/>
        <v>4.0505248586918903</v>
      </c>
      <c r="J300" s="104">
        <f>$J$33</f>
        <v>2.9100000000000001E-2</v>
      </c>
      <c r="L300" s="69">
        <f t="shared" ref="L300:L308" si="242">G300*((1+J300)^2)</f>
        <v>74374.739372679993</v>
      </c>
      <c r="N300" s="69">
        <f t="shared" ref="N300:N308" si="243">L300/$N$6</f>
        <v>41319.299651488887</v>
      </c>
      <c r="P300" s="81">
        <f t="shared" ref="P300:P308" si="244">ROUNDUP(N300/40,0)*40</f>
        <v>41320</v>
      </c>
      <c r="Q300" s="71"/>
      <c r="R300" s="74">
        <f t="shared" ref="R300:R308" si="245">P300-N300</f>
        <v>0.70034851111267926</v>
      </c>
      <c r="S300" s="77"/>
      <c r="T300" s="75">
        <f t="shared" ref="T300:T310" si="246">R300/N300</f>
        <v>1.6949670420840327E-5</v>
      </c>
      <c r="U300" s="69"/>
      <c r="V300" s="81">
        <f t="shared" ref="V300:V308" si="247">P300/40</f>
        <v>1033</v>
      </c>
    </row>
    <row r="301" spans="2:26" ht="15" customHeight="1">
      <c r="B301" s="68" t="s">
        <v>119</v>
      </c>
      <c r="C301" s="73" t="s">
        <v>2950</v>
      </c>
      <c r="D301" s="73" t="s">
        <v>3025</v>
      </c>
      <c r="E301" s="73" t="s">
        <v>2958</v>
      </c>
      <c r="F301" s="76">
        <v>21595</v>
      </c>
      <c r="G301" s="76">
        <v>91768</v>
      </c>
      <c r="H301" s="100">
        <f t="shared" si="214"/>
        <v>4.2495021995832367</v>
      </c>
      <c r="J301" s="104">
        <f>$J$33</f>
        <v>2.9100000000000001E-2</v>
      </c>
      <c r="L301" s="69">
        <f t="shared" si="242"/>
        <v>97186.607660079986</v>
      </c>
      <c r="N301" s="69">
        <f t="shared" si="243"/>
        <v>53992.559811155545</v>
      </c>
      <c r="P301" s="81">
        <f t="shared" si="244"/>
        <v>54000</v>
      </c>
      <c r="Q301" s="71"/>
      <c r="R301" s="74">
        <f t="shared" si="245"/>
        <v>7.4401888444554061</v>
      </c>
      <c r="S301" s="77"/>
      <c r="T301" s="75">
        <f t="shared" si="246"/>
        <v>1.378002611929907E-4</v>
      </c>
      <c r="U301" s="69"/>
      <c r="V301" s="81">
        <f t="shared" si="247"/>
        <v>1350</v>
      </c>
    </row>
    <row r="302" spans="2:26" ht="15" customHeight="1" thickBot="1">
      <c r="B302" s="95" t="s">
        <v>119</v>
      </c>
      <c r="C302" s="96" t="s">
        <v>2950</v>
      </c>
      <c r="D302" s="96" t="s">
        <v>3025</v>
      </c>
      <c r="E302" s="70"/>
      <c r="F302" s="84">
        <f>SUM(F300:F301)</f>
        <v>38933</v>
      </c>
      <c r="G302" s="84">
        <f>SUM(G300:G301)</f>
        <v>161996</v>
      </c>
      <c r="H302" s="196">
        <f t="shared" ref="H302" si="248">G302/F302</f>
        <v>4.1608917884570928</v>
      </c>
      <c r="I302" s="72"/>
      <c r="J302" s="165"/>
      <c r="K302" s="72"/>
      <c r="L302" s="84">
        <f>SUM(L300:L301)</f>
        <v>171561.34703275998</v>
      </c>
      <c r="N302" s="84">
        <f>SUM(N300:N301)</f>
        <v>95311.859462644439</v>
      </c>
      <c r="P302" s="84">
        <f>SUM(P300:P301)</f>
        <v>95320</v>
      </c>
      <c r="Q302" s="71"/>
      <c r="R302" s="175">
        <f>SUM(R300:R301)</f>
        <v>8.1405373555680853</v>
      </c>
      <c r="S302" s="77"/>
      <c r="T302" s="85">
        <f t="shared" si="246"/>
        <v>8.5409490502686125E-5</v>
      </c>
      <c r="V302" s="84">
        <f>SUM(V300:V301)</f>
        <v>2383</v>
      </c>
    </row>
    <row r="303" spans="2:26" ht="15" customHeight="1">
      <c r="B303" s="68" t="s">
        <v>119</v>
      </c>
      <c r="C303" s="73" t="s">
        <v>2950</v>
      </c>
      <c r="D303" s="73" t="s">
        <v>2959</v>
      </c>
      <c r="E303" s="73" t="s">
        <v>2960</v>
      </c>
      <c r="F303" s="76">
        <v>8544</v>
      </c>
      <c r="G303" s="76">
        <v>36067</v>
      </c>
      <c r="H303" s="100">
        <f t="shared" si="214"/>
        <v>4.2213249063670411</v>
      </c>
      <c r="J303" s="104">
        <f t="shared" ref="J303:J308" si="249">$J$33</f>
        <v>2.9100000000000001E-2</v>
      </c>
      <c r="L303" s="69">
        <f t="shared" si="242"/>
        <v>38196.641296269998</v>
      </c>
      <c r="N303" s="69">
        <f t="shared" si="243"/>
        <v>21220.356275705555</v>
      </c>
      <c r="P303" s="81">
        <f t="shared" si="244"/>
        <v>21240</v>
      </c>
      <c r="Q303" s="71"/>
      <c r="R303" s="74">
        <f t="shared" si="245"/>
        <v>19.643724294444837</v>
      </c>
      <c r="S303" s="77"/>
      <c r="T303" s="75">
        <f t="shared" si="246"/>
        <v>9.2570190807466561E-4</v>
      </c>
      <c r="U303" s="69"/>
      <c r="V303" s="81">
        <f t="shared" si="247"/>
        <v>531</v>
      </c>
    </row>
    <row r="304" spans="2:26" ht="15" customHeight="1">
      <c r="B304" s="68" t="s">
        <v>119</v>
      </c>
      <c r="C304" s="73" t="s">
        <v>2950</v>
      </c>
      <c r="D304" s="73" t="s">
        <v>2959</v>
      </c>
      <c r="E304" s="73" t="s">
        <v>2961</v>
      </c>
      <c r="F304" s="76">
        <v>8429</v>
      </c>
      <c r="G304" s="76">
        <v>35871</v>
      </c>
      <c r="H304" s="100">
        <f t="shared" si="214"/>
        <v>4.25566496618816</v>
      </c>
      <c r="J304" s="104">
        <f t="shared" si="249"/>
        <v>2.9100000000000001E-2</v>
      </c>
      <c r="L304" s="69">
        <f t="shared" si="242"/>
        <v>37989.068121509998</v>
      </c>
      <c r="N304" s="69">
        <f t="shared" si="243"/>
        <v>21105.037845283332</v>
      </c>
      <c r="P304" s="81">
        <f t="shared" si="244"/>
        <v>21120</v>
      </c>
      <c r="Q304" s="71"/>
      <c r="R304" s="74">
        <f t="shared" si="245"/>
        <v>14.96215471666801</v>
      </c>
      <c r="S304" s="77"/>
      <c r="T304" s="75">
        <f t="shared" si="246"/>
        <v>7.0893759235839669E-4</v>
      </c>
      <c r="U304" s="69"/>
      <c r="V304" s="81">
        <f t="shared" si="247"/>
        <v>528</v>
      </c>
    </row>
    <row r="305" spans="2:24" ht="15" customHeight="1">
      <c r="B305" s="68" t="s">
        <v>119</v>
      </c>
      <c r="C305" s="73" t="s">
        <v>2950</v>
      </c>
      <c r="D305" s="73" t="s">
        <v>2959</v>
      </c>
      <c r="E305" s="73" t="s">
        <v>2962</v>
      </c>
      <c r="F305" s="76">
        <v>8486</v>
      </c>
      <c r="G305" s="76">
        <v>37238</v>
      </c>
      <c r="H305" s="100">
        <f t="shared" si="214"/>
        <v>4.3881687485269856</v>
      </c>
      <c r="J305" s="104">
        <f t="shared" si="249"/>
        <v>2.9100000000000001E-2</v>
      </c>
      <c r="L305" s="69">
        <f t="shared" si="242"/>
        <v>39436.785110779994</v>
      </c>
      <c r="N305" s="69">
        <f t="shared" si="243"/>
        <v>21909.325061544441</v>
      </c>
      <c r="P305" s="81">
        <f t="shared" si="244"/>
        <v>21920</v>
      </c>
      <c r="Q305" s="71"/>
      <c r="R305" s="74">
        <f t="shared" si="245"/>
        <v>10.674938455558731</v>
      </c>
      <c r="S305" s="77"/>
      <c r="T305" s="75">
        <f t="shared" si="246"/>
        <v>4.8723264754036328E-4</v>
      </c>
      <c r="U305" s="69"/>
      <c r="V305" s="81">
        <f t="shared" si="247"/>
        <v>548</v>
      </c>
    </row>
    <row r="306" spans="2:24" ht="15" customHeight="1">
      <c r="B306" s="68" t="s">
        <v>119</v>
      </c>
      <c r="C306" s="73" t="s">
        <v>2950</v>
      </c>
      <c r="D306" s="73" t="s">
        <v>2959</v>
      </c>
      <c r="E306" s="73" t="s">
        <v>2963</v>
      </c>
      <c r="F306" s="76">
        <v>8468</v>
      </c>
      <c r="G306" s="76">
        <v>34606</v>
      </c>
      <c r="H306" s="100">
        <f t="shared" si="214"/>
        <v>4.0866792631081719</v>
      </c>
      <c r="J306" s="104">
        <f t="shared" si="249"/>
        <v>2.9100000000000001E-2</v>
      </c>
      <c r="L306" s="69">
        <f t="shared" si="242"/>
        <v>36649.373906859997</v>
      </c>
      <c r="N306" s="69">
        <f t="shared" si="243"/>
        <v>20360.763281588886</v>
      </c>
      <c r="P306" s="81">
        <f t="shared" si="244"/>
        <v>20400</v>
      </c>
      <c r="Q306" s="71"/>
      <c r="R306" s="74">
        <f t="shared" si="245"/>
        <v>39.236718411113543</v>
      </c>
      <c r="S306" s="77"/>
      <c r="T306" s="75">
        <f t="shared" si="246"/>
        <v>1.9270750250602413E-3</v>
      </c>
      <c r="U306" s="69"/>
      <c r="V306" s="81">
        <f t="shared" si="247"/>
        <v>510</v>
      </c>
    </row>
    <row r="307" spans="2:24" ht="15" customHeight="1">
      <c r="B307" s="68" t="s">
        <v>119</v>
      </c>
      <c r="C307" s="73" t="s">
        <v>2950</v>
      </c>
      <c r="D307" s="73" t="s">
        <v>2959</v>
      </c>
      <c r="E307" s="73" t="s">
        <v>2964</v>
      </c>
      <c r="F307" s="76">
        <v>3296</v>
      </c>
      <c r="G307" s="76">
        <v>15182</v>
      </c>
      <c r="H307" s="100">
        <f t="shared" si="214"/>
        <v>4.6061893203883493</v>
      </c>
      <c r="J307" s="104">
        <f t="shared" si="249"/>
        <v>2.9100000000000001E-2</v>
      </c>
      <c r="L307" s="69">
        <f t="shared" si="242"/>
        <v>16078.448669419999</v>
      </c>
      <c r="N307" s="69">
        <f t="shared" si="243"/>
        <v>8932.4714830111097</v>
      </c>
      <c r="P307" s="81">
        <f t="shared" si="244"/>
        <v>8960</v>
      </c>
      <c r="Q307" s="71"/>
      <c r="R307" s="74">
        <f t="shared" si="245"/>
        <v>27.52851698889026</v>
      </c>
      <c r="S307" s="77"/>
      <c r="T307" s="75">
        <f t="shared" si="246"/>
        <v>3.0818477328752106E-3</v>
      </c>
      <c r="U307" s="69"/>
      <c r="V307" s="81">
        <f t="shared" si="247"/>
        <v>224</v>
      </c>
    </row>
    <row r="308" spans="2:24" ht="15" customHeight="1">
      <c r="B308" s="68" t="s">
        <v>119</v>
      </c>
      <c r="C308" s="73" t="s">
        <v>2950</v>
      </c>
      <c r="D308" s="73" t="s">
        <v>2959</v>
      </c>
      <c r="E308" s="73" t="s">
        <v>2965</v>
      </c>
      <c r="F308" s="76">
        <v>7872</v>
      </c>
      <c r="G308" s="76">
        <v>37900</v>
      </c>
      <c r="H308" s="100">
        <f t="shared" si="214"/>
        <v>4.8145325203252032</v>
      </c>
      <c r="J308" s="104">
        <f t="shared" si="249"/>
        <v>2.9100000000000001E-2</v>
      </c>
      <c r="K308" s="88"/>
      <c r="L308" s="69">
        <f t="shared" si="242"/>
        <v>40137.874098999993</v>
      </c>
      <c r="N308" s="69">
        <f t="shared" si="243"/>
        <v>22298.818943888884</v>
      </c>
      <c r="P308" s="81">
        <f t="shared" si="244"/>
        <v>22320</v>
      </c>
      <c r="Q308" s="71"/>
      <c r="R308" s="74">
        <f t="shared" si="245"/>
        <v>21.18105611111605</v>
      </c>
      <c r="S308" s="77"/>
      <c r="T308" s="75">
        <f t="shared" si="246"/>
        <v>9.4987345134352219E-4</v>
      </c>
      <c r="U308" s="69"/>
      <c r="V308" s="81">
        <f t="shared" si="247"/>
        <v>558</v>
      </c>
      <c r="W308" s="88"/>
      <c r="X308" s="88"/>
    </row>
    <row r="309" spans="2:24" ht="15" customHeight="1" thickBot="1">
      <c r="B309" s="95" t="s">
        <v>119</v>
      </c>
      <c r="C309" s="96" t="s">
        <v>2950</v>
      </c>
      <c r="D309" s="96" t="s">
        <v>2959</v>
      </c>
      <c r="E309" s="73"/>
      <c r="F309" s="84">
        <f>SUM(F303:F308)</f>
        <v>45095</v>
      </c>
      <c r="G309" s="84">
        <f>SUM(G303:G308)</f>
        <v>196864</v>
      </c>
      <c r="H309" s="196">
        <f t="shared" si="214"/>
        <v>4.3655394167867838</v>
      </c>
      <c r="I309" s="72"/>
      <c r="J309" s="165"/>
      <c r="K309" s="72"/>
      <c r="L309" s="84">
        <f>SUM(L303:L308)</f>
        <v>208488.19120383996</v>
      </c>
      <c r="N309" s="84">
        <f>SUM(N303:N308)</f>
        <v>115826.77289102219</v>
      </c>
      <c r="P309" s="84">
        <f>SUM(P303:P308)</f>
        <v>115960</v>
      </c>
      <c r="Q309" s="71"/>
      <c r="R309" s="175">
        <f>SUM(R303:R308)</f>
        <v>133.22710897779143</v>
      </c>
      <c r="S309" s="77"/>
      <c r="T309" s="85">
        <f t="shared" si="246"/>
        <v>1.1502272372134609E-3</v>
      </c>
      <c r="V309" s="84">
        <f>SUM(V303:V308)</f>
        <v>2899</v>
      </c>
      <c r="W309" s="88"/>
      <c r="X309" s="88"/>
    </row>
    <row r="310" spans="2:24" ht="15" customHeight="1" thickBot="1">
      <c r="C310" s="73"/>
      <c r="D310" s="73"/>
      <c r="E310" s="73"/>
      <c r="F310" s="198">
        <f>F309+F302+F299</f>
        <v>145575</v>
      </c>
      <c r="G310" s="198">
        <f>G309+G302+G299</f>
        <v>599817</v>
      </c>
      <c r="H310" s="200">
        <f t="shared" si="214"/>
        <v>4.120329726944874</v>
      </c>
      <c r="J310" s="188"/>
      <c r="L310" s="198">
        <f>L309+L302+L299</f>
        <v>635234.28043376992</v>
      </c>
      <c r="N310" s="198">
        <f>N309+N302+N299</f>
        <v>352907.93357431662</v>
      </c>
      <c r="P310" s="198">
        <f>P309+P302+P299</f>
        <v>353160</v>
      </c>
      <c r="R310" s="210">
        <f>R309+R302+R299</f>
        <v>252.06642568337884</v>
      </c>
      <c r="T310" s="201">
        <f t="shared" si="246"/>
        <v>7.142554805453185E-4</v>
      </c>
      <c r="V310" s="198">
        <f>V309+V302+V299</f>
        <v>8829</v>
      </c>
    </row>
    <row r="311" spans="2:24" ht="15" customHeight="1">
      <c r="C311" s="73"/>
      <c r="D311" s="73"/>
      <c r="E311" s="73"/>
      <c r="F311" s="189"/>
      <c r="G311" s="189"/>
      <c r="H311" s="100"/>
      <c r="I311" s="189"/>
      <c r="J311" s="189"/>
      <c r="K311" s="189"/>
      <c r="L311" s="189"/>
      <c r="M311" s="189"/>
      <c r="N311" s="189"/>
      <c r="O311" s="189"/>
      <c r="P311" s="189"/>
      <c r="Q311" s="189"/>
      <c r="R311" s="142"/>
      <c r="S311" s="189"/>
      <c r="T311" s="189"/>
      <c r="U311" s="189"/>
      <c r="V311" s="189"/>
      <c r="W311" s="189"/>
      <c r="X311" s="189"/>
    </row>
    <row r="312" spans="2:24" ht="15" customHeight="1">
      <c r="B312" s="68" t="s">
        <v>119</v>
      </c>
      <c r="C312" s="73" t="s">
        <v>2966</v>
      </c>
      <c r="D312" s="73" t="s">
        <v>2967</v>
      </c>
      <c r="E312" s="73" t="s">
        <v>2968</v>
      </c>
      <c r="F312" s="76">
        <v>4243</v>
      </c>
      <c r="G312" s="76">
        <v>18277</v>
      </c>
      <c r="H312" s="100">
        <f t="shared" si="214"/>
        <v>4.307565401838322</v>
      </c>
      <c r="J312" s="104">
        <f t="shared" ref="J312:J323" si="250">$J$24</f>
        <v>3.04E-2</v>
      </c>
      <c r="L312" s="69">
        <f t="shared" ref="L312:L323" si="251">G312*((1+J312)^2)</f>
        <v>19405.132472320001</v>
      </c>
      <c r="N312" s="69">
        <f t="shared" ref="N312:N323" si="252">L312/$N$6</f>
        <v>10780.629151288889</v>
      </c>
      <c r="P312" s="81">
        <f t="shared" ref="P312:P323" si="253">ROUNDUP(N312/40,0)*40</f>
        <v>10800</v>
      </c>
      <c r="Q312" s="71"/>
      <c r="R312" s="74">
        <f t="shared" ref="R312:R323" si="254">P312-N312</f>
        <v>19.370848711110739</v>
      </c>
      <c r="S312" s="77"/>
      <c r="T312" s="75">
        <f t="shared" ref="T312:T392" si="255">R312/N312</f>
        <v>1.7968198738006712E-3</v>
      </c>
      <c r="U312" s="69"/>
      <c r="V312" s="81">
        <f t="shared" ref="V312:V323" si="256">P312/40</f>
        <v>270</v>
      </c>
    </row>
    <row r="313" spans="2:24" ht="15" customHeight="1">
      <c r="B313" s="68" t="s">
        <v>119</v>
      </c>
      <c r="C313" s="73" t="s">
        <v>2966</v>
      </c>
      <c r="D313" s="73" t="s">
        <v>2967</v>
      </c>
      <c r="E313" s="73" t="s">
        <v>1480</v>
      </c>
      <c r="F313" s="76">
        <v>828</v>
      </c>
      <c r="G313" s="76">
        <v>6302</v>
      </c>
      <c r="H313" s="100">
        <f t="shared" ref="H313:H318" si="257">G313/F313</f>
        <v>7.6111111111111107</v>
      </c>
      <c r="J313" s="104">
        <f t="shared" si="250"/>
        <v>3.04E-2</v>
      </c>
      <c r="L313" s="69">
        <f t="shared" ref="L313:L318" si="258">G313*((1+J313)^2)</f>
        <v>6690.9856563200001</v>
      </c>
      <c r="N313" s="69">
        <f t="shared" ref="N313:N318" si="259">L313/$N$6</f>
        <v>3717.2142535111111</v>
      </c>
      <c r="P313" s="81">
        <f t="shared" ref="P313:P318" si="260">ROUNDUP(N313/40,0)*40</f>
        <v>3720</v>
      </c>
      <c r="Q313" s="71"/>
      <c r="R313" s="74">
        <f t="shared" ref="R313:R318" si="261">P313-N313</f>
        <v>2.7857464888888899</v>
      </c>
      <c r="S313" s="77"/>
      <c r="T313" s="75">
        <f t="shared" ref="T313:T318" si="262">R313/N313</f>
        <v>7.4941778947974302E-4</v>
      </c>
      <c r="U313" s="69"/>
      <c r="V313" s="81">
        <f t="shared" ref="V313:V318" si="263">P313/40</f>
        <v>93</v>
      </c>
    </row>
    <row r="314" spans="2:24" ht="15" customHeight="1">
      <c r="B314" s="68" t="s">
        <v>119</v>
      </c>
      <c r="C314" s="73" t="s">
        <v>2966</v>
      </c>
      <c r="D314" s="73" t="s">
        <v>2967</v>
      </c>
      <c r="E314" s="73" t="s">
        <v>2969</v>
      </c>
      <c r="F314" s="76">
        <v>2139</v>
      </c>
      <c r="G314" s="76">
        <v>11648</v>
      </c>
      <c r="H314" s="100">
        <f t="shared" si="257"/>
        <v>5.4455352968676953</v>
      </c>
      <c r="J314" s="104">
        <f t="shared" si="250"/>
        <v>3.04E-2</v>
      </c>
      <c r="L314" s="69">
        <f t="shared" si="258"/>
        <v>12366.963015679999</v>
      </c>
      <c r="N314" s="69">
        <f t="shared" si="259"/>
        <v>6870.535008711111</v>
      </c>
      <c r="P314" s="81">
        <f t="shared" si="260"/>
        <v>6880</v>
      </c>
      <c r="Q314" s="71"/>
      <c r="R314" s="74">
        <f t="shared" si="261"/>
        <v>9.4649912888889958</v>
      </c>
      <c r="S314" s="77"/>
      <c r="T314" s="75">
        <f t="shared" si="262"/>
        <v>1.3776207059404237E-3</v>
      </c>
      <c r="U314" s="69"/>
      <c r="V314" s="81">
        <f t="shared" si="263"/>
        <v>172</v>
      </c>
    </row>
    <row r="315" spans="2:24" ht="15" customHeight="1">
      <c r="B315" s="68" t="s">
        <v>119</v>
      </c>
      <c r="C315" s="73" t="s">
        <v>2966</v>
      </c>
      <c r="D315" s="73" t="s">
        <v>2967</v>
      </c>
      <c r="E315" s="73" t="s">
        <v>2970</v>
      </c>
      <c r="F315" s="76">
        <v>2294</v>
      </c>
      <c r="G315" s="76">
        <v>9811</v>
      </c>
      <c r="H315" s="100">
        <f t="shared" si="257"/>
        <v>4.2768090671316479</v>
      </c>
      <c r="J315" s="104">
        <f t="shared" si="250"/>
        <v>3.04E-2</v>
      </c>
      <c r="L315" s="69">
        <f t="shared" si="258"/>
        <v>10416.575733760001</v>
      </c>
      <c r="N315" s="69">
        <f t="shared" si="259"/>
        <v>5786.9865187555561</v>
      </c>
      <c r="P315" s="81">
        <f t="shared" si="260"/>
        <v>5800</v>
      </c>
      <c r="Q315" s="71"/>
      <c r="R315" s="74">
        <f t="shared" si="261"/>
        <v>13.013481244443938</v>
      </c>
      <c r="S315" s="77"/>
      <c r="T315" s="75">
        <f t="shared" si="262"/>
        <v>2.2487491896287294E-3</v>
      </c>
      <c r="U315" s="69"/>
      <c r="V315" s="81">
        <f t="shared" si="263"/>
        <v>145</v>
      </c>
    </row>
    <row r="316" spans="2:24" ht="15" customHeight="1">
      <c r="B316" s="68" t="s">
        <v>119</v>
      </c>
      <c r="C316" s="73" t="s">
        <v>2966</v>
      </c>
      <c r="D316" s="73" t="s">
        <v>2967</v>
      </c>
      <c r="E316" s="73" t="s">
        <v>2971</v>
      </c>
      <c r="F316" s="76">
        <v>2653</v>
      </c>
      <c r="G316" s="76">
        <v>11013</v>
      </c>
      <c r="H316" s="100">
        <f t="shared" si="257"/>
        <v>4.1511496419148131</v>
      </c>
      <c r="J316" s="104">
        <f t="shared" si="250"/>
        <v>3.04E-2</v>
      </c>
      <c r="L316" s="69">
        <f t="shared" si="258"/>
        <v>11692.76817408</v>
      </c>
      <c r="N316" s="69">
        <f t="shared" si="259"/>
        <v>6495.9823189333329</v>
      </c>
      <c r="P316" s="81">
        <f t="shared" si="260"/>
        <v>6520</v>
      </c>
      <c r="Q316" s="71"/>
      <c r="R316" s="74">
        <f t="shared" si="261"/>
        <v>24.017681066667137</v>
      </c>
      <c r="S316" s="77"/>
      <c r="T316" s="75">
        <f t="shared" si="262"/>
        <v>3.6973131833602248E-3</v>
      </c>
      <c r="U316" s="69"/>
      <c r="V316" s="81">
        <f t="shared" si="263"/>
        <v>163</v>
      </c>
    </row>
    <row r="317" spans="2:24" ht="15" customHeight="1">
      <c r="B317" s="68" t="s">
        <v>119</v>
      </c>
      <c r="C317" s="73" t="s">
        <v>2966</v>
      </c>
      <c r="D317" s="73" t="s">
        <v>2967</v>
      </c>
      <c r="E317" s="73" t="s">
        <v>2967</v>
      </c>
      <c r="F317" s="76">
        <v>4392</v>
      </c>
      <c r="G317" s="76">
        <v>19026</v>
      </c>
      <c r="H317" s="100">
        <f t="shared" si="257"/>
        <v>4.331967213114754</v>
      </c>
      <c r="J317" s="104">
        <f t="shared" si="250"/>
        <v>3.04E-2</v>
      </c>
      <c r="L317" s="69">
        <f t="shared" si="258"/>
        <v>20200.363868160002</v>
      </c>
      <c r="N317" s="69">
        <f t="shared" si="259"/>
        <v>11222.424371200001</v>
      </c>
      <c r="P317" s="81">
        <f t="shared" si="260"/>
        <v>11240</v>
      </c>
      <c r="Q317" s="71"/>
      <c r="R317" s="74">
        <f t="shared" si="261"/>
        <v>17.575628799999322</v>
      </c>
      <c r="S317" s="77"/>
      <c r="T317" s="75">
        <f t="shared" si="262"/>
        <v>1.5661169296986744E-3</v>
      </c>
      <c r="U317" s="69"/>
      <c r="V317" s="81">
        <f t="shared" si="263"/>
        <v>281</v>
      </c>
      <c r="W317" s="88"/>
      <c r="X317" s="88"/>
    </row>
    <row r="318" spans="2:24" ht="15" customHeight="1">
      <c r="B318" s="68" t="s">
        <v>119</v>
      </c>
      <c r="C318" s="73" t="s">
        <v>2966</v>
      </c>
      <c r="D318" s="73" t="s">
        <v>2967</v>
      </c>
      <c r="E318" s="73" t="s">
        <v>2972</v>
      </c>
      <c r="F318" s="76">
        <v>1992</v>
      </c>
      <c r="G318" s="76">
        <v>7238</v>
      </c>
      <c r="H318" s="100">
        <f t="shared" si="257"/>
        <v>3.6335341365461846</v>
      </c>
      <c r="J318" s="104">
        <f t="shared" si="250"/>
        <v>3.04E-2</v>
      </c>
      <c r="L318" s="69">
        <f t="shared" si="258"/>
        <v>7684.75947008</v>
      </c>
      <c r="N318" s="69">
        <f t="shared" si="259"/>
        <v>4269.3108167111113</v>
      </c>
      <c r="P318" s="81">
        <f t="shared" si="260"/>
        <v>4280</v>
      </c>
      <c r="Q318" s="71"/>
      <c r="R318" s="74">
        <f t="shared" si="261"/>
        <v>10.689183288888671</v>
      </c>
      <c r="S318" s="77"/>
      <c r="T318" s="75">
        <f t="shared" si="262"/>
        <v>2.5037257177548734E-3</v>
      </c>
      <c r="U318" s="69"/>
      <c r="V318" s="81">
        <f t="shared" si="263"/>
        <v>107</v>
      </c>
      <c r="W318" s="88"/>
      <c r="X318" s="88"/>
    </row>
    <row r="319" spans="2:24" ht="15" customHeight="1">
      <c r="B319" s="68" t="s">
        <v>119</v>
      </c>
      <c r="C319" s="73" t="s">
        <v>2966</v>
      </c>
      <c r="D319" s="73" t="s">
        <v>2967</v>
      </c>
      <c r="E319" s="73" t="s">
        <v>1481</v>
      </c>
      <c r="F319" s="76">
        <v>1138</v>
      </c>
      <c r="G319" s="76">
        <v>8135</v>
      </c>
      <c r="H319" s="100">
        <f t="shared" si="214"/>
        <v>7.1485061511423549</v>
      </c>
      <c r="J319" s="104">
        <f t="shared" si="250"/>
        <v>3.04E-2</v>
      </c>
      <c r="L319" s="69">
        <f t="shared" si="251"/>
        <v>8637.1260416000005</v>
      </c>
      <c r="N319" s="69">
        <f t="shared" si="252"/>
        <v>4798.4033564444444</v>
      </c>
      <c r="P319" s="81">
        <f t="shared" si="253"/>
        <v>4800</v>
      </c>
      <c r="Q319" s="71"/>
      <c r="R319" s="74">
        <f t="shared" si="254"/>
        <v>1.5966435555556018</v>
      </c>
      <c r="S319" s="77"/>
      <c r="T319" s="75">
        <f t="shared" si="255"/>
        <v>3.3274475631800453E-4</v>
      </c>
      <c r="U319" s="69"/>
      <c r="V319" s="81">
        <f t="shared" si="256"/>
        <v>120</v>
      </c>
    </row>
    <row r="320" spans="2:24" ht="15" customHeight="1">
      <c r="B320" s="68" t="s">
        <v>119</v>
      </c>
      <c r="C320" s="73" t="s">
        <v>2966</v>
      </c>
      <c r="D320" s="73" t="s">
        <v>2967</v>
      </c>
      <c r="E320" s="73" t="s">
        <v>2973</v>
      </c>
      <c r="F320" s="76">
        <v>1602</v>
      </c>
      <c r="G320" s="76">
        <v>6295</v>
      </c>
      <c r="H320" s="100">
        <f t="shared" si="214"/>
        <v>3.9294631710362049</v>
      </c>
      <c r="J320" s="104">
        <f t="shared" si="250"/>
        <v>3.04E-2</v>
      </c>
      <c r="L320" s="69">
        <f t="shared" si="251"/>
        <v>6683.5535872</v>
      </c>
      <c r="N320" s="69">
        <f t="shared" si="252"/>
        <v>3713.0853262222222</v>
      </c>
      <c r="P320" s="81">
        <f t="shared" si="253"/>
        <v>3720</v>
      </c>
      <c r="Q320" s="71"/>
      <c r="R320" s="74">
        <f t="shared" si="254"/>
        <v>6.9146737777778071</v>
      </c>
      <c r="S320" s="77"/>
      <c r="T320" s="75">
        <f t="shared" si="255"/>
        <v>1.8622447830502604E-3</v>
      </c>
      <c r="U320" s="69"/>
      <c r="V320" s="81">
        <f t="shared" si="256"/>
        <v>93</v>
      </c>
    </row>
    <row r="321" spans="2:22" ht="15" customHeight="1">
      <c r="B321" s="68" t="s">
        <v>119</v>
      </c>
      <c r="C321" s="73" t="s">
        <v>2966</v>
      </c>
      <c r="D321" s="73" t="s">
        <v>2967</v>
      </c>
      <c r="E321" s="73" t="s">
        <v>2974</v>
      </c>
      <c r="F321" s="76">
        <v>5531</v>
      </c>
      <c r="G321" s="76">
        <v>23562</v>
      </c>
      <c r="H321" s="100">
        <f t="shared" si="214"/>
        <v>4.2599891520520705</v>
      </c>
      <c r="J321" s="104">
        <f t="shared" si="250"/>
        <v>3.04E-2</v>
      </c>
      <c r="L321" s="69">
        <f t="shared" si="251"/>
        <v>25016.344657919999</v>
      </c>
      <c r="N321" s="69">
        <f t="shared" si="252"/>
        <v>13897.969254399999</v>
      </c>
      <c r="P321" s="81">
        <f t="shared" si="253"/>
        <v>13920</v>
      </c>
      <c r="Q321" s="71"/>
      <c r="R321" s="74">
        <f t="shared" si="254"/>
        <v>22.030745600000955</v>
      </c>
      <c r="S321" s="77"/>
      <c r="T321" s="75">
        <f t="shared" si="255"/>
        <v>1.5851773159611918E-3</v>
      </c>
      <c r="U321" s="69"/>
      <c r="V321" s="81">
        <f t="shared" si="256"/>
        <v>348</v>
      </c>
    </row>
    <row r="322" spans="2:22" ht="15" customHeight="1">
      <c r="B322" s="68" t="s">
        <v>119</v>
      </c>
      <c r="C322" s="73" t="s">
        <v>2966</v>
      </c>
      <c r="D322" s="73" t="s">
        <v>2967</v>
      </c>
      <c r="E322" s="73" t="s">
        <v>2975</v>
      </c>
      <c r="F322" s="76">
        <v>2820</v>
      </c>
      <c r="G322" s="76">
        <v>10935</v>
      </c>
      <c r="H322" s="100">
        <f t="shared" si="214"/>
        <v>3.8776595744680851</v>
      </c>
      <c r="J322" s="104">
        <f t="shared" si="250"/>
        <v>3.04E-2</v>
      </c>
      <c r="L322" s="69">
        <f t="shared" si="251"/>
        <v>11609.953689600001</v>
      </c>
      <c r="N322" s="69">
        <f t="shared" si="252"/>
        <v>6449.9742720000004</v>
      </c>
      <c r="P322" s="81">
        <f t="shared" si="253"/>
        <v>6480</v>
      </c>
      <c r="Q322" s="71"/>
      <c r="R322" s="74">
        <f t="shared" si="254"/>
        <v>30.025727999999617</v>
      </c>
      <c r="S322" s="77"/>
      <c r="T322" s="75">
        <f t="shared" si="255"/>
        <v>4.6551701966230132E-3</v>
      </c>
      <c r="U322" s="69"/>
      <c r="V322" s="81">
        <f t="shared" si="256"/>
        <v>162</v>
      </c>
    </row>
    <row r="323" spans="2:22" ht="15" customHeight="1">
      <c r="B323" s="68" t="s">
        <v>119</v>
      </c>
      <c r="C323" s="73" t="s">
        <v>2966</v>
      </c>
      <c r="D323" s="73" t="s">
        <v>2967</v>
      </c>
      <c r="E323" s="73" t="s">
        <v>2976</v>
      </c>
      <c r="F323" s="76">
        <v>2498</v>
      </c>
      <c r="G323" s="76">
        <v>12826</v>
      </c>
      <c r="H323" s="100">
        <f t="shared" si="214"/>
        <v>5.1345076060848678</v>
      </c>
      <c r="J323" s="104">
        <f t="shared" si="250"/>
        <v>3.04E-2</v>
      </c>
      <c r="L323" s="69">
        <f t="shared" si="251"/>
        <v>13617.674076159999</v>
      </c>
      <c r="N323" s="69">
        <f t="shared" si="252"/>
        <v>7565.3744867555552</v>
      </c>
      <c r="P323" s="81">
        <f t="shared" si="253"/>
        <v>7600</v>
      </c>
      <c r="Q323" s="71"/>
      <c r="R323" s="74">
        <f t="shared" si="254"/>
        <v>34.625513244444846</v>
      </c>
      <c r="S323" s="77"/>
      <c r="T323" s="75">
        <f t="shared" si="255"/>
        <v>4.5768406184072659E-3</v>
      </c>
      <c r="U323" s="69"/>
      <c r="V323" s="81">
        <f t="shared" si="256"/>
        <v>190</v>
      </c>
    </row>
    <row r="324" spans="2:22" ht="15" customHeight="1" thickBot="1">
      <c r="B324" s="97" t="s">
        <v>119</v>
      </c>
      <c r="C324" s="98" t="s">
        <v>2966</v>
      </c>
      <c r="D324" s="98" t="s">
        <v>2967</v>
      </c>
      <c r="E324" s="70"/>
      <c r="F324" s="82">
        <f>SUM(F312:F323)</f>
        <v>32130</v>
      </c>
      <c r="G324" s="82">
        <f>SUM(G312:G323)</f>
        <v>145068</v>
      </c>
      <c r="H324" s="192">
        <f t="shared" si="214"/>
        <v>4.515032679738562</v>
      </c>
      <c r="I324" s="72"/>
      <c r="J324" s="191"/>
      <c r="K324" s="72"/>
      <c r="L324" s="82">
        <f>SUM(L312:L323)</f>
        <v>154022.20044288001</v>
      </c>
      <c r="N324" s="82">
        <f>SUM(N312:N323)</f>
        <v>85567.889134933343</v>
      </c>
      <c r="P324" s="82">
        <f>SUM(P312:P323)</f>
        <v>85760</v>
      </c>
      <c r="Q324" s="71"/>
      <c r="R324" s="177">
        <f>SUM(R312:R323)</f>
        <v>192.11086506666652</v>
      </c>
      <c r="S324" s="77"/>
      <c r="T324" s="83">
        <f t="shared" si="255"/>
        <v>2.2451280148295337E-3</v>
      </c>
      <c r="V324" s="82">
        <f>SUM(V312:V323)</f>
        <v>2144</v>
      </c>
    </row>
    <row r="325" spans="2:22" ht="15" customHeight="1">
      <c r="C325" s="70"/>
      <c r="D325" s="70"/>
      <c r="E325" s="70"/>
      <c r="F325" s="68"/>
      <c r="G325" s="68"/>
      <c r="H325" s="100"/>
    </row>
    <row r="326" spans="2:22" ht="15" customHeight="1">
      <c r="B326" s="68" t="s">
        <v>119</v>
      </c>
      <c r="C326" s="73" t="s">
        <v>2977</v>
      </c>
      <c r="D326" s="73" t="s">
        <v>2978</v>
      </c>
      <c r="E326" s="73" t="s">
        <v>2979</v>
      </c>
      <c r="F326" s="76">
        <v>4131</v>
      </c>
      <c r="G326" s="76">
        <v>20081</v>
      </c>
      <c r="H326" s="100">
        <f t="shared" si="214"/>
        <v>4.8610505930767367</v>
      </c>
      <c r="J326" s="104">
        <f t="shared" ref="J326:J336" si="264">$J$17</f>
        <v>2.9899999999999999E-2</v>
      </c>
      <c r="L326" s="69">
        <f t="shared" ref="L326:L336" si="265">G326*((1+J326)^2)</f>
        <v>21299.796414810004</v>
      </c>
      <c r="N326" s="69">
        <f t="shared" ref="N326:N336" si="266">L326/$N$6</f>
        <v>11833.220230450002</v>
      </c>
      <c r="P326" s="81">
        <f t="shared" ref="P326:P336" si="267">ROUNDUP(N326/40,0)*40</f>
        <v>11840</v>
      </c>
      <c r="Q326" s="71"/>
      <c r="R326" s="74">
        <f t="shared" ref="R326:R336" si="268">P326-N326</f>
        <v>6.7797695499975816</v>
      </c>
      <c r="S326" s="77"/>
      <c r="T326" s="75">
        <f t="shared" ref="T326:T336" si="269">R326/N326</f>
        <v>5.7294374802147627E-4</v>
      </c>
      <c r="U326" s="69"/>
      <c r="V326" s="81">
        <f t="shared" ref="V326:V336" si="270">P326/40</f>
        <v>296</v>
      </c>
    </row>
    <row r="327" spans="2:22" ht="15" customHeight="1">
      <c r="B327" s="68" t="s">
        <v>119</v>
      </c>
      <c r="C327" s="73" t="s">
        <v>2977</v>
      </c>
      <c r="D327" s="73" t="s">
        <v>2978</v>
      </c>
      <c r="E327" s="73" t="s">
        <v>2980</v>
      </c>
      <c r="F327" s="76">
        <v>1986</v>
      </c>
      <c r="G327" s="76">
        <v>8749</v>
      </c>
      <c r="H327" s="100">
        <f t="shared" ref="H327:H333" si="271">G327/F327</f>
        <v>4.405337361530715</v>
      </c>
      <c r="J327" s="104">
        <f t="shared" si="264"/>
        <v>2.9899999999999999E-2</v>
      </c>
      <c r="L327" s="69">
        <f t="shared" ref="L327:L333" si="272">G327*((1+J327)^2)</f>
        <v>9280.011893490002</v>
      </c>
      <c r="N327" s="69">
        <f t="shared" ref="N327:N333" si="273">L327/$N$6</f>
        <v>5155.5621630500009</v>
      </c>
      <c r="P327" s="81">
        <f t="shared" ref="P327:P333" si="274">ROUNDUP(N327/40,0)*40</f>
        <v>5160</v>
      </c>
      <c r="Q327" s="71"/>
      <c r="R327" s="74">
        <f t="shared" ref="R327:R333" si="275">P327-N327</f>
        <v>4.4378369499991095</v>
      </c>
      <c r="S327" s="77"/>
      <c r="T327" s="75">
        <f t="shared" ref="T327:T333" si="276">R327/N327</f>
        <v>8.6078623623339471E-4</v>
      </c>
      <c r="U327" s="69"/>
      <c r="V327" s="81">
        <f t="shared" ref="V327:V333" si="277">P327/40</f>
        <v>129</v>
      </c>
    </row>
    <row r="328" spans="2:22" ht="15" customHeight="1">
      <c r="B328" s="68" t="s">
        <v>119</v>
      </c>
      <c r="C328" s="73" t="s">
        <v>2977</v>
      </c>
      <c r="D328" s="73" t="s">
        <v>2978</v>
      </c>
      <c r="E328" s="73" t="s">
        <v>2981</v>
      </c>
      <c r="F328" s="76">
        <v>3560</v>
      </c>
      <c r="G328" s="76">
        <v>19394</v>
      </c>
      <c r="H328" s="100">
        <f t="shared" si="271"/>
        <v>5.4477528089887644</v>
      </c>
      <c r="J328" s="104">
        <f t="shared" si="264"/>
        <v>2.9899999999999999E-2</v>
      </c>
      <c r="L328" s="69">
        <f t="shared" si="272"/>
        <v>20571.099629940003</v>
      </c>
      <c r="N328" s="69">
        <f t="shared" si="273"/>
        <v>11428.388683300002</v>
      </c>
      <c r="P328" s="81">
        <f t="shared" si="274"/>
        <v>11440</v>
      </c>
      <c r="Q328" s="71"/>
      <c r="R328" s="74">
        <f t="shared" si="275"/>
        <v>11.611316699998497</v>
      </c>
      <c r="S328" s="77"/>
      <c r="T328" s="75">
        <f t="shared" si="276"/>
        <v>1.0160064574077537E-3</v>
      </c>
      <c r="U328" s="69"/>
      <c r="V328" s="81">
        <f t="shared" si="277"/>
        <v>286</v>
      </c>
    </row>
    <row r="329" spans="2:22" ht="15" customHeight="1">
      <c r="B329" s="68" t="s">
        <v>119</v>
      </c>
      <c r="C329" s="73" t="s">
        <v>2977</v>
      </c>
      <c r="D329" s="73" t="s">
        <v>2978</v>
      </c>
      <c r="E329" s="73" t="s">
        <v>2982</v>
      </c>
      <c r="F329" s="76">
        <v>4159</v>
      </c>
      <c r="G329" s="76">
        <v>23917</v>
      </c>
      <c r="H329" s="100">
        <f t="shared" si="271"/>
        <v>5.7506612166386146</v>
      </c>
      <c r="J329" s="104">
        <f t="shared" si="264"/>
        <v>2.9899999999999999E-2</v>
      </c>
      <c r="L329" s="69">
        <f t="shared" si="272"/>
        <v>25368.618637170006</v>
      </c>
      <c r="N329" s="69">
        <f t="shared" si="273"/>
        <v>14093.677020650002</v>
      </c>
      <c r="P329" s="81">
        <f t="shared" si="274"/>
        <v>14120</v>
      </c>
      <c r="Q329" s="71"/>
      <c r="R329" s="74">
        <f t="shared" si="275"/>
        <v>26.322979349997695</v>
      </c>
      <c r="S329" s="77"/>
      <c r="T329" s="75">
        <f t="shared" si="276"/>
        <v>1.867715523168962E-3</v>
      </c>
      <c r="U329" s="69"/>
      <c r="V329" s="81">
        <f t="shared" si="277"/>
        <v>353</v>
      </c>
    </row>
    <row r="330" spans="2:22" ht="15" customHeight="1">
      <c r="B330" s="68" t="s">
        <v>119</v>
      </c>
      <c r="C330" s="73" t="s">
        <v>2977</v>
      </c>
      <c r="D330" s="73" t="s">
        <v>2978</v>
      </c>
      <c r="E330" s="73" t="s">
        <v>2983</v>
      </c>
      <c r="F330" s="76">
        <v>2939</v>
      </c>
      <c r="G330" s="76">
        <v>15855</v>
      </c>
      <c r="H330" s="100">
        <f t="shared" si="271"/>
        <v>5.3946920721333784</v>
      </c>
      <c r="J330" s="104">
        <f t="shared" si="264"/>
        <v>2.9899999999999999E-2</v>
      </c>
      <c r="L330" s="69">
        <f t="shared" si="272"/>
        <v>16817.303528550005</v>
      </c>
      <c r="N330" s="69">
        <f t="shared" si="273"/>
        <v>9342.9464047500023</v>
      </c>
      <c r="P330" s="81">
        <f t="shared" si="274"/>
        <v>9360</v>
      </c>
      <c r="Q330" s="71"/>
      <c r="R330" s="74">
        <f t="shared" si="275"/>
        <v>17.05359524999767</v>
      </c>
      <c r="S330" s="77"/>
      <c r="T330" s="75">
        <f t="shared" si="276"/>
        <v>1.8252909212159811E-3</v>
      </c>
      <c r="U330" s="69"/>
      <c r="V330" s="81">
        <f t="shared" si="277"/>
        <v>234</v>
      </c>
    </row>
    <row r="331" spans="2:22" ht="15" customHeight="1">
      <c r="B331" s="68" t="s">
        <v>119</v>
      </c>
      <c r="C331" s="73" t="s">
        <v>2977</v>
      </c>
      <c r="D331" s="73" t="s">
        <v>2978</v>
      </c>
      <c r="E331" s="73" t="s">
        <v>2984</v>
      </c>
      <c r="F331" s="76">
        <v>6881</v>
      </c>
      <c r="G331" s="76">
        <v>29741</v>
      </c>
      <c r="H331" s="100">
        <f t="shared" si="271"/>
        <v>4.3221915419270456</v>
      </c>
      <c r="J331" s="104">
        <f t="shared" si="264"/>
        <v>2.9899999999999999E-2</v>
      </c>
      <c r="L331" s="69">
        <f t="shared" si="272"/>
        <v>31546.100551410007</v>
      </c>
      <c r="N331" s="69">
        <f t="shared" si="273"/>
        <v>17525.611417450004</v>
      </c>
      <c r="P331" s="81">
        <f t="shared" si="274"/>
        <v>17560</v>
      </c>
      <c r="Q331" s="71"/>
      <c r="R331" s="74">
        <f t="shared" si="275"/>
        <v>34.388582549996499</v>
      </c>
      <c r="S331" s="77"/>
      <c r="T331" s="75">
        <f t="shared" si="276"/>
        <v>1.9621901759020099E-3</v>
      </c>
      <c r="U331" s="69"/>
      <c r="V331" s="81">
        <f t="shared" si="277"/>
        <v>439</v>
      </c>
    </row>
    <row r="332" spans="2:22" ht="15" customHeight="1">
      <c r="B332" s="68" t="s">
        <v>119</v>
      </c>
      <c r="C332" s="73" t="s">
        <v>2977</v>
      </c>
      <c r="D332" s="73" t="s">
        <v>2978</v>
      </c>
      <c r="E332" s="73" t="s">
        <v>2985</v>
      </c>
      <c r="F332" s="76">
        <v>1499</v>
      </c>
      <c r="G332" s="76">
        <v>5778</v>
      </c>
      <c r="H332" s="100">
        <f t="shared" si="271"/>
        <v>3.8545697131420948</v>
      </c>
      <c r="J332" s="104">
        <f t="shared" si="264"/>
        <v>2.9899999999999999E-2</v>
      </c>
      <c r="L332" s="69">
        <f t="shared" si="272"/>
        <v>6128.6899897800013</v>
      </c>
      <c r="N332" s="69">
        <f t="shared" si="273"/>
        <v>3404.8277721000004</v>
      </c>
      <c r="P332" s="81">
        <f t="shared" si="274"/>
        <v>3440</v>
      </c>
      <c r="Q332" s="71"/>
      <c r="R332" s="74">
        <f t="shared" si="275"/>
        <v>35.172227899999598</v>
      </c>
      <c r="S332" s="77"/>
      <c r="T332" s="75">
        <f t="shared" si="276"/>
        <v>1.0330104855290925E-2</v>
      </c>
      <c r="U332" s="69"/>
      <c r="V332" s="81">
        <f t="shared" si="277"/>
        <v>86</v>
      </c>
    </row>
    <row r="333" spans="2:22" ht="15" customHeight="1">
      <c r="B333" s="68" t="s">
        <v>119</v>
      </c>
      <c r="C333" s="73" t="s">
        <v>2977</v>
      </c>
      <c r="D333" s="73" t="s">
        <v>2978</v>
      </c>
      <c r="E333" s="73" t="s">
        <v>2986</v>
      </c>
      <c r="F333" s="76">
        <v>3039</v>
      </c>
      <c r="G333" s="76">
        <v>16461</v>
      </c>
      <c r="H333" s="100">
        <f t="shared" si="271"/>
        <v>5.4165844027640668</v>
      </c>
      <c r="J333" s="104">
        <f t="shared" si="264"/>
        <v>2.9899999999999999E-2</v>
      </c>
      <c r="L333" s="69">
        <f t="shared" si="272"/>
        <v>17460.084098610005</v>
      </c>
      <c r="N333" s="69">
        <f t="shared" si="273"/>
        <v>9700.0467214500022</v>
      </c>
      <c r="P333" s="81">
        <f t="shared" si="274"/>
        <v>9720</v>
      </c>
      <c r="Q333" s="71"/>
      <c r="R333" s="74">
        <f t="shared" si="275"/>
        <v>19.953278549997776</v>
      </c>
      <c r="S333" s="77"/>
      <c r="T333" s="75">
        <f t="shared" si="276"/>
        <v>2.0570291177953296E-3</v>
      </c>
      <c r="U333" s="69"/>
      <c r="V333" s="81">
        <f t="shared" si="277"/>
        <v>243</v>
      </c>
    </row>
    <row r="334" spans="2:22" ht="15" customHeight="1">
      <c r="B334" s="68" t="s">
        <v>119</v>
      </c>
      <c r="C334" s="73" t="s">
        <v>2977</v>
      </c>
      <c r="D334" s="73" t="s">
        <v>2978</v>
      </c>
      <c r="E334" s="73" t="s">
        <v>2987</v>
      </c>
      <c r="F334" s="76">
        <v>2285</v>
      </c>
      <c r="G334" s="76">
        <v>10289</v>
      </c>
      <c r="H334" s="100">
        <f t="shared" si="214"/>
        <v>4.5028446389496715</v>
      </c>
      <c r="J334" s="104">
        <f t="shared" si="264"/>
        <v>2.9899999999999999E-2</v>
      </c>
      <c r="L334" s="69">
        <f t="shared" si="265"/>
        <v>10913.480668890003</v>
      </c>
      <c r="N334" s="69">
        <f t="shared" si="266"/>
        <v>6063.0448160500009</v>
      </c>
      <c r="P334" s="81">
        <f t="shared" si="267"/>
        <v>6080</v>
      </c>
      <c r="Q334" s="71"/>
      <c r="R334" s="74">
        <f t="shared" si="268"/>
        <v>16.955183949999082</v>
      </c>
      <c r="S334" s="77"/>
      <c r="T334" s="75">
        <f t="shared" si="269"/>
        <v>2.7964800631385032E-3</v>
      </c>
      <c r="U334" s="69"/>
      <c r="V334" s="81">
        <f t="shared" si="270"/>
        <v>152</v>
      </c>
    </row>
    <row r="335" spans="2:22" ht="15" customHeight="1">
      <c r="B335" s="68" t="s">
        <v>119</v>
      </c>
      <c r="C335" s="73" t="s">
        <v>2977</v>
      </c>
      <c r="D335" s="73" t="s">
        <v>2978</v>
      </c>
      <c r="E335" s="73" t="s">
        <v>2988</v>
      </c>
      <c r="F335" s="76">
        <v>2677</v>
      </c>
      <c r="G335" s="76">
        <v>13285</v>
      </c>
      <c r="H335" s="100">
        <f t="shared" si="214"/>
        <v>4.9626447515875984</v>
      </c>
      <c r="J335" s="104">
        <f t="shared" si="264"/>
        <v>2.9899999999999999E-2</v>
      </c>
      <c r="L335" s="69">
        <f t="shared" si="265"/>
        <v>14091.319922850002</v>
      </c>
      <c r="N335" s="69">
        <f t="shared" si="266"/>
        <v>7828.5110682500008</v>
      </c>
      <c r="P335" s="81">
        <f t="shared" si="267"/>
        <v>7840</v>
      </c>
      <c r="Q335" s="71"/>
      <c r="R335" s="74">
        <f t="shared" si="268"/>
        <v>11.48893174999921</v>
      </c>
      <c r="S335" s="77"/>
      <c r="T335" s="75">
        <f t="shared" si="269"/>
        <v>1.4675755900243578E-3</v>
      </c>
      <c r="U335" s="69"/>
      <c r="V335" s="81">
        <f t="shared" si="270"/>
        <v>196</v>
      </c>
    </row>
    <row r="336" spans="2:22" ht="15" customHeight="1" thickBot="1">
      <c r="B336" s="68" t="s">
        <v>119</v>
      </c>
      <c r="C336" s="73" t="s">
        <v>2977</v>
      </c>
      <c r="D336" s="73" t="s">
        <v>2978</v>
      </c>
      <c r="E336" s="73" t="s">
        <v>2989</v>
      </c>
      <c r="F336" s="76">
        <v>3370</v>
      </c>
      <c r="G336" s="76">
        <v>18313</v>
      </c>
      <c r="H336" s="100">
        <f t="shared" si="214"/>
        <v>5.4341246290801184</v>
      </c>
      <c r="J336" s="104">
        <f t="shared" si="264"/>
        <v>2.9899999999999999E-2</v>
      </c>
      <c r="L336" s="69">
        <f t="shared" si="265"/>
        <v>19424.489405130003</v>
      </c>
      <c r="N336" s="69">
        <f t="shared" si="266"/>
        <v>10791.383002850002</v>
      </c>
      <c r="P336" s="81">
        <f t="shared" si="267"/>
        <v>10800</v>
      </c>
      <c r="Q336" s="71"/>
      <c r="R336" s="74">
        <f t="shared" si="268"/>
        <v>8.6169971499984968</v>
      </c>
      <c r="S336" s="77"/>
      <c r="T336" s="75">
        <f t="shared" si="269"/>
        <v>7.9850721151522011E-4</v>
      </c>
      <c r="U336" s="69"/>
      <c r="V336" s="81">
        <f t="shared" si="270"/>
        <v>270</v>
      </c>
    </row>
    <row r="337" spans="2:26" ht="15" customHeight="1" thickBot="1">
      <c r="B337" s="97" t="s">
        <v>119</v>
      </c>
      <c r="C337" s="98" t="s">
        <v>2977</v>
      </c>
      <c r="D337" s="98" t="s">
        <v>2978</v>
      </c>
      <c r="E337" s="70"/>
      <c r="F337" s="214">
        <f>SUM(F326:F336)</f>
        <v>36526</v>
      </c>
      <c r="G337" s="214">
        <f>SUM(G326:G336)</f>
        <v>181863</v>
      </c>
      <c r="H337" s="215">
        <f t="shared" ref="H337:H402" si="278">G337/F337</f>
        <v>4.979001259376882</v>
      </c>
      <c r="J337" s="97"/>
      <c r="L337" s="214">
        <f>SUM(L326:L336)</f>
        <v>192900.99474063003</v>
      </c>
      <c r="N337" s="214">
        <f>SUM(N326:N336)</f>
        <v>107167.21930035003</v>
      </c>
      <c r="P337" s="214">
        <f>SUM(P326:P336)</f>
        <v>107360</v>
      </c>
      <c r="R337" s="216">
        <f>SUM(R326:R336)</f>
        <v>192.78069964998122</v>
      </c>
      <c r="T337" s="83">
        <f t="shared" ref="T337" si="279">R337/N337</f>
        <v>1.7988775010545745E-3</v>
      </c>
      <c r="V337" s="214">
        <f>SUM(V326:V336)</f>
        <v>2684</v>
      </c>
    </row>
    <row r="338" spans="2:26" ht="15" customHeight="1">
      <c r="C338" s="70"/>
      <c r="D338" s="70"/>
      <c r="E338" s="70"/>
      <c r="F338" s="189"/>
      <c r="G338" s="189"/>
      <c r="H338" s="100"/>
      <c r="I338" s="189"/>
      <c r="J338" s="189"/>
      <c r="K338" s="189"/>
      <c r="L338" s="189"/>
      <c r="M338" s="189"/>
      <c r="N338" s="189"/>
      <c r="O338" s="189"/>
      <c r="P338" s="189"/>
      <c r="Q338" s="189"/>
      <c r="R338" s="142"/>
      <c r="S338" s="189"/>
      <c r="T338" s="189"/>
      <c r="U338" s="189"/>
      <c r="V338" s="189"/>
      <c r="W338" s="189"/>
      <c r="X338" s="189"/>
    </row>
    <row r="339" spans="2:26" ht="15" customHeight="1">
      <c r="B339" s="68" t="s">
        <v>119</v>
      </c>
      <c r="C339" s="73" t="s">
        <v>2990</v>
      </c>
      <c r="D339" s="73" t="s">
        <v>2991</v>
      </c>
      <c r="E339" s="73" t="s">
        <v>2991</v>
      </c>
      <c r="F339" s="76">
        <v>9366</v>
      </c>
      <c r="G339" s="76">
        <v>39827</v>
      </c>
      <c r="H339" s="100">
        <f t="shared" si="278"/>
        <v>4.2522955370489006</v>
      </c>
      <c r="J339" s="104">
        <f>$J$19</f>
        <v>2.06E-2</v>
      </c>
      <c r="L339" s="69">
        <f t="shared" ref="L339" si="280">G339*((1+J339)^2)</f>
        <v>41484.77338572</v>
      </c>
      <c r="N339" s="69">
        <f t="shared" ref="N339" si="281">L339/$N$6</f>
        <v>23047.096325399998</v>
      </c>
      <c r="P339" s="81">
        <f t="shared" ref="P339" si="282">ROUNDUP(N339/40,0)*40</f>
        <v>23080</v>
      </c>
      <c r="Q339" s="71"/>
      <c r="R339" s="74">
        <f t="shared" ref="R339" si="283">P339-N339</f>
        <v>32.903674600001978</v>
      </c>
      <c r="S339" s="77"/>
      <c r="T339" s="75">
        <f t="shared" ref="T339:T354" si="284">R339/N339</f>
        <v>1.4276711536862514E-3</v>
      </c>
      <c r="U339" s="69"/>
      <c r="V339" s="81">
        <f t="shared" ref="V339" si="285">P339/40</f>
        <v>577</v>
      </c>
    </row>
    <row r="340" spans="2:26" ht="15" customHeight="1">
      <c r="B340" s="68" t="s">
        <v>119</v>
      </c>
      <c r="C340" s="73" t="s">
        <v>2990</v>
      </c>
      <c r="D340" s="73" t="s">
        <v>2991</v>
      </c>
      <c r="E340" s="73" t="s">
        <v>2992</v>
      </c>
      <c r="F340" s="76">
        <v>3925</v>
      </c>
      <c r="G340" s="76">
        <v>17187</v>
      </c>
      <c r="H340" s="100">
        <f t="shared" ref="H340:H343" si="286">G340/F340</f>
        <v>4.3788535031847138</v>
      </c>
      <c r="J340" s="104">
        <f>$J$19</f>
        <v>2.06E-2</v>
      </c>
      <c r="L340" s="69">
        <f t="shared" ref="L340:L343" si="287">G340*((1+J340)^2)</f>
        <v>17902.397875319999</v>
      </c>
      <c r="N340" s="69">
        <f t="shared" ref="N340:N343" si="288">L340/$N$6</f>
        <v>9945.7765973999994</v>
      </c>
      <c r="P340" s="81">
        <f t="shared" ref="P340:P343" si="289">ROUNDUP(N340/40,0)*40</f>
        <v>9960</v>
      </c>
      <c r="Q340" s="71"/>
      <c r="R340" s="74">
        <f t="shared" ref="R340:R343" si="290">P340-N340</f>
        <v>14.223402600000554</v>
      </c>
      <c r="S340" s="77"/>
      <c r="T340" s="75">
        <f t="shared" ref="T340:T343" si="291">R340/N340</f>
        <v>1.4300947201768841E-3</v>
      </c>
      <c r="U340" s="69"/>
      <c r="V340" s="81">
        <f t="shared" ref="V340:V343" si="292">P340/40</f>
        <v>249</v>
      </c>
    </row>
    <row r="341" spans="2:26" ht="15" customHeight="1">
      <c r="B341" s="68" t="s">
        <v>119</v>
      </c>
      <c r="C341" s="73" t="s">
        <v>2990</v>
      </c>
      <c r="D341" s="73" t="s">
        <v>2991</v>
      </c>
      <c r="E341" s="73" t="s">
        <v>1482</v>
      </c>
      <c r="F341" s="76">
        <v>5427</v>
      </c>
      <c r="G341" s="76">
        <v>25977</v>
      </c>
      <c r="H341" s="100">
        <f t="shared" si="286"/>
        <v>4.7866224433388611</v>
      </c>
      <c r="J341" s="104">
        <f>$J$19</f>
        <v>2.06E-2</v>
      </c>
      <c r="L341" s="69">
        <f t="shared" si="287"/>
        <v>27058.275999719997</v>
      </c>
      <c r="N341" s="69">
        <f t="shared" si="288"/>
        <v>15032.375555399998</v>
      </c>
      <c r="P341" s="81">
        <f t="shared" si="289"/>
        <v>15040</v>
      </c>
      <c r="Q341" s="71"/>
      <c r="R341" s="74">
        <f t="shared" si="290"/>
        <v>7.6244446000018797</v>
      </c>
      <c r="S341" s="77"/>
      <c r="T341" s="75">
        <f t="shared" si="291"/>
        <v>5.0720157781469159E-4</v>
      </c>
      <c r="U341" s="69"/>
      <c r="V341" s="81">
        <f t="shared" si="292"/>
        <v>376</v>
      </c>
    </row>
    <row r="342" spans="2:26" ht="15" customHeight="1">
      <c r="B342" s="68" t="s">
        <v>119</v>
      </c>
      <c r="C342" s="73" t="s">
        <v>2990</v>
      </c>
      <c r="D342" s="73" t="s">
        <v>2991</v>
      </c>
      <c r="E342" s="73" t="s">
        <v>2993</v>
      </c>
      <c r="F342" s="76">
        <v>3131</v>
      </c>
      <c r="G342" s="76">
        <v>14597</v>
      </c>
      <c r="H342" s="100">
        <f t="shared" si="286"/>
        <v>4.6620887895241134</v>
      </c>
      <c r="J342" s="104">
        <f>$J$19</f>
        <v>2.06E-2</v>
      </c>
      <c r="L342" s="69">
        <f t="shared" si="287"/>
        <v>15204.590782919999</v>
      </c>
      <c r="N342" s="69">
        <f t="shared" si="288"/>
        <v>8446.9948793999993</v>
      </c>
      <c r="P342" s="81">
        <f t="shared" si="289"/>
        <v>8480</v>
      </c>
      <c r="Q342" s="71"/>
      <c r="R342" s="74">
        <f t="shared" si="290"/>
        <v>33.005120600000737</v>
      </c>
      <c r="S342" s="77"/>
      <c r="T342" s="75">
        <f t="shared" si="291"/>
        <v>3.9073210143043356E-3</v>
      </c>
      <c r="U342" s="69"/>
      <c r="V342" s="81">
        <f t="shared" si="292"/>
        <v>212</v>
      </c>
    </row>
    <row r="343" spans="2:26" ht="15" customHeight="1">
      <c r="B343" s="68" t="s">
        <v>119</v>
      </c>
      <c r="C343" s="73" t="s">
        <v>2990</v>
      </c>
      <c r="D343" s="73" t="s">
        <v>2991</v>
      </c>
      <c r="E343" s="73" t="s">
        <v>2994</v>
      </c>
      <c r="F343" s="76">
        <v>5507</v>
      </c>
      <c r="G343" s="76">
        <v>20613</v>
      </c>
      <c r="H343" s="100">
        <f t="shared" si="286"/>
        <v>3.7430542945342293</v>
      </c>
      <c r="J343" s="104">
        <f>$J$19</f>
        <v>2.06E-2</v>
      </c>
      <c r="L343" s="69">
        <f t="shared" si="287"/>
        <v>21471.00293268</v>
      </c>
      <c r="N343" s="69">
        <f t="shared" si="288"/>
        <v>11928.3349626</v>
      </c>
      <c r="P343" s="81">
        <f t="shared" si="289"/>
        <v>11960</v>
      </c>
      <c r="Q343" s="71"/>
      <c r="R343" s="74">
        <f t="shared" si="290"/>
        <v>31.665037400000074</v>
      </c>
      <c r="S343" s="77"/>
      <c r="T343" s="75">
        <f t="shared" si="291"/>
        <v>2.6546066571137015E-3</v>
      </c>
      <c r="U343" s="69"/>
      <c r="V343" s="81">
        <f t="shared" si="292"/>
        <v>299</v>
      </c>
      <c r="W343" s="88"/>
      <c r="X343" s="88"/>
      <c r="Y343" s="88"/>
      <c r="Z343" s="88"/>
    </row>
    <row r="344" spans="2:26" ht="15" customHeight="1" thickBot="1">
      <c r="B344" s="95" t="s">
        <v>119</v>
      </c>
      <c r="C344" s="96" t="s">
        <v>2990</v>
      </c>
      <c r="D344" s="96" t="s">
        <v>2991</v>
      </c>
      <c r="E344" s="70"/>
      <c r="F344" s="84">
        <f>SUM(F339:F343)</f>
        <v>27356</v>
      </c>
      <c r="G344" s="84">
        <f>SUM(G339:G343)</f>
        <v>118201</v>
      </c>
      <c r="H344" s="196">
        <f t="shared" si="278"/>
        <v>4.320843690598041</v>
      </c>
      <c r="I344" s="72"/>
      <c r="J344" s="165"/>
      <c r="K344" s="72"/>
      <c r="L344" s="84">
        <f>SUM(L339:L343)</f>
        <v>123121.04097636</v>
      </c>
      <c r="N344" s="84">
        <f>SUM(N339:N343)</f>
        <v>68400.578320200002</v>
      </c>
      <c r="P344" s="84">
        <f>SUM(P339:P343)</f>
        <v>68520</v>
      </c>
      <c r="Q344" s="71"/>
      <c r="R344" s="175">
        <f>SUM(R339:R343)</f>
        <v>119.42167980000522</v>
      </c>
      <c r="S344" s="77"/>
      <c r="T344" s="85">
        <f t="shared" si="284"/>
        <v>1.7459162295523707E-3</v>
      </c>
      <c r="V344" s="84">
        <f>SUM(V339:V343)</f>
        <v>1713</v>
      </c>
      <c r="W344" s="88"/>
      <c r="X344" s="88"/>
      <c r="Y344" s="88"/>
      <c r="Z344" s="88"/>
    </row>
    <row r="345" spans="2:26" ht="15" customHeight="1">
      <c r="B345" s="68" t="s">
        <v>119</v>
      </c>
      <c r="C345" s="73" t="s">
        <v>2990</v>
      </c>
      <c r="D345" s="73" t="s">
        <v>2995</v>
      </c>
      <c r="E345" s="73" t="s">
        <v>2996</v>
      </c>
      <c r="F345" s="76">
        <v>4057</v>
      </c>
      <c r="G345" s="76">
        <v>18485</v>
      </c>
      <c r="H345" s="100">
        <f t="shared" si="278"/>
        <v>4.556322405718511</v>
      </c>
      <c r="J345" s="104">
        <f t="shared" ref="J345:J353" si="293">$J$19</f>
        <v>2.06E-2</v>
      </c>
      <c r="K345" s="88"/>
      <c r="L345" s="69">
        <f t="shared" ref="L345:L353" si="294">G345*((1+J345)^2)</f>
        <v>19254.426294599998</v>
      </c>
      <c r="N345" s="69">
        <f t="shared" ref="N345:N353" si="295">L345/$N$6</f>
        <v>10696.903496999999</v>
      </c>
      <c r="P345" s="81">
        <f t="shared" ref="P345:P353" si="296">ROUNDUP(N345/40,0)*40</f>
        <v>10720</v>
      </c>
      <c r="Q345" s="71"/>
      <c r="R345" s="74">
        <f t="shared" ref="R345:R353" si="297">P345-N345</f>
        <v>23.096503000000666</v>
      </c>
      <c r="S345" s="77"/>
      <c r="T345" s="75">
        <f t="shared" si="284"/>
        <v>2.1591765323935282E-3</v>
      </c>
      <c r="U345" s="69"/>
      <c r="V345" s="81">
        <f t="shared" ref="V345:V353" si="298">P345/40</f>
        <v>268</v>
      </c>
      <c r="W345" s="88"/>
      <c r="X345" s="88"/>
      <c r="Y345" s="88"/>
      <c r="Z345" s="88"/>
    </row>
    <row r="346" spans="2:26" ht="15" customHeight="1">
      <c r="B346" s="68" t="s">
        <v>119</v>
      </c>
      <c r="C346" s="73" t="s">
        <v>2990</v>
      </c>
      <c r="D346" s="73" t="s">
        <v>2995</v>
      </c>
      <c r="E346" s="73" t="s">
        <v>2997</v>
      </c>
      <c r="F346" s="76">
        <v>7149</v>
      </c>
      <c r="G346" s="76">
        <v>33021</v>
      </c>
      <c r="H346" s="100">
        <f t="shared" si="278"/>
        <v>4.6189676877885022</v>
      </c>
      <c r="J346" s="104">
        <f t="shared" si="293"/>
        <v>2.06E-2</v>
      </c>
      <c r="L346" s="69">
        <f t="shared" si="294"/>
        <v>34395.477991559994</v>
      </c>
      <c r="N346" s="69">
        <f t="shared" si="295"/>
        <v>19108.598884199997</v>
      </c>
      <c r="P346" s="81">
        <f t="shared" si="296"/>
        <v>19120</v>
      </c>
      <c r="Q346" s="71"/>
      <c r="R346" s="74">
        <f t="shared" si="297"/>
        <v>11.401115800003026</v>
      </c>
      <c r="S346" s="77"/>
      <c r="T346" s="75">
        <f t="shared" si="284"/>
        <v>5.9664844445659877E-4</v>
      </c>
      <c r="U346" s="69"/>
      <c r="V346" s="81">
        <f t="shared" si="298"/>
        <v>478</v>
      </c>
    </row>
    <row r="347" spans="2:26" ht="15" customHeight="1">
      <c r="B347" s="68" t="s">
        <v>119</v>
      </c>
      <c r="C347" s="73" t="s">
        <v>2990</v>
      </c>
      <c r="D347" s="73" t="s">
        <v>2995</v>
      </c>
      <c r="E347" s="73" t="s">
        <v>2998</v>
      </c>
      <c r="F347" s="76">
        <v>5041</v>
      </c>
      <c r="G347" s="76">
        <v>23689</v>
      </c>
      <c r="H347" s="100">
        <f t="shared" ref="H347:H350" si="299">G347/F347</f>
        <v>4.6992660186470943</v>
      </c>
      <c r="J347" s="104">
        <f t="shared" si="293"/>
        <v>2.06E-2</v>
      </c>
      <c r="L347" s="69">
        <f t="shared" ref="L347:L350" si="300">G347*((1+J347)^2)</f>
        <v>24675.039464039997</v>
      </c>
      <c r="N347" s="69">
        <f t="shared" ref="N347:N350" si="301">L347/$N$6</f>
        <v>13708.355257799998</v>
      </c>
      <c r="P347" s="81">
        <f t="shared" ref="P347:P350" si="302">ROUNDUP(N347/40,0)*40</f>
        <v>13720</v>
      </c>
      <c r="Q347" s="71"/>
      <c r="R347" s="74">
        <f t="shared" ref="R347:R350" si="303">P347-N347</f>
        <v>11.644742200001929</v>
      </c>
      <c r="S347" s="77"/>
      <c r="T347" s="75">
        <f t="shared" ref="T347:T350" si="304">R347/N347</f>
        <v>8.4946311800433662E-4</v>
      </c>
      <c r="U347" s="69"/>
      <c r="V347" s="81">
        <f t="shared" ref="V347:V350" si="305">P347/40</f>
        <v>343</v>
      </c>
    </row>
    <row r="348" spans="2:26" ht="15" customHeight="1">
      <c r="B348" s="68" t="s">
        <v>119</v>
      </c>
      <c r="C348" s="73" t="s">
        <v>2990</v>
      </c>
      <c r="D348" s="73" t="s">
        <v>2995</v>
      </c>
      <c r="E348" s="73" t="s">
        <v>2999</v>
      </c>
      <c r="F348" s="76">
        <v>7196</v>
      </c>
      <c r="G348" s="76">
        <v>33858</v>
      </c>
      <c r="H348" s="100">
        <f t="shared" si="299"/>
        <v>4.7051139521956644</v>
      </c>
      <c r="J348" s="104">
        <f t="shared" si="293"/>
        <v>2.06E-2</v>
      </c>
      <c r="L348" s="69">
        <f t="shared" si="300"/>
        <v>35267.317580880001</v>
      </c>
      <c r="N348" s="69">
        <f t="shared" si="301"/>
        <v>19592.954211600001</v>
      </c>
      <c r="P348" s="81">
        <f t="shared" si="302"/>
        <v>19600</v>
      </c>
      <c r="Q348" s="71"/>
      <c r="R348" s="74">
        <f t="shared" si="303"/>
        <v>7.0457883999988553</v>
      </c>
      <c r="S348" s="77"/>
      <c r="T348" s="75">
        <f t="shared" si="304"/>
        <v>3.5960827162181589E-4</v>
      </c>
      <c r="U348" s="69"/>
      <c r="V348" s="81">
        <f t="shared" si="305"/>
        <v>490</v>
      </c>
    </row>
    <row r="349" spans="2:26" ht="15" customHeight="1">
      <c r="B349" s="68" t="s">
        <v>119</v>
      </c>
      <c r="C349" s="73" t="s">
        <v>2990</v>
      </c>
      <c r="D349" s="73" t="s">
        <v>2995</v>
      </c>
      <c r="E349" s="73" t="s">
        <v>3000</v>
      </c>
      <c r="F349" s="76">
        <v>4131</v>
      </c>
      <c r="G349" s="76">
        <v>20620</v>
      </c>
      <c r="H349" s="100">
        <f t="shared" si="299"/>
        <v>4.9915274751876062</v>
      </c>
      <c r="J349" s="104">
        <f t="shared" si="293"/>
        <v>2.06E-2</v>
      </c>
      <c r="L349" s="69">
        <f t="shared" si="300"/>
        <v>21478.294303199997</v>
      </c>
      <c r="N349" s="69">
        <f t="shared" si="301"/>
        <v>11932.385723999998</v>
      </c>
      <c r="P349" s="81">
        <f t="shared" si="302"/>
        <v>11960</v>
      </c>
      <c r="Q349" s="71"/>
      <c r="R349" s="74">
        <f t="shared" si="303"/>
        <v>27.614276000002064</v>
      </c>
      <c r="S349" s="77"/>
      <c r="T349" s="75">
        <f t="shared" si="304"/>
        <v>2.3142292445726565E-3</v>
      </c>
      <c r="U349" s="69"/>
      <c r="V349" s="81">
        <f t="shared" si="305"/>
        <v>299</v>
      </c>
    </row>
    <row r="350" spans="2:26" ht="15" customHeight="1">
      <c r="B350" s="68" t="s">
        <v>119</v>
      </c>
      <c r="C350" s="73" t="s">
        <v>2990</v>
      </c>
      <c r="D350" s="73" t="s">
        <v>2995</v>
      </c>
      <c r="E350" s="73" t="s">
        <v>3001</v>
      </c>
      <c r="F350" s="76">
        <v>6022</v>
      </c>
      <c r="G350" s="76">
        <v>27820</v>
      </c>
      <c r="H350" s="100">
        <f t="shared" si="299"/>
        <v>4.619727665227499</v>
      </c>
      <c r="J350" s="104">
        <f t="shared" si="293"/>
        <v>2.06E-2</v>
      </c>
      <c r="L350" s="69">
        <f t="shared" si="300"/>
        <v>28977.989695199998</v>
      </c>
      <c r="N350" s="69">
        <f t="shared" si="301"/>
        <v>16098.883163999999</v>
      </c>
      <c r="P350" s="81">
        <f t="shared" si="302"/>
        <v>16120</v>
      </c>
      <c r="Q350" s="71"/>
      <c r="R350" s="74">
        <f t="shared" si="303"/>
        <v>21.116836000001058</v>
      </c>
      <c r="S350" s="77"/>
      <c r="T350" s="75">
        <f t="shared" si="304"/>
        <v>1.311695711117533E-3</v>
      </c>
      <c r="U350" s="69"/>
      <c r="V350" s="81">
        <f t="shared" si="305"/>
        <v>403</v>
      </c>
    </row>
    <row r="351" spans="2:26" ht="15" customHeight="1">
      <c r="B351" s="68" t="s">
        <v>119</v>
      </c>
      <c r="C351" s="73" t="s">
        <v>2990</v>
      </c>
      <c r="D351" s="73" t="s">
        <v>2995</v>
      </c>
      <c r="E351" s="73" t="s">
        <v>3002</v>
      </c>
      <c r="F351" s="76">
        <v>9494</v>
      </c>
      <c r="G351" s="76">
        <v>44197</v>
      </c>
      <c r="H351" s="100">
        <f t="shared" si="278"/>
        <v>4.6552559511270273</v>
      </c>
      <c r="J351" s="104">
        <f t="shared" si="293"/>
        <v>2.06E-2</v>
      </c>
      <c r="L351" s="69">
        <f t="shared" si="294"/>
        <v>46036.671838919996</v>
      </c>
      <c r="N351" s="69">
        <f t="shared" si="295"/>
        <v>25575.928799399997</v>
      </c>
      <c r="P351" s="81">
        <f t="shared" si="296"/>
        <v>25600</v>
      </c>
      <c r="Q351" s="71"/>
      <c r="R351" s="74">
        <f t="shared" si="297"/>
        <v>24.071200600003067</v>
      </c>
      <c r="S351" s="77"/>
      <c r="T351" s="75">
        <f t="shared" si="284"/>
        <v>9.4116623442303958E-4</v>
      </c>
      <c r="U351" s="69"/>
      <c r="V351" s="81">
        <f t="shared" si="298"/>
        <v>640</v>
      </c>
    </row>
    <row r="352" spans="2:26" ht="15" customHeight="1">
      <c r="B352" s="68" t="s">
        <v>119</v>
      </c>
      <c r="C352" s="73" t="s">
        <v>2990</v>
      </c>
      <c r="D352" s="73" t="s">
        <v>2995</v>
      </c>
      <c r="E352" s="73" t="s">
        <v>3003</v>
      </c>
      <c r="F352" s="76">
        <v>6427</v>
      </c>
      <c r="G352" s="76">
        <v>28607</v>
      </c>
      <c r="H352" s="100">
        <f t="shared" si="278"/>
        <v>4.4510658160883771</v>
      </c>
      <c r="J352" s="104">
        <f t="shared" si="293"/>
        <v>2.06E-2</v>
      </c>
      <c r="L352" s="69">
        <f t="shared" si="294"/>
        <v>29797.748066519998</v>
      </c>
      <c r="N352" s="69">
        <f t="shared" si="295"/>
        <v>16554.304481399999</v>
      </c>
      <c r="P352" s="81">
        <f t="shared" si="296"/>
        <v>16560</v>
      </c>
      <c r="Q352" s="71"/>
      <c r="R352" s="74">
        <f t="shared" si="297"/>
        <v>5.6955186000013782</v>
      </c>
      <c r="S352" s="77"/>
      <c r="T352" s="75">
        <f t="shared" si="284"/>
        <v>3.4405061272134506E-4</v>
      </c>
      <c r="U352" s="69"/>
      <c r="V352" s="81">
        <f t="shared" si="298"/>
        <v>414</v>
      </c>
    </row>
    <row r="353" spans="2:24" ht="15" customHeight="1">
      <c r="B353" s="68" t="s">
        <v>119</v>
      </c>
      <c r="C353" s="73" t="s">
        <v>2990</v>
      </c>
      <c r="D353" s="73" t="s">
        <v>2995</v>
      </c>
      <c r="E353" s="73" t="s">
        <v>3004</v>
      </c>
      <c r="F353" s="76">
        <v>1645</v>
      </c>
      <c r="G353" s="76">
        <v>7592</v>
      </c>
      <c r="H353" s="100">
        <f t="shared" si="278"/>
        <v>4.6151975683890578</v>
      </c>
      <c r="J353" s="104">
        <f t="shared" si="293"/>
        <v>2.06E-2</v>
      </c>
      <c r="L353" s="69">
        <f t="shared" si="294"/>
        <v>7908.0121411199998</v>
      </c>
      <c r="N353" s="69">
        <f t="shared" si="295"/>
        <v>4393.3400783999996</v>
      </c>
      <c r="P353" s="81">
        <f t="shared" si="296"/>
        <v>4400</v>
      </c>
      <c r="Q353" s="71"/>
      <c r="R353" s="74">
        <f t="shared" si="297"/>
        <v>6.6599216000004162</v>
      </c>
      <c r="S353" s="77"/>
      <c r="T353" s="75">
        <f t="shared" si="284"/>
        <v>1.5159130595749095E-3</v>
      </c>
      <c r="U353" s="69"/>
      <c r="V353" s="81">
        <f t="shared" si="298"/>
        <v>110</v>
      </c>
    </row>
    <row r="354" spans="2:24" ht="15" customHeight="1" thickBot="1">
      <c r="B354" s="95" t="s">
        <v>119</v>
      </c>
      <c r="C354" s="96" t="s">
        <v>2990</v>
      </c>
      <c r="D354" s="96" t="s">
        <v>2995</v>
      </c>
      <c r="E354" s="70"/>
      <c r="F354" s="84">
        <f>SUM(F345:F353)</f>
        <v>51162</v>
      </c>
      <c r="G354" s="84">
        <f>SUM(G345:G353)</f>
        <v>237889</v>
      </c>
      <c r="H354" s="196">
        <f t="shared" si="278"/>
        <v>4.6497204956803877</v>
      </c>
      <c r="I354" s="72"/>
      <c r="J354" s="165"/>
      <c r="K354" s="72"/>
      <c r="L354" s="84">
        <f>SUM(L345:L353)</f>
        <v>247790.97737603995</v>
      </c>
      <c r="N354" s="84">
        <f>SUM(N345:N353)</f>
        <v>137661.6540978</v>
      </c>
      <c r="P354" s="84">
        <f>SUM(P345:P353)</f>
        <v>137800</v>
      </c>
      <c r="Q354" s="71"/>
      <c r="R354" s="175">
        <f>SUM(R345:R353)</f>
        <v>138.34590220001246</v>
      </c>
      <c r="S354" s="77"/>
      <c r="T354" s="85">
        <f t="shared" si="284"/>
        <v>1.0049705061783317E-3</v>
      </c>
      <c r="V354" s="84">
        <f>SUM(V345:V353)</f>
        <v>3445</v>
      </c>
    </row>
    <row r="355" spans="2:24" ht="15" customHeight="1">
      <c r="B355" s="68" t="s">
        <v>119</v>
      </c>
      <c r="C355" s="73" t="s">
        <v>2990</v>
      </c>
      <c r="D355" s="73" t="s">
        <v>3005</v>
      </c>
      <c r="E355" s="73" t="s">
        <v>1483</v>
      </c>
      <c r="F355" s="76">
        <v>6738</v>
      </c>
      <c r="G355" s="76">
        <v>30994</v>
      </c>
      <c r="H355" s="100">
        <f t="shared" si="278"/>
        <v>4.599881270406649</v>
      </c>
      <c r="J355" s="104">
        <f t="shared" ref="J355:J362" si="306">$J$19</f>
        <v>2.06E-2</v>
      </c>
      <c r="L355" s="69">
        <f t="shared" ref="L355:L362" si="307">G355*((1+J355)^2)</f>
        <v>32284.105413839996</v>
      </c>
      <c r="N355" s="69">
        <f t="shared" ref="N355:N362" si="308">L355/$N$6</f>
        <v>17935.614118799997</v>
      </c>
      <c r="P355" s="81">
        <f t="shared" ref="P355:P362" si="309">ROUNDUP(N355/40,0)*40</f>
        <v>17960</v>
      </c>
      <c r="Q355" s="71"/>
      <c r="R355" s="74">
        <f t="shared" ref="R355:R362" si="310">P355-N355</f>
        <v>24.385881200003496</v>
      </c>
      <c r="S355" s="77"/>
      <c r="T355" s="75">
        <f t="shared" ref="T355:T364" si="311">R355/N355</f>
        <v>1.3596345817031362E-3</v>
      </c>
      <c r="U355" s="69"/>
      <c r="V355" s="81">
        <f t="shared" ref="V355:V362" si="312">P355/40</f>
        <v>449</v>
      </c>
    </row>
    <row r="356" spans="2:24" ht="15" customHeight="1">
      <c r="B356" s="68" t="s">
        <v>119</v>
      </c>
      <c r="C356" s="73" t="s">
        <v>2990</v>
      </c>
      <c r="D356" s="73" t="s">
        <v>3005</v>
      </c>
      <c r="E356" s="73" t="s">
        <v>3006</v>
      </c>
      <c r="F356" s="76">
        <v>4095</v>
      </c>
      <c r="G356" s="76">
        <v>17975</v>
      </c>
      <c r="H356" s="100">
        <f t="shared" si="278"/>
        <v>4.3894993894993899</v>
      </c>
      <c r="J356" s="104">
        <f t="shared" si="306"/>
        <v>2.06E-2</v>
      </c>
      <c r="L356" s="69">
        <f t="shared" si="307"/>
        <v>18723.197871</v>
      </c>
      <c r="N356" s="69">
        <f t="shared" si="308"/>
        <v>10401.776594999999</v>
      </c>
      <c r="P356" s="81">
        <f t="shared" si="309"/>
        <v>10440</v>
      </c>
      <c r="Q356" s="71"/>
      <c r="R356" s="74">
        <f t="shared" si="310"/>
        <v>38.223405000000639</v>
      </c>
      <c r="S356" s="77"/>
      <c r="T356" s="75">
        <f t="shared" si="311"/>
        <v>3.674699667975386E-3</v>
      </c>
      <c r="U356" s="69"/>
      <c r="V356" s="81">
        <f t="shared" si="312"/>
        <v>261</v>
      </c>
    </row>
    <row r="357" spans="2:24" ht="15" customHeight="1">
      <c r="B357" s="68" t="s">
        <v>119</v>
      </c>
      <c r="C357" s="73" t="s">
        <v>2990</v>
      </c>
      <c r="D357" s="73" t="s">
        <v>3005</v>
      </c>
      <c r="E357" s="73" t="s">
        <v>3007</v>
      </c>
      <c r="F357" s="76">
        <v>3589</v>
      </c>
      <c r="G357" s="76">
        <v>13464</v>
      </c>
      <c r="H357" s="100">
        <f t="shared" ref="H357:H359" si="313">G357/F357</f>
        <v>3.7514628030091948</v>
      </c>
      <c r="J357" s="104">
        <f t="shared" si="306"/>
        <v>2.06E-2</v>
      </c>
      <c r="L357" s="69">
        <f t="shared" ref="L357:L359" si="314">G357*((1+J357)^2)</f>
        <v>14024.430383039999</v>
      </c>
      <c r="N357" s="69">
        <f t="shared" ref="N357:N359" si="315">L357/$N$6</f>
        <v>7791.3502127999991</v>
      </c>
      <c r="P357" s="81">
        <f t="shared" ref="P357:P359" si="316">ROUNDUP(N357/40,0)*40</f>
        <v>7800</v>
      </c>
      <c r="Q357" s="71"/>
      <c r="R357" s="74">
        <f t="shared" ref="R357:R359" si="317">P357-N357</f>
        <v>8.6497872000009011</v>
      </c>
      <c r="S357" s="77"/>
      <c r="T357" s="75">
        <f t="shared" ref="T357:T359" si="318">R357/N357</f>
        <v>1.1101782057993774E-3</v>
      </c>
      <c r="U357" s="69"/>
      <c r="V357" s="81">
        <f t="shared" ref="V357:V359" si="319">P357/40</f>
        <v>195</v>
      </c>
    </row>
    <row r="358" spans="2:24" ht="15" customHeight="1">
      <c r="B358" s="68" t="s">
        <v>119</v>
      </c>
      <c r="C358" s="73" t="s">
        <v>2990</v>
      </c>
      <c r="D358" s="73" t="s">
        <v>3005</v>
      </c>
      <c r="E358" s="73" t="s">
        <v>3008</v>
      </c>
      <c r="F358" s="76">
        <v>6224</v>
      </c>
      <c r="G358" s="76">
        <v>26365</v>
      </c>
      <c r="H358" s="100">
        <f t="shared" si="313"/>
        <v>4.2360218508997427</v>
      </c>
      <c r="J358" s="104">
        <f t="shared" si="306"/>
        <v>2.06E-2</v>
      </c>
      <c r="L358" s="69">
        <f t="shared" si="314"/>
        <v>27462.426251399997</v>
      </c>
      <c r="N358" s="69">
        <f t="shared" si="315"/>
        <v>15256.903472999998</v>
      </c>
      <c r="P358" s="81">
        <f t="shared" si="316"/>
        <v>15280</v>
      </c>
      <c r="Q358" s="71"/>
      <c r="R358" s="74">
        <f t="shared" si="317"/>
        <v>23.096527000001515</v>
      </c>
      <c r="S358" s="77"/>
      <c r="T358" s="75">
        <f t="shared" si="318"/>
        <v>1.5138410648579659E-3</v>
      </c>
      <c r="U358" s="69"/>
      <c r="V358" s="81">
        <f t="shared" si="319"/>
        <v>382</v>
      </c>
    </row>
    <row r="359" spans="2:24" ht="15" customHeight="1">
      <c r="B359" s="68" t="s">
        <v>119</v>
      </c>
      <c r="C359" s="73" t="s">
        <v>2990</v>
      </c>
      <c r="D359" s="73" t="s">
        <v>3005</v>
      </c>
      <c r="E359" s="73" t="s">
        <v>3009</v>
      </c>
      <c r="F359" s="76">
        <v>5852</v>
      </c>
      <c r="G359" s="76">
        <v>24822</v>
      </c>
      <c r="H359" s="100">
        <f t="shared" si="313"/>
        <v>4.241626794258373</v>
      </c>
      <c r="J359" s="104">
        <f t="shared" si="306"/>
        <v>2.06E-2</v>
      </c>
      <c r="L359" s="69">
        <f t="shared" si="314"/>
        <v>25855.199863919999</v>
      </c>
      <c r="N359" s="69">
        <f t="shared" si="315"/>
        <v>14363.999924399999</v>
      </c>
      <c r="P359" s="81">
        <f t="shared" si="316"/>
        <v>14400</v>
      </c>
      <c r="Q359" s="71"/>
      <c r="R359" s="74">
        <f t="shared" si="317"/>
        <v>36.000075600000855</v>
      </c>
      <c r="S359" s="77"/>
      <c r="T359" s="75">
        <f t="shared" si="318"/>
        <v>2.5062709405092552E-3</v>
      </c>
      <c r="U359" s="69"/>
      <c r="V359" s="81">
        <f t="shared" si="319"/>
        <v>360</v>
      </c>
    </row>
    <row r="360" spans="2:24" ht="15" customHeight="1">
      <c r="B360" s="68" t="s">
        <v>119</v>
      </c>
      <c r="C360" s="73" t="s">
        <v>2990</v>
      </c>
      <c r="D360" s="73" t="s">
        <v>3005</v>
      </c>
      <c r="E360" s="73" t="s">
        <v>3010</v>
      </c>
      <c r="F360" s="76">
        <v>3949</v>
      </c>
      <c r="G360" s="76">
        <v>12789</v>
      </c>
      <c r="H360" s="100">
        <f t="shared" si="278"/>
        <v>3.2385414028868067</v>
      </c>
      <c r="J360" s="104">
        <f t="shared" si="306"/>
        <v>2.06E-2</v>
      </c>
      <c r="L360" s="69">
        <f t="shared" si="307"/>
        <v>13321.333940039998</v>
      </c>
      <c r="N360" s="69">
        <f t="shared" si="308"/>
        <v>7400.7410777999985</v>
      </c>
      <c r="P360" s="81">
        <f t="shared" si="309"/>
        <v>7440</v>
      </c>
      <c r="Q360" s="71"/>
      <c r="R360" s="74">
        <f t="shared" si="310"/>
        <v>39.258922200001507</v>
      </c>
      <c r="S360" s="77"/>
      <c r="T360" s="75">
        <f t="shared" si="311"/>
        <v>5.3047285112792948E-3</v>
      </c>
      <c r="U360" s="69"/>
      <c r="V360" s="81">
        <f t="shared" si="312"/>
        <v>186</v>
      </c>
    </row>
    <row r="361" spans="2:24" ht="15" customHeight="1">
      <c r="B361" s="68" t="s">
        <v>119</v>
      </c>
      <c r="C361" s="73" t="s">
        <v>2990</v>
      </c>
      <c r="D361" s="73" t="s">
        <v>3005</v>
      </c>
      <c r="E361" s="73" t="s">
        <v>3011</v>
      </c>
      <c r="F361" s="76">
        <v>3397</v>
      </c>
      <c r="G361" s="76">
        <v>14893</v>
      </c>
      <c r="H361" s="100">
        <f t="shared" si="278"/>
        <v>4.3841624963202825</v>
      </c>
      <c r="J361" s="104">
        <f t="shared" si="306"/>
        <v>2.06E-2</v>
      </c>
      <c r="L361" s="69">
        <f t="shared" si="307"/>
        <v>15512.911593479999</v>
      </c>
      <c r="N361" s="69">
        <f t="shared" si="308"/>
        <v>8618.2842185999998</v>
      </c>
      <c r="P361" s="81">
        <f t="shared" si="309"/>
        <v>8640</v>
      </c>
      <c r="Q361" s="71"/>
      <c r="R361" s="74">
        <f t="shared" si="310"/>
        <v>21.715781400000196</v>
      </c>
      <c r="S361" s="77"/>
      <c r="T361" s="75">
        <f t="shared" si="311"/>
        <v>2.5197337253200758E-3</v>
      </c>
      <c r="U361" s="69"/>
      <c r="V361" s="81">
        <f t="shared" si="312"/>
        <v>216</v>
      </c>
    </row>
    <row r="362" spans="2:24" ht="15" customHeight="1">
      <c r="B362" s="68" t="s">
        <v>119</v>
      </c>
      <c r="C362" s="73" t="s">
        <v>2990</v>
      </c>
      <c r="D362" s="73" t="s">
        <v>3005</v>
      </c>
      <c r="E362" s="73" t="s">
        <v>3012</v>
      </c>
      <c r="F362" s="76">
        <v>4715</v>
      </c>
      <c r="G362" s="76">
        <v>20616</v>
      </c>
      <c r="H362" s="100">
        <f t="shared" si="278"/>
        <v>4.372428419936373</v>
      </c>
      <c r="J362" s="104">
        <f t="shared" si="306"/>
        <v>2.06E-2</v>
      </c>
      <c r="L362" s="69">
        <f t="shared" si="307"/>
        <v>21474.127805759999</v>
      </c>
      <c r="N362" s="69">
        <f t="shared" si="308"/>
        <v>11930.071003199999</v>
      </c>
      <c r="P362" s="81">
        <f t="shared" si="309"/>
        <v>11960</v>
      </c>
      <c r="Q362" s="71"/>
      <c r="R362" s="74">
        <f t="shared" si="310"/>
        <v>29.928996800001187</v>
      </c>
      <c r="S362" s="77"/>
      <c r="T362" s="75">
        <f t="shared" si="311"/>
        <v>2.5087023197073463E-3</v>
      </c>
      <c r="U362" s="69"/>
      <c r="V362" s="81">
        <f t="shared" si="312"/>
        <v>299</v>
      </c>
    </row>
    <row r="363" spans="2:24" ht="15" customHeight="1" thickBot="1">
      <c r="B363" s="95" t="s">
        <v>119</v>
      </c>
      <c r="C363" s="96" t="s">
        <v>2990</v>
      </c>
      <c r="D363" s="96" t="s">
        <v>3005</v>
      </c>
      <c r="E363" s="70"/>
      <c r="F363" s="84">
        <f>SUM(F355:F362)</f>
        <v>38559</v>
      </c>
      <c r="G363" s="84">
        <f>SUM(G355:G362)</f>
        <v>161918</v>
      </c>
      <c r="H363" s="196">
        <f t="shared" si="278"/>
        <v>4.1992271583806637</v>
      </c>
      <c r="I363" s="72"/>
      <c r="J363" s="165"/>
      <c r="K363" s="72"/>
      <c r="L363" s="84">
        <f>SUM(L355:L362)</f>
        <v>168657.73312247999</v>
      </c>
      <c r="N363" s="84">
        <f>SUM(N355:N362)</f>
        <v>93698.740623599995</v>
      </c>
      <c r="P363" s="84">
        <f>SUM(P355:P362)</f>
        <v>93920</v>
      </c>
      <c r="Q363" s="71"/>
      <c r="R363" s="175">
        <f>SUM(R355:R362)</f>
        <v>221.2593764000103</v>
      </c>
      <c r="S363" s="77"/>
      <c r="T363" s="85">
        <f t="shared" si="311"/>
        <v>2.3613911449337182E-3</v>
      </c>
      <c r="V363" s="84">
        <f>SUM(V355:V362)</f>
        <v>2348</v>
      </c>
    </row>
    <row r="364" spans="2:24" ht="15" customHeight="1" thickBot="1">
      <c r="C364" s="70"/>
      <c r="D364" s="70"/>
      <c r="E364" s="70"/>
      <c r="F364" s="198">
        <f>F363+F354+F344</f>
        <v>117077</v>
      </c>
      <c r="G364" s="198">
        <f>G363+G354+G344</f>
        <v>518008</v>
      </c>
      <c r="H364" s="200">
        <f t="shared" si="278"/>
        <v>4.4245069484185624</v>
      </c>
      <c r="J364" s="188"/>
      <c r="L364" s="198">
        <f>L363+L354+L344</f>
        <v>539569.75147487991</v>
      </c>
      <c r="N364" s="198">
        <f>N363+N354+N344</f>
        <v>299760.97304159997</v>
      </c>
      <c r="P364" s="198">
        <f>P363+P354+P344</f>
        <v>300240</v>
      </c>
      <c r="R364" s="210">
        <f>R363+R354+R344</f>
        <v>479.02695840002798</v>
      </c>
      <c r="T364" s="201">
        <f t="shared" si="311"/>
        <v>1.5980297686502038E-3</v>
      </c>
      <c r="V364" s="198">
        <f>V363+V354+V344</f>
        <v>7506</v>
      </c>
    </row>
    <row r="365" spans="2:24" ht="15" customHeight="1">
      <c r="C365" s="70"/>
      <c r="D365" s="70"/>
      <c r="E365" s="70"/>
      <c r="F365" s="189"/>
      <c r="G365" s="189"/>
      <c r="H365" s="100"/>
      <c r="I365" s="189"/>
      <c r="J365" s="189"/>
      <c r="K365" s="189"/>
      <c r="L365" s="189"/>
      <c r="M365" s="189"/>
      <c r="N365" s="189"/>
      <c r="O365" s="189"/>
      <c r="P365" s="189"/>
      <c r="Q365" s="189"/>
      <c r="R365" s="142"/>
      <c r="S365" s="189"/>
      <c r="T365" s="189"/>
      <c r="U365" s="189"/>
      <c r="V365" s="189"/>
      <c r="W365" s="189"/>
      <c r="X365" s="189"/>
    </row>
    <row r="366" spans="2:24" ht="15" customHeight="1">
      <c r="B366" s="68" t="s">
        <v>119</v>
      </c>
      <c r="C366" s="73" t="s">
        <v>3013</v>
      </c>
      <c r="D366" s="73" t="s">
        <v>3014</v>
      </c>
      <c r="E366" s="73" t="s">
        <v>3014</v>
      </c>
      <c r="F366" s="76">
        <v>7601</v>
      </c>
      <c r="G366" s="76">
        <v>36869</v>
      </c>
      <c r="H366" s="100">
        <f t="shared" si="278"/>
        <v>4.8505459807920008</v>
      </c>
      <c r="J366" s="104">
        <f t="shared" ref="J366:J373" si="320">$J$22</f>
        <v>2.8299999999999999E-2</v>
      </c>
      <c r="K366" s="88"/>
      <c r="L366" s="69">
        <f t="shared" ref="L366:L373" si="321">G366*((1+J366)^2)</f>
        <v>38985.313413410004</v>
      </c>
      <c r="N366" s="69">
        <f t="shared" ref="N366:N373" si="322">L366/$N$6</f>
        <v>21658.507451894446</v>
      </c>
      <c r="P366" s="81">
        <f t="shared" ref="P366:P373" si="323">ROUNDUP(N366/40,0)*40</f>
        <v>21680</v>
      </c>
      <c r="Q366" s="71"/>
      <c r="R366" s="74">
        <f t="shared" ref="R366:R373" si="324">P366-N366</f>
        <v>21.492548105554306</v>
      </c>
      <c r="S366" s="77"/>
      <c r="T366" s="75">
        <f t="shared" ref="T366:T373" si="325">R366/N366</f>
        <v>9.9233745230557779E-4</v>
      </c>
      <c r="U366" s="69"/>
      <c r="V366" s="81">
        <f t="shared" ref="V366:V373" si="326">P366/40</f>
        <v>542</v>
      </c>
      <c r="W366" s="88"/>
      <c r="X366" s="88"/>
    </row>
    <row r="367" spans="2:24" ht="15" customHeight="1">
      <c r="B367" s="68" t="s">
        <v>119</v>
      </c>
      <c r="C367" s="73" t="s">
        <v>3013</v>
      </c>
      <c r="D367" s="73" t="s">
        <v>3014</v>
      </c>
      <c r="E367" s="73" t="s">
        <v>3015</v>
      </c>
      <c r="F367" s="76">
        <v>5205</v>
      </c>
      <c r="G367" s="76">
        <v>24478</v>
      </c>
      <c r="H367" s="100">
        <f t="shared" si="278"/>
        <v>4.7027857829010564</v>
      </c>
      <c r="J367" s="104">
        <f t="shared" si="320"/>
        <v>2.8299999999999999E-2</v>
      </c>
      <c r="K367" s="88"/>
      <c r="L367" s="69">
        <f t="shared" si="321"/>
        <v>25883.058985420001</v>
      </c>
      <c r="N367" s="69">
        <f t="shared" si="322"/>
        <v>14379.477214122222</v>
      </c>
      <c r="P367" s="81">
        <f t="shared" si="323"/>
        <v>14400</v>
      </c>
      <c r="Q367" s="71"/>
      <c r="R367" s="74">
        <f t="shared" si="324"/>
        <v>20.522785877778006</v>
      </c>
      <c r="S367" s="77"/>
      <c r="T367" s="75">
        <f t="shared" si="325"/>
        <v>1.4272275390945634E-3</v>
      </c>
      <c r="U367" s="69"/>
      <c r="V367" s="81">
        <f t="shared" si="326"/>
        <v>360</v>
      </c>
      <c r="W367" s="88"/>
      <c r="X367" s="88"/>
    </row>
    <row r="368" spans="2:24" ht="15" customHeight="1">
      <c r="B368" s="68" t="s">
        <v>119</v>
      </c>
      <c r="C368" s="73" t="s">
        <v>3013</v>
      </c>
      <c r="D368" s="73" t="s">
        <v>3016</v>
      </c>
      <c r="E368" s="73" t="s">
        <v>3017</v>
      </c>
      <c r="F368" s="76">
        <v>6647</v>
      </c>
      <c r="G368" s="76">
        <v>31460</v>
      </c>
      <c r="H368" s="100">
        <f t="shared" si="278"/>
        <v>4.7329622386038812</v>
      </c>
      <c r="J368" s="104">
        <f t="shared" si="320"/>
        <v>2.8299999999999999E-2</v>
      </c>
      <c r="L368" s="69">
        <f t="shared" si="321"/>
        <v>33265.831999399998</v>
      </c>
      <c r="N368" s="69">
        <f t="shared" si="322"/>
        <v>18481.017777444442</v>
      </c>
      <c r="P368" s="81">
        <f t="shared" si="323"/>
        <v>18520</v>
      </c>
      <c r="Q368" s="71"/>
      <c r="R368" s="74">
        <f t="shared" si="324"/>
        <v>38.98222255555811</v>
      </c>
      <c r="S368" s="77"/>
      <c r="T368" s="75">
        <f t="shared" si="325"/>
        <v>2.1093114581132435E-3</v>
      </c>
      <c r="U368" s="69"/>
      <c r="V368" s="81">
        <f t="shared" si="326"/>
        <v>463</v>
      </c>
    </row>
    <row r="369" spans="2:22" ht="15" customHeight="1">
      <c r="B369" s="68" t="s">
        <v>119</v>
      </c>
      <c r="C369" s="73" t="s">
        <v>3013</v>
      </c>
      <c r="D369" s="73" t="s">
        <v>3016</v>
      </c>
      <c r="E369" s="73" t="s">
        <v>3018</v>
      </c>
      <c r="F369" s="76">
        <v>13257</v>
      </c>
      <c r="G369" s="76">
        <v>61303</v>
      </c>
      <c r="H369" s="100">
        <f t="shared" si="278"/>
        <v>4.6241985366221616</v>
      </c>
      <c r="J369" s="104">
        <f t="shared" si="320"/>
        <v>2.8299999999999999E-2</v>
      </c>
      <c r="L369" s="69">
        <f t="shared" si="321"/>
        <v>64821.846759669999</v>
      </c>
      <c r="N369" s="69">
        <f t="shared" si="322"/>
        <v>36012.137088705553</v>
      </c>
      <c r="P369" s="81">
        <f t="shared" si="323"/>
        <v>36040</v>
      </c>
      <c r="Q369" s="71"/>
      <c r="R369" s="74">
        <f t="shared" si="324"/>
        <v>27.862911294447258</v>
      </c>
      <c r="S369" s="77"/>
      <c r="T369" s="75">
        <f t="shared" si="325"/>
        <v>7.7370890891076481E-4</v>
      </c>
      <c r="U369" s="69"/>
      <c r="V369" s="81">
        <f t="shared" si="326"/>
        <v>901</v>
      </c>
    </row>
    <row r="370" spans="2:22" ht="15" customHeight="1">
      <c r="B370" s="68" t="s">
        <v>119</v>
      </c>
      <c r="C370" s="73" t="s">
        <v>3013</v>
      </c>
      <c r="D370" s="73" t="s">
        <v>3016</v>
      </c>
      <c r="E370" s="73" t="s">
        <v>3019</v>
      </c>
      <c r="F370" s="76">
        <v>11675</v>
      </c>
      <c r="G370" s="76">
        <v>52038</v>
      </c>
      <c r="H370" s="100">
        <f t="shared" si="278"/>
        <v>4.4572162740899355</v>
      </c>
      <c r="J370" s="104">
        <f t="shared" si="320"/>
        <v>2.8299999999999999E-2</v>
      </c>
      <c r="L370" s="69">
        <f t="shared" si="321"/>
        <v>55025.027513820001</v>
      </c>
      <c r="N370" s="69">
        <f t="shared" si="322"/>
        <v>30569.459729900002</v>
      </c>
      <c r="P370" s="81">
        <f t="shared" si="323"/>
        <v>30600</v>
      </c>
      <c r="Q370" s="71"/>
      <c r="R370" s="74">
        <f t="shared" si="324"/>
        <v>30.540270099998452</v>
      </c>
      <c r="S370" s="77"/>
      <c r="T370" s="75">
        <f t="shared" si="325"/>
        <v>9.9904513752747167E-4</v>
      </c>
      <c r="U370" s="69"/>
      <c r="V370" s="81">
        <f t="shared" si="326"/>
        <v>765</v>
      </c>
    </row>
    <row r="371" spans="2:22" ht="15" customHeight="1">
      <c r="B371" s="68" t="s">
        <v>119</v>
      </c>
      <c r="C371" s="73" t="s">
        <v>3013</v>
      </c>
      <c r="D371" s="73" t="s">
        <v>3016</v>
      </c>
      <c r="E371" s="73" t="s">
        <v>3020</v>
      </c>
      <c r="F371" s="76">
        <v>2755</v>
      </c>
      <c r="G371" s="76">
        <v>10329</v>
      </c>
      <c r="H371" s="100">
        <f t="shared" si="278"/>
        <v>3.7491833030852995</v>
      </c>
      <c r="J371" s="104">
        <f t="shared" si="320"/>
        <v>2.8299999999999999E-2</v>
      </c>
      <c r="L371" s="69">
        <f t="shared" si="321"/>
        <v>10921.89379281</v>
      </c>
      <c r="N371" s="69">
        <f t="shared" si="322"/>
        <v>6067.7187737833337</v>
      </c>
      <c r="P371" s="81">
        <f t="shared" si="323"/>
        <v>6080</v>
      </c>
      <c r="Q371" s="71"/>
      <c r="R371" s="74">
        <f t="shared" si="324"/>
        <v>12.281226216666255</v>
      </c>
      <c r="S371" s="77"/>
      <c r="T371" s="75">
        <f t="shared" si="325"/>
        <v>2.0240269324493898E-3</v>
      </c>
      <c r="U371" s="69"/>
      <c r="V371" s="81">
        <f t="shared" si="326"/>
        <v>152</v>
      </c>
    </row>
    <row r="372" spans="2:22" ht="15" customHeight="1">
      <c r="B372" s="68" t="s">
        <v>119</v>
      </c>
      <c r="C372" s="73" t="s">
        <v>3013</v>
      </c>
      <c r="D372" s="73" t="s">
        <v>3016</v>
      </c>
      <c r="E372" s="73" t="s">
        <v>3021</v>
      </c>
      <c r="F372" s="76">
        <v>6546</v>
      </c>
      <c r="G372" s="76">
        <v>29822</v>
      </c>
      <c r="H372" s="100">
        <f t="shared" si="278"/>
        <v>4.5557592422853652</v>
      </c>
      <c r="J372" s="104">
        <f t="shared" si="320"/>
        <v>2.8299999999999999E-2</v>
      </c>
      <c r="L372" s="69">
        <f t="shared" si="321"/>
        <v>31533.809341579999</v>
      </c>
      <c r="N372" s="69">
        <f t="shared" si="322"/>
        <v>17518.782967544445</v>
      </c>
      <c r="P372" s="81">
        <f t="shared" si="323"/>
        <v>17520</v>
      </c>
      <c r="Q372" s="71"/>
      <c r="R372" s="74">
        <f t="shared" si="324"/>
        <v>1.2170324555554544</v>
      </c>
      <c r="S372" s="77"/>
      <c r="T372" s="75">
        <f t="shared" si="325"/>
        <v>6.9470148571972525E-5</v>
      </c>
      <c r="U372" s="69"/>
      <c r="V372" s="81">
        <f t="shared" si="326"/>
        <v>438</v>
      </c>
    </row>
    <row r="373" spans="2:22" ht="15" customHeight="1">
      <c r="B373" s="68" t="s">
        <v>119</v>
      </c>
      <c r="C373" s="73" t="s">
        <v>3013</v>
      </c>
      <c r="D373" s="73" t="s">
        <v>3016</v>
      </c>
      <c r="E373" s="73" t="s">
        <v>3022</v>
      </c>
      <c r="F373" s="76">
        <v>1852</v>
      </c>
      <c r="G373" s="76">
        <v>6695</v>
      </c>
      <c r="H373" s="100">
        <f t="shared" si="278"/>
        <v>3.6150107991360692</v>
      </c>
      <c r="J373" s="104">
        <f t="shared" si="320"/>
        <v>2.8299999999999999E-2</v>
      </c>
      <c r="L373" s="69">
        <f t="shared" si="321"/>
        <v>7079.29895855</v>
      </c>
      <c r="N373" s="69">
        <f t="shared" si="322"/>
        <v>3932.9438658611111</v>
      </c>
      <c r="P373" s="81">
        <f t="shared" si="323"/>
        <v>3960</v>
      </c>
      <c r="Q373" s="71"/>
      <c r="R373" s="74">
        <f t="shared" si="324"/>
        <v>27.056134138888865</v>
      </c>
      <c r="S373" s="77"/>
      <c r="T373" s="75">
        <f t="shared" si="325"/>
        <v>6.8793593454873712E-3</v>
      </c>
      <c r="U373" s="69"/>
      <c r="V373" s="81">
        <f t="shared" si="326"/>
        <v>99</v>
      </c>
    </row>
    <row r="374" spans="2:22" ht="15" customHeight="1" thickBot="1">
      <c r="B374" s="97" t="s">
        <v>119</v>
      </c>
      <c r="C374" s="98" t="s">
        <v>3013</v>
      </c>
      <c r="D374" s="98" t="s">
        <v>3016</v>
      </c>
      <c r="E374" s="73"/>
      <c r="F374" s="82">
        <f>SUM(F366:F373)</f>
        <v>55538</v>
      </c>
      <c r="G374" s="82">
        <f>SUM(G366:G373)</f>
        <v>252994</v>
      </c>
      <c r="H374" s="192">
        <f t="shared" si="278"/>
        <v>4.555331484749181</v>
      </c>
      <c r="I374" s="72"/>
      <c r="J374" s="191"/>
      <c r="K374" s="72"/>
      <c r="L374" s="82">
        <f>SUM(L366:L373)</f>
        <v>267516.08076466003</v>
      </c>
      <c r="N374" s="82">
        <f>SUM(N366:N373)</f>
        <v>148620.04486925554</v>
      </c>
      <c r="P374" s="82">
        <f>SUM(P366:P373)</f>
        <v>148800</v>
      </c>
      <c r="Q374" s="71"/>
      <c r="R374" s="177">
        <f>SUM(R366:R373)</f>
        <v>179.95513074444671</v>
      </c>
      <c r="S374" s="77"/>
      <c r="T374" s="83">
        <f t="shared" si="255"/>
        <v>1.2108402396376434E-3</v>
      </c>
      <c r="V374" s="82">
        <f>SUM(V366:V373)</f>
        <v>3720</v>
      </c>
    </row>
    <row r="375" spans="2:22" ht="15" customHeight="1">
      <c r="C375" s="73"/>
      <c r="D375" s="73"/>
      <c r="E375" s="73"/>
      <c r="F375" s="68"/>
      <c r="G375" s="68"/>
    </row>
    <row r="376" spans="2:22" ht="15" customHeight="1">
      <c r="B376" s="68" t="s">
        <v>119</v>
      </c>
      <c r="C376" s="73" t="s">
        <v>1484</v>
      </c>
      <c r="D376" s="73" t="s">
        <v>1485</v>
      </c>
      <c r="E376" s="73" t="s">
        <v>1486</v>
      </c>
      <c r="F376" s="76">
        <v>5053</v>
      </c>
      <c r="G376" s="76">
        <v>16460</v>
      </c>
      <c r="H376" s="100">
        <f t="shared" si="278"/>
        <v>3.2574708094201466</v>
      </c>
      <c r="J376" s="104">
        <f t="shared" ref="J376:J389" si="327">$J$38</f>
        <v>6.6100000000000006E-2</v>
      </c>
      <c r="L376" s="69">
        <f t="shared" ref="L376:L389" si="328">G376*((1+J376)^2)</f>
        <v>18707.929196599998</v>
      </c>
      <c r="N376" s="69">
        <f t="shared" ref="N376:N389" si="329">L376/$N$6</f>
        <v>10393.29399811111</v>
      </c>
      <c r="P376" s="81">
        <f t="shared" ref="P376:P389" si="330">ROUNDUP(N376/40,0)*40</f>
        <v>10400</v>
      </c>
      <c r="Q376" s="71"/>
      <c r="R376" s="74">
        <f t="shared" ref="R376:R389" si="331">P376-N376</f>
        <v>6.7060018888896593</v>
      </c>
      <c r="S376" s="77"/>
      <c r="T376" s="75">
        <f t="shared" ref="T376:T389" si="332">R376/N376</f>
        <v>6.452239193953732E-4</v>
      </c>
      <c r="U376" s="69"/>
      <c r="V376" s="81">
        <f t="shared" ref="V376:V389" si="333">P376/40</f>
        <v>260</v>
      </c>
    </row>
    <row r="377" spans="2:22" ht="15" customHeight="1">
      <c r="B377" s="68" t="s">
        <v>119</v>
      </c>
      <c r="C377" s="73" t="s">
        <v>1484</v>
      </c>
      <c r="D377" s="73" t="s">
        <v>1485</v>
      </c>
      <c r="E377" s="73" t="s">
        <v>1487</v>
      </c>
      <c r="F377" s="76">
        <v>9991</v>
      </c>
      <c r="G377" s="76">
        <v>39191</v>
      </c>
      <c r="H377" s="100">
        <f t="shared" si="278"/>
        <v>3.9226303673305973</v>
      </c>
      <c r="J377" s="104">
        <f t="shared" si="327"/>
        <v>6.6100000000000006E-2</v>
      </c>
      <c r="L377" s="69">
        <f t="shared" si="328"/>
        <v>44543.283909110003</v>
      </c>
      <c r="N377" s="69">
        <f t="shared" si="329"/>
        <v>24746.268838394444</v>
      </c>
      <c r="P377" s="81">
        <f t="shared" si="330"/>
        <v>24760</v>
      </c>
      <c r="Q377" s="71"/>
      <c r="R377" s="74">
        <f t="shared" si="331"/>
        <v>13.731161605555826</v>
      </c>
      <c r="S377" s="77"/>
      <c r="T377" s="75">
        <f t="shared" si="332"/>
        <v>5.5487805839446762E-4</v>
      </c>
      <c r="U377" s="69"/>
      <c r="V377" s="81">
        <f t="shared" si="333"/>
        <v>619</v>
      </c>
    </row>
    <row r="378" spans="2:22" ht="15" customHeight="1">
      <c r="B378" s="68" t="s">
        <v>119</v>
      </c>
      <c r="C378" s="73" t="s">
        <v>1484</v>
      </c>
      <c r="D378" s="73" t="s">
        <v>1485</v>
      </c>
      <c r="E378" s="73" t="s">
        <v>1488</v>
      </c>
      <c r="F378" s="76">
        <v>4727</v>
      </c>
      <c r="G378" s="76">
        <v>19449</v>
      </c>
      <c r="H378" s="100">
        <f t="shared" ref="H378:H386" si="334">G378/F378</f>
        <v>4.114448910514068</v>
      </c>
      <c r="J378" s="104">
        <f t="shared" si="327"/>
        <v>6.6100000000000006E-2</v>
      </c>
      <c r="L378" s="69">
        <f t="shared" si="328"/>
        <v>22105.134565289998</v>
      </c>
      <c r="N378" s="69">
        <f t="shared" si="329"/>
        <v>12280.630314049999</v>
      </c>
      <c r="P378" s="81">
        <f t="shared" si="330"/>
        <v>12320</v>
      </c>
      <c r="Q378" s="71"/>
      <c r="R378" s="74">
        <f t="shared" si="331"/>
        <v>39.36968595000144</v>
      </c>
      <c r="S378" s="77"/>
      <c r="T378" s="75">
        <f t="shared" si="332"/>
        <v>3.2058359337598045E-3</v>
      </c>
      <c r="U378" s="69"/>
      <c r="V378" s="81">
        <f t="shared" si="333"/>
        <v>308</v>
      </c>
    </row>
    <row r="379" spans="2:22" ht="15" customHeight="1">
      <c r="B379" s="68" t="s">
        <v>119</v>
      </c>
      <c r="C379" s="73" t="s">
        <v>1484</v>
      </c>
      <c r="D379" s="73" t="s">
        <v>1485</v>
      </c>
      <c r="E379" s="73" t="s">
        <v>1489</v>
      </c>
      <c r="F379" s="76">
        <v>7825</v>
      </c>
      <c r="G379" s="76">
        <v>30276</v>
      </c>
      <c r="H379" s="100">
        <f t="shared" si="334"/>
        <v>3.8691373801916935</v>
      </c>
      <c r="J379" s="104">
        <f t="shared" si="327"/>
        <v>6.6100000000000006E-2</v>
      </c>
      <c r="L379" s="69">
        <f t="shared" si="328"/>
        <v>34410.769401960002</v>
      </c>
      <c r="N379" s="69">
        <f t="shared" si="329"/>
        <v>19117.0941122</v>
      </c>
      <c r="P379" s="81">
        <f t="shared" si="330"/>
        <v>19120</v>
      </c>
      <c r="Q379" s="71"/>
      <c r="R379" s="74">
        <f t="shared" si="331"/>
        <v>2.9058877999996184</v>
      </c>
      <c r="S379" s="77"/>
      <c r="T379" s="75">
        <f t="shared" si="332"/>
        <v>1.5200468140945966E-4</v>
      </c>
      <c r="U379" s="69"/>
      <c r="V379" s="81">
        <f t="shared" si="333"/>
        <v>478</v>
      </c>
    </row>
    <row r="380" spans="2:22" ht="15" customHeight="1">
      <c r="B380" s="68" t="s">
        <v>119</v>
      </c>
      <c r="C380" s="73" t="s">
        <v>1484</v>
      </c>
      <c r="D380" s="73" t="s">
        <v>1485</v>
      </c>
      <c r="E380" s="73" t="s">
        <v>1490</v>
      </c>
      <c r="F380" s="76">
        <v>28546</v>
      </c>
      <c r="G380" s="76">
        <v>104335</v>
      </c>
      <c r="H380" s="100">
        <f t="shared" ref="H380:H381" si="335">G380/F380</f>
        <v>3.6549779303580188</v>
      </c>
      <c r="J380" s="104">
        <f t="shared" si="327"/>
        <v>6.6100000000000006E-2</v>
      </c>
      <c r="L380" s="69">
        <f t="shared" si="328"/>
        <v>118583.94852535</v>
      </c>
      <c r="N380" s="69">
        <f t="shared" si="329"/>
        <v>65879.971402972224</v>
      </c>
      <c r="P380" s="81">
        <f t="shared" si="330"/>
        <v>65880</v>
      </c>
      <c r="Q380" s="71"/>
      <c r="R380" s="74">
        <f t="shared" si="331"/>
        <v>2.8597027776413597E-2</v>
      </c>
      <c r="S380" s="77"/>
      <c r="T380" s="75">
        <f t="shared" si="332"/>
        <v>4.3407771994150292E-7</v>
      </c>
      <c r="U380" s="69"/>
      <c r="V380" s="81">
        <f t="shared" si="333"/>
        <v>1647</v>
      </c>
    </row>
    <row r="381" spans="2:22" ht="15" customHeight="1">
      <c r="B381" s="68" t="s">
        <v>119</v>
      </c>
      <c r="C381" s="73" t="s">
        <v>1484</v>
      </c>
      <c r="D381" s="73" t="s">
        <v>1485</v>
      </c>
      <c r="E381" s="73" t="s">
        <v>1491</v>
      </c>
      <c r="F381" s="76">
        <v>2474</v>
      </c>
      <c r="G381" s="76">
        <v>10587</v>
      </c>
      <c r="H381" s="100">
        <f t="shared" si="335"/>
        <v>4.27930476960388</v>
      </c>
      <c r="J381" s="104">
        <f t="shared" si="327"/>
        <v>6.6100000000000006E-2</v>
      </c>
      <c r="L381" s="69">
        <f t="shared" si="328"/>
        <v>12032.85822627</v>
      </c>
      <c r="N381" s="69">
        <f t="shared" si="329"/>
        <v>6684.9212368166664</v>
      </c>
      <c r="P381" s="81">
        <f t="shared" si="330"/>
        <v>6720</v>
      </c>
      <c r="Q381" s="71"/>
      <c r="R381" s="74">
        <f t="shared" si="331"/>
        <v>35.078763183333649</v>
      </c>
      <c r="S381" s="77"/>
      <c r="T381" s="75">
        <f t="shared" si="332"/>
        <v>5.2474459968413958E-3</v>
      </c>
      <c r="U381" s="69"/>
      <c r="V381" s="81">
        <f t="shared" si="333"/>
        <v>168</v>
      </c>
    </row>
    <row r="382" spans="2:22" ht="15" customHeight="1">
      <c r="B382" s="68" t="s">
        <v>119</v>
      </c>
      <c r="C382" s="73" t="s">
        <v>1484</v>
      </c>
      <c r="D382" s="73" t="s">
        <v>1485</v>
      </c>
      <c r="E382" s="73" t="s">
        <v>1492</v>
      </c>
      <c r="F382" s="76">
        <v>3590</v>
      </c>
      <c r="G382" s="76">
        <v>14762</v>
      </c>
      <c r="H382" s="100">
        <f t="shared" si="334"/>
        <v>4.1119777158774378</v>
      </c>
      <c r="J382" s="104">
        <f t="shared" si="327"/>
        <v>6.6100000000000006E-2</v>
      </c>
      <c r="L382" s="69">
        <f t="shared" si="328"/>
        <v>16778.034678020002</v>
      </c>
      <c r="N382" s="69">
        <f t="shared" si="329"/>
        <v>9321.1303766777783</v>
      </c>
      <c r="P382" s="81">
        <f t="shared" si="330"/>
        <v>9360</v>
      </c>
      <c r="Q382" s="71"/>
      <c r="R382" s="74">
        <f t="shared" si="331"/>
        <v>38.869623322221742</v>
      </c>
      <c r="S382" s="77"/>
      <c r="T382" s="75">
        <f t="shared" si="332"/>
        <v>4.1700546770031969E-3</v>
      </c>
      <c r="U382" s="69"/>
      <c r="V382" s="81">
        <f t="shared" si="333"/>
        <v>234</v>
      </c>
    </row>
    <row r="383" spans="2:22" ht="15" customHeight="1">
      <c r="B383" s="68" t="s">
        <v>119</v>
      </c>
      <c r="C383" s="73" t="s">
        <v>1484</v>
      </c>
      <c r="D383" s="73" t="s">
        <v>1485</v>
      </c>
      <c r="E383" s="73" t="s">
        <v>1493</v>
      </c>
      <c r="F383" s="76">
        <v>6277</v>
      </c>
      <c r="G383" s="76">
        <v>26763</v>
      </c>
      <c r="H383" s="100">
        <f t="shared" si="334"/>
        <v>4.2636609845467577</v>
      </c>
      <c r="J383" s="104">
        <f t="shared" si="327"/>
        <v>6.6100000000000006E-2</v>
      </c>
      <c r="L383" s="69">
        <f t="shared" si="328"/>
        <v>30418.001767229998</v>
      </c>
      <c r="N383" s="69">
        <f t="shared" si="329"/>
        <v>16898.889870683332</v>
      </c>
      <c r="P383" s="81">
        <f t="shared" si="330"/>
        <v>16920</v>
      </c>
      <c r="Q383" s="71"/>
      <c r="R383" s="74">
        <f t="shared" si="331"/>
        <v>21.110129316668463</v>
      </c>
      <c r="S383" s="77"/>
      <c r="T383" s="75">
        <f t="shared" si="332"/>
        <v>1.2492021356557219E-3</v>
      </c>
      <c r="U383" s="69"/>
      <c r="V383" s="81">
        <f t="shared" si="333"/>
        <v>423</v>
      </c>
    </row>
    <row r="384" spans="2:22" ht="15" customHeight="1">
      <c r="B384" s="68" t="s">
        <v>119</v>
      </c>
      <c r="C384" s="73" t="s">
        <v>1484</v>
      </c>
      <c r="D384" s="73" t="s">
        <v>1485</v>
      </c>
      <c r="E384" s="73" t="s">
        <v>1494</v>
      </c>
      <c r="F384" s="76">
        <v>4500</v>
      </c>
      <c r="G384" s="76">
        <v>18682</v>
      </c>
      <c r="H384" s="100">
        <f t="shared" si="334"/>
        <v>4.1515555555555554</v>
      </c>
      <c r="J384" s="104">
        <f t="shared" si="327"/>
        <v>6.6100000000000006E-2</v>
      </c>
      <c r="L384" s="69">
        <f t="shared" si="328"/>
        <v>21233.385981219999</v>
      </c>
      <c r="N384" s="69">
        <f t="shared" si="329"/>
        <v>11796.325545122221</v>
      </c>
      <c r="P384" s="81">
        <f t="shared" si="330"/>
        <v>11800</v>
      </c>
      <c r="Q384" s="71"/>
      <c r="R384" s="74">
        <f t="shared" si="331"/>
        <v>3.6744548777787713</v>
      </c>
      <c r="S384" s="77"/>
      <c r="T384" s="75">
        <f t="shared" si="332"/>
        <v>3.114914778948397E-4</v>
      </c>
      <c r="U384" s="69"/>
      <c r="V384" s="81">
        <f t="shared" si="333"/>
        <v>295</v>
      </c>
    </row>
    <row r="385" spans="2:24" ht="15" customHeight="1">
      <c r="B385" s="68" t="s">
        <v>119</v>
      </c>
      <c r="C385" s="73" t="s">
        <v>1484</v>
      </c>
      <c r="D385" s="73" t="s">
        <v>1485</v>
      </c>
      <c r="E385" s="73" t="s">
        <v>1495</v>
      </c>
      <c r="F385" s="76">
        <v>3995</v>
      </c>
      <c r="G385" s="76">
        <v>15205</v>
      </c>
      <c r="H385" s="100">
        <f t="shared" si="334"/>
        <v>3.8060075093867334</v>
      </c>
      <c r="J385" s="104">
        <f t="shared" si="327"/>
        <v>6.6100000000000006E-2</v>
      </c>
      <c r="L385" s="69">
        <f t="shared" si="328"/>
        <v>17281.53483805</v>
      </c>
      <c r="N385" s="69">
        <f t="shared" si="329"/>
        <v>9600.8526878055545</v>
      </c>
      <c r="P385" s="81">
        <f t="shared" si="330"/>
        <v>9640</v>
      </c>
      <c r="Q385" s="71"/>
      <c r="R385" s="74">
        <f t="shared" si="331"/>
        <v>39.147312194445476</v>
      </c>
      <c r="S385" s="77"/>
      <c r="T385" s="75">
        <f t="shared" si="332"/>
        <v>4.0774828515146491E-3</v>
      </c>
      <c r="U385" s="69"/>
      <c r="V385" s="81">
        <f t="shared" si="333"/>
        <v>241</v>
      </c>
    </row>
    <row r="386" spans="2:24" ht="15" customHeight="1">
      <c r="B386" s="68" t="s">
        <v>119</v>
      </c>
      <c r="C386" s="73" t="s">
        <v>1484</v>
      </c>
      <c r="D386" s="73" t="s">
        <v>1485</v>
      </c>
      <c r="E386" s="73" t="s">
        <v>1496</v>
      </c>
      <c r="F386" s="76">
        <v>48299</v>
      </c>
      <c r="G386" s="76">
        <v>197991</v>
      </c>
      <c r="H386" s="100">
        <f t="shared" si="334"/>
        <v>4.09927741775192</v>
      </c>
      <c r="J386" s="104">
        <f t="shared" si="327"/>
        <v>6.6100000000000006E-2</v>
      </c>
      <c r="L386" s="69">
        <f t="shared" si="328"/>
        <v>225030.47445710999</v>
      </c>
      <c r="N386" s="69">
        <f t="shared" si="329"/>
        <v>125016.93025394999</v>
      </c>
      <c r="P386" s="81">
        <f t="shared" si="330"/>
        <v>125040</v>
      </c>
      <c r="Q386" s="71"/>
      <c r="R386" s="74">
        <f t="shared" si="331"/>
        <v>23.069746050008689</v>
      </c>
      <c r="S386" s="77"/>
      <c r="T386" s="75">
        <f t="shared" si="332"/>
        <v>1.8453297487905471E-4</v>
      </c>
      <c r="U386" s="69"/>
      <c r="V386" s="81">
        <f t="shared" si="333"/>
        <v>3126</v>
      </c>
    </row>
    <row r="387" spans="2:24" ht="15" customHeight="1">
      <c r="B387" s="68" t="s">
        <v>119</v>
      </c>
      <c r="C387" s="73" t="s">
        <v>1484</v>
      </c>
      <c r="D387" s="73" t="s">
        <v>1485</v>
      </c>
      <c r="E387" s="73" t="s">
        <v>1497</v>
      </c>
      <c r="F387" s="76">
        <v>23992</v>
      </c>
      <c r="G387" s="76">
        <v>93238</v>
      </c>
      <c r="H387" s="100">
        <f t="shared" si="278"/>
        <v>3.8862120706902301</v>
      </c>
      <c r="J387" s="104">
        <f t="shared" si="327"/>
        <v>6.6100000000000006E-2</v>
      </c>
      <c r="L387" s="69">
        <f t="shared" si="328"/>
        <v>105971.44000197999</v>
      </c>
      <c r="N387" s="69">
        <f t="shared" si="329"/>
        <v>58873.022223322216</v>
      </c>
      <c r="P387" s="81">
        <f t="shared" si="330"/>
        <v>58880</v>
      </c>
      <c r="Q387" s="71"/>
      <c r="R387" s="74">
        <f t="shared" si="331"/>
        <v>6.9777766777842771</v>
      </c>
      <c r="S387" s="77"/>
      <c r="T387" s="75">
        <f t="shared" si="332"/>
        <v>1.1852248133815136E-4</v>
      </c>
      <c r="U387" s="69"/>
      <c r="V387" s="81">
        <f t="shared" si="333"/>
        <v>1472</v>
      </c>
    </row>
    <row r="388" spans="2:24" ht="15" customHeight="1">
      <c r="B388" s="68" t="s">
        <v>119</v>
      </c>
      <c r="C388" s="73" t="s">
        <v>1484</v>
      </c>
      <c r="D388" s="73" t="s">
        <v>1485</v>
      </c>
      <c r="E388" s="73" t="s">
        <v>1498</v>
      </c>
      <c r="F388" s="76">
        <v>42389</v>
      </c>
      <c r="G388" s="76">
        <v>176970</v>
      </c>
      <c r="H388" s="100">
        <f t="shared" si="278"/>
        <v>4.1749038665691574</v>
      </c>
      <c r="J388" s="104">
        <f t="shared" si="327"/>
        <v>6.6100000000000006E-2</v>
      </c>
      <c r="L388" s="69">
        <f t="shared" si="328"/>
        <v>201138.65309370001</v>
      </c>
      <c r="N388" s="69">
        <f t="shared" si="329"/>
        <v>111743.69616316666</v>
      </c>
      <c r="P388" s="81">
        <f t="shared" si="330"/>
        <v>111760</v>
      </c>
      <c r="Q388" s="71"/>
      <c r="R388" s="74">
        <f t="shared" si="331"/>
        <v>16.303836833336391</v>
      </c>
      <c r="S388" s="77"/>
      <c r="T388" s="75">
        <f t="shared" si="332"/>
        <v>1.4590386208032481E-4</v>
      </c>
      <c r="U388" s="69"/>
      <c r="V388" s="81">
        <f t="shared" si="333"/>
        <v>2794</v>
      </c>
    </row>
    <row r="389" spans="2:24" ht="15" customHeight="1">
      <c r="B389" s="68" t="s">
        <v>119</v>
      </c>
      <c r="C389" s="73" t="s">
        <v>1484</v>
      </c>
      <c r="D389" s="73" t="s">
        <v>1485</v>
      </c>
      <c r="E389" s="73" t="s">
        <v>1499</v>
      </c>
      <c r="F389" s="76">
        <v>14557</v>
      </c>
      <c r="G389" s="76">
        <v>60911</v>
      </c>
      <c r="H389" s="100">
        <f t="shared" si="278"/>
        <v>4.1843099539740329</v>
      </c>
      <c r="J389" s="104">
        <f t="shared" si="327"/>
        <v>6.6100000000000006E-2</v>
      </c>
      <c r="L389" s="69">
        <f t="shared" si="328"/>
        <v>69229.567150310002</v>
      </c>
      <c r="N389" s="69">
        <f t="shared" si="329"/>
        <v>38460.870639061111</v>
      </c>
      <c r="P389" s="81">
        <f t="shared" si="330"/>
        <v>38480</v>
      </c>
      <c r="Q389" s="71"/>
      <c r="R389" s="74">
        <f t="shared" si="331"/>
        <v>19.129360938888567</v>
      </c>
      <c r="S389" s="77"/>
      <c r="T389" s="75">
        <f t="shared" si="332"/>
        <v>4.9737202047268956E-4</v>
      </c>
      <c r="U389" s="69"/>
      <c r="V389" s="81">
        <f t="shared" si="333"/>
        <v>962</v>
      </c>
    </row>
    <row r="390" spans="2:24" ht="15" customHeight="1" thickBot="1">
      <c r="B390" s="95" t="s">
        <v>119</v>
      </c>
      <c r="C390" s="96" t="s">
        <v>1484</v>
      </c>
      <c r="D390" s="96" t="s">
        <v>1485</v>
      </c>
      <c r="F390" s="84">
        <f>SUM(F376:F389)</f>
        <v>206215</v>
      </c>
      <c r="G390" s="84">
        <f>SUM(G376:G389)</f>
        <v>824820</v>
      </c>
      <c r="H390" s="196">
        <f t="shared" si="278"/>
        <v>3.9998060276895475</v>
      </c>
      <c r="I390" s="72"/>
      <c r="J390" s="165"/>
      <c r="K390" s="72"/>
      <c r="L390" s="84">
        <f>SUM(L376:L389)</f>
        <v>937465.01579219999</v>
      </c>
      <c r="N390" s="84">
        <f>SUM(N376:N389)</f>
        <v>520813.89766233333</v>
      </c>
      <c r="P390" s="84">
        <f>SUM(P376:P389)</f>
        <v>521080</v>
      </c>
      <c r="Q390" s="71"/>
      <c r="R390" s="175">
        <f>SUM(R376:R389)</f>
        <v>266.10233766668898</v>
      </c>
      <c r="S390" s="77"/>
      <c r="T390" s="85">
        <f t="shared" si="255"/>
        <v>5.1093555464069992E-4</v>
      </c>
      <c r="V390" s="84">
        <f>SUM(V376:V389)</f>
        <v>13027</v>
      </c>
    </row>
    <row r="391" spans="2:24" ht="15" customHeight="1">
      <c r="B391" s="68" t="s">
        <v>119</v>
      </c>
      <c r="C391" s="73" t="s">
        <v>1484</v>
      </c>
      <c r="D391" s="73" t="s">
        <v>1861</v>
      </c>
      <c r="E391" s="73" t="s">
        <v>1500</v>
      </c>
      <c r="F391" s="76">
        <v>9659</v>
      </c>
      <c r="G391" s="76">
        <v>38853</v>
      </c>
      <c r="H391" s="100">
        <f t="shared" si="278"/>
        <v>4.0224660937985295</v>
      </c>
      <c r="J391" s="104">
        <f>$J$38</f>
        <v>6.6100000000000006E-2</v>
      </c>
      <c r="K391" s="88"/>
      <c r="L391" s="69">
        <f t="shared" ref="L391:L392" si="336">G391*((1+J391)^2)</f>
        <v>44159.123516129999</v>
      </c>
      <c r="N391" s="69">
        <f t="shared" ref="N391:N392" si="337">L391/$N$6</f>
        <v>24532.84639785</v>
      </c>
      <c r="P391" s="81">
        <f t="shared" ref="P391:P392" si="338">ROUNDUP(N391/40,0)*40</f>
        <v>24560</v>
      </c>
      <c r="Q391" s="71"/>
      <c r="R391" s="74">
        <f t="shared" ref="R391:R392" si="339">P391-N391</f>
        <v>27.153602149999642</v>
      </c>
      <c r="S391" s="77"/>
      <c r="T391" s="75">
        <f t="shared" si="255"/>
        <v>1.1068264036569078E-3</v>
      </c>
      <c r="U391" s="69"/>
      <c r="V391" s="81">
        <f t="shared" ref="V391:V392" si="340">P391/40</f>
        <v>614</v>
      </c>
      <c r="W391" s="88"/>
      <c r="X391" s="88"/>
    </row>
    <row r="392" spans="2:24" ht="15" customHeight="1">
      <c r="B392" s="68" t="s">
        <v>119</v>
      </c>
      <c r="C392" s="73" t="s">
        <v>1484</v>
      </c>
      <c r="D392" s="73" t="s">
        <v>1861</v>
      </c>
      <c r="E392" s="73" t="s">
        <v>1501</v>
      </c>
      <c r="F392" s="76">
        <v>7950</v>
      </c>
      <c r="G392" s="76">
        <v>31105</v>
      </c>
      <c r="H392" s="100">
        <f t="shared" si="278"/>
        <v>3.9125786163522012</v>
      </c>
      <c r="J392" s="104">
        <f>$J$38</f>
        <v>6.6100000000000006E-2</v>
      </c>
      <c r="L392" s="69">
        <f t="shared" si="336"/>
        <v>35352.98527705</v>
      </c>
      <c r="N392" s="69">
        <f t="shared" si="337"/>
        <v>19640.547376138889</v>
      </c>
      <c r="P392" s="81">
        <f t="shared" si="338"/>
        <v>19680</v>
      </c>
      <c r="Q392" s="71"/>
      <c r="R392" s="74">
        <f t="shared" si="339"/>
        <v>39.452623861110624</v>
      </c>
      <c r="S392" s="77"/>
      <c r="T392" s="75">
        <f t="shared" si="255"/>
        <v>2.0087334179413573E-3</v>
      </c>
      <c r="U392" s="69"/>
      <c r="V392" s="81">
        <f t="shared" si="340"/>
        <v>492</v>
      </c>
    </row>
    <row r="393" spans="2:24" ht="15" customHeight="1" thickBot="1">
      <c r="B393" s="95" t="s">
        <v>119</v>
      </c>
      <c r="C393" s="96" t="s">
        <v>1484</v>
      </c>
      <c r="D393" s="96" t="s">
        <v>1861</v>
      </c>
      <c r="E393" s="70"/>
      <c r="F393" s="84">
        <f>SUM(F391:F392)</f>
        <v>17609</v>
      </c>
      <c r="G393" s="84">
        <f>SUM(G391:G392)</f>
        <v>69958</v>
      </c>
      <c r="H393" s="196">
        <f t="shared" si="278"/>
        <v>3.9728547901641207</v>
      </c>
      <c r="I393" s="72"/>
      <c r="J393" s="165"/>
      <c r="K393" s="72"/>
      <c r="L393" s="84">
        <f>SUM(L391:L392)</f>
        <v>79512.108793179999</v>
      </c>
      <c r="N393" s="84">
        <f>SUM(N391:N392)</f>
        <v>44173.393773988893</v>
      </c>
      <c r="P393" s="84">
        <f>SUM(P391:P392)</f>
        <v>44240</v>
      </c>
      <c r="Q393" s="71"/>
      <c r="R393" s="175">
        <f>SUM(R391:R392)</f>
        <v>66.606226011110266</v>
      </c>
      <c r="S393" s="77"/>
      <c r="T393" s="85">
        <f t="shared" ref="T393:T402" si="341">R393/N393</f>
        <v>1.5078358333049508E-3</v>
      </c>
      <c r="V393" s="84">
        <f>SUM(V391:V392)</f>
        <v>1106</v>
      </c>
    </row>
    <row r="394" spans="2:24" ht="15" customHeight="1">
      <c r="B394" s="68" t="s">
        <v>119</v>
      </c>
      <c r="C394" s="73" t="s">
        <v>1484</v>
      </c>
      <c r="D394" s="73" t="s">
        <v>1502</v>
      </c>
      <c r="E394" s="73" t="s">
        <v>1503</v>
      </c>
      <c r="F394" s="76">
        <v>9853</v>
      </c>
      <c r="G394" s="76">
        <v>37890</v>
      </c>
      <c r="H394" s="100">
        <f t="shared" si="278"/>
        <v>3.8455292804222063</v>
      </c>
      <c r="J394" s="104">
        <f t="shared" ref="J394:J400" si="342">$J$38</f>
        <v>6.6100000000000006E-2</v>
      </c>
      <c r="L394" s="69">
        <f t="shared" ref="L394:L400" si="343">G394*((1+J394)^2)</f>
        <v>43064.607366900003</v>
      </c>
      <c r="N394" s="69">
        <f t="shared" ref="N394:N400" si="344">L394/$N$6</f>
        <v>23924.781870500003</v>
      </c>
      <c r="P394" s="81">
        <f t="shared" ref="P394:P400" si="345">ROUNDUP(N394/40,0)*40</f>
        <v>23960</v>
      </c>
      <c r="Q394" s="71"/>
      <c r="R394" s="74">
        <f t="shared" ref="R394:R400" si="346">P394-N394</f>
        <v>35.218129499997303</v>
      </c>
      <c r="S394" s="77"/>
      <c r="T394" s="75">
        <f t="shared" si="341"/>
        <v>1.472035552534017E-3</v>
      </c>
      <c r="U394" s="69"/>
      <c r="V394" s="81">
        <f t="shared" ref="V394:V400" si="347">P394/40</f>
        <v>599</v>
      </c>
    </row>
    <row r="395" spans="2:24" ht="15" customHeight="1">
      <c r="B395" s="68" t="s">
        <v>119</v>
      </c>
      <c r="C395" s="73" t="s">
        <v>1484</v>
      </c>
      <c r="D395" s="73" t="s">
        <v>1502</v>
      </c>
      <c r="E395" s="73" t="s">
        <v>1504</v>
      </c>
      <c r="F395" s="76">
        <v>19373</v>
      </c>
      <c r="G395" s="76">
        <v>76763</v>
      </c>
      <c r="H395" s="100">
        <f t="shared" si="278"/>
        <v>3.962370309193207</v>
      </c>
      <c r="J395" s="104">
        <f t="shared" si="342"/>
        <v>6.6100000000000006E-2</v>
      </c>
      <c r="L395" s="69">
        <f t="shared" si="343"/>
        <v>87246.462267230003</v>
      </c>
      <c r="N395" s="69">
        <f t="shared" si="344"/>
        <v>48470.256815127781</v>
      </c>
      <c r="P395" s="81">
        <f t="shared" si="345"/>
        <v>48480</v>
      </c>
      <c r="Q395" s="71"/>
      <c r="R395" s="74">
        <f t="shared" si="346"/>
        <v>9.7431848722189898</v>
      </c>
      <c r="S395" s="77"/>
      <c r="T395" s="75">
        <f t="shared" si="341"/>
        <v>2.0101368369845524E-4</v>
      </c>
      <c r="U395" s="69"/>
      <c r="V395" s="81">
        <f t="shared" si="347"/>
        <v>1212</v>
      </c>
    </row>
    <row r="396" spans="2:24" ht="15" customHeight="1">
      <c r="B396" s="68" t="s">
        <v>119</v>
      </c>
      <c r="C396" s="73" t="s">
        <v>1484</v>
      </c>
      <c r="D396" s="73" t="s">
        <v>1502</v>
      </c>
      <c r="E396" s="73" t="s">
        <v>1505</v>
      </c>
      <c r="F396" s="76">
        <v>82921</v>
      </c>
      <c r="G396" s="76">
        <v>313761</v>
      </c>
      <c r="H396" s="100">
        <f t="shared" si="278"/>
        <v>3.7838545121259997</v>
      </c>
      <c r="J396" s="104">
        <f t="shared" si="342"/>
        <v>6.6100000000000006E-2</v>
      </c>
      <c r="L396" s="69">
        <f t="shared" si="343"/>
        <v>356611.09189881</v>
      </c>
      <c r="N396" s="69">
        <f t="shared" si="344"/>
        <v>198117.27327711665</v>
      </c>
      <c r="P396" s="81">
        <f t="shared" si="345"/>
        <v>198120</v>
      </c>
      <c r="Q396" s="71"/>
      <c r="R396" s="74">
        <f t="shared" si="346"/>
        <v>2.7267228833516128</v>
      </c>
      <c r="S396" s="77"/>
      <c r="T396" s="75">
        <f t="shared" si="341"/>
        <v>1.3763175912165961E-5</v>
      </c>
      <c r="U396" s="69"/>
      <c r="V396" s="81">
        <f t="shared" si="347"/>
        <v>4953</v>
      </c>
    </row>
    <row r="397" spans="2:24" ht="15" customHeight="1">
      <c r="B397" s="68" t="s">
        <v>119</v>
      </c>
      <c r="C397" s="73" t="s">
        <v>1484</v>
      </c>
      <c r="D397" s="73" t="s">
        <v>1502</v>
      </c>
      <c r="E397" s="73" t="s">
        <v>1506</v>
      </c>
      <c r="F397" s="76">
        <v>70862</v>
      </c>
      <c r="G397" s="76">
        <v>284067</v>
      </c>
      <c r="H397" s="100">
        <f t="shared" si="278"/>
        <v>4.0087352883068501</v>
      </c>
      <c r="J397" s="104">
        <f t="shared" si="342"/>
        <v>6.6100000000000006E-2</v>
      </c>
      <c r="L397" s="69">
        <f t="shared" si="343"/>
        <v>322861.80577707</v>
      </c>
      <c r="N397" s="69">
        <f t="shared" si="344"/>
        <v>179367.66987615</v>
      </c>
      <c r="P397" s="81">
        <f t="shared" si="345"/>
        <v>179400</v>
      </c>
      <c r="Q397" s="71"/>
      <c r="R397" s="74">
        <f t="shared" si="346"/>
        <v>32.330123849998927</v>
      </c>
      <c r="S397" s="77"/>
      <c r="T397" s="75">
        <f t="shared" si="341"/>
        <v>1.8024498992668116E-4</v>
      </c>
      <c r="U397" s="69"/>
      <c r="V397" s="81">
        <f t="shared" si="347"/>
        <v>4485</v>
      </c>
    </row>
    <row r="398" spans="2:24" ht="15" customHeight="1">
      <c r="B398" s="68" t="s">
        <v>119</v>
      </c>
      <c r="C398" s="73" t="s">
        <v>1484</v>
      </c>
      <c r="D398" s="73" t="s">
        <v>1502</v>
      </c>
      <c r="E398" s="73" t="s">
        <v>1507</v>
      </c>
      <c r="F398" s="76">
        <v>26729</v>
      </c>
      <c r="G398" s="76">
        <v>109600</v>
      </c>
      <c r="H398" s="100">
        <f t="shared" si="278"/>
        <v>4.1004152792846718</v>
      </c>
      <c r="J398" s="104">
        <f t="shared" si="342"/>
        <v>6.6100000000000006E-2</v>
      </c>
      <c r="L398" s="69">
        <f t="shared" si="343"/>
        <v>124567.985416</v>
      </c>
      <c r="N398" s="69">
        <f t="shared" si="344"/>
        <v>69204.436342222223</v>
      </c>
      <c r="P398" s="81">
        <f t="shared" si="345"/>
        <v>69240</v>
      </c>
      <c r="Q398" s="71"/>
      <c r="R398" s="74">
        <f t="shared" si="346"/>
        <v>35.563657777776825</v>
      </c>
      <c r="S398" s="77"/>
      <c r="T398" s="75">
        <f t="shared" si="341"/>
        <v>5.1389274528458422E-4</v>
      </c>
      <c r="U398" s="69"/>
      <c r="V398" s="81">
        <f t="shared" si="347"/>
        <v>1731</v>
      </c>
    </row>
    <row r="399" spans="2:24" ht="15" customHeight="1">
      <c r="B399" s="68" t="s">
        <v>119</v>
      </c>
      <c r="C399" s="73" t="s">
        <v>1484</v>
      </c>
      <c r="D399" s="73" t="s">
        <v>1502</v>
      </c>
      <c r="E399" s="73" t="s">
        <v>1508</v>
      </c>
      <c r="F399" s="76">
        <v>35612</v>
      </c>
      <c r="G399" s="76">
        <v>146400</v>
      </c>
      <c r="H399" s="100">
        <f t="shared" si="278"/>
        <v>4.1109738290463884</v>
      </c>
      <c r="J399" s="104">
        <f t="shared" si="342"/>
        <v>6.6100000000000006E-2</v>
      </c>
      <c r="L399" s="69">
        <f t="shared" si="343"/>
        <v>166393.73234399999</v>
      </c>
      <c r="N399" s="69">
        <f t="shared" si="344"/>
        <v>92440.962413333327</v>
      </c>
      <c r="P399" s="81">
        <f t="shared" si="345"/>
        <v>92480</v>
      </c>
      <c r="Q399" s="71"/>
      <c r="R399" s="74">
        <f t="shared" si="346"/>
        <v>39.037586666672723</v>
      </c>
      <c r="S399" s="77"/>
      <c r="T399" s="75">
        <f t="shared" si="341"/>
        <v>4.2229749288116554E-4</v>
      </c>
      <c r="U399" s="69"/>
      <c r="V399" s="81">
        <f t="shared" si="347"/>
        <v>2312</v>
      </c>
    </row>
    <row r="400" spans="2:24" ht="15" customHeight="1">
      <c r="B400" s="68" t="s">
        <v>119</v>
      </c>
      <c r="C400" s="73" t="s">
        <v>1484</v>
      </c>
      <c r="D400" s="73" t="s">
        <v>1502</v>
      </c>
      <c r="E400" s="73" t="s">
        <v>1509</v>
      </c>
      <c r="F400" s="76">
        <v>35446</v>
      </c>
      <c r="G400" s="76">
        <v>144441</v>
      </c>
      <c r="H400" s="100">
        <f t="shared" si="278"/>
        <v>4.074959092704395</v>
      </c>
      <c r="J400" s="104">
        <f t="shared" si="342"/>
        <v>6.6100000000000006E-2</v>
      </c>
      <c r="L400" s="69">
        <f t="shared" si="343"/>
        <v>164167.19326160999</v>
      </c>
      <c r="N400" s="69">
        <f t="shared" si="344"/>
        <v>91203.996256450002</v>
      </c>
      <c r="P400" s="81">
        <f t="shared" si="345"/>
        <v>91240</v>
      </c>
      <c r="Q400" s="71"/>
      <c r="R400" s="74">
        <f t="shared" si="346"/>
        <v>36.003743549998035</v>
      </c>
      <c r="S400" s="77"/>
      <c r="T400" s="75">
        <f t="shared" si="341"/>
        <v>3.9476059194557309E-4</v>
      </c>
      <c r="U400" s="69"/>
      <c r="V400" s="81">
        <f t="shared" si="347"/>
        <v>2281</v>
      </c>
    </row>
    <row r="401" spans="2:24" ht="15" customHeight="1" thickBot="1">
      <c r="B401" s="95" t="s">
        <v>119</v>
      </c>
      <c r="C401" s="96" t="s">
        <v>1484</v>
      </c>
      <c r="D401" s="96" t="s">
        <v>1502</v>
      </c>
      <c r="E401" s="70"/>
      <c r="F401" s="84">
        <f>SUM(F394:F400)</f>
        <v>280796</v>
      </c>
      <c r="G401" s="84">
        <f>SUM(G394:G400)</f>
        <v>1112922</v>
      </c>
      <c r="H401" s="196">
        <f t="shared" ref="H401" si="348">G401/F401</f>
        <v>3.9634538953546348</v>
      </c>
      <c r="I401" s="72"/>
      <c r="J401" s="165"/>
      <c r="K401" s="72"/>
      <c r="L401" s="84">
        <f>SUM(L394:L400)</f>
        <v>1264912.8783316198</v>
      </c>
      <c r="N401" s="84">
        <f>SUM(N394:N400)</f>
        <v>702729.37685089989</v>
      </c>
      <c r="P401" s="84">
        <f>SUM(P394:P400)</f>
        <v>702920</v>
      </c>
      <c r="Q401" s="71"/>
      <c r="R401" s="175">
        <f>SUM(R394:R400)</f>
        <v>190.62314910001442</v>
      </c>
      <c r="S401" s="77"/>
      <c r="T401" s="85">
        <f t="shared" si="341"/>
        <v>2.7126110758915874E-4</v>
      </c>
      <c r="V401" s="84">
        <f>SUM(V394:V400)</f>
        <v>17573</v>
      </c>
    </row>
    <row r="402" spans="2:24" ht="15" customHeight="1" thickBot="1">
      <c r="C402" s="70"/>
      <c r="D402" s="70"/>
      <c r="E402" s="70"/>
      <c r="F402" s="198">
        <f>F401+F393+F390</f>
        <v>504620</v>
      </c>
      <c r="G402" s="198">
        <f>G401+G393+G390</f>
        <v>2007700</v>
      </c>
      <c r="H402" s="200">
        <f t="shared" si="278"/>
        <v>3.9786373905116723</v>
      </c>
      <c r="J402" s="188"/>
      <c r="L402" s="198">
        <f>L401+L393+L390</f>
        <v>2281890.0029169996</v>
      </c>
      <c r="N402" s="198">
        <f>N401+N393+N390</f>
        <v>1267716.6682872223</v>
      </c>
      <c r="P402" s="198">
        <f>P401+P393+P390</f>
        <v>1268240</v>
      </c>
      <c r="R402" s="210">
        <f>R401+R393+R390</f>
        <v>523.33171277781366</v>
      </c>
      <c r="T402" s="201">
        <f t="shared" si="341"/>
        <v>4.128144134011214E-4</v>
      </c>
      <c r="V402" s="198">
        <f>V401+V393+V390</f>
        <v>31706</v>
      </c>
    </row>
    <row r="403" spans="2:24" ht="15" customHeight="1" thickBot="1">
      <c r="C403" s="70"/>
      <c r="D403" s="70"/>
      <c r="E403" s="70"/>
      <c r="F403" s="189"/>
      <c r="G403" s="189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213"/>
      <c r="S403" s="100"/>
      <c r="T403" s="100"/>
      <c r="U403" s="100"/>
      <c r="V403" s="100"/>
      <c r="W403" s="100"/>
      <c r="X403" s="100"/>
    </row>
    <row r="404" spans="2:24" ht="15" customHeight="1" thickBot="1">
      <c r="C404" s="76"/>
      <c r="D404" s="76"/>
      <c r="E404" s="76"/>
      <c r="F404" s="149">
        <f>F402+F374+F364+F337+F324+F310+F290+F266+F257+F241+F228+F220+F210+F193+F180+F177+F164+F157+F149+F138+F131+F120+F112+F105</f>
        <v>2304501</v>
      </c>
      <c r="G404" s="149">
        <f>G402+G374+G364+G337+G324+G310+G290+G266+G257+G241+G228+G220+G210+G193+G180+G177+G164+G157+G149+G138+G131+G120+G112+G105</f>
        <v>9526484</v>
      </c>
      <c r="H404" s="199">
        <f t="shared" ref="H404" si="349">G404/F404</f>
        <v>4.1338597813583071</v>
      </c>
      <c r="J404" s="162">
        <f>((L404/G404)^(0.5))-1</f>
        <v>3.3524548912972296E-2</v>
      </c>
      <c r="L404" s="149">
        <f>L402+L374+L364+L337+L324+L310+L290+L266+L257+L241+L228+L220+L210+L193+L180+L177+L164+L157+L149+L138+L131+L120+L112+L105</f>
        <v>10175932.929006809</v>
      </c>
      <c r="N404" s="149">
        <f>N402+N374+N364+N337+N324+N310+N290+N266+N257+N241+N228+N220+N210+N193+N180+N177+N164+N157+N149+N138+N131+N120+N112+N105</f>
        <v>5653296.0716704484</v>
      </c>
      <c r="P404" s="149">
        <f>P402+P374+P364+P337+P324+P310+P290+P266+P257+P241+P228+P220+P210+P193+P180+P177+P164+P157+P149+P138+P131+P120+P112+P105</f>
        <v>5658080</v>
      </c>
      <c r="Q404" s="69"/>
      <c r="R404" s="178">
        <f>R402+R374+R364+R337+R324+R310+R290+R266+R257+R241+R228+R220+R210+R193+R180+R177+R164+R157+R149+R138+R131+R120+R112+R105</f>
        <v>4783.9283295503164</v>
      </c>
      <c r="T404" s="78">
        <f t="shared" ref="T404" si="350">R404/N404</f>
        <v>8.4621931505114874E-4</v>
      </c>
      <c r="V404" s="149">
        <f>V402+V374+V364+V337+V324+V310+V290+V266+V257+V241+V228+V220+V210+V193+V180+V177+V164+V157+V149+V138+V131+V120+V112+V105</f>
        <v>141452</v>
      </c>
    </row>
    <row r="405" spans="2:24" ht="15" customHeight="1">
      <c r="C405" s="76"/>
      <c r="D405" s="76"/>
      <c r="E405" s="76"/>
      <c r="Q405" s="69"/>
    </row>
    <row r="406" spans="2:24" ht="15" customHeight="1">
      <c r="C406" s="76"/>
      <c r="D406" s="76"/>
      <c r="E406" s="76"/>
      <c r="L406" s="69"/>
      <c r="N406" s="69"/>
      <c r="P406" s="69"/>
      <c r="Q406" s="69"/>
      <c r="V406" s="69"/>
    </row>
    <row r="407" spans="2:24" ht="15" customHeight="1">
      <c r="C407" s="76"/>
      <c r="D407" s="76"/>
      <c r="E407" s="76"/>
      <c r="Q407" s="69"/>
    </row>
    <row r="408" spans="2:24" ht="15" customHeight="1">
      <c r="C408" s="76"/>
      <c r="D408" s="76"/>
      <c r="E408" s="76"/>
      <c r="P408" s="150"/>
      <c r="Q408" s="69"/>
    </row>
    <row r="409" spans="2:24" ht="15" customHeight="1">
      <c r="C409" s="76"/>
      <c r="D409" s="76"/>
      <c r="E409" s="76"/>
      <c r="Q409" s="69"/>
    </row>
    <row r="410" spans="2:24" ht="15" customHeight="1">
      <c r="C410" s="76"/>
      <c r="D410" s="76"/>
      <c r="E410" s="76"/>
      <c r="Q410" s="69"/>
    </row>
    <row r="411" spans="2:24" ht="15" customHeight="1">
      <c r="C411" s="76"/>
      <c r="D411" s="76"/>
      <c r="E411" s="76"/>
      <c r="Q411" s="69"/>
    </row>
    <row r="412" spans="2:24" ht="15" customHeight="1">
      <c r="C412" s="76"/>
      <c r="D412" s="76"/>
      <c r="E412" s="76"/>
      <c r="Q412" s="69"/>
    </row>
    <row r="413" spans="2:24" ht="15" customHeight="1">
      <c r="C413" s="76"/>
      <c r="D413" s="76"/>
      <c r="E413" s="76"/>
      <c r="Q413" s="69"/>
    </row>
    <row r="414" spans="2:24" ht="15" customHeight="1">
      <c r="C414" s="76"/>
      <c r="D414" s="76"/>
      <c r="E414" s="76"/>
      <c r="Q414" s="69"/>
    </row>
    <row r="415" spans="2:24" ht="15" customHeight="1">
      <c r="C415" s="76"/>
      <c r="D415" s="76"/>
      <c r="E415" s="76"/>
      <c r="Q415" s="69"/>
    </row>
    <row r="416" spans="2:24" ht="15" customHeight="1">
      <c r="C416" s="76"/>
      <c r="D416" s="76"/>
      <c r="E416" s="76"/>
      <c r="Q416" s="69"/>
    </row>
    <row r="417" spans="3:17" ht="15" customHeight="1">
      <c r="C417" s="76"/>
      <c r="D417" s="76"/>
      <c r="E417" s="76"/>
      <c r="Q417" s="69"/>
    </row>
    <row r="418" spans="3:17" ht="15" customHeight="1">
      <c r="C418" s="76"/>
      <c r="D418" s="76"/>
      <c r="E418" s="76"/>
      <c r="Q418" s="69"/>
    </row>
    <row r="419" spans="3:17" ht="15" customHeight="1">
      <c r="C419" s="76"/>
      <c r="D419" s="76"/>
      <c r="E419" s="76"/>
      <c r="Q419" s="69"/>
    </row>
    <row r="420" spans="3:17" ht="15" customHeight="1">
      <c r="C420" s="76"/>
      <c r="D420" s="76"/>
      <c r="E420" s="76"/>
      <c r="Q420" s="69"/>
    </row>
    <row r="421" spans="3:17" ht="15" customHeight="1">
      <c r="C421" s="76"/>
      <c r="D421" s="76"/>
      <c r="E421" s="76"/>
      <c r="Q421" s="69"/>
    </row>
    <row r="422" spans="3:17" ht="15" customHeight="1">
      <c r="C422" s="76"/>
      <c r="D422" s="76"/>
      <c r="E422" s="76"/>
      <c r="Q422" s="69"/>
    </row>
    <row r="423" spans="3:17" ht="15" customHeight="1">
      <c r="C423" s="76"/>
      <c r="D423" s="76"/>
      <c r="E423" s="76"/>
      <c r="Q423" s="69"/>
    </row>
    <row r="424" spans="3:17" ht="15" customHeight="1">
      <c r="C424" s="76"/>
      <c r="D424" s="76"/>
      <c r="E424" s="76"/>
      <c r="Q424" s="69"/>
    </row>
    <row r="425" spans="3:17" ht="15" customHeight="1">
      <c r="C425" s="76"/>
      <c r="D425" s="76"/>
      <c r="E425" s="76"/>
      <c r="Q425" s="69"/>
    </row>
    <row r="426" spans="3:17" ht="15" customHeight="1">
      <c r="C426" s="76"/>
      <c r="D426" s="76"/>
      <c r="E426" s="76"/>
      <c r="Q426" s="69"/>
    </row>
    <row r="427" spans="3:17" ht="15" customHeight="1">
      <c r="C427" s="76"/>
      <c r="D427" s="76"/>
      <c r="E427" s="76"/>
      <c r="Q427" s="69"/>
    </row>
    <row r="428" spans="3:17" ht="15" customHeight="1">
      <c r="C428" s="76"/>
      <c r="D428" s="76"/>
      <c r="E428" s="76"/>
      <c r="Q428" s="69"/>
    </row>
    <row r="429" spans="3:17" ht="15" customHeight="1">
      <c r="C429" s="76"/>
      <c r="D429" s="76"/>
      <c r="E429" s="76"/>
      <c r="Q429" s="69"/>
    </row>
    <row r="430" spans="3:17" ht="15" customHeight="1">
      <c r="C430" s="76"/>
      <c r="D430" s="76"/>
      <c r="E430" s="76"/>
      <c r="Q430" s="69"/>
    </row>
    <row r="431" spans="3:17" ht="15" customHeight="1">
      <c r="C431" s="76"/>
      <c r="D431" s="76"/>
      <c r="E431" s="76"/>
      <c r="Q431" s="69"/>
    </row>
    <row r="432" spans="3:17" ht="15" customHeight="1">
      <c r="C432" s="76"/>
      <c r="D432" s="76"/>
      <c r="E432" s="76"/>
      <c r="Q432" s="69"/>
    </row>
    <row r="433" spans="3:17" ht="15" customHeight="1">
      <c r="C433" s="76"/>
      <c r="D433" s="76"/>
      <c r="E433" s="76"/>
      <c r="Q433" s="69"/>
    </row>
    <row r="434" spans="3:17" ht="15" customHeight="1">
      <c r="C434" s="76"/>
      <c r="D434" s="76"/>
      <c r="E434" s="76"/>
      <c r="Q434" s="69"/>
    </row>
    <row r="435" spans="3:17" ht="15" customHeight="1">
      <c r="C435" s="76"/>
      <c r="D435" s="76"/>
      <c r="E435" s="76"/>
      <c r="Q435" s="69"/>
    </row>
    <row r="436" spans="3:17" ht="15" customHeight="1">
      <c r="C436" s="76"/>
      <c r="D436" s="76"/>
      <c r="E436" s="76"/>
      <c r="Q436" s="69"/>
    </row>
    <row r="437" spans="3:17" ht="15" customHeight="1">
      <c r="C437" s="76"/>
      <c r="D437" s="76"/>
      <c r="E437" s="76"/>
      <c r="Q437" s="69"/>
    </row>
    <row r="438" spans="3:17" ht="15" customHeight="1">
      <c r="C438" s="76"/>
      <c r="D438" s="76"/>
      <c r="E438" s="76"/>
      <c r="Q438" s="69"/>
    </row>
    <row r="439" spans="3:17" ht="15" customHeight="1">
      <c r="C439" s="76"/>
      <c r="D439" s="76"/>
      <c r="E439" s="76"/>
      <c r="Q439" s="69"/>
    </row>
    <row r="440" spans="3:17" ht="15" customHeight="1">
      <c r="C440" s="76"/>
      <c r="D440" s="76"/>
      <c r="E440" s="76"/>
      <c r="Q440" s="69"/>
    </row>
    <row r="441" spans="3:17" ht="15" customHeight="1">
      <c r="C441" s="76"/>
      <c r="D441" s="76"/>
      <c r="E441" s="76"/>
      <c r="Q441" s="69"/>
    </row>
    <row r="442" spans="3:17" ht="15" customHeight="1">
      <c r="C442" s="76"/>
      <c r="D442" s="76"/>
      <c r="E442" s="76"/>
      <c r="Q442" s="69"/>
    </row>
    <row r="443" spans="3:17" ht="15" customHeight="1">
      <c r="C443" s="76"/>
      <c r="D443" s="76"/>
      <c r="E443" s="76"/>
      <c r="Q443" s="69"/>
    </row>
    <row r="444" spans="3:17" ht="15" customHeight="1">
      <c r="C444" s="76"/>
      <c r="D444" s="76"/>
      <c r="E444" s="76"/>
      <c r="Q444" s="69"/>
    </row>
    <row r="445" spans="3:17" ht="15" customHeight="1">
      <c r="C445" s="76"/>
      <c r="D445" s="76"/>
      <c r="E445" s="76"/>
      <c r="Q445" s="69"/>
    </row>
    <row r="446" spans="3:17" ht="15" customHeight="1">
      <c r="C446" s="76"/>
      <c r="D446" s="76"/>
      <c r="E446" s="76"/>
      <c r="Q446" s="69"/>
    </row>
    <row r="447" spans="3:17" ht="15" customHeight="1">
      <c r="C447" s="76"/>
      <c r="D447" s="76"/>
      <c r="E447" s="76"/>
      <c r="Q447" s="69"/>
    </row>
    <row r="448" spans="3:17" ht="15" customHeight="1">
      <c r="C448" s="76"/>
      <c r="D448" s="76"/>
      <c r="E448" s="76"/>
      <c r="Q448" s="69"/>
    </row>
    <row r="449" spans="3:17" ht="15" customHeight="1">
      <c r="C449" s="76"/>
      <c r="D449" s="76"/>
      <c r="E449" s="76"/>
      <c r="Q449" s="69"/>
    </row>
    <row r="450" spans="3:17" ht="15" customHeight="1">
      <c r="C450" s="76"/>
      <c r="D450" s="76"/>
      <c r="E450" s="76"/>
      <c r="Q450" s="69"/>
    </row>
    <row r="451" spans="3:17" ht="15" customHeight="1">
      <c r="C451" s="76"/>
      <c r="D451" s="76"/>
      <c r="E451" s="76"/>
      <c r="Q451" s="69"/>
    </row>
    <row r="452" spans="3:17" ht="15" customHeight="1">
      <c r="C452" s="76"/>
      <c r="D452" s="76"/>
      <c r="E452" s="76"/>
      <c r="Q452" s="69"/>
    </row>
    <row r="453" spans="3:17" ht="15" customHeight="1">
      <c r="C453" s="76"/>
      <c r="D453" s="76"/>
      <c r="E453" s="76"/>
      <c r="Q453" s="69"/>
    </row>
    <row r="454" spans="3:17" ht="15" customHeight="1">
      <c r="C454" s="76"/>
      <c r="D454" s="76"/>
      <c r="E454" s="76"/>
      <c r="Q454" s="69"/>
    </row>
    <row r="455" spans="3:17" ht="15" customHeight="1">
      <c r="C455" s="76"/>
      <c r="D455" s="76"/>
      <c r="E455" s="76"/>
      <c r="Q455" s="69"/>
    </row>
    <row r="456" spans="3:17" ht="15" customHeight="1">
      <c r="C456" s="76"/>
      <c r="D456" s="76"/>
      <c r="E456" s="76"/>
      <c r="Q456" s="69"/>
    </row>
    <row r="457" spans="3:17" ht="15" customHeight="1">
      <c r="C457" s="76"/>
      <c r="D457" s="76"/>
      <c r="E457" s="76"/>
      <c r="Q457" s="69"/>
    </row>
    <row r="458" spans="3:17" ht="15" customHeight="1">
      <c r="C458" s="76"/>
      <c r="D458" s="76"/>
      <c r="E458" s="76"/>
      <c r="Q458" s="69"/>
    </row>
    <row r="459" spans="3:17" ht="15" customHeight="1">
      <c r="C459" s="76"/>
      <c r="D459" s="76"/>
      <c r="E459" s="76"/>
      <c r="Q459" s="69"/>
    </row>
    <row r="460" spans="3:17" ht="15" customHeight="1">
      <c r="C460" s="76"/>
      <c r="D460" s="76"/>
      <c r="E460" s="76"/>
      <c r="Q460" s="69"/>
    </row>
    <row r="461" spans="3:17" ht="15" customHeight="1">
      <c r="C461" s="76"/>
      <c r="D461" s="76"/>
      <c r="E461" s="76"/>
      <c r="Q461" s="69"/>
    </row>
    <row r="462" spans="3:17" ht="15" customHeight="1">
      <c r="C462" s="76"/>
      <c r="D462" s="76"/>
      <c r="E462" s="76"/>
      <c r="Q462" s="69"/>
    </row>
    <row r="463" spans="3:17" ht="15" customHeight="1">
      <c r="C463" s="76"/>
      <c r="D463" s="76"/>
      <c r="E463" s="76"/>
      <c r="Q463" s="69"/>
    </row>
    <row r="464" spans="3:17" ht="15" customHeight="1">
      <c r="C464" s="76"/>
      <c r="D464" s="76"/>
      <c r="E464" s="76"/>
      <c r="Q464" s="69"/>
    </row>
    <row r="465" spans="3:17" ht="15" customHeight="1">
      <c r="C465" s="76"/>
      <c r="D465" s="76"/>
      <c r="E465" s="76"/>
      <c r="Q465" s="69"/>
    </row>
    <row r="466" spans="3:17" ht="15" customHeight="1">
      <c r="C466" s="76"/>
      <c r="D466" s="76"/>
      <c r="E466" s="76"/>
      <c r="Q466" s="69"/>
    </row>
    <row r="467" spans="3:17" ht="15" customHeight="1">
      <c r="C467" s="76"/>
      <c r="D467" s="76"/>
      <c r="E467" s="76"/>
      <c r="Q467" s="69"/>
    </row>
    <row r="468" spans="3:17" ht="15" customHeight="1">
      <c r="C468" s="76"/>
      <c r="D468" s="76"/>
      <c r="E468" s="76"/>
      <c r="Q468" s="69"/>
    </row>
    <row r="469" spans="3:17" ht="15" customHeight="1">
      <c r="C469" s="76"/>
      <c r="D469" s="76"/>
      <c r="E469" s="76"/>
      <c r="Q469" s="69"/>
    </row>
    <row r="470" spans="3:17" ht="15" customHeight="1">
      <c r="C470" s="76"/>
      <c r="D470" s="76"/>
      <c r="E470" s="76"/>
      <c r="Q470" s="69"/>
    </row>
    <row r="471" spans="3:17" ht="15" customHeight="1">
      <c r="C471" s="76"/>
      <c r="D471" s="76"/>
      <c r="E471" s="76"/>
      <c r="Q471" s="69"/>
    </row>
    <row r="472" spans="3:17" ht="15" customHeight="1">
      <c r="C472" s="76"/>
      <c r="D472" s="76"/>
      <c r="E472" s="76"/>
      <c r="Q472" s="69"/>
    </row>
    <row r="473" spans="3:17" ht="15" customHeight="1">
      <c r="C473" s="76"/>
      <c r="D473" s="76"/>
      <c r="E473" s="76"/>
      <c r="Q473" s="69"/>
    </row>
    <row r="474" spans="3:17" ht="15" customHeight="1">
      <c r="C474" s="76"/>
      <c r="D474" s="76"/>
      <c r="E474" s="76"/>
      <c r="Q474" s="69"/>
    </row>
    <row r="475" spans="3:17" ht="15" customHeight="1">
      <c r="C475" s="76"/>
      <c r="D475" s="76"/>
      <c r="E475" s="76"/>
      <c r="Q475" s="69"/>
    </row>
    <row r="476" spans="3:17" ht="15" customHeight="1">
      <c r="C476" s="76"/>
      <c r="D476" s="76"/>
      <c r="E476" s="76"/>
      <c r="Q476" s="69"/>
    </row>
    <row r="477" spans="3:17" ht="15" customHeight="1">
      <c r="C477" s="76"/>
      <c r="D477" s="76"/>
      <c r="E477" s="76"/>
      <c r="Q477" s="69"/>
    </row>
    <row r="478" spans="3:17" ht="15" customHeight="1">
      <c r="C478" s="76"/>
      <c r="D478" s="76"/>
      <c r="E478" s="76"/>
      <c r="Q478" s="69"/>
    </row>
    <row r="479" spans="3:17" ht="15" customHeight="1">
      <c r="C479" s="76"/>
      <c r="D479" s="76"/>
      <c r="E479" s="76"/>
      <c r="Q479" s="69"/>
    </row>
    <row r="480" spans="3:17" ht="15" customHeight="1">
      <c r="C480" s="76"/>
      <c r="D480" s="76"/>
      <c r="E480" s="76"/>
      <c r="Q480" s="69"/>
    </row>
    <row r="481" spans="3:17" ht="15" customHeight="1">
      <c r="C481" s="76"/>
      <c r="D481" s="76"/>
      <c r="E481" s="76"/>
      <c r="Q481" s="69"/>
    </row>
    <row r="482" spans="3:17" ht="15" customHeight="1">
      <c r="C482" s="76"/>
      <c r="D482" s="76"/>
      <c r="E482" s="76"/>
      <c r="Q482" s="69"/>
    </row>
    <row r="483" spans="3:17" ht="15" customHeight="1">
      <c r="C483" s="76"/>
      <c r="D483" s="76"/>
      <c r="E483" s="76"/>
      <c r="Q483" s="69"/>
    </row>
    <row r="484" spans="3:17" ht="15" customHeight="1">
      <c r="C484" s="76"/>
      <c r="D484" s="76"/>
      <c r="E484" s="76"/>
      <c r="Q484" s="69"/>
    </row>
    <row r="485" spans="3:17" ht="15" customHeight="1">
      <c r="C485" s="76"/>
      <c r="D485" s="76"/>
      <c r="E485" s="76"/>
      <c r="Q485" s="69"/>
    </row>
    <row r="486" spans="3:17" ht="15" customHeight="1">
      <c r="C486" s="76"/>
      <c r="D486" s="76"/>
      <c r="E486" s="76"/>
      <c r="Q486" s="69"/>
    </row>
    <row r="487" spans="3:17" ht="15" customHeight="1">
      <c r="C487" s="76"/>
      <c r="D487" s="76"/>
      <c r="E487" s="76"/>
      <c r="Q487" s="69"/>
    </row>
    <row r="488" spans="3:17" ht="15" customHeight="1">
      <c r="C488" s="76"/>
      <c r="D488" s="76"/>
      <c r="E488" s="76"/>
      <c r="Q488" s="69"/>
    </row>
    <row r="489" spans="3:17" ht="15" customHeight="1">
      <c r="C489" s="76"/>
      <c r="D489" s="76"/>
      <c r="E489" s="76"/>
      <c r="Q489" s="69"/>
    </row>
    <row r="490" spans="3:17" ht="15" customHeight="1">
      <c r="C490" s="76"/>
      <c r="D490" s="76"/>
      <c r="E490" s="76"/>
      <c r="Q490" s="69"/>
    </row>
    <row r="491" spans="3:17" ht="15" customHeight="1">
      <c r="C491" s="76"/>
      <c r="D491" s="76"/>
      <c r="E491" s="76"/>
      <c r="Q491" s="69"/>
    </row>
    <row r="492" spans="3:17" ht="15" customHeight="1">
      <c r="C492" s="76"/>
      <c r="D492" s="76"/>
      <c r="E492" s="76"/>
      <c r="Q492" s="69"/>
    </row>
    <row r="493" spans="3:17" ht="15" customHeight="1">
      <c r="C493" s="76"/>
      <c r="D493" s="76"/>
      <c r="E493" s="76"/>
      <c r="Q493" s="69"/>
    </row>
    <row r="494" spans="3:17" ht="15" customHeight="1">
      <c r="C494" s="76"/>
      <c r="D494" s="76"/>
      <c r="E494" s="76"/>
      <c r="Q494" s="69"/>
    </row>
    <row r="495" spans="3:17" ht="15" customHeight="1">
      <c r="C495" s="76"/>
      <c r="D495" s="76"/>
      <c r="E495" s="76"/>
      <c r="Q495" s="69"/>
    </row>
    <row r="496" spans="3:17" ht="15" customHeight="1">
      <c r="C496" s="76"/>
      <c r="D496" s="76"/>
      <c r="E496" s="76"/>
      <c r="Q496" s="69"/>
    </row>
    <row r="497" spans="3:17" ht="15" customHeight="1">
      <c r="C497" s="76"/>
      <c r="D497" s="76"/>
      <c r="E497" s="76"/>
      <c r="Q497" s="69"/>
    </row>
    <row r="498" spans="3:17" ht="15" customHeight="1">
      <c r="C498" s="76"/>
      <c r="D498" s="76"/>
      <c r="E498" s="76"/>
      <c r="Q498" s="69"/>
    </row>
    <row r="499" spans="3:17" ht="15" customHeight="1">
      <c r="C499" s="76"/>
      <c r="D499" s="76"/>
      <c r="E499" s="76"/>
      <c r="Q499" s="69"/>
    </row>
    <row r="500" spans="3:17" ht="15" customHeight="1">
      <c r="C500" s="76"/>
      <c r="D500" s="76"/>
      <c r="E500" s="76"/>
      <c r="Q500" s="69"/>
    </row>
    <row r="501" spans="3:17" ht="15" customHeight="1">
      <c r="C501" s="76"/>
      <c r="D501" s="76"/>
      <c r="E501" s="76"/>
      <c r="Q501" s="69"/>
    </row>
    <row r="502" spans="3:17" ht="15" customHeight="1">
      <c r="C502" s="76"/>
      <c r="D502" s="76"/>
      <c r="E502" s="76"/>
      <c r="Q502" s="69"/>
    </row>
    <row r="503" spans="3:17" ht="15" customHeight="1">
      <c r="C503" s="76"/>
      <c r="D503" s="76"/>
      <c r="E503" s="76"/>
      <c r="Q503" s="69"/>
    </row>
    <row r="504" spans="3:17" ht="15" customHeight="1">
      <c r="C504" s="76"/>
      <c r="D504" s="76"/>
      <c r="E504" s="76"/>
      <c r="Q504" s="69"/>
    </row>
    <row r="505" spans="3:17" ht="15" customHeight="1">
      <c r="C505" s="76"/>
      <c r="D505" s="76"/>
      <c r="E505" s="76"/>
      <c r="Q505" s="69"/>
    </row>
    <row r="506" spans="3:17" ht="15" customHeight="1">
      <c r="C506" s="76"/>
      <c r="D506" s="76"/>
      <c r="E506" s="76"/>
      <c r="Q506" s="69"/>
    </row>
    <row r="507" spans="3:17" ht="15" customHeight="1">
      <c r="C507" s="76"/>
      <c r="D507" s="76"/>
      <c r="E507" s="76"/>
      <c r="Q507" s="69"/>
    </row>
    <row r="508" spans="3:17" ht="15" customHeight="1">
      <c r="C508" s="76"/>
      <c r="D508" s="76"/>
      <c r="E508" s="76"/>
      <c r="Q508" s="69"/>
    </row>
    <row r="509" spans="3:17" ht="15" customHeight="1">
      <c r="C509" s="76"/>
      <c r="D509" s="76"/>
      <c r="E509" s="76"/>
      <c r="Q509" s="69"/>
    </row>
    <row r="510" spans="3:17" ht="15" customHeight="1">
      <c r="C510" s="76"/>
      <c r="D510" s="76"/>
      <c r="E510" s="76"/>
      <c r="Q510" s="69"/>
    </row>
    <row r="511" spans="3:17" ht="15" customHeight="1">
      <c r="C511" s="76"/>
      <c r="D511" s="76"/>
      <c r="E511" s="76"/>
      <c r="Q511" s="69"/>
    </row>
    <row r="512" spans="3:17" ht="15" customHeight="1">
      <c r="C512" s="76"/>
      <c r="D512" s="76"/>
      <c r="E512" s="76"/>
      <c r="Q512" s="69"/>
    </row>
    <row r="513" spans="3:17" ht="15" customHeight="1">
      <c r="C513" s="76"/>
      <c r="D513" s="76"/>
      <c r="E513" s="76"/>
      <c r="Q513" s="69"/>
    </row>
    <row r="514" spans="3:17" ht="15" customHeight="1">
      <c r="C514" s="76"/>
      <c r="D514" s="76"/>
      <c r="E514" s="76"/>
      <c r="Q514" s="69"/>
    </row>
    <row r="515" spans="3:17" ht="15" customHeight="1">
      <c r="C515" s="76"/>
      <c r="D515" s="76"/>
      <c r="E515" s="76"/>
      <c r="Q515" s="69"/>
    </row>
    <row r="516" spans="3:17" ht="15" customHeight="1">
      <c r="C516" s="76"/>
      <c r="D516" s="76"/>
      <c r="E516" s="76"/>
      <c r="Q516" s="69"/>
    </row>
    <row r="517" spans="3:17" ht="15" customHeight="1">
      <c r="C517" s="76"/>
      <c r="D517" s="76"/>
      <c r="E517" s="76"/>
      <c r="Q517" s="69"/>
    </row>
    <row r="518" spans="3:17" ht="15" customHeight="1">
      <c r="C518" s="76"/>
      <c r="D518" s="76"/>
      <c r="E518" s="76"/>
      <c r="Q518" s="69"/>
    </row>
    <row r="519" spans="3:17" ht="15" customHeight="1">
      <c r="C519" s="76"/>
      <c r="D519" s="76"/>
      <c r="E519" s="76"/>
      <c r="Q519" s="69"/>
    </row>
    <row r="520" spans="3:17" ht="15" customHeight="1">
      <c r="C520" s="76"/>
      <c r="D520" s="76"/>
      <c r="E520" s="76"/>
      <c r="Q520" s="69"/>
    </row>
    <row r="521" spans="3:17">
      <c r="C521" s="76"/>
      <c r="D521" s="76"/>
      <c r="E521" s="76"/>
    </row>
    <row r="522" spans="3:17">
      <c r="C522" s="76"/>
      <c r="D522" s="76"/>
      <c r="E522" s="76"/>
    </row>
    <row r="523" spans="3:17">
      <c r="C523" s="76"/>
      <c r="D523" s="76"/>
      <c r="E523" s="76"/>
    </row>
    <row r="524" spans="3:17">
      <c r="C524" s="76"/>
      <c r="D524" s="76"/>
      <c r="E524" s="76"/>
    </row>
    <row r="525" spans="3:17">
      <c r="C525" s="76"/>
      <c r="D525" s="76"/>
      <c r="E525" s="76"/>
    </row>
    <row r="526" spans="3:17">
      <c r="C526" s="76"/>
      <c r="D526" s="76"/>
      <c r="E526" s="76"/>
    </row>
    <row r="527" spans="3:17">
      <c r="C527" s="76"/>
      <c r="D527" s="76"/>
      <c r="E527" s="76"/>
    </row>
    <row r="528" spans="3:17">
      <c r="C528" s="76"/>
      <c r="D528" s="76"/>
      <c r="E528" s="76"/>
    </row>
    <row r="529" spans="3:5">
      <c r="C529" s="76"/>
      <c r="D529" s="76"/>
      <c r="E529" s="76"/>
    </row>
    <row r="530" spans="3:5">
      <c r="C530" s="76"/>
      <c r="D530" s="76"/>
      <c r="E530" s="76"/>
    </row>
    <row r="531" spans="3:5">
      <c r="C531" s="76"/>
      <c r="D531" s="76"/>
      <c r="E531" s="76"/>
    </row>
    <row r="532" spans="3:5">
      <c r="C532" s="76"/>
      <c r="D532" s="76"/>
      <c r="E532" s="76"/>
    </row>
    <row r="533" spans="3:5">
      <c r="C533" s="76"/>
      <c r="D533" s="76"/>
      <c r="E533" s="76"/>
    </row>
    <row r="534" spans="3:5">
      <c r="C534" s="76"/>
      <c r="D534" s="76"/>
      <c r="E534" s="76"/>
    </row>
    <row r="535" spans="3:5">
      <c r="C535" s="76"/>
      <c r="D535" s="76"/>
      <c r="E535" s="76"/>
    </row>
    <row r="536" spans="3:5">
      <c r="C536" s="76"/>
      <c r="D536" s="76"/>
      <c r="E536" s="76"/>
    </row>
    <row r="537" spans="3:5">
      <c r="C537" s="76"/>
      <c r="D537" s="76"/>
      <c r="E537" s="76"/>
    </row>
    <row r="538" spans="3:5">
      <c r="C538" s="76"/>
      <c r="D538" s="76"/>
      <c r="E538" s="76"/>
    </row>
    <row r="539" spans="3:5">
      <c r="C539" s="76"/>
      <c r="D539" s="76"/>
      <c r="E539" s="76"/>
    </row>
    <row r="540" spans="3:5">
      <c r="C540" s="76"/>
      <c r="D540" s="76"/>
      <c r="E540" s="76"/>
    </row>
    <row r="541" spans="3:5">
      <c r="C541" s="76"/>
      <c r="D541" s="76"/>
      <c r="E541" s="76"/>
    </row>
    <row r="542" spans="3:5">
      <c r="C542" s="76"/>
      <c r="D542" s="76"/>
      <c r="E542" s="76"/>
    </row>
    <row r="543" spans="3:5">
      <c r="C543" s="76"/>
      <c r="D543" s="76"/>
      <c r="E543" s="76"/>
    </row>
    <row r="544" spans="3:5">
      <c r="C544" s="76"/>
      <c r="D544" s="76"/>
      <c r="E544" s="76"/>
    </row>
    <row r="545" spans="3:5">
      <c r="C545" s="76"/>
      <c r="D545" s="76"/>
      <c r="E545" s="76"/>
    </row>
    <row r="546" spans="3:5">
      <c r="C546" s="76"/>
      <c r="D546" s="76"/>
      <c r="E546" s="76"/>
    </row>
    <row r="547" spans="3:5">
      <c r="C547" s="76"/>
      <c r="D547" s="76"/>
      <c r="E547" s="76"/>
    </row>
    <row r="548" spans="3:5">
      <c r="C548" s="76"/>
      <c r="D548" s="76"/>
      <c r="E548" s="76"/>
    </row>
  </sheetData>
  <mergeCells count="68">
    <mergeCell ref="X8:AJ8"/>
    <mergeCell ref="F9:F11"/>
    <mergeCell ref="G9:G11"/>
    <mergeCell ref="H9:H11"/>
    <mergeCell ref="J9:J11"/>
    <mergeCell ref="L9:L11"/>
    <mergeCell ref="N9:N11"/>
    <mergeCell ref="P9:P11"/>
    <mergeCell ref="AD9:AD11"/>
    <mergeCell ref="AF9:AF11"/>
    <mergeCell ref="AH9:AH11"/>
    <mergeCell ref="AJ9:AJ11"/>
    <mergeCell ref="X9:X11"/>
    <mergeCell ref="Z9:Z11"/>
    <mergeCell ref="AB9:AB11"/>
    <mergeCell ref="H44:H46"/>
    <mergeCell ref="J44:J46"/>
    <mergeCell ref="L44:L46"/>
    <mergeCell ref="F8:L8"/>
    <mergeCell ref="N8:V8"/>
    <mergeCell ref="N44:N46"/>
    <mergeCell ref="R9:R11"/>
    <mergeCell ref="T9:T11"/>
    <mergeCell ref="V9:V11"/>
    <mergeCell ref="P44:P46"/>
    <mergeCell ref="R44:R46"/>
    <mergeCell ref="T44:T46"/>
    <mergeCell ref="V44:V46"/>
    <mergeCell ref="F44:F46"/>
    <mergeCell ref="G44:G46"/>
    <mergeCell ref="F89:F91"/>
    <mergeCell ref="G89:G91"/>
    <mergeCell ref="H89:H91"/>
    <mergeCell ref="J89:J91"/>
    <mergeCell ref="L89:L91"/>
    <mergeCell ref="N89:N91"/>
    <mergeCell ref="P89:P91"/>
    <mergeCell ref="R89:R91"/>
    <mergeCell ref="T89:T91"/>
    <mergeCell ref="V89:V91"/>
    <mergeCell ref="AL8:BR8"/>
    <mergeCell ref="AL9:AL11"/>
    <mergeCell ref="AN9:AN11"/>
    <mergeCell ref="AP9:AP11"/>
    <mergeCell ref="AR9:AR11"/>
    <mergeCell ref="AT9:AT11"/>
    <mergeCell ref="AV9:AV11"/>
    <mergeCell ref="AX9:AX11"/>
    <mergeCell ref="AZ9:AZ11"/>
    <mergeCell ref="BB9:BB11"/>
    <mergeCell ref="BD9:BD11"/>
    <mergeCell ref="BF9:BF11"/>
    <mergeCell ref="BH9:BH11"/>
    <mergeCell ref="BJ9:BJ11"/>
    <mergeCell ref="BL9:BL11"/>
    <mergeCell ref="BN9:BN11"/>
    <mergeCell ref="BP9:BP11"/>
    <mergeCell ref="BR9:BR11"/>
    <mergeCell ref="X44:X46"/>
    <mergeCell ref="Z44:Z46"/>
    <mergeCell ref="AB44:AB46"/>
    <mergeCell ref="AD44:AD46"/>
    <mergeCell ref="AF44:AF46"/>
    <mergeCell ref="AH44:AH46"/>
    <mergeCell ref="AJ44:AJ46"/>
    <mergeCell ref="AL44:AL46"/>
    <mergeCell ref="AN44:AN46"/>
    <mergeCell ref="AP44:AP46"/>
  </mergeCells>
  <conditionalFormatting sqref="X15:X38">
    <cfRule type="colorScale" priority="17">
      <colorScale>
        <cfvo type="percentile" val="0"/>
        <cfvo type="percentile" val="20"/>
        <cfvo type="percentile" val="90"/>
        <color rgb="FF00B050"/>
        <color rgb="FFFFC000"/>
        <color rgb="FFFF0000"/>
      </colorScale>
    </cfRule>
  </conditionalFormatting>
  <conditionalFormatting sqref="X48:X8482">
    <cfRule type="colorScale" priority="1">
      <colorScale>
        <cfvo type="percentile" val="0"/>
        <cfvo type="percentile" val="20"/>
        <cfvo type="percentile" val="90"/>
        <color rgb="FF00B050"/>
        <color rgb="FFFFC000"/>
        <color rgb="FFFF0000"/>
      </colorScale>
    </cfRule>
  </conditionalFormatting>
  <pageMargins left="0.7" right="0.7" top="0.75" bottom="0.75" header="0.3" footer="0.3"/>
  <pageSetup paperSize="9" orientation="portrait"/>
  <ignoredErrors>
    <ignoredError sqref="L143:V148 L150:V393 M149 O149 Q149 S149:U149" formula="1"/>
    <ignoredError sqref="E48:E82" numberStoredAsText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R739"/>
  <sheetViews>
    <sheetView tabSelected="1" topLeftCell="A18" zoomScale="75" zoomScaleNormal="75" zoomScalePageLayoutView="75" workbookViewId="0">
      <pane ySplit="6980" topLeftCell="A94"/>
      <selection activeCell="AD47" sqref="AD47"/>
      <selection pane="bottomLeft" activeCell="AV98" sqref="AV98"/>
    </sheetView>
  </sheetViews>
  <sheetFormatPr baseColWidth="10" defaultColWidth="8.83203125" defaultRowHeight="15" customHeight="1" x14ac:dyDescent="0"/>
  <cols>
    <col min="1" max="1" width="8.83203125" style="68"/>
    <col min="2" max="2" width="15.5" style="68" customWidth="1"/>
    <col min="3" max="3" width="16.5" style="68" bestFit="1" customWidth="1"/>
    <col min="4" max="4" width="32.83203125" style="68" customWidth="1"/>
    <col min="5" max="5" width="40.6640625" style="68" bestFit="1" customWidth="1"/>
    <col min="6" max="7" width="13.6640625" style="69" customWidth="1"/>
    <col min="8" max="8" width="12.33203125" style="68" customWidth="1"/>
    <col min="9" max="9" width="0.83203125" style="68" customWidth="1"/>
    <col min="10" max="10" width="12.5" style="68" customWidth="1"/>
    <col min="11" max="11" width="0.83203125" style="68" customWidth="1"/>
    <col min="12" max="12" width="12.33203125" style="68" customWidth="1"/>
    <col min="13" max="13" width="0.83203125" style="68" customWidth="1"/>
    <col min="14" max="14" width="12.33203125" style="68" customWidth="1"/>
    <col min="15" max="15" width="0.83203125" style="68" customWidth="1"/>
    <col min="16" max="16" width="13.1640625" style="68" customWidth="1"/>
    <col min="17" max="17" width="0.83203125" style="68" customWidth="1"/>
    <col min="18" max="18" width="8.5" style="68" bestFit="1" customWidth="1"/>
    <col min="19" max="19" width="0.83203125" style="68" customWidth="1"/>
    <col min="20" max="20" width="11.1640625" style="68" customWidth="1"/>
    <col min="21" max="21" width="0.83203125" style="68" customWidth="1"/>
    <col min="22" max="22" width="12.33203125" style="68" customWidth="1"/>
    <col min="23" max="23" width="0.83203125" style="68" customWidth="1"/>
    <col min="24" max="24" width="12.33203125" style="68" customWidth="1"/>
    <col min="25" max="25" width="0.83203125" style="68" customWidth="1"/>
    <col min="26" max="26" width="10.6640625" style="68" customWidth="1"/>
    <col min="27" max="27" width="0.83203125" style="68" customWidth="1"/>
    <col min="28" max="28" width="12.33203125" style="68" customWidth="1"/>
    <col min="29" max="29" width="0.83203125" style="68" customWidth="1"/>
    <col min="30" max="30" width="12.33203125" style="68" customWidth="1"/>
    <col min="31" max="31" width="0.83203125" style="68" customWidth="1"/>
    <col min="32" max="32" width="15.6640625" style="68" customWidth="1"/>
    <col min="33" max="33" width="0.83203125" style="68" customWidth="1"/>
    <col min="34" max="34" width="14.6640625" style="68" customWidth="1"/>
    <col min="35" max="35" width="0.83203125" style="68" customWidth="1"/>
    <col min="36" max="36" width="12.33203125" style="68" customWidth="1"/>
    <col min="37" max="37" width="0.83203125" style="68" customWidth="1"/>
    <col min="38" max="38" width="10.6640625" style="68" customWidth="1"/>
    <col min="39" max="39" width="0.83203125" style="68" customWidth="1"/>
    <col min="40" max="40" width="10.6640625" style="68" customWidth="1"/>
    <col min="41" max="41" width="0.83203125" style="68" customWidth="1"/>
    <col min="42" max="42" width="10.6640625" style="68" customWidth="1"/>
    <col min="43" max="43" width="0.83203125" style="70" customWidth="1"/>
    <col min="44" max="44" width="10.6640625" style="70" customWidth="1"/>
    <col min="45" max="45" width="0.83203125" style="70" customWidth="1"/>
    <col min="46" max="46" width="7.6640625" style="70" customWidth="1"/>
    <col min="47" max="47" width="0.83203125" style="70" customWidth="1"/>
    <col min="48" max="48" width="10.6640625" style="70" customWidth="1"/>
    <col min="49" max="49" width="0.83203125" style="70" customWidth="1"/>
    <col min="50" max="50" width="10.6640625" style="70" customWidth="1"/>
    <col min="51" max="51" width="0.83203125" style="70" customWidth="1"/>
    <col min="52" max="52" width="10.6640625" style="70" customWidth="1"/>
    <col min="53" max="53" width="0.83203125" style="70" customWidth="1"/>
    <col min="54" max="54" width="10.6640625" style="70" customWidth="1"/>
    <col min="55" max="55" width="0.83203125" style="70" customWidth="1"/>
    <col min="56" max="56" width="10.6640625" style="70" customWidth="1"/>
    <col min="57" max="57" width="0.83203125" style="70" customWidth="1"/>
    <col min="58" max="58" width="7.6640625" style="70" customWidth="1"/>
    <col min="59" max="59" width="0.83203125" style="70" customWidth="1"/>
    <col min="60" max="60" width="10.6640625" style="70" customWidth="1"/>
    <col min="61" max="61" width="0.83203125" style="70" customWidth="1"/>
    <col min="62" max="62" width="10.6640625" style="70" customWidth="1"/>
    <col min="63" max="63" width="0.83203125" style="70" customWidth="1"/>
    <col min="64" max="64" width="10.6640625" style="70" customWidth="1"/>
    <col min="65" max="65" width="0.83203125" style="70" customWidth="1"/>
    <col min="66" max="66" width="9.6640625" style="70" customWidth="1"/>
    <col min="67" max="67" width="0.83203125" style="70" customWidth="1"/>
    <col min="68" max="68" width="12.6640625" style="70" customWidth="1"/>
    <col min="69" max="69" width="0.83203125" style="70" customWidth="1"/>
    <col min="70" max="70" width="12.6640625" style="70" customWidth="1"/>
    <col min="71" max="71" width="0.83203125" style="70" customWidth="1"/>
    <col min="72" max="16384" width="8.83203125" style="70"/>
  </cols>
  <sheetData>
    <row r="2" spans="1:70" ht="15" customHeight="1">
      <c r="B2" s="115" t="s">
        <v>1888</v>
      </c>
    </row>
    <row r="3" spans="1:70" ht="15" customHeight="1">
      <c r="B3" s="116" t="s">
        <v>3030</v>
      </c>
      <c r="L3" s="117"/>
    </row>
    <row r="4" spans="1:70" ht="15" customHeight="1">
      <c r="B4" s="222" t="s">
        <v>3032</v>
      </c>
      <c r="L4" s="117"/>
    </row>
    <row r="5" spans="1:70" ht="15" customHeight="1">
      <c r="B5" s="118" t="s">
        <v>2017</v>
      </c>
      <c r="L5" s="117"/>
      <c r="N5" s="119" t="s">
        <v>2022</v>
      </c>
    </row>
    <row r="6" spans="1:70" ht="15" customHeight="1">
      <c r="B6" s="118" t="s">
        <v>2018</v>
      </c>
      <c r="N6" s="120">
        <v>1.8</v>
      </c>
    </row>
    <row r="7" spans="1:70" ht="15" customHeight="1">
      <c r="B7" s="118" t="s">
        <v>2016</v>
      </c>
    </row>
    <row r="8" spans="1:70" ht="15" customHeight="1">
      <c r="B8" s="68" t="s">
        <v>3029</v>
      </c>
      <c r="F8" s="482" t="s">
        <v>2015</v>
      </c>
      <c r="G8" s="483"/>
      <c r="H8" s="483"/>
      <c r="I8" s="483"/>
      <c r="J8" s="483"/>
      <c r="K8" s="483"/>
      <c r="L8" s="484"/>
      <c r="N8" s="485" t="s">
        <v>2014</v>
      </c>
      <c r="O8" s="486"/>
      <c r="P8" s="486"/>
      <c r="Q8" s="486"/>
      <c r="R8" s="486"/>
      <c r="S8" s="486"/>
      <c r="T8" s="486"/>
      <c r="U8" s="486"/>
      <c r="V8" s="487"/>
      <c r="X8" s="476" t="s">
        <v>3247</v>
      </c>
      <c r="Y8" s="477"/>
      <c r="Z8" s="477"/>
      <c r="AA8" s="477"/>
      <c r="AB8" s="477"/>
      <c r="AC8" s="477"/>
      <c r="AD8" s="477"/>
      <c r="AE8" s="477"/>
      <c r="AF8" s="477"/>
      <c r="AG8" s="477"/>
      <c r="AH8" s="477"/>
      <c r="AI8" s="477"/>
      <c r="AJ8" s="478"/>
      <c r="AK8" s="5"/>
      <c r="AL8" s="476" t="s">
        <v>3248</v>
      </c>
      <c r="AM8" s="477"/>
      <c r="AN8" s="477"/>
      <c r="AO8" s="477"/>
      <c r="AP8" s="477"/>
      <c r="AQ8" s="477"/>
      <c r="AR8" s="477"/>
      <c r="AS8" s="477"/>
      <c r="AT8" s="477"/>
      <c r="AU8" s="477"/>
      <c r="AV8" s="477"/>
      <c r="AW8" s="477"/>
      <c r="AX8" s="477"/>
      <c r="AY8" s="477"/>
      <c r="AZ8" s="477"/>
      <c r="BA8" s="477"/>
      <c r="BB8" s="477"/>
      <c r="BC8" s="477"/>
      <c r="BD8" s="477"/>
      <c r="BE8" s="477"/>
      <c r="BF8" s="477"/>
      <c r="BG8" s="477"/>
      <c r="BH8" s="477"/>
      <c r="BI8" s="477"/>
      <c r="BJ8" s="477"/>
      <c r="BK8" s="477"/>
      <c r="BL8" s="477"/>
      <c r="BM8" s="477"/>
      <c r="BN8" s="477"/>
      <c r="BO8" s="477"/>
      <c r="BP8" s="477"/>
      <c r="BQ8" s="477"/>
      <c r="BR8" s="478"/>
    </row>
    <row r="9" spans="1:70" ht="15" customHeight="1">
      <c r="C9" s="115"/>
      <c r="D9" s="115"/>
      <c r="E9" s="115"/>
      <c r="F9" s="473" t="s">
        <v>2472</v>
      </c>
      <c r="G9" s="473" t="s">
        <v>1874</v>
      </c>
      <c r="H9" s="474" t="s">
        <v>1475</v>
      </c>
      <c r="I9" s="152"/>
      <c r="J9" s="473" t="s">
        <v>2021</v>
      </c>
      <c r="K9" s="152"/>
      <c r="L9" s="473" t="s">
        <v>1876</v>
      </c>
      <c r="M9" s="152"/>
      <c r="N9" s="473" t="s">
        <v>1877</v>
      </c>
      <c r="O9" s="152"/>
      <c r="P9" s="473" t="s">
        <v>1884</v>
      </c>
      <c r="Q9" s="67"/>
      <c r="R9" s="473" t="s">
        <v>1886</v>
      </c>
      <c r="S9" s="67"/>
      <c r="T9" s="473" t="s">
        <v>1885</v>
      </c>
      <c r="U9" s="152"/>
      <c r="V9" s="473" t="s">
        <v>1883</v>
      </c>
      <c r="W9" s="152"/>
      <c r="X9" s="475" t="s">
        <v>3249</v>
      </c>
      <c r="Y9" s="343"/>
      <c r="Z9" s="475" t="s">
        <v>3286</v>
      </c>
      <c r="AA9" s="271"/>
      <c r="AB9" s="475" t="s">
        <v>3245</v>
      </c>
      <c r="AC9" s="260"/>
      <c r="AD9" s="475" t="s">
        <v>3239</v>
      </c>
      <c r="AE9" s="343"/>
      <c r="AF9" s="475" t="s">
        <v>3285</v>
      </c>
      <c r="AG9" s="260"/>
      <c r="AH9" s="475" t="s">
        <v>3734</v>
      </c>
      <c r="AI9" s="260"/>
      <c r="AJ9" s="475" t="s">
        <v>3237</v>
      </c>
      <c r="AK9" s="5"/>
      <c r="AL9" s="473" t="s">
        <v>3733</v>
      </c>
      <c r="AM9" s="5"/>
      <c r="AN9" s="473" t="s">
        <v>3732</v>
      </c>
      <c r="AO9" s="5"/>
      <c r="AP9" s="473" t="s">
        <v>3240</v>
      </c>
      <c r="AQ9" s="260"/>
      <c r="AR9" s="473" t="s">
        <v>3241</v>
      </c>
      <c r="AS9" s="260"/>
      <c r="AT9" s="473" t="s">
        <v>3244</v>
      </c>
      <c r="AU9" s="260"/>
      <c r="AV9" s="473" t="s">
        <v>2010</v>
      </c>
      <c r="AW9" s="260"/>
      <c r="AX9" s="473" t="s">
        <v>2011</v>
      </c>
      <c r="AY9" s="260"/>
      <c r="AZ9" s="473" t="s">
        <v>3243</v>
      </c>
      <c r="BA9" s="260"/>
      <c r="BB9" s="473" t="s">
        <v>3246</v>
      </c>
      <c r="BC9" s="5"/>
      <c r="BD9" s="473" t="s">
        <v>3242</v>
      </c>
      <c r="BE9" s="260"/>
      <c r="BF9" s="473" t="s">
        <v>3244</v>
      </c>
      <c r="BG9" s="5"/>
      <c r="BH9" s="473" t="s">
        <v>2012</v>
      </c>
      <c r="BI9" s="5"/>
      <c r="BJ9" s="473" t="s">
        <v>2013</v>
      </c>
      <c r="BK9" s="5"/>
      <c r="BL9" s="473" t="s">
        <v>1882</v>
      </c>
      <c r="BM9" s="5"/>
      <c r="BN9" s="473" t="s">
        <v>3246</v>
      </c>
      <c r="BP9" s="473" t="s">
        <v>3266</v>
      </c>
      <c r="BQ9" s="5"/>
      <c r="BR9" s="473" t="s">
        <v>3267</v>
      </c>
    </row>
    <row r="10" spans="1:70" ht="15" customHeight="1">
      <c r="B10" s="115"/>
      <c r="C10" s="115"/>
      <c r="D10" s="115"/>
      <c r="E10" s="115"/>
      <c r="F10" s="473"/>
      <c r="G10" s="473"/>
      <c r="H10" s="474"/>
      <c r="I10" s="152"/>
      <c r="J10" s="473"/>
      <c r="K10" s="152"/>
      <c r="L10" s="473"/>
      <c r="M10" s="152"/>
      <c r="N10" s="473"/>
      <c r="O10" s="152"/>
      <c r="P10" s="473"/>
      <c r="Q10" s="67"/>
      <c r="R10" s="473"/>
      <c r="S10" s="67"/>
      <c r="T10" s="473"/>
      <c r="U10" s="152"/>
      <c r="V10" s="473"/>
      <c r="W10" s="152"/>
      <c r="X10" s="475"/>
      <c r="Y10" s="343"/>
      <c r="Z10" s="475"/>
      <c r="AA10" s="271"/>
      <c r="AB10" s="475"/>
      <c r="AC10" s="260"/>
      <c r="AD10" s="475"/>
      <c r="AE10" s="343"/>
      <c r="AF10" s="475"/>
      <c r="AG10" s="260"/>
      <c r="AH10" s="475"/>
      <c r="AI10" s="260"/>
      <c r="AJ10" s="475"/>
      <c r="AK10" s="5"/>
      <c r="AL10" s="473"/>
      <c r="AM10" s="5"/>
      <c r="AN10" s="473"/>
      <c r="AO10" s="5"/>
      <c r="AP10" s="473"/>
      <c r="AQ10" s="260"/>
      <c r="AR10" s="473"/>
      <c r="AS10" s="260"/>
      <c r="AT10" s="473"/>
      <c r="AU10" s="260"/>
      <c r="AV10" s="473"/>
      <c r="AW10" s="260"/>
      <c r="AX10" s="473"/>
      <c r="AY10" s="260"/>
      <c r="AZ10" s="473"/>
      <c r="BA10" s="260"/>
      <c r="BB10" s="473"/>
      <c r="BC10" s="5"/>
      <c r="BD10" s="473"/>
      <c r="BE10" s="260"/>
      <c r="BF10" s="473"/>
      <c r="BG10" s="5"/>
      <c r="BH10" s="473"/>
      <c r="BI10" s="5"/>
      <c r="BJ10" s="473"/>
      <c r="BK10" s="5"/>
      <c r="BL10" s="473"/>
      <c r="BM10" s="5"/>
      <c r="BN10" s="473"/>
      <c r="BP10" s="473"/>
      <c r="BQ10" s="5"/>
      <c r="BR10" s="473"/>
    </row>
    <row r="11" spans="1:70" ht="15" customHeight="1">
      <c r="B11" s="115" t="s">
        <v>1473</v>
      </c>
      <c r="C11" s="115" t="s">
        <v>118</v>
      </c>
      <c r="D11" s="115" t="s">
        <v>1860</v>
      </c>
      <c r="E11" s="115" t="s">
        <v>1887</v>
      </c>
      <c r="F11" s="473"/>
      <c r="G11" s="473"/>
      <c r="H11" s="474"/>
      <c r="I11" s="152"/>
      <c r="J11" s="473"/>
      <c r="K11" s="152"/>
      <c r="L11" s="473"/>
      <c r="M11" s="152"/>
      <c r="N11" s="473"/>
      <c r="O11" s="152"/>
      <c r="P11" s="473"/>
      <c r="Q11" s="67"/>
      <c r="R11" s="473"/>
      <c r="S11" s="67"/>
      <c r="T11" s="473"/>
      <c r="U11" s="152"/>
      <c r="V11" s="473"/>
      <c r="W11" s="152"/>
      <c r="X11" s="475"/>
      <c r="Y11" s="343"/>
      <c r="Z11" s="475"/>
      <c r="AA11" s="271"/>
      <c r="AB11" s="475"/>
      <c r="AC11" s="260"/>
      <c r="AD11" s="475"/>
      <c r="AE11" s="343"/>
      <c r="AF11" s="475"/>
      <c r="AG11" s="260"/>
      <c r="AH11" s="475"/>
      <c r="AI11" s="260"/>
      <c r="AJ11" s="475"/>
      <c r="AK11" s="5"/>
      <c r="AL11" s="473"/>
      <c r="AM11" s="5"/>
      <c r="AN11" s="473"/>
      <c r="AO11" s="5"/>
      <c r="AP11" s="473"/>
      <c r="AQ11" s="260"/>
      <c r="AR11" s="473"/>
      <c r="AS11" s="260"/>
      <c r="AT11" s="473"/>
      <c r="AU11" s="260"/>
      <c r="AV11" s="473"/>
      <c r="AW11" s="260"/>
      <c r="AX11" s="473"/>
      <c r="AY11" s="260"/>
      <c r="AZ11" s="473"/>
      <c r="BA11" s="260"/>
      <c r="BB11" s="473"/>
      <c r="BC11" s="5"/>
      <c r="BD11" s="473"/>
      <c r="BE11" s="260"/>
      <c r="BF11" s="473"/>
      <c r="BG11" s="5"/>
      <c r="BH11" s="473"/>
      <c r="BI11" s="5"/>
      <c r="BJ11" s="473"/>
      <c r="BK11" s="5"/>
      <c r="BL11" s="473"/>
      <c r="BM11" s="5"/>
      <c r="BN11" s="473"/>
      <c r="BP11" s="473"/>
      <c r="BQ11" s="5"/>
      <c r="BR11" s="473"/>
    </row>
    <row r="12" spans="1:70" ht="15" customHeight="1">
      <c r="B12" s="115"/>
      <c r="C12" s="115"/>
      <c r="D12" s="115"/>
      <c r="E12" s="115"/>
      <c r="F12" s="71"/>
      <c r="G12" s="71"/>
      <c r="H12" s="121"/>
      <c r="L12" s="71"/>
      <c r="N12" s="71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</row>
    <row r="13" spans="1:70" ht="15" customHeight="1">
      <c r="B13" s="122" t="s">
        <v>2019</v>
      </c>
      <c r="C13" s="123"/>
      <c r="D13" s="123"/>
      <c r="E13" s="123"/>
      <c r="F13" s="124"/>
      <c r="G13" s="125"/>
      <c r="H13" s="124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</row>
    <row r="14" spans="1:70" ht="15" customHeight="1">
      <c r="B14" s="115"/>
      <c r="C14" s="115"/>
      <c r="D14" s="115"/>
      <c r="E14" s="115"/>
      <c r="F14" s="71"/>
      <c r="G14" s="71"/>
      <c r="H14" s="121"/>
      <c r="L14" s="71"/>
      <c r="N14" s="71"/>
    </row>
    <row r="15" spans="1:70" ht="15" customHeight="1">
      <c r="A15" s="68">
        <v>1</v>
      </c>
      <c r="B15" s="72" t="s">
        <v>2024</v>
      </c>
      <c r="C15" s="73" t="s">
        <v>2234</v>
      </c>
      <c r="D15" s="73"/>
      <c r="E15" s="73"/>
      <c r="F15" s="126">
        <f>F374</f>
        <v>30721</v>
      </c>
      <c r="G15" s="126">
        <f>G374</f>
        <v>165553</v>
      </c>
      <c r="H15" s="127">
        <f>H374</f>
        <v>5.3889196315224117</v>
      </c>
      <c r="I15" s="126"/>
      <c r="J15" s="129">
        <v>2.76E-2</v>
      </c>
      <c r="K15" s="126"/>
      <c r="L15" s="132">
        <f>L374</f>
        <v>174817.63725328003</v>
      </c>
      <c r="M15" s="126"/>
      <c r="N15" s="126">
        <f>N374</f>
        <v>97120.909585155576</v>
      </c>
      <c r="P15" s="128">
        <f>P374</f>
        <v>97320</v>
      </c>
      <c r="Q15" s="126"/>
      <c r="R15" s="74">
        <f t="shared" ref="R15:R46" si="0">P15-N15</f>
        <v>199.09041484442423</v>
      </c>
      <c r="S15" s="126"/>
      <c r="T15" s="75">
        <f t="shared" ref="T15:T46" si="1">R15/N15</f>
        <v>2.0499232934990362E-3</v>
      </c>
      <c r="V15" s="128">
        <f>V374</f>
        <v>2433</v>
      </c>
      <c r="X15" s="267">
        <v>0.99145892856064222</v>
      </c>
      <c r="Y15" s="267"/>
      <c r="Z15" s="267"/>
      <c r="AF15" s="354"/>
      <c r="AH15" s="295">
        <v>3</v>
      </c>
      <c r="AJ15" s="301" t="s">
        <v>3238</v>
      </c>
      <c r="AL15" s="316">
        <f>IF(AL56+AL57=0,"",AL56+AL57)</f>
        <v>60880</v>
      </c>
      <c r="AM15" s="81"/>
      <c r="AN15" s="316" t="str">
        <f>IF(AN56+AN57=0,"",AN56+AN57)</f>
        <v/>
      </c>
      <c r="AO15" s="81"/>
      <c r="AP15" s="316" t="str">
        <f>IF(AP56+AP57=0,"",AP56+AP57)</f>
        <v/>
      </c>
      <c r="AR15" s="316">
        <f>SUM(AL15:AP15)</f>
        <v>60880</v>
      </c>
      <c r="AT15" s="317">
        <f>AR15/P15</f>
        <v>0.62556514591039869</v>
      </c>
      <c r="AV15" s="311">
        <f>AR15</f>
        <v>60880</v>
      </c>
      <c r="AZ15" s="318">
        <f>AV15+AX15</f>
        <v>60880</v>
      </c>
      <c r="BB15" s="322" t="str">
        <f>IF(AZ15=AR15,"YES","No")</f>
        <v>YES</v>
      </c>
      <c r="BD15" s="316">
        <f>P15-AR15</f>
        <v>36440</v>
      </c>
      <c r="BF15" s="323">
        <f>BD15/P15</f>
        <v>0.37443485408960131</v>
      </c>
      <c r="BH15" s="457">
        <f>BD15</f>
        <v>36440</v>
      </c>
      <c r="BI15" s="151"/>
      <c r="BJ15" s="151"/>
      <c r="BL15" s="316">
        <f>BJ15+BH15</f>
        <v>36440</v>
      </c>
      <c r="BN15" s="322" t="str">
        <f>IF(BL15=BD15,"YES","No")</f>
        <v>YES</v>
      </c>
      <c r="BP15" s="316">
        <f>BH15+AV15</f>
        <v>97320</v>
      </c>
      <c r="BQ15" s="116"/>
      <c r="BR15" s="316">
        <f>BJ15+AX15</f>
        <v>0</v>
      </c>
    </row>
    <row r="16" spans="1:70" ht="15" customHeight="1">
      <c r="A16" s="68">
        <f>A15+1</f>
        <v>2</v>
      </c>
      <c r="B16" s="72" t="s">
        <v>2024</v>
      </c>
      <c r="C16" s="73" t="s">
        <v>2025</v>
      </c>
      <c r="D16" s="115"/>
      <c r="E16" s="73"/>
      <c r="F16" s="126">
        <f>F131</f>
        <v>48402</v>
      </c>
      <c r="G16" s="126">
        <f>G131</f>
        <v>270601</v>
      </c>
      <c r="H16" s="127">
        <f>H131</f>
        <v>5.5906987314573779</v>
      </c>
      <c r="I16" s="126"/>
      <c r="J16" s="105">
        <v>3.4000000000000002E-2</v>
      </c>
      <c r="K16" s="126"/>
      <c r="L16" s="132">
        <f>L131</f>
        <v>289314.68275599997</v>
      </c>
      <c r="M16" s="126"/>
      <c r="N16" s="126">
        <f>N131</f>
        <v>160730.37930888892</v>
      </c>
      <c r="P16" s="128">
        <f>P131</f>
        <v>161000</v>
      </c>
      <c r="Q16" s="126"/>
      <c r="R16" s="74">
        <f t="shared" si="0"/>
        <v>269.62069111107849</v>
      </c>
      <c r="S16" s="126"/>
      <c r="T16" s="75">
        <f t="shared" si="1"/>
        <v>1.6774718772543055E-3</v>
      </c>
      <c r="V16" s="128">
        <f>V131</f>
        <v>4025</v>
      </c>
      <c r="X16" s="267">
        <v>0.7227172109489618</v>
      </c>
      <c r="Y16" s="267"/>
      <c r="Z16" s="267"/>
      <c r="AF16" s="354"/>
      <c r="AH16" s="295">
        <v>3</v>
      </c>
      <c r="AJ16" s="301" t="s">
        <v>3238</v>
      </c>
      <c r="AL16" s="316">
        <f>IF(AL58+AL59=0,"",AL58+AL59)</f>
        <v>108880</v>
      </c>
      <c r="AM16" s="81"/>
      <c r="AN16" s="316" t="str">
        <f>IF(AN57+AN58=0,"",AN57+AN58)</f>
        <v/>
      </c>
      <c r="AO16" s="81"/>
      <c r="AP16" s="316" t="str">
        <f>IF(AP57+AP58=0,"",AP57+AP58)</f>
        <v/>
      </c>
      <c r="AR16" s="316">
        <f t="shared" ref="AR16:AR46" si="2">SUM(AL16:AP16)</f>
        <v>108880</v>
      </c>
      <c r="AT16" s="317">
        <f t="shared" ref="AT16:AT47" si="3">AR16/P16</f>
        <v>0.67627329192546581</v>
      </c>
      <c r="AV16" s="311">
        <f t="shared" ref="AV16:AV19" si="4">AR16</f>
        <v>108880</v>
      </c>
      <c r="AZ16" s="318">
        <f t="shared" ref="AZ16:AZ46" si="5">AV16+AX16</f>
        <v>108880</v>
      </c>
      <c r="BB16" s="322" t="str">
        <f t="shared" ref="BB16:BB47" si="6">IF(AZ16=AR16,"YES","No")</f>
        <v>YES</v>
      </c>
      <c r="BD16" s="316">
        <f t="shared" ref="BD16:BD46" si="7">P16-AR16</f>
        <v>52120</v>
      </c>
      <c r="BF16" s="323">
        <f t="shared" ref="BF16:BF47" si="8">BD16/P16</f>
        <v>0.32372670807453419</v>
      </c>
      <c r="BH16" s="457">
        <f t="shared" ref="BH16" si="9">BD16</f>
        <v>52120</v>
      </c>
      <c r="BI16" s="151"/>
      <c r="BJ16" s="151"/>
      <c r="BL16" s="316">
        <f t="shared" ref="BL16:BL46" si="10">BJ16+BH16</f>
        <v>52120</v>
      </c>
      <c r="BN16" s="322" t="str">
        <f t="shared" ref="BN16:BN47" si="11">IF(BL16=BD16,"YES","No")</f>
        <v>YES</v>
      </c>
      <c r="BP16" s="316">
        <f t="shared" ref="BP16:BP46" si="12">BH16+AV16</f>
        <v>161000</v>
      </c>
      <c r="BQ16" s="116"/>
      <c r="BR16" s="316">
        <f t="shared" ref="BR16:BR46" si="13">BJ16+AX16</f>
        <v>0</v>
      </c>
    </row>
    <row r="17" spans="1:70" ht="15" customHeight="1">
      <c r="A17" s="68">
        <f t="shared" ref="A17:A46" si="14">A16+1</f>
        <v>3</v>
      </c>
      <c r="B17" s="72" t="s">
        <v>2024</v>
      </c>
      <c r="C17" s="73" t="s">
        <v>2357</v>
      </c>
      <c r="D17" s="73"/>
      <c r="E17" s="73"/>
      <c r="F17" s="126">
        <f>F504</f>
        <v>44813</v>
      </c>
      <c r="G17" s="126">
        <f>G504</f>
        <v>223229</v>
      </c>
      <c r="H17" s="127">
        <f>H504</f>
        <v>4.9813446990828556</v>
      </c>
      <c r="I17" s="126"/>
      <c r="J17" s="129">
        <v>3.5700000000000003E-2</v>
      </c>
      <c r="K17" s="126"/>
      <c r="L17" s="132">
        <f>L504</f>
        <v>239452.05372820998</v>
      </c>
      <c r="M17" s="126"/>
      <c r="N17" s="126">
        <f>N504</f>
        <v>133028.91873789448</v>
      </c>
      <c r="P17" s="128">
        <f>P504</f>
        <v>133200</v>
      </c>
      <c r="Q17" s="126"/>
      <c r="R17" s="74">
        <f t="shared" si="0"/>
        <v>171.08126210552291</v>
      </c>
      <c r="S17" s="126"/>
      <c r="T17" s="75">
        <f t="shared" si="1"/>
        <v>1.2860456487856042E-3</v>
      </c>
      <c r="V17" s="128">
        <f>V504</f>
        <v>3330</v>
      </c>
      <c r="X17" s="267">
        <v>0.66814795568676111</v>
      </c>
      <c r="Y17" s="267"/>
      <c r="Z17" s="267"/>
      <c r="AF17" s="354"/>
      <c r="AH17" s="295">
        <v>3</v>
      </c>
      <c r="AJ17" s="301" t="s">
        <v>3238</v>
      </c>
      <c r="AL17" s="316">
        <f>IF(AL60=0,"",AL60)</f>
        <v>133200</v>
      </c>
      <c r="AM17" s="81"/>
      <c r="AN17" s="316" t="str">
        <f>IF(AN60=0,"",AN60)</f>
        <v/>
      </c>
      <c r="AO17" s="81"/>
      <c r="AP17" s="316" t="str">
        <f>IF(AP60=0,"",AP60)</f>
        <v/>
      </c>
      <c r="AR17" s="316">
        <f t="shared" si="2"/>
        <v>133200</v>
      </c>
      <c r="AT17" s="317">
        <f t="shared" si="3"/>
        <v>1</v>
      </c>
      <c r="AX17" s="311">
        <f>AR17</f>
        <v>133200</v>
      </c>
      <c r="AZ17" s="318">
        <f t="shared" si="5"/>
        <v>133200</v>
      </c>
      <c r="BB17" s="322" t="str">
        <f t="shared" si="6"/>
        <v>YES</v>
      </c>
      <c r="BD17" s="316">
        <f t="shared" si="7"/>
        <v>0</v>
      </c>
      <c r="BF17" s="323">
        <f t="shared" si="8"/>
        <v>0</v>
      </c>
      <c r="BH17" s="151"/>
      <c r="BI17" s="151"/>
      <c r="BJ17" s="151"/>
      <c r="BL17" s="316">
        <f t="shared" si="10"/>
        <v>0</v>
      </c>
      <c r="BN17" s="322" t="str">
        <f t="shared" si="11"/>
        <v>YES</v>
      </c>
      <c r="BP17" s="316">
        <f t="shared" si="12"/>
        <v>0</v>
      </c>
      <c r="BQ17" s="116"/>
      <c r="BR17" s="316">
        <f t="shared" si="13"/>
        <v>133200</v>
      </c>
    </row>
    <row r="18" spans="1:70" ht="15" customHeight="1">
      <c r="A18" s="68">
        <f t="shared" si="14"/>
        <v>4</v>
      </c>
      <c r="B18" s="72" t="s">
        <v>2024</v>
      </c>
      <c r="C18" s="73" t="s">
        <v>2437</v>
      </c>
      <c r="D18" s="73"/>
      <c r="E18" s="73"/>
      <c r="F18" s="126">
        <f>F595</f>
        <v>55195</v>
      </c>
      <c r="G18" s="126">
        <f>G595</f>
        <v>297154</v>
      </c>
      <c r="H18" s="127">
        <f>H595</f>
        <v>5.3837122927801433</v>
      </c>
      <c r="I18" s="126"/>
      <c r="J18" s="129">
        <v>3.5799999999999998E-2</v>
      </c>
      <c r="K18" s="126"/>
      <c r="L18" s="132">
        <f>L595</f>
        <v>318811.07085256005</v>
      </c>
      <c r="M18" s="126"/>
      <c r="N18" s="126">
        <f>N595</f>
        <v>177117.26158475556</v>
      </c>
      <c r="P18" s="128">
        <f>P595</f>
        <v>177320</v>
      </c>
      <c r="Q18" s="126"/>
      <c r="R18" s="74">
        <f t="shared" si="0"/>
        <v>202.73841524444288</v>
      </c>
      <c r="S18" s="126"/>
      <c r="T18" s="75">
        <f t="shared" si="1"/>
        <v>1.1446564464154549E-3</v>
      </c>
      <c r="V18" s="128">
        <f>V595</f>
        <v>4433</v>
      </c>
      <c r="X18" s="267">
        <v>0.62652025549041912</v>
      </c>
      <c r="Y18" s="267"/>
      <c r="Z18" s="267"/>
      <c r="AE18" s="72"/>
      <c r="AF18" s="354"/>
      <c r="AH18" s="295">
        <v>3</v>
      </c>
      <c r="AJ18" s="301" t="s">
        <v>3238</v>
      </c>
      <c r="AL18" s="316">
        <f>IF(AL61+AL62=0,"",AL61+AL62)</f>
        <v>147800</v>
      </c>
      <c r="AM18" s="81"/>
      <c r="AN18" s="316" t="str">
        <f>IF(AN61+AN62=0,"",AN61+AN62)</f>
        <v/>
      </c>
      <c r="AO18" s="81"/>
      <c r="AP18" s="316" t="str">
        <f>IF(AP61+AP62=0,"",AP61+AP62)</f>
        <v/>
      </c>
      <c r="AR18" s="316">
        <f t="shared" si="2"/>
        <v>147800</v>
      </c>
      <c r="AT18" s="317">
        <f t="shared" si="3"/>
        <v>0.83352131739228519</v>
      </c>
      <c r="AV18" s="311">
        <f t="shared" si="4"/>
        <v>147800</v>
      </c>
      <c r="AZ18" s="318">
        <f t="shared" si="5"/>
        <v>147800</v>
      </c>
      <c r="BB18" s="322" t="str">
        <f t="shared" si="6"/>
        <v>YES</v>
      </c>
      <c r="BD18" s="316">
        <f t="shared" si="7"/>
        <v>29520</v>
      </c>
      <c r="BF18" s="323">
        <f t="shared" si="8"/>
        <v>0.16647868260771487</v>
      </c>
      <c r="BH18" s="457">
        <f t="shared" ref="BH18:BH22" si="15">BD18</f>
        <v>29520</v>
      </c>
      <c r="BI18" s="151"/>
      <c r="BJ18" s="151"/>
      <c r="BL18" s="316">
        <f t="shared" si="10"/>
        <v>29520</v>
      </c>
      <c r="BN18" s="322" t="str">
        <f t="shared" si="11"/>
        <v>YES</v>
      </c>
      <c r="BP18" s="316">
        <f t="shared" si="12"/>
        <v>177320</v>
      </c>
      <c r="BQ18" s="116"/>
      <c r="BR18" s="316">
        <f t="shared" si="13"/>
        <v>0</v>
      </c>
    </row>
    <row r="19" spans="1:70" ht="15" customHeight="1">
      <c r="A19" s="68">
        <f t="shared" si="14"/>
        <v>5</v>
      </c>
      <c r="B19" s="72" t="s">
        <v>2024</v>
      </c>
      <c r="C19" s="73" t="s">
        <v>2187</v>
      </c>
      <c r="D19" s="73"/>
      <c r="E19" s="73"/>
      <c r="F19" s="126">
        <f>F302</f>
        <v>105146</v>
      </c>
      <c r="G19" s="126">
        <f>G302</f>
        <v>468256</v>
      </c>
      <c r="H19" s="127">
        <f>H302</f>
        <v>4.453388621535769</v>
      </c>
      <c r="I19" s="126"/>
      <c r="J19" s="129">
        <v>1.5800000000000002E-2</v>
      </c>
      <c r="K19" s="126"/>
      <c r="L19" s="132">
        <f>L302</f>
        <v>483169.78502784006</v>
      </c>
      <c r="M19" s="126"/>
      <c r="N19" s="126">
        <f>N302</f>
        <v>268427.65834880003</v>
      </c>
      <c r="P19" s="128">
        <f>P302</f>
        <v>268640</v>
      </c>
      <c r="Q19" s="126"/>
      <c r="R19" s="74">
        <f t="shared" si="0"/>
        <v>212.3416511999676</v>
      </c>
      <c r="S19" s="126"/>
      <c r="T19" s="75">
        <f t="shared" si="1"/>
        <v>7.910572722131592E-4</v>
      </c>
      <c r="V19" s="128">
        <f>V302</f>
        <v>6716</v>
      </c>
      <c r="X19" s="267">
        <v>0.61501187384678468</v>
      </c>
      <c r="Y19" s="267"/>
      <c r="Z19" s="279" t="s">
        <v>3729</v>
      </c>
      <c r="AD19" s="291" t="s">
        <v>3277</v>
      </c>
      <c r="AE19" s="292"/>
      <c r="AF19" s="352" t="s">
        <v>3297</v>
      </c>
      <c r="AH19" s="295">
        <v>3</v>
      </c>
      <c r="AJ19" s="301" t="s">
        <v>3238</v>
      </c>
      <c r="AL19" s="316" t="str">
        <f>IF(AL63+AL64+AL65=0,"",AL63+AL64+AL65)</f>
        <v/>
      </c>
      <c r="AM19" s="81"/>
      <c r="AN19" s="316">
        <f>IF(AN63+AN64+AN65=0,"",AN63+AN64+AN65)</f>
        <v>118240</v>
      </c>
      <c r="AO19" s="81"/>
      <c r="AP19" s="316" t="str">
        <f>IF(AP63+AP64+AP65=0,"",AP63+AP64+AP65)</f>
        <v/>
      </c>
      <c r="AR19" s="316">
        <f t="shared" si="2"/>
        <v>118240</v>
      </c>
      <c r="AT19" s="317">
        <f t="shared" si="3"/>
        <v>0.44014294222751638</v>
      </c>
      <c r="AV19" s="311">
        <f t="shared" si="4"/>
        <v>118240</v>
      </c>
      <c r="AZ19" s="318">
        <f t="shared" si="5"/>
        <v>118240</v>
      </c>
      <c r="BB19" s="322" t="str">
        <f t="shared" si="6"/>
        <v>YES</v>
      </c>
      <c r="BD19" s="316">
        <f t="shared" si="7"/>
        <v>150400</v>
      </c>
      <c r="BF19" s="323">
        <f t="shared" si="8"/>
        <v>0.55985705777248362</v>
      </c>
      <c r="BH19" s="457">
        <f t="shared" si="15"/>
        <v>150400</v>
      </c>
      <c r="BI19" s="151"/>
      <c r="BJ19" s="151"/>
      <c r="BL19" s="316">
        <f t="shared" si="10"/>
        <v>150400</v>
      </c>
      <c r="BN19" s="322" t="str">
        <f t="shared" si="11"/>
        <v>YES</v>
      </c>
      <c r="BP19" s="316">
        <f t="shared" si="12"/>
        <v>268640</v>
      </c>
      <c r="BQ19" s="116"/>
      <c r="BR19" s="316">
        <f t="shared" si="13"/>
        <v>0</v>
      </c>
    </row>
    <row r="20" spans="1:70" ht="15" customHeight="1">
      <c r="A20" s="68">
        <f t="shared" si="14"/>
        <v>6</v>
      </c>
      <c r="B20" s="72" t="s">
        <v>2024</v>
      </c>
      <c r="C20" s="73" t="s">
        <v>2148</v>
      </c>
      <c r="D20" s="73"/>
      <c r="E20" s="73"/>
      <c r="F20" s="126">
        <f>F256</f>
        <v>44311</v>
      </c>
      <c r="G20" s="126">
        <f>G256</f>
        <v>245873</v>
      </c>
      <c r="H20" s="127">
        <f>H256</f>
        <v>5.5488027803479945</v>
      </c>
      <c r="I20" s="126"/>
      <c r="J20" s="129">
        <v>3.7100000000000001E-2</v>
      </c>
      <c r="K20" s="126"/>
      <c r="L20" s="132">
        <f>L256</f>
        <v>264455.19865593</v>
      </c>
      <c r="M20" s="126"/>
      <c r="N20" s="126">
        <f>N256</f>
        <v>146919.55480884996</v>
      </c>
      <c r="P20" s="128">
        <f>P256</f>
        <v>147200</v>
      </c>
      <c r="Q20" s="126"/>
      <c r="R20" s="74">
        <f t="shared" si="0"/>
        <v>280.44519115003641</v>
      </c>
      <c r="S20" s="126"/>
      <c r="T20" s="75">
        <f t="shared" si="1"/>
        <v>1.9088350186938035E-3</v>
      </c>
      <c r="V20" s="128">
        <f>V256</f>
        <v>3680</v>
      </c>
      <c r="X20" s="267">
        <v>0.56775245756955828</v>
      </c>
      <c r="Y20" s="267"/>
      <c r="Z20" s="279" t="s">
        <v>3729</v>
      </c>
      <c r="AB20" s="314" t="s">
        <v>3269</v>
      </c>
      <c r="AD20" s="292"/>
      <c r="AE20" s="292"/>
      <c r="AH20" s="295">
        <v>3</v>
      </c>
      <c r="AJ20" s="360" t="s">
        <v>3268</v>
      </c>
      <c r="AL20" s="316" t="str">
        <f>IF(AL63+AL64=0,"",AL63+AL64)</f>
        <v/>
      </c>
      <c r="AM20" s="81"/>
      <c r="AN20" s="316" t="str">
        <f>IF(AN63+AN64=0,"",AN63+AN64)</f>
        <v/>
      </c>
      <c r="AO20" s="81"/>
      <c r="AP20" s="316" t="str">
        <f t="shared" ref="AP20" si="16">IF(AP63+AP64=0,"",AP63+AP64)</f>
        <v/>
      </c>
      <c r="AR20" s="316">
        <f t="shared" si="2"/>
        <v>0</v>
      </c>
      <c r="AT20" s="317">
        <f t="shared" si="3"/>
        <v>0</v>
      </c>
      <c r="AZ20" s="318">
        <f t="shared" si="5"/>
        <v>0</v>
      </c>
      <c r="BB20" s="322" t="str">
        <f t="shared" si="6"/>
        <v>YES</v>
      </c>
      <c r="BD20" s="316">
        <f t="shared" si="7"/>
        <v>147200</v>
      </c>
      <c r="BF20" s="323">
        <f t="shared" si="8"/>
        <v>1</v>
      </c>
      <c r="BH20" s="457">
        <f t="shared" si="15"/>
        <v>147200</v>
      </c>
      <c r="BI20" s="151"/>
      <c r="BJ20" s="151"/>
      <c r="BL20" s="316">
        <f t="shared" si="10"/>
        <v>147200</v>
      </c>
      <c r="BN20" s="322" t="str">
        <f t="shared" si="11"/>
        <v>YES</v>
      </c>
      <c r="BP20" s="316">
        <f t="shared" si="12"/>
        <v>147200</v>
      </c>
      <c r="BQ20" s="116"/>
      <c r="BR20" s="316">
        <f t="shared" si="13"/>
        <v>0</v>
      </c>
    </row>
    <row r="21" spans="1:70" ht="15" customHeight="1">
      <c r="A21" s="68">
        <f t="shared" si="14"/>
        <v>7</v>
      </c>
      <c r="B21" s="72" t="s">
        <v>2024</v>
      </c>
      <c r="C21" s="73" t="s">
        <v>2214</v>
      </c>
      <c r="D21" s="73"/>
      <c r="E21" s="73"/>
      <c r="F21" s="126">
        <f>F343</f>
        <v>93789</v>
      </c>
      <c r="G21" s="126">
        <f>G343</f>
        <v>490255</v>
      </c>
      <c r="H21" s="127">
        <f>H343</f>
        <v>5.2272121464137582</v>
      </c>
      <c r="I21" s="126"/>
      <c r="J21" s="129">
        <v>2.5399999999999999E-2</v>
      </c>
      <c r="K21" s="126"/>
      <c r="L21" s="132">
        <f>L343</f>
        <v>515476.24691580003</v>
      </c>
      <c r="M21" s="126"/>
      <c r="N21" s="126">
        <f>N343</f>
        <v>286375.69273100002</v>
      </c>
      <c r="P21" s="128">
        <f>P343</f>
        <v>286600</v>
      </c>
      <c r="Q21" s="126"/>
      <c r="R21" s="74">
        <f t="shared" si="0"/>
        <v>224.30726899998263</v>
      </c>
      <c r="S21" s="126"/>
      <c r="T21" s="75">
        <f t="shared" si="1"/>
        <v>7.8326224848517488E-4</v>
      </c>
      <c r="V21" s="128">
        <f>V343</f>
        <v>7165</v>
      </c>
      <c r="X21" s="267">
        <v>0.56732720726968622</v>
      </c>
      <c r="Y21" s="267"/>
      <c r="Z21" s="267"/>
      <c r="AB21" s="294"/>
      <c r="AD21" s="292"/>
      <c r="AE21" s="292"/>
      <c r="AF21" s="292"/>
      <c r="AH21" s="295">
        <v>3</v>
      </c>
      <c r="AJ21" s="301" t="s">
        <v>3238</v>
      </c>
      <c r="AL21" s="316">
        <f>IF(AL67+AL68=0,"",AL67+AL68)</f>
        <v>93360</v>
      </c>
      <c r="AM21" s="81"/>
      <c r="AN21" s="316" t="str">
        <f>IF(AN67+AN68=0,"",AN67+AN68)</f>
        <v/>
      </c>
      <c r="AO21" s="81"/>
      <c r="AP21" s="316" t="str">
        <f>IF(AP67+AP68=0,"",AP67+AP68)</f>
        <v/>
      </c>
      <c r="AR21" s="316">
        <f t="shared" si="2"/>
        <v>93360</v>
      </c>
      <c r="AT21" s="317">
        <f t="shared" si="3"/>
        <v>0.32575017445917653</v>
      </c>
      <c r="AV21" s="311">
        <f t="shared" ref="AV21:AV24" si="17">AR21</f>
        <v>93360</v>
      </c>
      <c r="AZ21" s="318">
        <f t="shared" si="5"/>
        <v>93360</v>
      </c>
      <c r="BB21" s="322" t="str">
        <f t="shared" si="6"/>
        <v>YES</v>
      </c>
      <c r="BD21" s="316">
        <f t="shared" si="7"/>
        <v>193240</v>
      </c>
      <c r="BF21" s="323">
        <f t="shared" si="8"/>
        <v>0.67424982554082347</v>
      </c>
      <c r="BH21" s="457">
        <f t="shared" si="15"/>
        <v>193240</v>
      </c>
      <c r="BI21" s="151"/>
      <c r="BJ21" s="151"/>
      <c r="BL21" s="316">
        <f t="shared" si="10"/>
        <v>193240</v>
      </c>
      <c r="BN21" s="322" t="str">
        <f t="shared" si="11"/>
        <v>YES</v>
      </c>
      <c r="BP21" s="316">
        <f t="shared" si="12"/>
        <v>286600</v>
      </c>
      <c r="BQ21" s="116"/>
      <c r="BR21" s="316">
        <f t="shared" si="13"/>
        <v>0</v>
      </c>
    </row>
    <row r="22" spans="1:70" ht="15" customHeight="1">
      <c r="A22" s="68">
        <f t="shared" si="14"/>
        <v>8</v>
      </c>
      <c r="B22" s="72" t="s">
        <v>2024</v>
      </c>
      <c r="C22" s="73" t="s">
        <v>2131</v>
      </c>
      <c r="D22" s="73"/>
      <c r="E22" s="73"/>
      <c r="F22" s="126">
        <f>F242</f>
        <v>92853</v>
      </c>
      <c r="G22" s="126">
        <f>G242</f>
        <v>437443</v>
      </c>
      <c r="H22" s="127">
        <f>H242</f>
        <v>4.7111348044758916</v>
      </c>
      <c r="I22" s="126"/>
      <c r="J22" s="129">
        <v>3.0800000000000001E-2</v>
      </c>
      <c r="K22" s="126"/>
      <c r="L22" s="132">
        <f>L242</f>
        <v>464804.46472752007</v>
      </c>
      <c r="M22" s="126"/>
      <c r="N22" s="126">
        <f>N242</f>
        <v>258224.70262640002</v>
      </c>
      <c r="P22" s="128">
        <f>P242</f>
        <v>258480</v>
      </c>
      <c r="Q22" s="126"/>
      <c r="R22" s="74">
        <f t="shared" si="0"/>
        <v>255.29737359998398</v>
      </c>
      <c r="S22" s="126"/>
      <c r="T22" s="75">
        <f t="shared" si="1"/>
        <v>9.8866363676037889E-4</v>
      </c>
      <c r="V22" s="128">
        <f>V242</f>
        <v>6462</v>
      </c>
      <c r="X22" s="267">
        <v>0.52783332872542066</v>
      </c>
      <c r="Y22" s="267"/>
      <c r="Z22" s="267"/>
      <c r="AB22" s="294"/>
      <c r="AD22" s="292"/>
      <c r="AE22" s="292"/>
      <c r="AF22" s="292"/>
      <c r="AH22" s="295">
        <v>3</v>
      </c>
      <c r="AJ22" s="301" t="s">
        <v>3238</v>
      </c>
      <c r="AL22" s="316">
        <f>IF(AL69+AL70=0,"",AL69+AL70)</f>
        <v>225440</v>
      </c>
      <c r="AM22" s="81"/>
      <c r="AN22" s="316" t="str">
        <f>IF(AN69+AN70=0,"",AN69+AN70)</f>
        <v/>
      </c>
      <c r="AO22" s="81"/>
      <c r="AP22" s="316" t="str">
        <f>IF(AP69+AP70=0,"",AP69+AP70)</f>
        <v/>
      </c>
      <c r="AR22" s="316">
        <f t="shared" si="2"/>
        <v>225440</v>
      </c>
      <c r="AT22" s="317">
        <f t="shared" si="3"/>
        <v>0.8721757969668833</v>
      </c>
      <c r="AV22" s="311">
        <f t="shared" si="17"/>
        <v>225440</v>
      </c>
      <c r="AZ22" s="318">
        <f t="shared" si="5"/>
        <v>225440</v>
      </c>
      <c r="BB22" s="322" t="str">
        <f t="shared" si="6"/>
        <v>YES</v>
      </c>
      <c r="BD22" s="316">
        <f t="shared" si="7"/>
        <v>33040</v>
      </c>
      <c r="BF22" s="323">
        <f t="shared" si="8"/>
        <v>0.12782420303311667</v>
      </c>
      <c r="BH22" s="457">
        <f t="shared" si="15"/>
        <v>33040</v>
      </c>
      <c r="BI22" s="151"/>
      <c r="BJ22" s="151"/>
      <c r="BL22" s="316">
        <f t="shared" si="10"/>
        <v>33040</v>
      </c>
      <c r="BN22" s="322" t="str">
        <f t="shared" si="11"/>
        <v>YES</v>
      </c>
      <c r="BP22" s="316">
        <f t="shared" si="12"/>
        <v>258480</v>
      </c>
      <c r="BQ22" s="116"/>
      <c r="BR22" s="316">
        <f t="shared" si="13"/>
        <v>0</v>
      </c>
    </row>
    <row r="23" spans="1:70" ht="15" customHeight="1">
      <c r="A23" s="68">
        <f t="shared" si="14"/>
        <v>9</v>
      </c>
      <c r="B23" s="72" t="s">
        <v>2024</v>
      </c>
      <c r="C23" s="73" t="s">
        <v>2170</v>
      </c>
      <c r="D23" s="73"/>
      <c r="E23" s="73"/>
      <c r="F23" s="126">
        <f>F285</f>
        <v>102897</v>
      </c>
      <c r="G23" s="126">
        <f>G285</f>
        <v>506388</v>
      </c>
      <c r="H23" s="127">
        <f>H285</f>
        <v>4.9213096591737369</v>
      </c>
      <c r="I23" s="126"/>
      <c r="J23" s="129">
        <v>2.9499999999999998E-2</v>
      </c>
      <c r="K23" s="126"/>
      <c r="L23" s="132">
        <f>L285</f>
        <v>536705.57615700015</v>
      </c>
      <c r="M23" s="126"/>
      <c r="N23" s="126">
        <f>N285</f>
        <v>298169.7645316667</v>
      </c>
      <c r="P23" s="128">
        <f>P285</f>
        <v>298440</v>
      </c>
      <c r="Q23" s="126"/>
      <c r="R23" s="74">
        <f t="shared" si="0"/>
        <v>270.23546833329601</v>
      </c>
      <c r="S23" s="126"/>
      <c r="T23" s="75">
        <f t="shared" si="1"/>
        <v>9.0631412194912882E-4</v>
      </c>
      <c r="V23" s="128">
        <f>V285</f>
        <v>7461</v>
      </c>
      <c r="X23" s="267">
        <v>0.5017990157744654</v>
      </c>
      <c r="Y23" s="267"/>
      <c r="Z23" s="267"/>
      <c r="AB23" s="294"/>
      <c r="AD23" s="292"/>
      <c r="AE23" s="292"/>
      <c r="AF23" s="292"/>
      <c r="AH23" s="295">
        <v>3</v>
      </c>
      <c r="AJ23" s="301" t="s">
        <v>3238</v>
      </c>
      <c r="AL23" s="316">
        <f>IF(AL71+AL72+AL73=0,"",AL71+AL72+AL73)</f>
        <v>99560</v>
      </c>
      <c r="AM23" s="81"/>
      <c r="AN23" s="316" t="str">
        <f>IF(AN71+AN72+AN73=0,"",AN71+AN72+AN73)</f>
        <v/>
      </c>
      <c r="AO23" s="81"/>
      <c r="AP23" s="316" t="str">
        <f>IF(AP71+AP72+AP73=0,"",AP71+AP72+AP73)</f>
        <v/>
      </c>
      <c r="AR23" s="316">
        <f t="shared" si="2"/>
        <v>99560</v>
      </c>
      <c r="AT23" s="317">
        <f t="shared" si="3"/>
        <v>0.3336013939150248</v>
      </c>
      <c r="AX23" s="311">
        <f>AR23</f>
        <v>99560</v>
      </c>
      <c r="AZ23" s="318">
        <f t="shared" si="5"/>
        <v>99560</v>
      </c>
      <c r="BB23" s="322" t="str">
        <f t="shared" si="6"/>
        <v>YES</v>
      </c>
      <c r="BD23" s="316">
        <f t="shared" si="7"/>
        <v>198880</v>
      </c>
      <c r="BF23" s="323">
        <f t="shared" si="8"/>
        <v>0.66639860608497525</v>
      </c>
      <c r="BH23" s="151"/>
      <c r="BI23" s="151"/>
      <c r="BJ23" s="457">
        <f>BD23</f>
        <v>198880</v>
      </c>
      <c r="BL23" s="316">
        <f t="shared" si="10"/>
        <v>198880</v>
      </c>
      <c r="BN23" s="322" t="str">
        <f t="shared" si="11"/>
        <v>YES</v>
      </c>
      <c r="BP23" s="316">
        <f t="shared" si="12"/>
        <v>0</v>
      </c>
      <c r="BQ23" s="116"/>
      <c r="BR23" s="316">
        <f t="shared" si="13"/>
        <v>298440</v>
      </c>
    </row>
    <row r="24" spans="1:70" ht="15" customHeight="1">
      <c r="A24" s="68">
        <f t="shared" si="14"/>
        <v>10</v>
      </c>
      <c r="B24" s="72" t="s">
        <v>2024</v>
      </c>
      <c r="C24" s="73" t="s">
        <v>2278</v>
      </c>
      <c r="D24" s="73"/>
      <c r="E24" s="73"/>
      <c r="F24" s="126">
        <f>F419</f>
        <v>44994</v>
      </c>
      <c r="G24" s="126">
        <f>G419</f>
        <v>241453</v>
      </c>
      <c r="H24" s="127">
        <f>H419</f>
        <v>5.3663377339200782</v>
      </c>
      <c r="I24" s="126"/>
      <c r="J24" s="129">
        <v>2.1999999999999999E-2</v>
      </c>
      <c r="K24" s="126"/>
      <c r="L24" s="132">
        <f>L419</f>
        <v>252193.79525200001</v>
      </c>
      <c r="M24" s="126"/>
      <c r="N24" s="126">
        <f>N419</f>
        <v>140107.66402888889</v>
      </c>
      <c r="P24" s="128">
        <f>P419</f>
        <v>140280</v>
      </c>
      <c r="Q24" s="126"/>
      <c r="R24" s="74">
        <f t="shared" si="0"/>
        <v>172.33597111111158</v>
      </c>
      <c r="S24" s="126"/>
      <c r="T24" s="75">
        <f t="shared" si="1"/>
        <v>1.2300252973711525E-3</v>
      </c>
      <c r="V24" s="128">
        <f>V419</f>
        <v>3507</v>
      </c>
      <c r="X24" s="267">
        <v>0.49971215930222446</v>
      </c>
      <c r="Y24" s="267"/>
      <c r="Z24" s="267"/>
      <c r="AB24" s="294"/>
      <c r="AD24" s="292"/>
      <c r="AE24" s="292"/>
      <c r="AF24" s="292"/>
      <c r="AH24" s="295">
        <v>3</v>
      </c>
      <c r="AJ24" s="301" t="s">
        <v>3238</v>
      </c>
      <c r="AL24" s="316">
        <f>IF(AL74=0,"",AL74)</f>
        <v>140280</v>
      </c>
      <c r="AM24" s="81"/>
      <c r="AN24" s="316" t="str">
        <f>IF(AN74=0,"",AN74)</f>
        <v/>
      </c>
      <c r="AO24" s="81"/>
      <c r="AP24" s="316" t="str">
        <f>IF(AP74=0,"",AP74)</f>
        <v/>
      </c>
      <c r="AR24" s="316">
        <f t="shared" si="2"/>
        <v>140280</v>
      </c>
      <c r="AT24" s="317">
        <f t="shared" si="3"/>
        <v>1</v>
      </c>
      <c r="AV24" s="311">
        <f t="shared" si="17"/>
        <v>140280</v>
      </c>
      <c r="AZ24" s="318">
        <f t="shared" si="5"/>
        <v>140280</v>
      </c>
      <c r="BB24" s="322" t="str">
        <f t="shared" si="6"/>
        <v>YES</v>
      </c>
      <c r="BD24" s="316">
        <f t="shared" si="7"/>
        <v>0</v>
      </c>
      <c r="BF24" s="323">
        <f t="shared" si="8"/>
        <v>0</v>
      </c>
      <c r="BH24" s="151"/>
      <c r="BI24" s="151"/>
      <c r="BJ24" s="151"/>
      <c r="BL24" s="316">
        <f t="shared" si="10"/>
        <v>0</v>
      </c>
      <c r="BN24" s="322" t="str">
        <f t="shared" si="11"/>
        <v>YES</v>
      </c>
      <c r="BP24" s="316">
        <f t="shared" si="12"/>
        <v>140280</v>
      </c>
      <c r="BQ24" s="116"/>
      <c r="BR24" s="316">
        <f t="shared" si="13"/>
        <v>0</v>
      </c>
    </row>
    <row r="25" spans="1:70" ht="15" customHeight="1">
      <c r="A25" s="68">
        <f t="shared" si="14"/>
        <v>11</v>
      </c>
      <c r="B25" s="72" t="s">
        <v>2024</v>
      </c>
      <c r="C25" s="73" t="s">
        <v>2368</v>
      </c>
      <c r="D25" s="73"/>
      <c r="E25" s="73"/>
      <c r="F25" s="126">
        <f>F513</f>
        <v>44465</v>
      </c>
      <c r="G25" s="126">
        <f>G513</f>
        <v>253260</v>
      </c>
      <c r="H25" s="127">
        <f>H513</f>
        <v>5.6957157314741931</v>
      </c>
      <c r="I25" s="126"/>
      <c r="J25" s="129">
        <v>3.44E-2</v>
      </c>
      <c r="K25" s="126"/>
      <c r="L25" s="132">
        <f>L513</f>
        <v>270983.98575360002</v>
      </c>
      <c r="M25" s="126"/>
      <c r="N25" s="126">
        <f>N513</f>
        <v>150546.65875199996</v>
      </c>
      <c r="P25" s="128">
        <f>P513</f>
        <v>150680</v>
      </c>
      <c r="Q25" s="126"/>
      <c r="R25" s="74">
        <f t="shared" si="0"/>
        <v>133.34124800004065</v>
      </c>
      <c r="S25" s="126"/>
      <c r="T25" s="75">
        <f t="shared" si="1"/>
        <v>8.8571376545591555E-4</v>
      </c>
      <c r="V25" s="128">
        <f>V513</f>
        <v>3767</v>
      </c>
      <c r="X25" s="267">
        <v>0.48834794282555477</v>
      </c>
      <c r="Y25" s="267"/>
      <c r="Z25" s="267"/>
      <c r="AB25" s="314" t="s">
        <v>3270</v>
      </c>
      <c r="AD25" s="292"/>
      <c r="AE25" s="292"/>
      <c r="AF25" s="292"/>
      <c r="AH25" s="295">
        <v>3</v>
      </c>
      <c r="AJ25" s="360" t="s">
        <v>3268</v>
      </c>
      <c r="AL25" s="316" t="str">
        <f>IF(AL75=0,"",AL75)</f>
        <v/>
      </c>
      <c r="AM25" s="81"/>
      <c r="AN25" s="316" t="str">
        <f>IF(AN75=0,"",AN75)</f>
        <v/>
      </c>
      <c r="AO25" s="81"/>
      <c r="AP25" s="316" t="str">
        <f t="shared" ref="AP25" si="18">IF(AP75=0,"",AP75)</f>
        <v/>
      </c>
      <c r="AR25" s="316">
        <f t="shared" si="2"/>
        <v>0</v>
      </c>
      <c r="AT25" s="317">
        <f t="shared" si="3"/>
        <v>0</v>
      </c>
      <c r="AZ25" s="318">
        <f t="shared" si="5"/>
        <v>0</v>
      </c>
      <c r="BB25" s="322" t="str">
        <f t="shared" si="6"/>
        <v>YES</v>
      </c>
      <c r="BD25" s="316">
        <f t="shared" si="7"/>
        <v>150680</v>
      </c>
      <c r="BF25" s="323">
        <f t="shared" si="8"/>
        <v>1</v>
      </c>
      <c r="BH25" s="457">
        <f>BD25</f>
        <v>150680</v>
      </c>
      <c r="BI25" s="151"/>
      <c r="BJ25" s="151"/>
      <c r="BL25" s="316">
        <f t="shared" si="10"/>
        <v>150680</v>
      </c>
      <c r="BN25" s="322" t="str">
        <f t="shared" si="11"/>
        <v>YES</v>
      </c>
      <c r="BP25" s="316">
        <f t="shared" si="12"/>
        <v>150680</v>
      </c>
      <c r="BQ25" s="116"/>
      <c r="BR25" s="316">
        <f t="shared" si="13"/>
        <v>0</v>
      </c>
    </row>
    <row r="26" spans="1:70" ht="15" customHeight="1">
      <c r="A26" s="68">
        <f t="shared" si="14"/>
        <v>12</v>
      </c>
      <c r="B26" s="72" t="s">
        <v>2024</v>
      </c>
      <c r="C26" s="73" t="s">
        <v>2256</v>
      </c>
      <c r="D26" s="73"/>
      <c r="E26" s="73"/>
      <c r="F26" s="126">
        <f>F395</f>
        <v>43964</v>
      </c>
      <c r="G26" s="126">
        <f>G395</f>
        <v>258073</v>
      </c>
      <c r="H26" s="127">
        <f>H395</f>
        <v>5.8700982622145395</v>
      </c>
      <c r="I26" s="126"/>
      <c r="J26" s="129">
        <v>3.7100000000000001E-2</v>
      </c>
      <c r="K26" s="126"/>
      <c r="L26" s="132">
        <f>L395</f>
        <v>277577.23085792991</v>
      </c>
      <c r="M26" s="126"/>
      <c r="N26" s="126">
        <f>N395</f>
        <v>154209.57269884995</v>
      </c>
      <c r="P26" s="128">
        <f>P395</f>
        <v>154360</v>
      </c>
      <c r="Q26" s="126"/>
      <c r="R26" s="74">
        <f t="shared" si="0"/>
        <v>150.42730115004815</v>
      </c>
      <c r="S26" s="126"/>
      <c r="T26" s="75">
        <f t="shared" si="1"/>
        <v>9.754731727569983E-4</v>
      </c>
      <c r="V26" s="128">
        <f>V395</f>
        <v>3859</v>
      </c>
      <c r="X26" s="267">
        <v>0.48827269803505208</v>
      </c>
      <c r="Y26" s="267"/>
      <c r="Z26" s="267"/>
      <c r="AB26" s="294"/>
      <c r="AD26" s="292"/>
      <c r="AE26" s="292"/>
      <c r="AF26" s="292"/>
      <c r="AH26" s="295">
        <v>3</v>
      </c>
      <c r="AJ26" s="301" t="s">
        <v>3238</v>
      </c>
      <c r="AL26" s="316">
        <f>IF(AL76=0,"",AL76)</f>
        <v>154360</v>
      </c>
      <c r="AM26" s="81"/>
      <c r="AN26" s="316" t="str">
        <f>IF(AN76=0,"",AN76)</f>
        <v/>
      </c>
      <c r="AO26" s="81"/>
      <c r="AP26" s="316" t="str">
        <f t="shared" ref="AP26" si="19">IF(AP76=0,"",AP76)</f>
        <v/>
      </c>
      <c r="AR26" s="316">
        <f t="shared" si="2"/>
        <v>154360</v>
      </c>
      <c r="AT26" s="317">
        <f t="shared" si="3"/>
        <v>1</v>
      </c>
      <c r="AV26" s="311">
        <f t="shared" ref="AV26" si="20">AR26</f>
        <v>154360</v>
      </c>
      <c r="AZ26" s="318">
        <f t="shared" si="5"/>
        <v>154360</v>
      </c>
      <c r="BB26" s="322" t="str">
        <f t="shared" si="6"/>
        <v>YES</v>
      </c>
      <c r="BD26" s="316">
        <f t="shared" si="7"/>
        <v>0</v>
      </c>
      <c r="BF26" s="323">
        <f t="shared" si="8"/>
        <v>0</v>
      </c>
      <c r="BH26" s="151"/>
      <c r="BI26" s="151"/>
      <c r="BJ26" s="151"/>
      <c r="BL26" s="316">
        <f t="shared" si="10"/>
        <v>0</v>
      </c>
      <c r="BN26" s="322" t="str">
        <f t="shared" si="11"/>
        <v>YES</v>
      </c>
      <c r="BP26" s="316">
        <f t="shared" si="12"/>
        <v>154360</v>
      </c>
      <c r="BQ26" s="116"/>
      <c r="BR26" s="316">
        <f t="shared" si="13"/>
        <v>0</v>
      </c>
    </row>
    <row r="27" spans="1:70" ht="15" customHeight="1">
      <c r="A27" s="68">
        <f t="shared" si="14"/>
        <v>13</v>
      </c>
      <c r="B27" s="72" t="s">
        <v>2024</v>
      </c>
      <c r="C27" s="73" t="s">
        <v>2377</v>
      </c>
      <c r="D27" s="73"/>
      <c r="E27" s="73"/>
      <c r="F27" s="126">
        <f>F520</f>
        <v>23540</v>
      </c>
      <c r="G27" s="126">
        <f>G520</f>
        <v>142487</v>
      </c>
      <c r="H27" s="127">
        <f>H520</f>
        <v>6.0529736618521666</v>
      </c>
      <c r="I27" s="126"/>
      <c r="J27" s="129">
        <v>2.8000000000000001E-2</v>
      </c>
      <c r="K27" s="126"/>
      <c r="L27" s="132">
        <f>L520</f>
        <v>150577.98180799998</v>
      </c>
      <c r="M27" s="126"/>
      <c r="N27" s="126">
        <f>N520</f>
        <v>83654.43433777777</v>
      </c>
      <c r="P27" s="128">
        <f>P520</f>
        <v>83760</v>
      </c>
      <c r="Q27" s="126"/>
      <c r="R27" s="74">
        <f t="shared" si="0"/>
        <v>105.56566222223046</v>
      </c>
      <c r="S27" s="126"/>
      <c r="T27" s="75">
        <f t="shared" si="1"/>
        <v>1.2619254801960657E-3</v>
      </c>
      <c r="V27" s="128">
        <f>V520</f>
        <v>2094</v>
      </c>
      <c r="X27" s="267">
        <v>0.4840160856779917</v>
      </c>
      <c r="Y27" s="267"/>
      <c r="Z27" s="267"/>
      <c r="AB27" s="294"/>
      <c r="AD27" s="292"/>
      <c r="AE27" s="292"/>
      <c r="AF27" s="292"/>
      <c r="AH27" s="295">
        <v>3</v>
      </c>
      <c r="AJ27" s="301" t="s">
        <v>3238</v>
      </c>
      <c r="AL27" s="316">
        <f>IF(AL77=0,"",AL77)</f>
        <v>83760</v>
      </c>
      <c r="AM27" s="81"/>
      <c r="AN27" s="316" t="str">
        <f>IF(AN77=0,"",AN77)</f>
        <v/>
      </c>
      <c r="AO27" s="81"/>
      <c r="AP27" s="316" t="str">
        <f t="shared" ref="AP27" si="21">IF(AP77=0,"",AP77)</f>
        <v/>
      </c>
      <c r="AR27" s="316">
        <f t="shared" si="2"/>
        <v>83760</v>
      </c>
      <c r="AT27" s="317">
        <f t="shared" si="3"/>
        <v>1</v>
      </c>
      <c r="AX27" s="311">
        <f>AR27</f>
        <v>83760</v>
      </c>
      <c r="AZ27" s="318">
        <f t="shared" si="5"/>
        <v>83760</v>
      </c>
      <c r="BB27" s="322" t="str">
        <f t="shared" si="6"/>
        <v>YES</v>
      </c>
      <c r="BD27" s="316">
        <f t="shared" si="7"/>
        <v>0</v>
      </c>
      <c r="BF27" s="323">
        <f t="shared" si="8"/>
        <v>0</v>
      </c>
      <c r="BH27" s="151"/>
      <c r="BI27" s="151"/>
      <c r="BJ27" s="151"/>
      <c r="BL27" s="316">
        <f t="shared" si="10"/>
        <v>0</v>
      </c>
      <c r="BN27" s="322" t="str">
        <f t="shared" si="11"/>
        <v>YES</v>
      </c>
      <c r="BP27" s="316">
        <f t="shared" si="12"/>
        <v>0</v>
      </c>
      <c r="BQ27" s="116"/>
      <c r="BR27" s="316">
        <f t="shared" si="13"/>
        <v>83760</v>
      </c>
    </row>
    <row r="28" spans="1:70" ht="15" customHeight="1">
      <c r="A28" s="68">
        <f t="shared" si="14"/>
        <v>14</v>
      </c>
      <c r="B28" s="72" t="s">
        <v>2024</v>
      </c>
      <c r="C28" s="73" t="s">
        <v>2203</v>
      </c>
      <c r="D28" s="73"/>
      <c r="E28" s="73"/>
      <c r="F28" s="126">
        <f>F318</f>
        <v>38521</v>
      </c>
      <c r="G28" s="126">
        <f>G318</f>
        <v>213374</v>
      </c>
      <c r="H28" s="127">
        <f>H318</f>
        <v>5.539160457932037</v>
      </c>
      <c r="I28" s="126"/>
      <c r="J28" s="129">
        <v>4.02E-2</v>
      </c>
      <c r="K28" s="126"/>
      <c r="L28" s="132">
        <f>L318</f>
        <v>230874.09051896003</v>
      </c>
      <c r="M28" s="126"/>
      <c r="N28" s="126">
        <f>N318</f>
        <v>128263.38362164445</v>
      </c>
      <c r="P28" s="128">
        <f>P318</f>
        <v>128520</v>
      </c>
      <c r="Q28" s="126"/>
      <c r="R28" s="74">
        <f t="shared" si="0"/>
        <v>256.61637835555302</v>
      </c>
      <c r="S28" s="126"/>
      <c r="T28" s="75">
        <f t="shared" si="1"/>
        <v>2.0006986492148724E-3</v>
      </c>
      <c r="V28" s="128">
        <f>V318</f>
        <v>3213</v>
      </c>
      <c r="X28" s="267">
        <v>0.48311415636394311</v>
      </c>
      <c r="Y28" s="267"/>
      <c r="Z28" s="267"/>
      <c r="AB28" s="314" t="s">
        <v>3271</v>
      </c>
      <c r="AD28" s="292"/>
      <c r="AE28" s="292"/>
      <c r="AF28" s="292"/>
      <c r="AH28" s="295">
        <v>3</v>
      </c>
      <c r="AJ28" s="360" t="s">
        <v>3268</v>
      </c>
      <c r="AL28" s="316" t="str">
        <f>IF(AL78+AL79=0,"",AL78+AL79)</f>
        <v/>
      </c>
      <c r="AM28" s="81"/>
      <c r="AN28" s="316" t="str">
        <f>IF(AN78+AN79=0,"",AN78+AN79)</f>
        <v/>
      </c>
      <c r="AO28" s="81"/>
      <c r="AP28" s="316" t="str">
        <f>IF(AP78+AP79=0,"",AP78+AP79)</f>
        <v/>
      </c>
      <c r="AR28" s="316">
        <f t="shared" si="2"/>
        <v>0</v>
      </c>
      <c r="AT28" s="317">
        <f t="shared" si="3"/>
        <v>0</v>
      </c>
      <c r="AZ28" s="318">
        <f t="shared" si="5"/>
        <v>0</v>
      </c>
      <c r="BB28" s="322" t="str">
        <f t="shared" si="6"/>
        <v>YES</v>
      </c>
      <c r="BD28" s="316">
        <f t="shared" si="7"/>
        <v>128520</v>
      </c>
      <c r="BF28" s="323">
        <f t="shared" si="8"/>
        <v>1</v>
      </c>
      <c r="BH28" s="457">
        <f>BD28</f>
        <v>128520</v>
      </c>
      <c r="BI28" s="151"/>
      <c r="BJ28" s="151"/>
      <c r="BL28" s="316">
        <f t="shared" si="10"/>
        <v>128520</v>
      </c>
      <c r="BN28" s="322" t="str">
        <f t="shared" si="11"/>
        <v>YES</v>
      </c>
      <c r="BP28" s="316">
        <f t="shared" si="12"/>
        <v>128520</v>
      </c>
      <c r="BQ28" s="116"/>
      <c r="BR28" s="316">
        <f t="shared" si="13"/>
        <v>0</v>
      </c>
    </row>
    <row r="29" spans="1:70" ht="15" customHeight="1">
      <c r="A29" s="68">
        <f t="shared" si="14"/>
        <v>15</v>
      </c>
      <c r="B29" s="72" t="s">
        <v>2024</v>
      </c>
      <c r="C29" s="73" t="s">
        <v>2415</v>
      </c>
      <c r="D29" s="73"/>
      <c r="E29" s="73"/>
      <c r="F29" s="126">
        <f>F581</f>
        <v>55390</v>
      </c>
      <c r="G29" s="126">
        <f>G581</f>
        <v>246636</v>
      </c>
      <c r="H29" s="127">
        <f>H581</f>
        <v>4.4527170969489074</v>
      </c>
      <c r="I29" s="126"/>
      <c r="J29" s="129">
        <v>2.3599999999999999E-2</v>
      </c>
      <c r="K29" s="126"/>
      <c r="L29" s="132">
        <f>L581</f>
        <v>258414.58558656002</v>
      </c>
      <c r="M29" s="126"/>
      <c r="N29" s="126">
        <f>N581</f>
        <v>143563.65865919998</v>
      </c>
      <c r="P29" s="128">
        <f>P581</f>
        <v>143960</v>
      </c>
      <c r="Q29" s="126"/>
      <c r="R29" s="74">
        <f t="shared" si="0"/>
        <v>396.34134080001968</v>
      </c>
      <c r="S29" s="126"/>
      <c r="T29" s="75">
        <f t="shared" si="1"/>
        <v>2.7607358610223114E-3</v>
      </c>
      <c r="V29" s="128">
        <f>V581</f>
        <v>3599</v>
      </c>
      <c r="X29" s="267">
        <v>0.4623453186071782</v>
      </c>
      <c r="Y29" s="267"/>
      <c r="Z29" s="267"/>
      <c r="AB29" s="294"/>
      <c r="AD29" s="292"/>
      <c r="AE29" s="292"/>
      <c r="AF29" s="292"/>
      <c r="AH29" s="295">
        <v>3</v>
      </c>
      <c r="AJ29" s="360" t="s">
        <v>3301</v>
      </c>
      <c r="AL29" s="316" t="str">
        <f>IF(AL80=0,"",AL80)</f>
        <v/>
      </c>
      <c r="AM29" s="81"/>
      <c r="AN29" s="316" t="str">
        <f>IF(AN80=0,"",AN80)</f>
        <v/>
      </c>
      <c r="AO29" s="81"/>
      <c r="AP29" s="316" t="str">
        <f>IF(AP80=0,"",AP80)</f>
        <v/>
      </c>
      <c r="AR29" s="316">
        <f t="shared" si="2"/>
        <v>0</v>
      </c>
      <c r="AT29" s="317">
        <f t="shared" si="3"/>
        <v>0</v>
      </c>
      <c r="AZ29" s="318">
        <f t="shared" si="5"/>
        <v>0</v>
      </c>
      <c r="BB29" s="322" t="str">
        <f t="shared" si="6"/>
        <v>YES</v>
      </c>
      <c r="BD29" s="316">
        <f t="shared" si="7"/>
        <v>143960</v>
      </c>
      <c r="BF29" s="323">
        <f t="shared" si="8"/>
        <v>1</v>
      </c>
      <c r="BH29" s="457">
        <f>BD29</f>
        <v>143960</v>
      </c>
      <c r="BI29" s="151"/>
      <c r="BJ29" s="151"/>
      <c r="BL29" s="316">
        <f t="shared" si="10"/>
        <v>143960</v>
      </c>
      <c r="BN29" s="322" t="str">
        <f t="shared" si="11"/>
        <v>YES</v>
      </c>
      <c r="BP29" s="316">
        <f t="shared" si="12"/>
        <v>143960</v>
      </c>
      <c r="BQ29" s="116"/>
      <c r="BR29" s="316">
        <f t="shared" si="13"/>
        <v>0</v>
      </c>
    </row>
    <row r="30" spans="1:70" ht="15" customHeight="1">
      <c r="A30" s="68">
        <f t="shared" si="14"/>
        <v>16</v>
      </c>
      <c r="B30" s="72" t="s">
        <v>2024</v>
      </c>
      <c r="C30" s="73" t="s">
        <v>2217</v>
      </c>
      <c r="D30" s="73"/>
      <c r="E30" s="73"/>
      <c r="F30" s="126">
        <f>F360</f>
        <v>21652</v>
      </c>
      <c r="G30" s="126">
        <f>G360</f>
        <v>104580</v>
      </c>
      <c r="H30" s="127">
        <f>H360</f>
        <v>4.8300387954923334</v>
      </c>
      <c r="I30" s="126"/>
      <c r="J30" s="129">
        <v>2.8500000000000001E-2</v>
      </c>
      <c r="K30" s="126"/>
      <c r="L30" s="132">
        <f>L360</f>
        <v>110626.00510499999</v>
      </c>
      <c r="M30" s="126"/>
      <c r="N30" s="126">
        <f>N360</f>
        <v>61458.891724999994</v>
      </c>
      <c r="P30" s="128">
        <f>P360</f>
        <v>61800</v>
      </c>
      <c r="Q30" s="126"/>
      <c r="R30" s="74">
        <f t="shared" si="0"/>
        <v>341.10827500000596</v>
      </c>
      <c r="S30" s="126"/>
      <c r="T30" s="75">
        <f t="shared" si="1"/>
        <v>5.5501859116872318E-3</v>
      </c>
      <c r="V30" s="128">
        <f>V360</f>
        <v>1545</v>
      </c>
      <c r="X30" s="267">
        <v>0.43983553260661695</v>
      </c>
      <c r="Y30" s="267"/>
      <c r="Z30" s="267"/>
      <c r="AB30" s="294"/>
      <c r="AD30" s="292"/>
      <c r="AE30" s="292"/>
      <c r="AF30" s="292"/>
      <c r="AH30" s="295">
        <v>2</v>
      </c>
      <c r="AJ30" s="301" t="s">
        <v>3238</v>
      </c>
      <c r="AL30" s="316" t="str">
        <f>IF(AL81=0,"",AL81)</f>
        <v/>
      </c>
      <c r="AM30" s="81"/>
      <c r="AN30" s="316">
        <f t="shared" ref="AN30" si="22">IF(AN81=0,"",AN81)</f>
        <v>61800</v>
      </c>
      <c r="AO30" s="81"/>
      <c r="AP30" s="316" t="str">
        <f t="shared" ref="AP30" si="23">IF(AP81=0,"",AP81)</f>
        <v/>
      </c>
      <c r="AR30" s="316">
        <f t="shared" si="2"/>
        <v>61800</v>
      </c>
      <c r="AT30" s="317">
        <f t="shared" si="3"/>
        <v>1</v>
      </c>
      <c r="AV30" s="311">
        <f t="shared" ref="AV30" si="24">AR30</f>
        <v>61800</v>
      </c>
      <c r="AZ30" s="318">
        <f t="shared" si="5"/>
        <v>61800</v>
      </c>
      <c r="BB30" s="322" t="str">
        <f t="shared" si="6"/>
        <v>YES</v>
      </c>
      <c r="BD30" s="316">
        <f t="shared" si="7"/>
        <v>0</v>
      </c>
      <c r="BF30" s="323">
        <f t="shared" si="8"/>
        <v>0</v>
      </c>
      <c r="BH30" s="151"/>
      <c r="BI30" s="151"/>
      <c r="BJ30" s="151"/>
      <c r="BL30" s="316">
        <f t="shared" si="10"/>
        <v>0</v>
      </c>
      <c r="BN30" s="322" t="str">
        <f t="shared" si="11"/>
        <v>YES</v>
      </c>
      <c r="BP30" s="316">
        <f t="shared" si="12"/>
        <v>61800</v>
      </c>
      <c r="BQ30" s="116"/>
      <c r="BR30" s="316">
        <f t="shared" si="13"/>
        <v>0</v>
      </c>
    </row>
    <row r="31" spans="1:70" ht="15" customHeight="1">
      <c r="A31" s="68">
        <f t="shared" si="14"/>
        <v>17</v>
      </c>
      <c r="B31" s="72" t="s">
        <v>2024</v>
      </c>
      <c r="C31" s="73" t="s">
        <v>2076</v>
      </c>
      <c r="D31" s="73"/>
      <c r="E31" s="73"/>
      <c r="F31" s="126">
        <f>F179</f>
        <v>75921</v>
      </c>
      <c r="G31" s="126">
        <f>G179</f>
        <v>390076</v>
      </c>
      <c r="H31" s="127">
        <f>H179</f>
        <v>5.1379196796670223</v>
      </c>
      <c r="I31" s="126"/>
      <c r="J31" s="129">
        <v>3.1600000000000003E-2</v>
      </c>
      <c r="K31" s="126"/>
      <c r="L31" s="132">
        <f>L179</f>
        <v>415118.31749056</v>
      </c>
      <c r="M31" s="126"/>
      <c r="N31" s="126">
        <f>N179</f>
        <v>230621.28749475561</v>
      </c>
      <c r="P31" s="128">
        <f>P179</f>
        <v>230840</v>
      </c>
      <c r="Q31" s="126"/>
      <c r="R31" s="74">
        <f t="shared" si="0"/>
        <v>218.71250524438801</v>
      </c>
      <c r="S31" s="126"/>
      <c r="T31" s="75">
        <f t="shared" si="1"/>
        <v>9.4836217254819373E-4</v>
      </c>
      <c r="V31" s="128">
        <f>V179</f>
        <v>5771</v>
      </c>
      <c r="X31" s="267">
        <v>0.42186907166808518</v>
      </c>
      <c r="Y31" s="267"/>
      <c r="Z31" s="267"/>
      <c r="AB31" s="314" t="s">
        <v>3276</v>
      </c>
      <c r="AD31" s="292"/>
      <c r="AE31" s="292"/>
      <c r="AF31" s="292"/>
      <c r="AH31" s="295">
        <v>2</v>
      </c>
      <c r="AJ31" s="360" t="s">
        <v>3268</v>
      </c>
      <c r="AL31" s="316" t="str">
        <f>IF(AL82=0,"",AL82)</f>
        <v/>
      </c>
      <c r="AM31" s="81"/>
      <c r="AN31" s="316" t="str">
        <f t="shared" ref="AN31" si="25">IF(AN82=0,"",AN82)</f>
        <v/>
      </c>
      <c r="AO31" s="81"/>
      <c r="AP31" s="316" t="str">
        <f t="shared" ref="AP31" si="26">IF(AP82=0,"",AP82)</f>
        <v/>
      </c>
      <c r="AR31" s="316">
        <f t="shared" si="2"/>
        <v>0</v>
      </c>
      <c r="AT31" s="317">
        <f t="shared" si="3"/>
        <v>0</v>
      </c>
      <c r="AZ31" s="318">
        <f t="shared" si="5"/>
        <v>0</v>
      </c>
      <c r="BB31" s="322" t="str">
        <f t="shared" si="6"/>
        <v>YES</v>
      </c>
      <c r="BD31" s="316">
        <f t="shared" si="7"/>
        <v>230840</v>
      </c>
      <c r="BF31" s="323">
        <f t="shared" si="8"/>
        <v>1</v>
      </c>
      <c r="BH31" s="457">
        <f>BD31</f>
        <v>230840</v>
      </c>
      <c r="BI31" s="151"/>
      <c r="BJ31" s="151"/>
      <c r="BL31" s="316">
        <f t="shared" si="10"/>
        <v>230840</v>
      </c>
      <c r="BN31" s="322" t="str">
        <f t="shared" si="11"/>
        <v>YES</v>
      </c>
      <c r="BP31" s="316">
        <f t="shared" si="12"/>
        <v>230840</v>
      </c>
      <c r="BQ31" s="116"/>
      <c r="BR31" s="316">
        <f t="shared" si="13"/>
        <v>0</v>
      </c>
    </row>
    <row r="32" spans="1:70" ht="15" customHeight="1">
      <c r="A32" s="68">
        <f t="shared" si="14"/>
        <v>18</v>
      </c>
      <c r="B32" s="72" t="s">
        <v>2024</v>
      </c>
      <c r="C32" s="73" t="s">
        <v>2264</v>
      </c>
      <c r="D32" s="73"/>
      <c r="E32" s="73"/>
      <c r="F32" s="126">
        <f>F409</f>
        <v>18238</v>
      </c>
      <c r="G32" s="126">
        <f>G409</f>
        <v>95623</v>
      </c>
      <c r="H32" s="127">
        <f>H409</f>
        <v>5.2430639324487336</v>
      </c>
      <c r="I32" s="126"/>
      <c r="J32" s="129">
        <v>2.9399999999999999E-2</v>
      </c>
      <c r="K32" s="126"/>
      <c r="L32" s="132">
        <f>L409</f>
        <v>101328.28509628003</v>
      </c>
      <c r="M32" s="126"/>
      <c r="N32" s="126">
        <f>N409</f>
        <v>56293.491720155565</v>
      </c>
      <c r="P32" s="128">
        <f>P409</f>
        <v>56560</v>
      </c>
      <c r="Q32" s="126"/>
      <c r="R32" s="74">
        <f t="shared" si="0"/>
        <v>266.50827984443458</v>
      </c>
      <c r="S32" s="126"/>
      <c r="T32" s="75">
        <f t="shared" si="1"/>
        <v>4.7342645073304773E-3</v>
      </c>
      <c r="V32" s="128">
        <f>V409</f>
        <v>1414</v>
      </c>
      <c r="X32" s="267">
        <v>0.40947261642073562</v>
      </c>
      <c r="Y32" s="267"/>
      <c r="Z32" s="267"/>
      <c r="AB32" s="294"/>
      <c r="AD32" s="292"/>
      <c r="AE32" s="292"/>
      <c r="AF32" s="292"/>
      <c r="AH32" s="295">
        <v>2</v>
      </c>
      <c r="AJ32" s="301" t="s">
        <v>3238</v>
      </c>
      <c r="AL32" s="316" t="str">
        <f>IF(AL83=0,"",AL83)</f>
        <v/>
      </c>
      <c r="AM32" s="81"/>
      <c r="AN32" s="316">
        <f t="shared" ref="AN32" si="27">IF(AN83=0,"",AN83)</f>
        <v>56560</v>
      </c>
      <c r="AO32" s="81"/>
      <c r="AP32" s="316" t="str">
        <f t="shared" ref="AP32" si="28">IF(AP83=0,"",AP83)</f>
        <v/>
      </c>
      <c r="AR32" s="316">
        <f t="shared" si="2"/>
        <v>56560</v>
      </c>
      <c r="AT32" s="317">
        <f t="shared" si="3"/>
        <v>1</v>
      </c>
      <c r="AV32" s="311">
        <f>AR32</f>
        <v>56560</v>
      </c>
      <c r="AZ32" s="318">
        <f t="shared" si="5"/>
        <v>56560</v>
      </c>
      <c r="BB32" s="322" t="str">
        <f t="shared" si="6"/>
        <v>YES</v>
      </c>
      <c r="BD32" s="316">
        <f t="shared" si="7"/>
        <v>0</v>
      </c>
      <c r="BF32" s="323">
        <f t="shared" si="8"/>
        <v>0</v>
      </c>
      <c r="BH32" s="151"/>
      <c r="BI32" s="151"/>
      <c r="BJ32" s="151"/>
      <c r="BL32" s="316">
        <f t="shared" si="10"/>
        <v>0</v>
      </c>
      <c r="BN32" s="322" t="str">
        <f t="shared" si="11"/>
        <v>YES</v>
      </c>
      <c r="BP32" s="316">
        <f t="shared" si="12"/>
        <v>56560</v>
      </c>
      <c r="BQ32" s="116"/>
      <c r="BR32" s="316">
        <f t="shared" si="13"/>
        <v>0</v>
      </c>
    </row>
    <row r="33" spans="1:70" ht="15" customHeight="1">
      <c r="A33" s="68">
        <f t="shared" si="14"/>
        <v>19</v>
      </c>
      <c r="B33" s="72" t="s">
        <v>2024</v>
      </c>
      <c r="C33" s="73" t="s">
        <v>2043</v>
      </c>
      <c r="D33" s="115"/>
      <c r="E33" s="73"/>
      <c r="F33" s="126">
        <f>F148</f>
        <v>37247</v>
      </c>
      <c r="G33" s="126">
        <f>G148</f>
        <v>208439</v>
      </c>
      <c r="H33" s="127">
        <f>H148</f>
        <v>5.5961285472655513</v>
      </c>
      <c r="I33" s="126"/>
      <c r="J33" s="105">
        <v>3.5299999999999998E-2</v>
      </c>
      <c r="K33" s="126"/>
      <c r="L33" s="132">
        <f>L148</f>
        <v>223414.52715350996</v>
      </c>
      <c r="M33" s="126"/>
      <c r="N33" s="126">
        <f>N148</f>
        <v>124119.18175194997</v>
      </c>
      <c r="P33" s="128">
        <f>P148</f>
        <v>124360</v>
      </c>
      <c r="Q33" s="126"/>
      <c r="R33" s="74">
        <f t="shared" si="0"/>
        <v>240.81824805002543</v>
      </c>
      <c r="S33" s="126"/>
      <c r="T33" s="75">
        <f t="shared" si="1"/>
        <v>1.9402178184778603E-3</v>
      </c>
      <c r="V33" s="128">
        <f>V148</f>
        <v>3109</v>
      </c>
      <c r="X33" s="267">
        <v>0.40098542019487715</v>
      </c>
      <c r="Y33" s="267"/>
      <c r="Z33" s="267"/>
      <c r="AB33" s="314" t="s">
        <v>3272</v>
      </c>
      <c r="AD33" s="292"/>
      <c r="AE33" s="292"/>
      <c r="AF33" s="292"/>
      <c r="AH33" s="295">
        <v>2</v>
      </c>
      <c r="AJ33" s="360" t="s">
        <v>3268</v>
      </c>
      <c r="AL33" s="316" t="str">
        <f>IF(AL84+AL85=0,"",AL84+AL85)</f>
        <v/>
      </c>
      <c r="AM33" s="81"/>
      <c r="AN33" s="316" t="str">
        <f>IF(AN84+AN85=0,"",AN84+AN85)</f>
        <v/>
      </c>
      <c r="AO33" s="81"/>
      <c r="AP33" s="316" t="str">
        <f>IF(AP84+AP85=0,"",AP84+AP85)</f>
        <v/>
      </c>
      <c r="AR33" s="316">
        <f t="shared" si="2"/>
        <v>0</v>
      </c>
      <c r="AT33" s="317">
        <f t="shared" si="3"/>
        <v>0</v>
      </c>
      <c r="AZ33" s="318">
        <f t="shared" si="5"/>
        <v>0</v>
      </c>
      <c r="BB33" s="322" t="str">
        <f t="shared" si="6"/>
        <v>YES</v>
      </c>
      <c r="BD33" s="316">
        <f t="shared" si="7"/>
        <v>124360</v>
      </c>
      <c r="BF33" s="323">
        <f t="shared" si="8"/>
        <v>1</v>
      </c>
      <c r="BH33" s="457">
        <f t="shared" ref="BH33:BH41" si="29">BD33</f>
        <v>124360</v>
      </c>
      <c r="BI33" s="151"/>
      <c r="BJ33" s="151"/>
      <c r="BL33" s="316">
        <f t="shared" si="10"/>
        <v>124360</v>
      </c>
      <c r="BN33" s="322" t="str">
        <f t="shared" si="11"/>
        <v>YES</v>
      </c>
      <c r="BP33" s="316">
        <f t="shared" si="12"/>
        <v>124360</v>
      </c>
      <c r="BQ33" s="116"/>
      <c r="BR33" s="316">
        <f t="shared" si="13"/>
        <v>0</v>
      </c>
    </row>
    <row r="34" spans="1:70" ht="15" customHeight="1">
      <c r="A34" s="68">
        <f t="shared" si="14"/>
        <v>20</v>
      </c>
      <c r="B34" s="72" t="s">
        <v>2024</v>
      </c>
      <c r="C34" s="73" t="s">
        <v>2383</v>
      </c>
      <c r="D34" s="73"/>
      <c r="E34" s="73"/>
      <c r="F34" s="126">
        <f>F544</f>
        <v>66802</v>
      </c>
      <c r="G34" s="126">
        <f>G544</f>
        <v>386074</v>
      </c>
      <c r="H34" s="127">
        <f>H544</f>
        <v>5.7793778629382357</v>
      </c>
      <c r="I34" s="126"/>
      <c r="J34" s="129">
        <v>3.4299999999999997E-2</v>
      </c>
      <c r="K34" s="126"/>
      <c r="L34" s="132">
        <f>L544</f>
        <v>413012.88860025996</v>
      </c>
      <c r="M34" s="126"/>
      <c r="N34" s="126">
        <f>N544</f>
        <v>229451.60477792221</v>
      </c>
      <c r="P34" s="128">
        <f>P544</f>
        <v>229800</v>
      </c>
      <c r="Q34" s="126"/>
      <c r="R34" s="74">
        <f t="shared" si="0"/>
        <v>348.39522207778646</v>
      </c>
      <c r="S34" s="126"/>
      <c r="T34" s="75">
        <f t="shared" si="1"/>
        <v>1.5183821547684769E-3</v>
      </c>
      <c r="V34" s="128">
        <f>V544</f>
        <v>5745</v>
      </c>
      <c r="X34" s="267">
        <v>0.38429938301983557</v>
      </c>
      <c r="Y34" s="267"/>
      <c r="Z34" s="267"/>
      <c r="AB34" s="314" t="s">
        <v>3273</v>
      </c>
      <c r="AD34" s="292"/>
      <c r="AE34" s="292"/>
      <c r="AF34" s="292"/>
      <c r="AH34" s="295">
        <v>2</v>
      </c>
      <c r="AJ34" s="360" t="s">
        <v>3268</v>
      </c>
      <c r="AL34" s="316" t="str">
        <f>IF(AL86+AL87+AL88=0,"",AL86+AL87+AL88)</f>
        <v/>
      </c>
      <c r="AM34" s="81"/>
      <c r="AN34" s="316" t="str">
        <f>IF(AN86+AN87+AN88=0,"",AN86+AN87+AN88)</f>
        <v/>
      </c>
      <c r="AO34" s="81"/>
      <c r="AP34" s="316" t="str">
        <f>IF(AP86+AP87+AP88=0,"",AP86+AP87+AP88)</f>
        <v/>
      </c>
      <c r="AR34" s="316">
        <f t="shared" si="2"/>
        <v>0</v>
      </c>
      <c r="AT34" s="317">
        <f t="shared" si="3"/>
        <v>0</v>
      </c>
      <c r="AZ34" s="318">
        <f t="shared" si="5"/>
        <v>0</v>
      </c>
      <c r="BB34" s="322" t="str">
        <f t="shared" si="6"/>
        <v>YES</v>
      </c>
      <c r="BD34" s="316">
        <f t="shared" si="7"/>
        <v>229800</v>
      </c>
      <c r="BF34" s="323">
        <f t="shared" si="8"/>
        <v>1</v>
      </c>
      <c r="BH34" s="457">
        <f t="shared" si="29"/>
        <v>229800</v>
      </c>
      <c r="BI34" s="151"/>
      <c r="BJ34" s="151"/>
      <c r="BL34" s="316">
        <f t="shared" si="10"/>
        <v>229800</v>
      </c>
      <c r="BN34" s="322" t="str">
        <f t="shared" si="11"/>
        <v>YES</v>
      </c>
      <c r="BP34" s="316">
        <f t="shared" si="12"/>
        <v>229800</v>
      </c>
      <c r="BQ34" s="116"/>
      <c r="BR34" s="316">
        <f t="shared" si="13"/>
        <v>0</v>
      </c>
    </row>
    <row r="35" spans="1:70" ht="15" customHeight="1">
      <c r="A35" s="68">
        <f t="shared" si="14"/>
        <v>21</v>
      </c>
      <c r="B35" s="72" t="s">
        <v>2024</v>
      </c>
      <c r="C35" s="73" t="s">
        <v>2445</v>
      </c>
      <c r="D35" s="73"/>
      <c r="E35" s="73"/>
      <c r="F35" s="126">
        <f>F621</f>
        <v>104366</v>
      </c>
      <c r="G35" s="126">
        <f>G621</f>
        <v>526378</v>
      </c>
      <c r="H35" s="127">
        <f>H621</f>
        <v>5.0435774102677113</v>
      </c>
      <c r="I35" s="126"/>
      <c r="J35" s="129">
        <v>2.7300000000000001E-2</v>
      </c>
      <c r="K35" s="126"/>
      <c r="L35" s="132">
        <f>L621</f>
        <v>555510.54305962007</v>
      </c>
      <c r="M35" s="126"/>
      <c r="N35" s="126">
        <f>N621</f>
        <v>308616.96836645558</v>
      </c>
      <c r="P35" s="128">
        <f>P621</f>
        <v>309040</v>
      </c>
      <c r="Q35" s="126"/>
      <c r="R35" s="74">
        <f t="shared" si="0"/>
        <v>423.03163354442222</v>
      </c>
      <c r="S35" s="126"/>
      <c r="T35" s="75">
        <f t="shared" si="1"/>
        <v>1.3707335529331921E-3</v>
      </c>
      <c r="V35" s="128">
        <f>V621</f>
        <v>7726</v>
      </c>
      <c r="X35" s="267">
        <v>0.37477630144116963</v>
      </c>
      <c r="Y35" s="267"/>
      <c r="Z35" s="279" t="s">
        <v>3729</v>
      </c>
      <c r="AB35" s="314" t="s">
        <v>3274</v>
      </c>
      <c r="AD35" s="291" t="s">
        <v>3274</v>
      </c>
      <c r="AE35" s="292"/>
      <c r="AF35" s="352" t="s">
        <v>3298</v>
      </c>
      <c r="AH35" s="295">
        <v>2</v>
      </c>
      <c r="AJ35" s="360" t="s">
        <v>3268</v>
      </c>
      <c r="AL35" s="316" t="str">
        <f>IF(AL89+AL90+AL91=0,"",AL89+AL90+AL91)</f>
        <v/>
      </c>
      <c r="AM35" s="81"/>
      <c r="AN35" s="316" t="str">
        <f>IF(AN89+AN90+AN91=0,"",AN89+AN90+AN91)</f>
        <v/>
      </c>
      <c r="AO35" s="81"/>
      <c r="AP35" s="316" t="str">
        <f>IF(AP89+AP90+AP91=0,"",AP89+AP90+AP91)</f>
        <v/>
      </c>
      <c r="AR35" s="316">
        <f t="shared" si="2"/>
        <v>0</v>
      </c>
      <c r="AT35" s="317">
        <f t="shared" si="3"/>
        <v>0</v>
      </c>
      <c r="AZ35" s="318">
        <f t="shared" si="5"/>
        <v>0</v>
      </c>
      <c r="BB35" s="322" t="str">
        <f t="shared" si="6"/>
        <v>YES</v>
      </c>
      <c r="BD35" s="316">
        <f t="shared" si="7"/>
        <v>309040</v>
      </c>
      <c r="BF35" s="323">
        <f t="shared" si="8"/>
        <v>1</v>
      </c>
      <c r="BH35" s="457">
        <f t="shared" si="29"/>
        <v>309040</v>
      </c>
      <c r="BI35" s="151"/>
      <c r="BJ35" s="151"/>
      <c r="BL35" s="316">
        <f t="shared" si="10"/>
        <v>309040</v>
      </c>
      <c r="BN35" s="322" t="str">
        <f t="shared" si="11"/>
        <v>YES</v>
      </c>
      <c r="BP35" s="316">
        <f t="shared" si="12"/>
        <v>309040</v>
      </c>
      <c r="BQ35" s="116"/>
      <c r="BR35" s="316">
        <f t="shared" si="13"/>
        <v>0</v>
      </c>
    </row>
    <row r="36" spans="1:70" ht="15" customHeight="1">
      <c r="A36" s="68">
        <f t="shared" si="14"/>
        <v>22</v>
      </c>
      <c r="B36" s="72" t="s">
        <v>2024</v>
      </c>
      <c r="C36" s="73" t="s">
        <v>2402</v>
      </c>
      <c r="D36" s="73"/>
      <c r="E36" s="73"/>
      <c r="F36" s="126">
        <f>F558</f>
        <v>47471</v>
      </c>
      <c r="G36" s="126">
        <f>G558</f>
        <v>283630</v>
      </c>
      <c r="H36" s="127">
        <f>H558</f>
        <v>5.9748056708306123</v>
      </c>
      <c r="I36" s="126"/>
      <c r="J36" s="129">
        <v>3.95E-2</v>
      </c>
      <c r="K36" s="126"/>
      <c r="L36" s="132">
        <f>L558</f>
        <v>306479.3037075001</v>
      </c>
      <c r="M36" s="126"/>
      <c r="N36" s="126">
        <f>N558</f>
        <v>170266.27983750004</v>
      </c>
      <c r="P36" s="128">
        <f>P558</f>
        <v>170400</v>
      </c>
      <c r="Q36" s="126"/>
      <c r="R36" s="74">
        <f t="shared" si="0"/>
        <v>133.72016249995795</v>
      </c>
      <c r="S36" s="126"/>
      <c r="T36" s="75">
        <f t="shared" si="1"/>
        <v>7.8535904248086443E-4</v>
      </c>
      <c r="V36" s="128">
        <f>V558</f>
        <v>4260</v>
      </c>
      <c r="X36" s="267">
        <v>0.361640165003702</v>
      </c>
      <c r="Y36" s="267"/>
      <c r="Z36" s="267"/>
      <c r="AB36" s="314" t="s">
        <v>3278</v>
      </c>
      <c r="AE36" s="72"/>
      <c r="AF36" s="354"/>
      <c r="AH36" s="295">
        <v>2</v>
      </c>
      <c r="AJ36" s="360" t="s">
        <v>3268</v>
      </c>
      <c r="AL36" s="316" t="str">
        <f>IF(AL92+AL93=0,"",AL92+AL93)</f>
        <v/>
      </c>
      <c r="AM36" s="81"/>
      <c r="AN36" s="316" t="str">
        <f>IF(AN92+AN93=0,"",AN92+AN93)</f>
        <v/>
      </c>
      <c r="AO36" s="81"/>
      <c r="AP36" s="316" t="str">
        <f>IF(AP92+AP93=0,"",AP92+AP93)</f>
        <v/>
      </c>
      <c r="AR36" s="316">
        <f t="shared" si="2"/>
        <v>0</v>
      </c>
      <c r="AT36" s="317">
        <f t="shared" si="3"/>
        <v>0</v>
      </c>
      <c r="AZ36" s="318">
        <f t="shared" si="5"/>
        <v>0</v>
      </c>
      <c r="BB36" s="322" t="str">
        <f t="shared" si="6"/>
        <v>YES</v>
      </c>
      <c r="BD36" s="316">
        <f t="shared" si="7"/>
        <v>170400</v>
      </c>
      <c r="BF36" s="323">
        <f t="shared" si="8"/>
        <v>1</v>
      </c>
      <c r="BH36" s="457">
        <f t="shared" si="29"/>
        <v>170400</v>
      </c>
      <c r="BI36" s="151"/>
      <c r="BJ36" s="151"/>
      <c r="BL36" s="316">
        <f t="shared" si="10"/>
        <v>170400</v>
      </c>
      <c r="BN36" s="322" t="str">
        <f t="shared" si="11"/>
        <v>YES</v>
      </c>
      <c r="BP36" s="316">
        <f t="shared" si="12"/>
        <v>170400</v>
      </c>
      <c r="BQ36" s="116"/>
      <c r="BR36" s="316">
        <f t="shared" si="13"/>
        <v>0</v>
      </c>
    </row>
    <row r="37" spans="1:70" ht="15" customHeight="1">
      <c r="A37" s="68">
        <f t="shared" si="14"/>
        <v>23</v>
      </c>
      <c r="B37" s="72" t="s">
        <v>2024</v>
      </c>
      <c r="C37" s="73" t="s">
        <v>2319</v>
      </c>
      <c r="D37" s="73"/>
      <c r="E37" s="73"/>
      <c r="F37" s="126">
        <f>F466</f>
        <v>97513</v>
      </c>
      <c r="G37" s="126">
        <f>G466</f>
        <v>479172</v>
      </c>
      <c r="H37" s="127">
        <f>H466</f>
        <v>4.9139294247946426</v>
      </c>
      <c r="I37" s="126"/>
      <c r="J37" s="129">
        <v>3.2399999999999998E-2</v>
      </c>
      <c r="K37" s="126"/>
      <c r="L37" s="132">
        <f>L466</f>
        <v>510725.36119871988</v>
      </c>
      <c r="M37" s="126"/>
      <c r="N37" s="126">
        <f>N466</f>
        <v>283736.31177706661</v>
      </c>
      <c r="P37" s="128">
        <f>P466</f>
        <v>284000</v>
      </c>
      <c r="Q37" s="126"/>
      <c r="R37" s="74">
        <f t="shared" si="0"/>
        <v>263.68822293338599</v>
      </c>
      <c r="S37" s="126"/>
      <c r="T37" s="75">
        <f t="shared" si="1"/>
        <v>9.2934253385434668E-4</v>
      </c>
      <c r="V37" s="128">
        <f>V466</f>
        <v>7100</v>
      </c>
      <c r="X37" s="267">
        <v>0.3448657267119114</v>
      </c>
      <c r="Y37" s="267"/>
      <c r="Z37" s="267"/>
      <c r="AB37" s="294"/>
      <c r="AE37" s="72"/>
      <c r="AF37" s="354"/>
      <c r="AH37" s="295">
        <v>2</v>
      </c>
      <c r="AJ37" s="301" t="s">
        <v>3238</v>
      </c>
      <c r="AL37" s="316" t="str">
        <f>IF(AL94=0,"",AL94)</f>
        <v/>
      </c>
      <c r="AM37" s="81"/>
      <c r="AN37" s="316" t="str">
        <f>IF(AN94=0,"",AN94)</f>
        <v/>
      </c>
      <c r="AO37" s="81"/>
      <c r="AP37" s="316">
        <f>IF(AP94=0,"",AP94)</f>
        <v>284000</v>
      </c>
      <c r="AR37" s="316">
        <f t="shared" si="2"/>
        <v>284000</v>
      </c>
      <c r="AT37" s="317">
        <f t="shared" si="3"/>
        <v>1</v>
      </c>
      <c r="AV37" s="311">
        <f t="shared" ref="AV37:AV44" si="30">AR37</f>
        <v>284000</v>
      </c>
      <c r="AZ37" s="318">
        <f t="shared" si="5"/>
        <v>284000</v>
      </c>
      <c r="BB37" s="322" t="str">
        <f t="shared" si="6"/>
        <v>YES</v>
      </c>
      <c r="BD37" s="316">
        <f t="shared" si="7"/>
        <v>0</v>
      </c>
      <c r="BF37" s="323">
        <f t="shared" si="8"/>
        <v>0</v>
      </c>
      <c r="BH37" s="151"/>
      <c r="BI37" s="151"/>
      <c r="BJ37" s="151"/>
      <c r="BL37" s="316">
        <f t="shared" si="10"/>
        <v>0</v>
      </c>
      <c r="BN37" s="322" t="str">
        <f t="shared" si="11"/>
        <v>YES</v>
      </c>
      <c r="BP37" s="316">
        <f t="shared" si="12"/>
        <v>284000</v>
      </c>
      <c r="BQ37" s="116"/>
      <c r="BR37" s="316">
        <f t="shared" si="13"/>
        <v>0</v>
      </c>
    </row>
    <row r="38" spans="1:70" ht="15" customHeight="1">
      <c r="A38" s="68">
        <f t="shared" si="14"/>
        <v>24</v>
      </c>
      <c r="B38" s="72" t="s">
        <v>2024</v>
      </c>
      <c r="C38" s="73" t="s">
        <v>2213</v>
      </c>
      <c r="D38" s="73"/>
      <c r="E38" s="73"/>
      <c r="F38" s="126">
        <f>F326</f>
        <v>43222</v>
      </c>
      <c r="G38" s="126">
        <f>G326</f>
        <v>236927</v>
      </c>
      <c r="H38" s="127">
        <f>H326</f>
        <v>5.4816297256027022</v>
      </c>
      <c r="I38" s="126"/>
      <c r="J38" s="129">
        <v>3.5499999999999997E-2</v>
      </c>
      <c r="K38" s="126"/>
      <c r="L38" s="132">
        <f>L326</f>
        <v>254047.40425175003</v>
      </c>
      <c r="M38" s="126"/>
      <c r="N38" s="126">
        <f>N326</f>
        <v>141137.44680652779</v>
      </c>
      <c r="P38" s="128">
        <f>P326</f>
        <v>141280</v>
      </c>
      <c r="Q38" s="126"/>
      <c r="R38" s="74">
        <f t="shared" si="0"/>
        <v>142.55319347220939</v>
      </c>
      <c r="S38" s="126"/>
      <c r="T38" s="75">
        <f t="shared" si="1"/>
        <v>1.0100309782960883E-3</v>
      </c>
      <c r="V38" s="128">
        <f>V326</f>
        <v>3532</v>
      </c>
      <c r="X38" s="267">
        <v>0.34448163358334</v>
      </c>
      <c r="Y38" s="267"/>
      <c r="Z38" s="267"/>
      <c r="AB38" s="294"/>
      <c r="AE38" s="72"/>
      <c r="AF38" s="354"/>
      <c r="AH38" s="295">
        <v>2</v>
      </c>
      <c r="AJ38" s="301" t="s">
        <v>3238</v>
      </c>
      <c r="AL38" s="316" t="str">
        <f>IF(AL95=0,"",AL95)</f>
        <v/>
      </c>
      <c r="AM38" s="81"/>
      <c r="AN38" s="316" t="str">
        <f>IF(AN95=0,"",AN95)</f>
        <v/>
      </c>
      <c r="AO38" s="81"/>
      <c r="AP38" s="316">
        <f t="shared" ref="AP38" si="31">IF(AP95=0,"",AP95)</f>
        <v>141280</v>
      </c>
      <c r="AR38" s="316">
        <f t="shared" si="2"/>
        <v>141280</v>
      </c>
      <c r="AT38" s="317">
        <f t="shared" si="3"/>
        <v>1</v>
      </c>
      <c r="AX38" s="311">
        <f>AR38</f>
        <v>141280</v>
      </c>
      <c r="AZ38" s="318">
        <f t="shared" si="5"/>
        <v>141280</v>
      </c>
      <c r="BB38" s="322" t="str">
        <f t="shared" si="6"/>
        <v>YES</v>
      </c>
      <c r="BD38" s="316">
        <f t="shared" si="7"/>
        <v>0</v>
      </c>
      <c r="BF38" s="323">
        <f t="shared" si="8"/>
        <v>0</v>
      </c>
      <c r="BH38" s="151"/>
      <c r="BI38" s="151"/>
      <c r="BJ38" s="151"/>
      <c r="BL38" s="316">
        <f t="shared" si="10"/>
        <v>0</v>
      </c>
      <c r="BN38" s="322" t="str">
        <f t="shared" si="11"/>
        <v>YES</v>
      </c>
      <c r="BP38" s="316">
        <f t="shared" si="12"/>
        <v>0</v>
      </c>
      <c r="BQ38" s="116"/>
      <c r="BR38" s="316">
        <f t="shared" si="13"/>
        <v>141280</v>
      </c>
    </row>
    <row r="39" spans="1:70" ht="15" customHeight="1">
      <c r="A39" s="68">
        <f t="shared" si="14"/>
        <v>25</v>
      </c>
      <c r="B39" s="72" t="s">
        <v>2024</v>
      </c>
      <c r="C39" s="73" t="s">
        <v>2110</v>
      </c>
      <c r="D39" s="73"/>
      <c r="E39" s="73"/>
      <c r="F39" s="126">
        <f>F222</f>
        <v>33992</v>
      </c>
      <c r="G39" s="126">
        <f>G222</f>
        <v>177322</v>
      </c>
      <c r="H39" s="127">
        <f>H222</f>
        <v>5.2165803718522001</v>
      </c>
      <c r="I39" s="126"/>
      <c r="J39" s="129">
        <v>0.05</v>
      </c>
      <c r="K39" s="126"/>
      <c r="L39" s="132">
        <f>L222</f>
        <v>195497.50499999998</v>
      </c>
      <c r="M39" s="126"/>
      <c r="N39" s="126">
        <f>N222</f>
        <v>108609.72500000002</v>
      </c>
      <c r="P39" s="128">
        <f>P222</f>
        <v>109000</v>
      </c>
      <c r="Q39" s="126"/>
      <c r="R39" s="74">
        <f t="shared" si="0"/>
        <v>390.27499999997963</v>
      </c>
      <c r="S39" s="126"/>
      <c r="T39" s="75">
        <f t="shared" si="1"/>
        <v>3.593370667313443E-3</v>
      </c>
      <c r="V39" s="128">
        <f>V222</f>
        <v>2725</v>
      </c>
      <c r="X39" s="267">
        <v>0.33230507212866989</v>
      </c>
      <c r="Y39" s="267"/>
      <c r="Z39" s="267"/>
      <c r="AB39" s="294"/>
      <c r="AE39" s="72"/>
      <c r="AF39" s="354"/>
      <c r="AH39" s="295">
        <v>2</v>
      </c>
      <c r="AJ39" s="301" t="s">
        <v>3238</v>
      </c>
      <c r="AL39" s="316" t="str">
        <f>IF(AL96=0,"",AL96)</f>
        <v/>
      </c>
      <c r="AM39" s="81"/>
      <c r="AN39" s="316" t="str">
        <f>IF(AN96=0,"",AN96)</f>
        <v/>
      </c>
      <c r="AO39" s="81"/>
      <c r="AP39" s="316">
        <f t="shared" ref="AP39" si="32">IF(AP96=0,"",AP96)</f>
        <v>109000</v>
      </c>
      <c r="AR39" s="316">
        <f t="shared" si="2"/>
        <v>109000</v>
      </c>
      <c r="AT39" s="317">
        <f t="shared" si="3"/>
        <v>1</v>
      </c>
      <c r="AV39" s="311">
        <f t="shared" si="30"/>
        <v>109000</v>
      </c>
      <c r="AZ39" s="318">
        <f t="shared" si="5"/>
        <v>109000</v>
      </c>
      <c r="BB39" s="322" t="str">
        <f t="shared" si="6"/>
        <v>YES</v>
      </c>
      <c r="BD39" s="316">
        <f t="shared" si="7"/>
        <v>0</v>
      </c>
      <c r="BF39" s="323">
        <f t="shared" si="8"/>
        <v>0</v>
      </c>
      <c r="BH39" s="151"/>
      <c r="BI39" s="151"/>
      <c r="BJ39" s="151"/>
      <c r="BL39" s="316">
        <f t="shared" si="10"/>
        <v>0</v>
      </c>
      <c r="BN39" s="322" t="str">
        <f t="shared" si="11"/>
        <v>YES</v>
      </c>
      <c r="BP39" s="316">
        <f t="shared" si="12"/>
        <v>109000</v>
      </c>
      <c r="BQ39" s="116"/>
      <c r="BR39" s="316">
        <f t="shared" si="13"/>
        <v>0</v>
      </c>
    </row>
    <row r="40" spans="1:70" ht="15" customHeight="1">
      <c r="A40" s="68">
        <f t="shared" si="14"/>
        <v>26</v>
      </c>
      <c r="B40" s="72" t="s">
        <v>2024</v>
      </c>
      <c r="C40" s="73" t="s">
        <v>2096</v>
      </c>
      <c r="D40" s="73"/>
      <c r="E40" s="73"/>
      <c r="F40" s="126">
        <f>F201</f>
        <v>16599</v>
      </c>
      <c r="G40" s="126">
        <f>G201</f>
        <v>89253</v>
      </c>
      <c r="H40" s="127">
        <f>H201</f>
        <v>5.3770106632929693</v>
      </c>
      <c r="I40" s="126"/>
      <c r="J40" s="129">
        <v>5.0099999999999999E-2</v>
      </c>
      <c r="K40" s="126"/>
      <c r="L40" s="132">
        <f>L201</f>
        <v>98420.176522530004</v>
      </c>
      <c r="M40" s="126"/>
      <c r="N40" s="126">
        <f>N201</f>
        <v>54677.875845850001</v>
      </c>
      <c r="P40" s="128">
        <f>P201</f>
        <v>54880</v>
      </c>
      <c r="Q40" s="126"/>
      <c r="R40" s="74">
        <f t="shared" si="0"/>
        <v>202.1241541499985</v>
      </c>
      <c r="S40" s="126"/>
      <c r="T40" s="75">
        <f t="shared" si="1"/>
        <v>3.6966350836275131E-3</v>
      </c>
      <c r="V40" s="128">
        <f>V201</f>
        <v>1372</v>
      </c>
      <c r="X40" s="267">
        <v>0.31326678094853955</v>
      </c>
      <c r="Y40" s="267"/>
      <c r="Z40" s="267"/>
      <c r="AB40" s="294"/>
      <c r="AE40" s="72"/>
      <c r="AF40" s="354"/>
      <c r="AH40" s="295">
        <v>2</v>
      </c>
      <c r="AJ40" s="301" t="s">
        <v>3238</v>
      </c>
      <c r="AL40" s="316" t="str">
        <f>IF(AL97=0,"",AL97)</f>
        <v/>
      </c>
      <c r="AM40" s="81"/>
      <c r="AN40" s="316" t="str">
        <f>IF(AN97=0,"",AN97)</f>
        <v/>
      </c>
      <c r="AO40" s="81"/>
      <c r="AP40" s="316">
        <f t="shared" ref="AP40" si="33">IF(AP97=0,"",AP97)</f>
        <v>54880</v>
      </c>
      <c r="AR40" s="316">
        <f t="shared" si="2"/>
        <v>54880</v>
      </c>
      <c r="AT40" s="317">
        <f t="shared" si="3"/>
        <v>1</v>
      </c>
      <c r="AV40" s="311">
        <f t="shared" si="30"/>
        <v>54880</v>
      </c>
      <c r="AZ40" s="318">
        <f t="shared" si="5"/>
        <v>54880</v>
      </c>
      <c r="BB40" s="322" t="str">
        <f t="shared" si="6"/>
        <v>YES</v>
      </c>
      <c r="BD40" s="316">
        <f t="shared" si="7"/>
        <v>0</v>
      </c>
      <c r="BF40" s="323">
        <f t="shared" si="8"/>
        <v>0</v>
      </c>
      <c r="BH40" s="151"/>
      <c r="BI40" s="151"/>
      <c r="BJ40" s="151"/>
      <c r="BL40" s="316">
        <f t="shared" si="10"/>
        <v>0</v>
      </c>
      <c r="BN40" s="322" t="str">
        <f t="shared" si="11"/>
        <v>YES</v>
      </c>
      <c r="BP40" s="316">
        <f t="shared" si="12"/>
        <v>54880</v>
      </c>
      <c r="BQ40" s="116"/>
      <c r="BR40" s="316">
        <f t="shared" si="13"/>
        <v>0</v>
      </c>
    </row>
    <row r="41" spans="1:70" ht="15" customHeight="1">
      <c r="A41" s="68">
        <f t="shared" si="14"/>
        <v>27</v>
      </c>
      <c r="B41" s="72" t="s">
        <v>2024</v>
      </c>
      <c r="C41" s="73" t="s">
        <v>2334</v>
      </c>
      <c r="D41" s="73"/>
      <c r="E41" s="73"/>
      <c r="F41" s="126">
        <f>F493</f>
        <v>109537</v>
      </c>
      <c r="G41" s="126">
        <f>G493</f>
        <v>492804</v>
      </c>
      <c r="H41" s="127">
        <f>H493</f>
        <v>4.4989729497795263</v>
      </c>
      <c r="I41" s="126"/>
      <c r="J41" s="129">
        <v>3.2800000000000003E-2</v>
      </c>
      <c r="K41" s="126"/>
      <c r="L41" s="132">
        <f>L493</f>
        <v>525662.12065536005</v>
      </c>
      <c r="M41" s="126"/>
      <c r="N41" s="126">
        <f>N493</f>
        <v>292034.51147519995</v>
      </c>
      <c r="P41" s="128">
        <f>P493</f>
        <v>292440</v>
      </c>
      <c r="Q41" s="126"/>
      <c r="R41" s="74">
        <f t="shared" si="0"/>
        <v>405.48852480005007</v>
      </c>
      <c r="S41" s="126"/>
      <c r="T41" s="75">
        <f t="shared" si="1"/>
        <v>1.3884952252791699E-3</v>
      </c>
      <c r="V41" s="128">
        <f>V493</f>
        <v>7311</v>
      </c>
      <c r="X41" s="267">
        <v>0.28186865366352548</v>
      </c>
      <c r="Y41" s="267"/>
      <c r="Z41" s="279" t="s">
        <v>3729</v>
      </c>
      <c r="AB41" s="294"/>
      <c r="AE41" s="72"/>
      <c r="AF41" s="354"/>
      <c r="AH41" s="295">
        <v>2</v>
      </c>
      <c r="AJ41" s="301" t="s">
        <v>3238</v>
      </c>
      <c r="AL41" s="316" t="str">
        <f>IF(AL98+AL99=0,"",AL98+AL99)</f>
        <v/>
      </c>
      <c r="AM41" s="81"/>
      <c r="AN41" s="316" t="str">
        <f>IF(AN98+AN99=0,"",AN98+AN99)</f>
        <v/>
      </c>
      <c r="AO41" s="81"/>
      <c r="AP41" s="316">
        <f>IF(AP98+AP99=0,"",AP98+AP99)</f>
        <v>235400</v>
      </c>
      <c r="AR41" s="316">
        <f t="shared" si="2"/>
        <v>235400</v>
      </c>
      <c r="AT41" s="317">
        <f t="shared" si="3"/>
        <v>0.80495144303104915</v>
      </c>
      <c r="AV41" s="311">
        <f t="shared" si="30"/>
        <v>235400</v>
      </c>
      <c r="AZ41" s="318">
        <f t="shared" si="5"/>
        <v>235400</v>
      </c>
      <c r="BB41" s="322" t="str">
        <f t="shared" si="6"/>
        <v>YES</v>
      </c>
      <c r="BD41" s="316">
        <f t="shared" si="7"/>
        <v>57040</v>
      </c>
      <c r="BF41" s="323">
        <f t="shared" si="8"/>
        <v>0.1950485569689509</v>
      </c>
      <c r="BH41" s="457">
        <f t="shared" si="29"/>
        <v>57040</v>
      </c>
      <c r="BI41" s="151"/>
      <c r="BJ41" s="151"/>
      <c r="BL41" s="316">
        <f t="shared" si="10"/>
        <v>57040</v>
      </c>
      <c r="BN41" s="322" t="str">
        <f t="shared" si="11"/>
        <v>YES</v>
      </c>
      <c r="BP41" s="316">
        <f t="shared" si="12"/>
        <v>292440</v>
      </c>
      <c r="BQ41" s="116"/>
      <c r="BR41" s="316">
        <f t="shared" si="13"/>
        <v>0</v>
      </c>
    </row>
    <row r="42" spans="1:70" ht="15" customHeight="1">
      <c r="A42" s="68">
        <f t="shared" si="14"/>
        <v>28</v>
      </c>
      <c r="B42" s="72" t="s">
        <v>2024</v>
      </c>
      <c r="C42" s="73" t="s">
        <v>2089</v>
      </c>
      <c r="D42" s="73"/>
      <c r="E42" s="73"/>
      <c r="F42" s="126">
        <f>F187</f>
        <v>33058</v>
      </c>
      <c r="G42" s="126">
        <f>G187</f>
        <v>188918</v>
      </c>
      <c r="H42" s="127">
        <f>H187</f>
        <v>5.714743783652974</v>
      </c>
      <c r="I42" s="126"/>
      <c r="J42" s="129">
        <v>3.61E-2</v>
      </c>
      <c r="K42" s="126"/>
      <c r="L42" s="132">
        <f>L187</f>
        <v>202804.07942678002</v>
      </c>
      <c r="M42" s="126"/>
      <c r="N42" s="126">
        <f>N187</f>
        <v>112668.93301487778</v>
      </c>
      <c r="P42" s="128">
        <f>P187</f>
        <v>112800</v>
      </c>
      <c r="Q42" s="126"/>
      <c r="R42" s="74">
        <f t="shared" si="0"/>
        <v>131.06698512221919</v>
      </c>
      <c r="S42" s="126"/>
      <c r="T42" s="75">
        <f t="shared" si="1"/>
        <v>1.1632930357555794E-3</v>
      </c>
      <c r="V42" s="128">
        <f>V187</f>
        <v>2820</v>
      </c>
      <c r="X42" s="267">
        <v>0.28173069797478273</v>
      </c>
      <c r="Y42" s="267"/>
      <c r="Z42" s="267"/>
      <c r="AB42" s="294"/>
      <c r="AE42" s="72"/>
      <c r="AF42" s="354"/>
      <c r="AH42" s="295">
        <v>2</v>
      </c>
      <c r="AJ42" s="301" t="s">
        <v>3238</v>
      </c>
      <c r="AL42" s="316" t="str">
        <f>IF(AL100=0,"",AL100)</f>
        <v/>
      </c>
      <c r="AM42" s="81"/>
      <c r="AN42" s="316" t="str">
        <f>IF(AN100=0,"",AN100)</f>
        <v/>
      </c>
      <c r="AO42" s="81"/>
      <c r="AP42" s="316">
        <f>IF(AP100=0,"",AP100)</f>
        <v>112800</v>
      </c>
      <c r="AR42" s="316">
        <f t="shared" si="2"/>
        <v>112800</v>
      </c>
      <c r="AT42" s="317">
        <f t="shared" si="3"/>
        <v>1</v>
      </c>
      <c r="AX42" s="311">
        <f>AR42</f>
        <v>112800</v>
      </c>
      <c r="AZ42" s="318">
        <f t="shared" si="5"/>
        <v>112800</v>
      </c>
      <c r="BB42" s="322" t="str">
        <f t="shared" si="6"/>
        <v>YES</v>
      </c>
      <c r="BD42" s="316">
        <f t="shared" si="7"/>
        <v>0</v>
      </c>
      <c r="BF42" s="323">
        <f t="shared" si="8"/>
        <v>0</v>
      </c>
      <c r="BH42" s="151"/>
      <c r="BI42" s="151"/>
      <c r="BJ42" s="151"/>
      <c r="BL42" s="316">
        <f t="shared" si="10"/>
        <v>0</v>
      </c>
      <c r="BN42" s="322" t="str">
        <f t="shared" si="11"/>
        <v>YES</v>
      </c>
      <c r="BP42" s="316">
        <f t="shared" si="12"/>
        <v>0</v>
      </c>
      <c r="BQ42" s="116"/>
      <c r="BR42" s="316">
        <f t="shared" si="13"/>
        <v>112800</v>
      </c>
    </row>
    <row r="43" spans="1:70" ht="15" customHeight="1">
      <c r="A43" s="68">
        <f t="shared" si="14"/>
        <v>29</v>
      </c>
      <c r="B43" s="72" t="s">
        <v>2024</v>
      </c>
      <c r="C43" s="73" t="s">
        <v>2245</v>
      </c>
      <c r="D43" s="73"/>
      <c r="E43" s="73"/>
      <c r="F43" s="126">
        <f>F386</f>
        <v>35867</v>
      </c>
      <c r="G43" s="126">
        <f>G386</f>
        <v>202630</v>
      </c>
      <c r="H43" s="127">
        <f>H386</f>
        <v>5.649482811498034</v>
      </c>
      <c r="I43" s="126"/>
      <c r="J43" s="129">
        <v>3.8100000000000002E-2</v>
      </c>
      <c r="K43" s="126"/>
      <c r="L43" s="132">
        <f>L386</f>
        <v>218364.54573430002</v>
      </c>
      <c r="M43" s="126"/>
      <c r="N43" s="126">
        <f>N386</f>
        <v>121313.63651905557</v>
      </c>
      <c r="P43" s="128">
        <f>P386</f>
        <v>121520</v>
      </c>
      <c r="Q43" s="126"/>
      <c r="R43" s="74">
        <f t="shared" si="0"/>
        <v>206.36348094443383</v>
      </c>
      <c r="S43" s="126"/>
      <c r="T43" s="75">
        <f t="shared" si="1"/>
        <v>1.7010740660801055E-3</v>
      </c>
      <c r="V43" s="128">
        <f>V386</f>
        <v>3038</v>
      </c>
      <c r="X43" s="267">
        <v>0.26048462715293885</v>
      </c>
      <c r="Y43" s="267"/>
      <c r="Z43" s="267"/>
      <c r="AB43" s="314" t="s">
        <v>3275</v>
      </c>
      <c r="AE43" s="72"/>
      <c r="AF43" s="354"/>
      <c r="AH43" s="295">
        <v>2</v>
      </c>
      <c r="AJ43" s="360" t="s">
        <v>3268</v>
      </c>
      <c r="AL43" s="316" t="str">
        <f t="shared" ref="AL43:AN46" si="34">IF(AL101=0,"",AL101)</f>
        <v/>
      </c>
      <c r="AM43" s="81"/>
      <c r="AN43" s="316" t="str">
        <f t="shared" si="34"/>
        <v/>
      </c>
      <c r="AO43" s="81"/>
      <c r="AP43" s="316" t="str">
        <f t="shared" ref="AP43" si="35">IF(AP101=0,"",AP101)</f>
        <v/>
      </c>
      <c r="AR43" s="316">
        <f t="shared" si="2"/>
        <v>0</v>
      </c>
      <c r="AT43" s="317">
        <f t="shared" si="3"/>
        <v>0</v>
      </c>
      <c r="AZ43" s="318">
        <f t="shared" si="5"/>
        <v>0</v>
      </c>
      <c r="BB43" s="322" t="str">
        <f t="shared" si="6"/>
        <v>YES</v>
      </c>
      <c r="BD43" s="316">
        <f t="shared" si="7"/>
        <v>121520</v>
      </c>
      <c r="BF43" s="323">
        <f t="shared" si="8"/>
        <v>1</v>
      </c>
      <c r="BH43" s="457">
        <f t="shared" ref="BH43:BH46" si="36">BD43</f>
        <v>121520</v>
      </c>
      <c r="BI43" s="151"/>
      <c r="BJ43" s="151"/>
      <c r="BL43" s="316">
        <f t="shared" si="10"/>
        <v>121520</v>
      </c>
      <c r="BN43" s="322" t="str">
        <f t="shared" si="11"/>
        <v>YES</v>
      </c>
      <c r="BP43" s="316">
        <f t="shared" si="12"/>
        <v>121520</v>
      </c>
      <c r="BQ43" s="116"/>
      <c r="BR43" s="316">
        <f t="shared" si="13"/>
        <v>0</v>
      </c>
    </row>
    <row r="44" spans="1:70" ht="15" customHeight="1">
      <c r="A44" s="68">
        <f t="shared" si="14"/>
        <v>30</v>
      </c>
      <c r="B44" s="72" t="s">
        <v>2024</v>
      </c>
      <c r="C44" s="73" t="s">
        <v>2287</v>
      </c>
      <c r="D44" s="73"/>
      <c r="E44" s="73"/>
      <c r="F44" s="126">
        <f>F451</f>
        <v>72740</v>
      </c>
      <c r="G44" s="126">
        <f>G451</f>
        <v>352864</v>
      </c>
      <c r="H44" s="127">
        <f>H451</f>
        <v>4.8510310695628265</v>
      </c>
      <c r="I44" s="126"/>
      <c r="J44" s="129">
        <v>2.46E-2</v>
      </c>
      <c r="K44" s="126"/>
      <c r="L44" s="132">
        <f>L451</f>
        <v>370438.44797823997</v>
      </c>
      <c r="M44" s="126"/>
      <c r="N44" s="126">
        <f>N451</f>
        <v>205799.13776568891</v>
      </c>
      <c r="P44" s="128">
        <f>P451</f>
        <v>206400</v>
      </c>
      <c r="Q44" s="126"/>
      <c r="R44" s="74">
        <f t="shared" si="0"/>
        <v>600.86223431109102</v>
      </c>
      <c r="S44" s="126"/>
      <c r="T44" s="75">
        <f t="shared" si="1"/>
        <v>2.919653798526592E-3</v>
      </c>
      <c r="V44" s="128">
        <f>V451</f>
        <v>5160</v>
      </c>
      <c r="X44" s="267">
        <v>0.2478263580302893</v>
      </c>
      <c r="Y44" s="267"/>
      <c r="Z44" s="267"/>
      <c r="AE44" s="72"/>
      <c r="AF44" s="354"/>
      <c r="AH44" s="295">
        <v>2</v>
      </c>
      <c r="AJ44" s="301" t="s">
        <v>3238</v>
      </c>
      <c r="AL44" s="316" t="str">
        <f t="shared" si="34"/>
        <v/>
      </c>
      <c r="AM44" s="81"/>
      <c r="AN44" s="316" t="str">
        <f t="shared" si="34"/>
        <v/>
      </c>
      <c r="AO44" s="81"/>
      <c r="AP44" s="316">
        <f t="shared" ref="AP44" si="37">IF(AP102=0,"",AP102)</f>
        <v>206400</v>
      </c>
      <c r="AR44" s="316">
        <f t="shared" si="2"/>
        <v>206400</v>
      </c>
      <c r="AT44" s="317">
        <f t="shared" si="3"/>
        <v>1</v>
      </c>
      <c r="AV44" s="311">
        <f t="shared" si="30"/>
        <v>206400</v>
      </c>
      <c r="AZ44" s="318">
        <f t="shared" si="5"/>
        <v>206400</v>
      </c>
      <c r="BB44" s="322" t="str">
        <f t="shared" si="6"/>
        <v>YES</v>
      </c>
      <c r="BD44" s="316">
        <f t="shared" si="7"/>
        <v>0</v>
      </c>
      <c r="BF44" s="323">
        <f t="shared" si="8"/>
        <v>0</v>
      </c>
      <c r="BH44" s="457">
        <f t="shared" si="36"/>
        <v>0</v>
      </c>
      <c r="BI44" s="151"/>
      <c r="BJ44" s="151"/>
      <c r="BL44" s="316">
        <f t="shared" si="10"/>
        <v>0</v>
      </c>
      <c r="BN44" s="322" t="str">
        <f t="shared" si="11"/>
        <v>YES</v>
      </c>
      <c r="BP44" s="316">
        <f t="shared" si="12"/>
        <v>206400</v>
      </c>
      <c r="BQ44" s="116"/>
      <c r="BR44" s="316">
        <f t="shared" si="13"/>
        <v>0</v>
      </c>
    </row>
    <row r="45" spans="1:70" ht="15" customHeight="1">
      <c r="A45" s="68">
        <f t="shared" si="14"/>
        <v>31</v>
      </c>
      <c r="B45" s="72" t="s">
        <v>2024</v>
      </c>
      <c r="C45" s="73" t="s">
        <v>2058</v>
      </c>
      <c r="D45" s="115"/>
      <c r="E45" s="73"/>
      <c r="F45" s="126">
        <f>F166</f>
        <v>37028</v>
      </c>
      <c r="G45" s="126">
        <f>G166</f>
        <v>211683</v>
      </c>
      <c r="H45" s="127">
        <f>H166</f>
        <v>5.716835907961543</v>
      </c>
      <c r="I45" s="126"/>
      <c r="J45" s="129">
        <v>4.5199999999999997E-2</v>
      </c>
      <c r="K45" s="126"/>
      <c r="L45" s="132">
        <f>L166</f>
        <v>231251.62003631995</v>
      </c>
      <c r="M45" s="126"/>
      <c r="N45" s="126">
        <f>N166</f>
        <v>128473.12224239996</v>
      </c>
      <c r="P45" s="128">
        <f>P166</f>
        <v>128800</v>
      </c>
      <c r="Q45" s="126"/>
      <c r="R45" s="74">
        <f t="shared" si="0"/>
        <v>326.87775760004297</v>
      </c>
      <c r="S45" s="126"/>
      <c r="T45" s="75">
        <f t="shared" si="1"/>
        <v>2.5443279644383359E-3</v>
      </c>
      <c r="V45" s="128">
        <f>V166</f>
        <v>3220</v>
      </c>
      <c r="X45" s="267">
        <v>0.22646598923862568</v>
      </c>
      <c r="Y45" s="267"/>
      <c r="Z45" s="267"/>
      <c r="AE45" s="72"/>
      <c r="AF45" s="354"/>
      <c r="AH45" s="295">
        <v>1</v>
      </c>
      <c r="AJ45" s="360" t="s">
        <v>3301</v>
      </c>
      <c r="AL45" s="316" t="str">
        <f t="shared" si="34"/>
        <v/>
      </c>
      <c r="AM45" s="81"/>
      <c r="AN45" s="316" t="str">
        <f t="shared" si="34"/>
        <v/>
      </c>
      <c r="AO45" s="81"/>
      <c r="AP45" s="316" t="str">
        <f t="shared" ref="AP45" si="38">IF(AP103=0,"",AP103)</f>
        <v/>
      </c>
      <c r="AR45" s="316">
        <f t="shared" si="2"/>
        <v>0</v>
      </c>
      <c r="AT45" s="317">
        <f t="shared" si="3"/>
        <v>0</v>
      </c>
      <c r="AZ45" s="318">
        <f t="shared" si="5"/>
        <v>0</v>
      </c>
      <c r="BB45" s="322" t="str">
        <f t="shared" si="6"/>
        <v>YES</v>
      </c>
      <c r="BD45" s="316">
        <f t="shared" si="7"/>
        <v>128800</v>
      </c>
      <c r="BF45" s="323">
        <f t="shared" si="8"/>
        <v>1</v>
      </c>
      <c r="BH45" s="457">
        <f t="shared" si="36"/>
        <v>128800</v>
      </c>
      <c r="BI45" s="151"/>
      <c r="BJ45" s="151"/>
      <c r="BL45" s="316">
        <f t="shared" si="10"/>
        <v>128800</v>
      </c>
      <c r="BN45" s="322" t="str">
        <f t="shared" si="11"/>
        <v>YES</v>
      </c>
      <c r="BP45" s="316">
        <f t="shared" si="12"/>
        <v>128800</v>
      </c>
      <c r="BQ45" s="116"/>
      <c r="BR45" s="316">
        <f t="shared" si="13"/>
        <v>0</v>
      </c>
    </row>
    <row r="46" spans="1:70" ht="15" customHeight="1">
      <c r="A46" s="68">
        <f t="shared" si="14"/>
        <v>32</v>
      </c>
      <c r="B46" s="72" t="s">
        <v>2024</v>
      </c>
      <c r="C46" s="73" t="s">
        <v>2162</v>
      </c>
      <c r="D46" s="73"/>
      <c r="E46" s="73"/>
      <c r="F46" s="126">
        <f>F264</f>
        <v>60818</v>
      </c>
      <c r="G46" s="126">
        <f>G264</f>
        <v>320468</v>
      </c>
      <c r="H46" s="127">
        <f>H264</f>
        <v>5.2692952744253345</v>
      </c>
      <c r="I46" s="126"/>
      <c r="J46" s="129">
        <v>4.2999999999999997E-2</v>
      </c>
      <c r="K46" s="126"/>
      <c r="L46" s="132">
        <f>L264</f>
        <v>348620.79333199991</v>
      </c>
      <c r="M46" s="126"/>
      <c r="N46" s="126">
        <f>N264</f>
        <v>193678.21851777774</v>
      </c>
      <c r="P46" s="128">
        <f>P264</f>
        <v>193840</v>
      </c>
      <c r="Q46" s="126"/>
      <c r="R46" s="74">
        <f t="shared" si="0"/>
        <v>161.78148222225718</v>
      </c>
      <c r="S46" s="126"/>
      <c r="T46" s="75">
        <f t="shared" si="1"/>
        <v>8.3531066869766378E-4</v>
      </c>
      <c r="V46" s="128">
        <f>V264</f>
        <v>4846</v>
      </c>
      <c r="X46" s="267">
        <v>0.22448731230575283</v>
      </c>
      <c r="Y46" s="267"/>
      <c r="Z46" s="267"/>
      <c r="AE46" s="72"/>
      <c r="AF46" s="354"/>
      <c r="AH46" s="295">
        <v>1</v>
      </c>
      <c r="AJ46" s="360" t="s">
        <v>3301</v>
      </c>
      <c r="AL46" s="316" t="str">
        <f t="shared" si="34"/>
        <v/>
      </c>
      <c r="AM46" s="81"/>
      <c r="AN46" s="316" t="str">
        <f t="shared" si="34"/>
        <v/>
      </c>
      <c r="AO46" s="81"/>
      <c r="AP46" s="316" t="str">
        <f t="shared" ref="AP46" si="39">IF(AP104=0,"",AP104)</f>
        <v/>
      </c>
      <c r="AR46" s="316">
        <f t="shared" si="2"/>
        <v>0</v>
      </c>
      <c r="AT46" s="317">
        <f t="shared" si="3"/>
        <v>0</v>
      </c>
      <c r="AZ46" s="318">
        <f t="shared" si="5"/>
        <v>0</v>
      </c>
      <c r="BB46" s="322" t="str">
        <f t="shared" si="6"/>
        <v>YES</v>
      </c>
      <c r="BD46" s="316">
        <f t="shared" si="7"/>
        <v>193840</v>
      </c>
      <c r="BF46" s="323">
        <f t="shared" si="8"/>
        <v>1</v>
      </c>
      <c r="BH46" s="457">
        <f t="shared" si="36"/>
        <v>193840</v>
      </c>
      <c r="BI46" s="151"/>
      <c r="BJ46" s="151"/>
      <c r="BL46" s="316">
        <f t="shared" si="10"/>
        <v>193840</v>
      </c>
      <c r="BN46" s="322" t="str">
        <f t="shared" si="11"/>
        <v>YES</v>
      </c>
      <c r="BP46" s="316">
        <f t="shared" si="12"/>
        <v>193840</v>
      </c>
      <c r="BQ46" s="116"/>
      <c r="BR46" s="316">
        <f t="shared" si="13"/>
        <v>0</v>
      </c>
    </row>
    <row r="47" spans="1:70" ht="15" customHeight="1" thickBot="1">
      <c r="F47" s="130">
        <f>SUM(F15:F46)</f>
        <v>1781072</v>
      </c>
      <c r="G47" s="130">
        <f>SUM(G15:G46)</f>
        <v>9206876</v>
      </c>
      <c r="H47" s="131">
        <f>G47/F47</f>
        <v>5.1692890573766812</v>
      </c>
      <c r="I47" s="132"/>
      <c r="J47" s="133">
        <f>J105</f>
        <v>3.2179240688680943E-2</v>
      </c>
      <c r="K47" s="132"/>
      <c r="L47" s="130">
        <f>SUM(L15:L46)</f>
        <v>9808950.3101999182</v>
      </c>
      <c r="M47" s="132"/>
      <c r="N47" s="130">
        <f>SUM(N15:N46)</f>
        <v>5449416.8389999559</v>
      </c>
      <c r="P47" s="134">
        <f>SUM(P15:P46)</f>
        <v>5457520</v>
      </c>
      <c r="Q47" s="135"/>
      <c r="R47" s="136">
        <f>SUM(R15:R46)</f>
        <v>8103.1610000444271</v>
      </c>
      <c r="S47" s="135"/>
      <c r="T47" s="137">
        <f t="shared" ref="T47" si="40">R47/N47</f>
        <v>1.4869776417271597E-3</v>
      </c>
      <c r="V47" s="134">
        <f>SUM(V15:V46)</f>
        <v>136438</v>
      </c>
      <c r="X47" s="308"/>
      <c r="Y47" s="308"/>
      <c r="Z47" s="308"/>
      <c r="AE47" s="72"/>
      <c r="AF47" s="72"/>
      <c r="AL47" s="134">
        <f>SUM(AL15:AL46)</f>
        <v>1247520</v>
      </c>
      <c r="AN47" s="134">
        <f>SUM(AN15:AN46)</f>
        <v>236600</v>
      </c>
      <c r="AP47" s="134">
        <f>SUM(AP15:AP46)</f>
        <v>1143760</v>
      </c>
      <c r="AR47" s="134">
        <f>SUM(AR15:AR46)</f>
        <v>2627880</v>
      </c>
      <c r="AT47" s="459">
        <f t="shared" si="3"/>
        <v>0.48151541359445316</v>
      </c>
      <c r="AV47" s="134">
        <f>SUM(AV15:AV46)</f>
        <v>2057280</v>
      </c>
      <c r="AX47" s="134">
        <f>SUM(AX15:AX46)</f>
        <v>570600</v>
      </c>
      <c r="AZ47" s="134">
        <f>SUM(AZ15:AZ46)</f>
        <v>2627880</v>
      </c>
      <c r="BB47" s="322" t="str">
        <f t="shared" si="6"/>
        <v>YES</v>
      </c>
      <c r="BD47" s="134">
        <f>SUM(BD15:BD46)</f>
        <v>2829640</v>
      </c>
      <c r="BF47" s="460">
        <f t="shared" si="8"/>
        <v>0.51848458640554684</v>
      </c>
      <c r="BH47" s="134">
        <f>SUM(BH15:BH46)</f>
        <v>2630760</v>
      </c>
      <c r="BJ47" s="134">
        <f>SUM(BJ15:BJ46)</f>
        <v>198880</v>
      </c>
      <c r="BL47" s="134">
        <f>SUM(BL15:BL46)</f>
        <v>2829640</v>
      </c>
      <c r="BN47" s="322" t="str">
        <f t="shared" si="11"/>
        <v>YES</v>
      </c>
      <c r="BP47" s="134">
        <f>SUM(BP15:BP46)</f>
        <v>4688040</v>
      </c>
      <c r="BR47" s="134">
        <f>SUM(BR15:BR46)</f>
        <v>769480</v>
      </c>
    </row>
    <row r="48" spans="1:70" ht="15" customHeight="1">
      <c r="F48" s="135"/>
      <c r="G48" s="135"/>
      <c r="H48" s="306"/>
      <c r="I48" s="132"/>
      <c r="J48" s="307"/>
      <c r="K48" s="132"/>
      <c r="L48" s="135"/>
      <c r="M48" s="132"/>
      <c r="N48" s="135"/>
      <c r="P48" s="308"/>
      <c r="Q48" s="135"/>
      <c r="R48" s="309"/>
      <c r="S48" s="135"/>
      <c r="T48" s="310"/>
      <c r="V48" s="308"/>
      <c r="X48" s="308"/>
      <c r="Y48" s="308"/>
      <c r="Z48" s="308"/>
      <c r="AE48" s="72"/>
      <c r="AF48" s="72"/>
      <c r="AL48" s="308"/>
      <c r="AN48" s="308">
        <f>AN47+AL47</f>
        <v>1484120</v>
      </c>
      <c r="AP48" s="308">
        <f>AP47+AN48</f>
        <v>2627880</v>
      </c>
      <c r="AR48" s="308"/>
      <c r="AT48" s="319"/>
      <c r="AV48" s="320">
        <f>AV47/AR47</f>
        <v>0.78286679757066535</v>
      </c>
      <c r="AW48" s="321"/>
      <c r="AX48" s="320">
        <f>AX47/AR47</f>
        <v>0.21713320242933468</v>
      </c>
      <c r="AZ48" s="308"/>
      <c r="BD48" s="308"/>
      <c r="BH48" s="324">
        <f>BH47/BD47</f>
        <v>0.92971544083346291</v>
      </c>
      <c r="BJ48" s="324">
        <f>BJ47/BD47</f>
        <v>7.0284559166537086E-2</v>
      </c>
      <c r="BL48" s="308"/>
      <c r="BP48" s="324">
        <f>BP47/$P$47</f>
        <v>0.85900555563699266</v>
      </c>
      <c r="BR48" s="324">
        <f>BR47/$P$47</f>
        <v>0.14099444436300737</v>
      </c>
    </row>
    <row r="49" spans="1:70" ht="15" customHeight="1">
      <c r="N49" s="138"/>
      <c r="R49" s="90"/>
      <c r="T49" s="92"/>
      <c r="X49" s="139"/>
      <c r="Y49" s="139"/>
      <c r="Z49" s="139"/>
      <c r="AA49" s="69"/>
      <c r="AB49" s="139"/>
      <c r="AC49" s="69"/>
      <c r="AD49" s="139"/>
      <c r="AE49" s="353"/>
      <c r="AF49" s="353"/>
      <c r="AG49" s="69"/>
      <c r="BP49" s="317"/>
      <c r="BR49" s="317"/>
    </row>
    <row r="50" spans="1:70" ht="15" customHeight="1">
      <c r="B50" s="122" t="s">
        <v>2018</v>
      </c>
      <c r="C50" s="123"/>
      <c r="D50" s="123"/>
      <c r="E50" s="123"/>
      <c r="F50" s="124"/>
      <c r="G50" s="125"/>
      <c r="H50" s="124"/>
      <c r="I50" s="125"/>
      <c r="J50" s="125"/>
      <c r="K50" s="125"/>
      <c r="L50" s="125"/>
      <c r="M50" s="125"/>
      <c r="N50" s="125"/>
      <c r="O50" s="125"/>
      <c r="P50" s="125"/>
      <c r="Q50" s="125"/>
      <c r="R50" s="140"/>
      <c r="S50" s="125"/>
      <c r="T50" s="141"/>
      <c r="U50" s="125"/>
      <c r="V50" s="125"/>
      <c r="W50" s="125"/>
      <c r="X50" s="125"/>
      <c r="Y50" s="125"/>
      <c r="Z50" s="125"/>
      <c r="AA50" s="125"/>
      <c r="AB50" s="125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</row>
    <row r="51" spans="1:70" ht="15" customHeight="1">
      <c r="F51" s="68"/>
      <c r="G51" s="68"/>
      <c r="R51" s="90"/>
      <c r="T51" s="92"/>
      <c r="AA51" s="69"/>
      <c r="AB51" s="139"/>
      <c r="AC51" s="69"/>
      <c r="AD51" s="139"/>
      <c r="AE51" s="353"/>
      <c r="AF51" s="353"/>
      <c r="AG51" s="69"/>
    </row>
    <row r="52" spans="1:70" ht="15" customHeight="1">
      <c r="F52" s="473" t="s">
        <v>1474</v>
      </c>
      <c r="G52" s="473" t="s">
        <v>1874</v>
      </c>
      <c r="H52" s="474" t="s">
        <v>1475</v>
      </c>
      <c r="I52" s="152"/>
      <c r="J52" s="473" t="s">
        <v>2021</v>
      </c>
      <c r="K52" s="152"/>
      <c r="L52" s="473" t="s">
        <v>1876</v>
      </c>
      <c r="M52" s="152"/>
      <c r="N52" s="473" t="s">
        <v>1877</v>
      </c>
      <c r="O52" s="152"/>
      <c r="P52" s="473" t="s">
        <v>1884</v>
      </c>
      <c r="Q52" s="67"/>
      <c r="R52" s="480" t="s">
        <v>1886</v>
      </c>
      <c r="S52" s="67"/>
      <c r="T52" s="481" t="s">
        <v>1885</v>
      </c>
      <c r="U52" s="152"/>
      <c r="V52" s="473" t="s">
        <v>1883</v>
      </c>
      <c r="X52" s="475" t="s">
        <v>3249</v>
      </c>
      <c r="Y52" s="343"/>
      <c r="Z52" s="475" t="s">
        <v>3286</v>
      </c>
      <c r="AA52" s="271"/>
      <c r="AB52" s="475" t="s">
        <v>3245</v>
      </c>
      <c r="AC52" s="260"/>
      <c r="AD52" s="475" t="s">
        <v>3239</v>
      </c>
      <c r="AE52" s="350"/>
      <c r="AF52" s="475" t="s">
        <v>3285</v>
      </c>
      <c r="AG52" s="260"/>
      <c r="AH52" s="475" t="s">
        <v>3734</v>
      </c>
      <c r="AI52" s="454"/>
      <c r="AJ52" s="475" t="s">
        <v>3237</v>
      </c>
      <c r="AK52" s="5"/>
      <c r="AL52" s="473" t="s">
        <v>3733</v>
      </c>
      <c r="AM52" s="5"/>
      <c r="AN52" s="473" t="s">
        <v>3732</v>
      </c>
      <c r="AO52" s="5"/>
      <c r="AP52" s="473" t="s">
        <v>3240</v>
      </c>
    </row>
    <row r="53" spans="1:70" ht="15" customHeight="1">
      <c r="F53" s="473"/>
      <c r="G53" s="473"/>
      <c r="H53" s="474"/>
      <c r="I53" s="152"/>
      <c r="J53" s="473"/>
      <c r="K53" s="152"/>
      <c r="L53" s="473"/>
      <c r="M53" s="152"/>
      <c r="N53" s="473"/>
      <c r="O53" s="152"/>
      <c r="P53" s="473"/>
      <c r="Q53" s="67"/>
      <c r="R53" s="480"/>
      <c r="S53" s="67"/>
      <c r="T53" s="481"/>
      <c r="U53" s="152"/>
      <c r="V53" s="473"/>
      <c r="X53" s="475"/>
      <c r="Y53" s="343"/>
      <c r="Z53" s="475"/>
      <c r="AA53" s="271"/>
      <c r="AB53" s="475"/>
      <c r="AC53" s="260"/>
      <c r="AD53" s="475"/>
      <c r="AE53" s="350"/>
      <c r="AF53" s="475"/>
      <c r="AG53" s="260"/>
      <c r="AH53" s="475"/>
      <c r="AI53" s="454"/>
      <c r="AJ53" s="475"/>
      <c r="AK53" s="5"/>
      <c r="AL53" s="473"/>
      <c r="AM53" s="5"/>
      <c r="AN53" s="473"/>
      <c r="AO53" s="5"/>
      <c r="AP53" s="473"/>
    </row>
    <row r="54" spans="1:70" ht="15" customHeight="1">
      <c r="B54" s="115" t="s">
        <v>1473</v>
      </c>
      <c r="C54" s="115" t="s">
        <v>118</v>
      </c>
      <c r="D54" s="115" t="s">
        <v>1860</v>
      </c>
      <c r="E54" s="115" t="s">
        <v>1887</v>
      </c>
      <c r="F54" s="473"/>
      <c r="G54" s="473"/>
      <c r="H54" s="474"/>
      <c r="I54" s="152"/>
      <c r="J54" s="473"/>
      <c r="K54" s="152"/>
      <c r="L54" s="473"/>
      <c r="M54" s="152"/>
      <c r="N54" s="473"/>
      <c r="O54" s="152"/>
      <c r="P54" s="473"/>
      <c r="Q54" s="67"/>
      <c r="R54" s="480"/>
      <c r="S54" s="67"/>
      <c r="T54" s="481"/>
      <c r="U54" s="152"/>
      <c r="V54" s="473"/>
      <c r="X54" s="475"/>
      <c r="Y54" s="343"/>
      <c r="Z54" s="475"/>
      <c r="AA54" s="271"/>
      <c r="AB54" s="475"/>
      <c r="AC54" s="260"/>
      <c r="AD54" s="475"/>
      <c r="AE54" s="350"/>
      <c r="AF54" s="475"/>
      <c r="AG54" s="260"/>
      <c r="AH54" s="475"/>
      <c r="AI54" s="454"/>
      <c r="AJ54" s="475"/>
      <c r="AK54" s="5"/>
      <c r="AL54" s="473"/>
      <c r="AM54" s="5"/>
      <c r="AN54" s="473"/>
      <c r="AO54" s="5"/>
      <c r="AP54" s="473"/>
    </row>
    <row r="55" spans="1:70" ht="15" customHeight="1">
      <c r="B55" s="115"/>
      <c r="C55" s="115"/>
      <c r="D55" s="115"/>
      <c r="E55" s="115"/>
      <c r="F55" s="260"/>
      <c r="G55" s="260"/>
      <c r="H55" s="261"/>
      <c r="I55" s="152"/>
      <c r="J55" s="260"/>
      <c r="K55" s="152"/>
      <c r="L55" s="260"/>
      <c r="M55" s="152"/>
      <c r="N55" s="260"/>
      <c r="O55" s="152"/>
      <c r="P55" s="260"/>
      <c r="Q55" s="260"/>
      <c r="R55" s="262"/>
      <c r="S55" s="260"/>
      <c r="T55" s="263"/>
      <c r="U55" s="152"/>
      <c r="V55" s="260"/>
      <c r="AA55" s="69"/>
      <c r="AB55" s="139"/>
      <c r="AC55" s="69"/>
      <c r="AD55" s="139"/>
      <c r="AE55" s="353"/>
      <c r="AF55" s="353"/>
      <c r="AG55" s="69"/>
    </row>
    <row r="56" spans="1:70" ht="15" customHeight="1">
      <c r="A56" s="68">
        <v>1</v>
      </c>
      <c r="B56" s="95" t="s">
        <v>2024</v>
      </c>
      <c r="C56" s="96" t="s">
        <v>2234</v>
      </c>
      <c r="D56" s="96" t="s">
        <v>2235</v>
      </c>
      <c r="E56" s="144" t="s">
        <v>1879</v>
      </c>
      <c r="F56" s="106">
        <f>F366</f>
        <v>11107</v>
      </c>
      <c r="G56" s="106">
        <f>G366</f>
        <v>61923</v>
      </c>
      <c r="H56" s="107">
        <f>H366</f>
        <v>5.5751327991356803</v>
      </c>
      <c r="J56" s="153">
        <f>J15</f>
        <v>2.76E-2</v>
      </c>
      <c r="L56" s="106">
        <f>L366</f>
        <v>65388.320064480009</v>
      </c>
      <c r="N56" s="106">
        <f>N366</f>
        <v>36326.844480266671</v>
      </c>
      <c r="P56" s="108">
        <f>P366</f>
        <v>36440</v>
      </c>
      <c r="Q56" s="76"/>
      <c r="R56" s="154">
        <f t="shared" ref="R56:R87" si="41">P56-N56</f>
        <v>113.15551973332913</v>
      </c>
      <c r="S56" s="76"/>
      <c r="T56" s="155">
        <f t="shared" ref="T56:T87" si="42">R56/N56</f>
        <v>3.1149284049374845E-3</v>
      </c>
      <c r="V56" s="108">
        <f>V366</f>
        <v>911</v>
      </c>
      <c r="X56" s="267">
        <v>0.99145892856064222</v>
      </c>
      <c r="Y56" s="267"/>
      <c r="Z56" s="267"/>
      <c r="AA56" s="69"/>
      <c r="AB56" s="139"/>
      <c r="AC56" s="69"/>
      <c r="AD56" s="139"/>
      <c r="AE56" s="353"/>
      <c r="AF56" s="353"/>
      <c r="AG56" s="69"/>
      <c r="AH56" s="66">
        <f>AH15</f>
        <v>3</v>
      </c>
      <c r="AJ56" s="360" t="s">
        <v>3300</v>
      </c>
    </row>
    <row r="57" spans="1:70" ht="15" customHeight="1">
      <c r="A57" s="68">
        <f>A56+1</f>
        <v>2</v>
      </c>
      <c r="B57" s="95" t="s">
        <v>2024</v>
      </c>
      <c r="C57" s="96" t="s">
        <v>2234</v>
      </c>
      <c r="D57" s="96" t="s">
        <v>2239</v>
      </c>
      <c r="E57" s="144"/>
      <c r="F57" s="106">
        <f>F373</f>
        <v>19614</v>
      </c>
      <c r="G57" s="106">
        <f>G373</f>
        <v>103630</v>
      </c>
      <c r="H57" s="107">
        <f>H373</f>
        <v>5.2834709901091061</v>
      </c>
      <c r="J57" s="153">
        <f>J15</f>
        <v>2.76E-2</v>
      </c>
      <c r="L57" s="106">
        <f>L373</f>
        <v>109429.31718880002</v>
      </c>
      <c r="N57" s="106">
        <f>N373</f>
        <v>60794.065104888898</v>
      </c>
      <c r="P57" s="108">
        <f>P373</f>
        <v>60880</v>
      </c>
      <c r="Q57" s="76"/>
      <c r="R57" s="154">
        <f t="shared" si="41"/>
        <v>85.934895111102378</v>
      </c>
      <c r="S57" s="76"/>
      <c r="T57" s="155">
        <f t="shared" si="42"/>
        <v>1.4135408606553556E-3</v>
      </c>
      <c r="V57" s="108">
        <f>V373</f>
        <v>1522</v>
      </c>
      <c r="X57" s="267">
        <v>0.99145892856064222</v>
      </c>
      <c r="Y57" s="267"/>
      <c r="Z57" s="267"/>
      <c r="AA57" s="69"/>
      <c r="AB57" s="139"/>
      <c r="AC57" s="69"/>
      <c r="AD57" s="139"/>
      <c r="AE57" s="353"/>
      <c r="AF57" s="353"/>
      <c r="AG57" s="69"/>
      <c r="AH57" s="66">
        <f>AH15</f>
        <v>3</v>
      </c>
      <c r="AJ57" s="301" t="s">
        <v>3238</v>
      </c>
      <c r="AL57" s="311">
        <f>P57</f>
        <v>60880</v>
      </c>
    </row>
    <row r="58" spans="1:70" ht="15" customHeight="1">
      <c r="A58" s="68">
        <f t="shared" ref="A58:A104" si="43">A57+1</f>
        <v>3</v>
      </c>
      <c r="B58" s="95" t="s">
        <v>2024</v>
      </c>
      <c r="C58" s="96" t="s">
        <v>2025</v>
      </c>
      <c r="D58" s="96" t="s">
        <v>2026</v>
      </c>
      <c r="E58" s="144" t="s">
        <v>1879</v>
      </c>
      <c r="F58" s="106">
        <f>F124</f>
        <v>32291</v>
      </c>
      <c r="G58" s="106">
        <f>G124</f>
        <v>183006</v>
      </c>
      <c r="H58" s="107">
        <f>H124</f>
        <v>5.6673995850236905</v>
      </c>
      <c r="J58" s="153">
        <f>J16</f>
        <v>3.4000000000000002E-2</v>
      </c>
      <c r="L58" s="106">
        <f>L124</f>
        <v>195661.96293599997</v>
      </c>
      <c r="N58" s="106">
        <f>N124</f>
        <v>108701.09052000003</v>
      </c>
      <c r="P58" s="108">
        <f>P124</f>
        <v>108880</v>
      </c>
      <c r="Q58" s="76"/>
      <c r="R58" s="154">
        <f t="shared" si="41"/>
        <v>178.90947999997297</v>
      </c>
      <c r="S58" s="76"/>
      <c r="T58" s="155">
        <f t="shared" si="42"/>
        <v>1.6458848677976716E-3</v>
      </c>
      <c r="V58" s="108">
        <f>V124</f>
        <v>2722</v>
      </c>
      <c r="X58" s="267">
        <v>0.7227172109489618</v>
      </c>
      <c r="Y58" s="267"/>
      <c r="Z58" s="267"/>
      <c r="AA58" s="69"/>
      <c r="AB58" s="139"/>
      <c r="AC58" s="69"/>
      <c r="AD58" s="139"/>
      <c r="AE58" s="353"/>
      <c r="AF58" s="353"/>
      <c r="AG58" s="69"/>
      <c r="AH58" s="66">
        <f>AH16</f>
        <v>3</v>
      </c>
      <c r="AJ58" s="301" t="s">
        <v>3238</v>
      </c>
      <c r="AL58" s="311">
        <f>P58</f>
        <v>108880</v>
      </c>
    </row>
    <row r="59" spans="1:70" ht="15" customHeight="1">
      <c r="A59" s="68">
        <f t="shared" si="43"/>
        <v>4</v>
      </c>
      <c r="B59" s="95" t="s">
        <v>2024</v>
      </c>
      <c r="C59" s="96" t="s">
        <v>2025</v>
      </c>
      <c r="D59" s="96" t="s">
        <v>2038</v>
      </c>
      <c r="E59" s="144"/>
      <c r="F59" s="106">
        <f>F130</f>
        <v>16111</v>
      </c>
      <c r="G59" s="106">
        <f>G130</f>
        <v>87595</v>
      </c>
      <c r="H59" s="107">
        <f>H130</f>
        <v>5.4369685308174542</v>
      </c>
      <c r="J59" s="153">
        <f>J16</f>
        <v>3.4000000000000002E-2</v>
      </c>
      <c r="L59" s="106">
        <f>L130</f>
        <v>93652.719819999998</v>
      </c>
      <c r="N59" s="106">
        <f>N130</f>
        <v>52029.288788888887</v>
      </c>
      <c r="P59" s="108">
        <f>P130</f>
        <v>52120</v>
      </c>
      <c r="Q59" s="76"/>
      <c r="R59" s="154">
        <f t="shared" si="41"/>
        <v>90.711211111112789</v>
      </c>
      <c r="S59" s="76"/>
      <c r="T59" s="155">
        <f t="shared" si="42"/>
        <v>1.7434643682941256E-3</v>
      </c>
      <c r="V59" s="108">
        <f>V130</f>
        <v>1303</v>
      </c>
      <c r="X59" s="267">
        <v>0.7227172109489618</v>
      </c>
      <c r="Y59" s="267"/>
      <c r="Z59" s="267"/>
      <c r="AA59" s="69"/>
      <c r="AB59" s="139"/>
      <c r="AC59" s="69"/>
      <c r="AD59" s="139"/>
      <c r="AE59" s="353"/>
      <c r="AF59" s="353"/>
      <c r="AG59" s="69"/>
      <c r="AH59" s="66">
        <f>AH16</f>
        <v>3</v>
      </c>
      <c r="AJ59" s="360" t="s">
        <v>3300</v>
      </c>
    </row>
    <row r="60" spans="1:70" ht="15" customHeight="1">
      <c r="A60" s="68">
        <f t="shared" si="43"/>
        <v>5</v>
      </c>
      <c r="B60" s="97" t="s">
        <v>2024</v>
      </c>
      <c r="C60" s="98" t="s">
        <v>2357</v>
      </c>
      <c r="D60" s="98" t="s">
        <v>2358</v>
      </c>
      <c r="E60" s="144" t="s">
        <v>1878</v>
      </c>
      <c r="F60" s="109">
        <f>F504</f>
        <v>44813</v>
      </c>
      <c r="G60" s="109">
        <f>G504</f>
        <v>223229</v>
      </c>
      <c r="H60" s="110">
        <f>H504</f>
        <v>4.9813446990828556</v>
      </c>
      <c r="J60" s="156">
        <f>J17</f>
        <v>3.5700000000000003E-2</v>
      </c>
      <c r="L60" s="109">
        <f>L504</f>
        <v>239452.05372820998</v>
      </c>
      <c r="N60" s="109">
        <f>N504</f>
        <v>133028.91873789448</v>
      </c>
      <c r="P60" s="111">
        <f>P504</f>
        <v>133200</v>
      </c>
      <c r="Q60" s="76"/>
      <c r="R60" s="157">
        <f t="shared" si="41"/>
        <v>171.08126210552291</v>
      </c>
      <c r="S60" s="76"/>
      <c r="T60" s="158">
        <f t="shared" si="42"/>
        <v>1.2860456487856042E-3</v>
      </c>
      <c r="V60" s="111">
        <f>V504</f>
        <v>3330</v>
      </c>
      <c r="X60" s="267">
        <v>0.66814795568676111</v>
      </c>
      <c r="Y60" s="267"/>
      <c r="Z60" s="267"/>
      <c r="AA60" s="69"/>
      <c r="AB60" s="139"/>
      <c r="AC60" s="69"/>
      <c r="AD60" s="139"/>
      <c r="AE60" s="353"/>
      <c r="AF60" s="353"/>
      <c r="AG60" s="69"/>
      <c r="AH60" s="66">
        <f>AH17</f>
        <v>3</v>
      </c>
      <c r="AJ60" s="301" t="s">
        <v>3238</v>
      </c>
      <c r="AL60" s="311">
        <f t="shared" ref="AL60:AL61" si="44">P60</f>
        <v>133200</v>
      </c>
    </row>
    <row r="61" spans="1:70" ht="15" customHeight="1">
      <c r="A61" s="68">
        <f t="shared" si="43"/>
        <v>6</v>
      </c>
      <c r="B61" s="95" t="s">
        <v>2024</v>
      </c>
      <c r="C61" s="96" t="s">
        <v>2437</v>
      </c>
      <c r="D61" s="96" t="s">
        <v>2438</v>
      </c>
      <c r="E61" s="144" t="s">
        <v>1879</v>
      </c>
      <c r="F61" s="106">
        <f>F590</f>
        <v>42915</v>
      </c>
      <c r="G61" s="106">
        <f>G590</f>
        <v>247702</v>
      </c>
      <c r="H61" s="107">
        <f>H590</f>
        <v>5.7719212396597923</v>
      </c>
      <c r="J61" s="153">
        <f>J18</f>
        <v>3.5799999999999998E-2</v>
      </c>
      <c r="L61" s="106">
        <f>L590</f>
        <v>265754.92799128004</v>
      </c>
      <c r="N61" s="106">
        <f>N590</f>
        <v>147641.62666182223</v>
      </c>
      <c r="P61" s="108">
        <f>P590</f>
        <v>147800</v>
      </c>
      <c r="Q61" s="76"/>
      <c r="R61" s="154">
        <f t="shared" si="41"/>
        <v>158.37333817777107</v>
      </c>
      <c r="S61" s="76"/>
      <c r="T61" s="155">
        <f t="shared" si="42"/>
        <v>1.072687573000873E-3</v>
      </c>
      <c r="V61" s="108">
        <f>V590</f>
        <v>3695</v>
      </c>
      <c r="X61" s="267">
        <v>0.62652025549041912</v>
      </c>
      <c r="Y61" s="267"/>
      <c r="Z61" s="267"/>
      <c r="AA61" s="69"/>
      <c r="AB61" s="139"/>
      <c r="AC61" s="69"/>
      <c r="AD61" s="139"/>
      <c r="AE61" s="353"/>
      <c r="AF61" s="353"/>
      <c r="AG61" s="69"/>
      <c r="AH61" s="66">
        <f>AH18</f>
        <v>3</v>
      </c>
      <c r="AJ61" s="301" t="s">
        <v>3238</v>
      </c>
      <c r="AL61" s="311">
        <f t="shared" si="44"/>
        <v>147800</v>
      </c>
    </row>
    <row r="62" spans="1:70" ht="15" customHeight="1">
      <c r="A62" s="68">
        <f t="shared" si="43"/>
        <v>7</v>
      </c>
      <c r="B62" s="95" t="s">
        <v>2024</v>
      </c>
      <c r="C62" s="96" t="s">
        <v>2437</v>
      </c>
      <c r="D62" s="96" t="s">
        <v>2468</v>
      </c>
      <c r="E62" s="144"/>
      <c r="F62" s="106">
        <f>F594</f>
        <v>12280</v>
      </c>
      <c r="G62" s="106">
        <f>G594</f>
        <v>49452</v>
      </c>
      <c r="H62" s="107">
        <f>H594</f>
        <v>4.0270358306188925</v>
      </c>
      <c r="J62" s="153">
        <f>J18</f>
        <v>3.5799999999999998E-2</v>
      </c>
      <c r="L62" s="106">
        <f>L594</f>
        <v>53056.142861280008</v>
      </c>
      <c r="N62" s="106">
        <f>N594</f>
        <v>29475.634922933335</v>
      </c>
      <c r="P62" s="108">
        <f>P594</f>
        <v>29520</v>
      </c>
      <c r="Q62" s="76"/>
      <c r="R62" s="154">
        <f t="shared" si="41"/>
        <v>44.365077066664526</v>
      </c>
      <c r="S62" s="76"/>
      <c r="T62" s="155">
        <f t="shared" si="42"/>
        <v>1.5051440684029694E-3</v>
      </c>
      <c r="V62" s="108">
        <f>V594</f>
        <v>738</v>
      </c>
      <c r="X62" s="267">
        <v>0.62652025549041912</v>
      </c>
      <c r="Y62" s="267"/>
      <c r="Z62" s="267"/>
      <c r="AA62" s="69"/>
      <c r="AB62" s="139"/>
      <c r="AC62" s="69"/>
      <c r="AD62" s="139"/>
      <c r="AE62" s="353"/>
      <c r="AF62" s="353"/>
      <c r="AG62" s="69"/>
      <c r="AH62" s="66">
        <f>AH18</f>
        <v>3</v>
      </c>
      <c r="AJ62" s="360" t="s">
        <v>3300</v>
      </c>
    </row>
    <row r="63" spans="1:70" ht="15" customHeight="1">
      <c r="A63" s="68">
        <f t="shared" si="43"/>
        <v>8</v>
      </c>
      <c r="B63" s="95" t="s">
        <v>2024</v>
      </c>
      <c r="C63" s="96" t="s">
        <v>2187</v>
      </c>
      <c r="D63" s="96" t="s">
        <v>2188</v>
      </c>
      <c r="E63" s="144" t="s">
        <v>1880</v>
      </c>
      <c r="F63" s="106">
        <f>F291</f>
        <v>44421</v>
      </c>
      <c r="G63" s="106">
        <f>G291</f>
        <v>189189</v>
      </c>
      <c r="H63" s="107">
        <f>H291</f>
        <v>4.2589991220368741</v>
      </c>
      <c r="J63" s="153">
        <f>J19</f>
        <v>1.5800000000000002E-2</v>
      </c>
      <c r="L63" s="106">
        <f>L291</f>
        <v>195214.60154196003</v>
      </c>
      <c r="N63" s="106">
        <f>N291</f>
        <v>108452.55641220001</v>
      </c>
      <c r="P63" s="108">
        <f>P291</f>
        <v>108560</v>
      </c>
      <c r="Q63" s="76"/>
      <c r="R63" s="154">
        <f t="shared" si="41"/>
        <v>107.44358779999311</v>
      </c>
      <c r="S63" s="76"/>
      <c r="T63" s="155">
        <f t="shared" si="42"/>
        <v>9.9069668207384565E-4</v>
      </c>
      <c r="V63" s="108">
        <f>V291</f>
        <v>2714</v>
      </c>
      <c r="X63" s="267">
        <v>0.61501187384678468</v>
      </c>
      <c r="Y63" s="267"/>
      <c r="Z63" s="267"/>
      <c r="AA63" s="69"/>
      <c r="AB63" s="139"/>
      <c r="AC63" s="69"/>
      <c r="AD63" s="291" t="s">
        <v>3277</v>
      </c>
      <c r="AE63" s="292"/>
      <c r="AF63" s="352" t="s">
        <v>3297</v>
      </c>
      <c r="AG63" s="69"/>
      <c r="AH63" s="66">
        <f>AH19</f>
        <v>3</v>
      </c>
      <c r="AJ63" s="360" t="s">
        <v>3300</v>
      </c>
    </row>
    <row r="64" spans="1:70" ht="15" customHeight="1">
      <c r="A64" s="68">
        <f t="shared" si="43"/>
        <v>9</v>
      </c>
      <c r="B64" s="95" t="s">
        <v>2024</v>
      </c>
      <c r="C64" s="96" t="s">
        <v>2187</v>
      </c>
      <c r="D64" s="96" t="s">
        <v>2193</v>
      </c>
      <c r="E64" s="144"/>
      <c r="F64" s="106">
        <f>F295</f>
        <v>18936</v>
      </c>
      <c r="G64" s="106">
        <f>G295</f>
        <v>72931</v>
      </c>
      <c r="H64" s="107">
        <f>H295</f>
        <v>3.8514469792986903</v>
      </c>
      <c r="J64" s="153">
        <f>J19</f>
        <v>1.5800000000000002E-2</v>
      </c>
      <c r="L64" s="106">
        <f>L295</f>
        <v>75253.826094840013</v>
      </c>
      <c r="N64" s="106">
        <f>N295</f>
        <v>41807.681163800007</v>
      </c>
      <c r="P64" s="108">
        <f>P295</f>
        <v>41840</v>
      </c>
      <c r="Q64" s="76"/>
      <c r="R64" s="154">
        <f t="shared" si="41"/>
        <v>32.318836199992802</v>
      </c>
      <c r="S64" s="76"/>
      <c r="T64" s="155">
        <f t="shared" si="42"/>
        <v>7.730358465318735E-4</v>
      </c>
      <c r="V64" s="108">
        <f>V295</f>
        <v>1046</v>
      </c>
      <c r="X64" s="267">
        <v>0.61501187384678468</v>
      </c>
      <c r="Y64" s="267"/>
      <c r="Z64" s="267"/>
      <c r="AA64" s="69"/>
      <c r="AB64" s="139"/>
      <c r="AC64" s="69"/>
      <c r="AD64" s="291" t="s">
        <v>3277</v>
      </c>
      <c r="AE64" s="292"/>
      <c r="AF64" s="352" t="s">
        <v>3297</v>
      </c>
      <c r="AG64" s="69"/>
      <c r="AH64" s="66">
        <f>AH19</f>
        <v>3</v>
      </c>
      <c r="AJ64" s="360" t="s">
        <v>3300</v>
      </c>
    </row>
    <row r="65" spans="1:40" ht="15" customHeight="1">
      <c r="A65" s="68">
        <f t="shared" si="43"/>
        <v>10</v>
      </c>
      <c r="B65" s="95" t="s">
        <v>2024</v>
      </c>
      <c r="C65" s="96" t="s">
        <v>2187</v>
      </c>
      <c r="D65" s="96" t="s">
        <v>2197</v>
      </c>
      <c r="E65" s="144"/>
      <c r="F65" s="106">
        <f>F301</f>
        <v>41789</v>
      </c>
      <c r="G65" s="106">
        <f>G301</f>
        <v>206136</v>
      </c>
      <c r="H65" s="107">
        <f>H301</f>
        <v>4.9327813539448178</v>
      </c>
      <c r="J65" s="153">
        <f>J19</f>
        <v>1.5800000000000002E-2</v>
      </c>
      <c r="L65" s="106">
        <f>L301</f>
        <v>212701.35739104002</v>
      </c>
      <c r="N65" s="106">
        <f>N301</f>
        <v>118167.42077280002</v>
      </c>
      <c r="P65" s="108">
        <f>P301</f>
        <v>118240</v>
      </c>
      <c r="Q65" s="76"/>
      <c r="R65" s="154">
        <f t="shared" si="41"/>
        <v>72.579227199981688</v>
      </c>
      <c r="S65" s="76"/>
      <c r="T65" s="155">
        <f t="shared" si="42"/>
        <v>6.1420674772558041E-4</v>
      </c>
      <c r="V65" s="108">
        <f>V301</f>
        <v>2956</v>
      </c>
      <c r="X65" s="267">
        <v>0.61501187384678468</v>
      </c>
      <c r="Y65" s="267"/>
      <c r="Z65" s="267"/>
      <c r="AA65" s="69"/>
      <c r="AB65" s="139"/>
      <c r="AC65" s="69"/>
      <c r="AD65" s="291" t="s">
        <v>3277</v>
      </c>
      <c r="AE65" s="292"/>
      <c r="AF65" s="352" t="s">
        <v>3297</v>
      </c>
      <c r="AG65" s="69"/>
      <c r="AH65" s="66">
        <f>AH19</f>
        <v>3</v>
      </c>
      <c r="AJ65" s="301" t="s">
        <v>3238</v>
      </c>
      <c r="AL65" s="316"/>
      <c r="AN65" s="311">
        <f>P65</f>
        <v>118240</v>
      </c>
    </row>
    <row r="66" spans="1:40" ht="15" customHeight="1">
      <c r="A66" s="68">
        <f t="shared" si="43"/>
        <v>11</v>
      </c>
      <c r="B66" s="97" t="s">
        <v>2024</v>
      </c>
      <c r="C66" s="98" t="s">
        <v>2148</v>
      </c>
      <c r="D66" s="98" t="s">
        <v>2149</v>
      </c>
      <c r="E66" s="144" t="s">
        <v>1878</v>
      </c>
      <c r="F66" s="109">
        <f>F256</f>
        <v>44311</v>
      </c>
      <c r="G66" s="109">
        <f>G256</f>
        <v>245873</v>
      </c>
      <c r="H66" s="110">
        <f>H256</f>
        <v>5.5488027803479945</v>
      </c>
      <c r="J66" s="156">
        <f>J20</f>
        <v>3.7100000000000001E-2</v>
      </c>
      <c r="L66" s="109">
        <f>L256</f>
        <v>264455.19865593</v>
      </c>
      <c r="N66" s="109">
        <f>N256</f>
        <v>146919.55480884996</v>
      </c>
      <c r="P66" s="111">
        <f>P256</f>
        <v>147200</v>
      </c>
      <c r="Q66" s="76"/>
      <c r="R66" s="157">
        <f t="shared" si="41"/>
        <v>280.44519115003641</v>
      </c>
      <c r="S66" s="76"/>
      <c r="T66" s="158">
        <f t="shared" si="42"/>
        <v>1.9088350186938035E-3</v>
      </c>
      <c r="V66" s="111">
        <f>V256</f>
        <v>3680</v>
      </c>
      <c r="X66" s="267">
        <v>0.56775245756955828</v>
      </c>
      <c r="Y66" s="267"/>
      <c r="Z66" s="267"/>
      <c r="AA66" s="69"/>
      <c r="AB66" s="314" t="s">
        <v>3269</v>
      </c>
      <c r="AC66" s="69"/>
      <c r="AD66" s="292"/>
      <c r="AE66" s="292"/>
      <c r="AG66" s="69"/>
      <c r="AH66" s="66">
        <f>AH20</f>
        <v>3</v>
      </c>
      <c r="AJ66" s="360" t="s">
        <v>3268</v>
      </c>
    </row>
    <row r="67" spans="1:40" ht="15" customHeight="1">
      <c r="A67" s="68">
        <f t="shared" si="43"/>
        <v>12</v>
      </c>
      <c r="B67" s="95" t="s">
        <v>2024</v>
      </c>
      <c r="C67" s="96" t="s">
        <v>2214</v>
      </c>
      <c r="D67" s="96" t="s">
        <v>2215</v>
      </c>
      <c r="E67" s="144" t="s">
        <v>1879</v>
      </c>
      <c r="F67" s="106">
        <f>F336</f>
        <v>63792</v>
      </c>
      <c r="G67" s="106">
        <f>G336</f>
        <v>330586</v>
      </c>
      <c r="H67" s="107">
        <f>H336</f>
        <v>5.1822485578128923</v>
      </c>
      <c r="J67" s="153">
        <f>J21</f>
        <v>2.5399999999999999E-2</v>
      </c>
      <c r="L67" s="106">
        <f>L336</f>
        <v>347593.04966376006</v>
      </c>
      <c r="N67" s="106">
        <f>N336</f>
        <v>193107.2498132</v>
      </c>
      <c r="P67" s="108">
        <f>P336</f>
        <v>193240</v>
      </c>
      <c r="Q67" s="76"/>
      <c r="R67" s="154">
        <f t="shared" si="41"/>
        <v>132.7501867999963</v>
      </c>
      <c r="S67" s="76"/>
      <c r="T67" s="155">
        <f t="shared" si="42"/>
        <v>6.8744279113503305E-4</v>
      </c>
      <c r="V67" s="108">
        <f>V336</f>
        <v>4831</v>
      </c>
      <c r="X67" s="267">
        <v>0.56732720726968622</v>
      </c>
      <c r="Y67" s="267"/>
      <c r="Z67" s="267"/>
      <c r="AA67" s="69"/>
      <c r="AB67" s="294"/>
      <c r="AC67" s="69"/>
      <c r="AD67" s="292"/>
      <c r="AE67" s="292"/>
      <c r="AF67" s="292"/>
      <c r="AG67" s="69"/>
      <c r="AH67" s="66">
        <f>AH21</f>
        <v>3</v>
      </c>
      <c r="AJ67" s="360" t="s">
        <v>3300</v>
      </c>
    </row>
    <row r="68" spans="1:40" ht="15" customHeight="1">
      <c r="A68" s="68">
        <f t="shared" si="43"/>
        <v>13</v>
      </c>
      <c r="B68" s="95" t="s">
        <v>2024</v>
      </c>
      <c r="C68" s="96" t="s">
        <v>2214</v>
      </c>
      <c r="D68" s="96" t="s">
        <v>2216</v>
      </c>
      <c r="E68" s="144"/>
      <c r="F68" s="106">
        <f>F342</f>
        <v>29997</v>
      </c>
      <c r="G68" s="106">
        <f>G342</f>
        <v>159669</v>
      </c>
      <c r="H68" s="107">
        <f>H342</f>
        <v>5.3228322832283226</v>
      </c>
      <c r="J68" s="153">
        <f>J21</f>
        <v>2.5399999999999999E-2</v>
      </c>
      <c r="L68" s="106">
        <f>L342</f>
        <v>167883.19725203997</v>
      </c>
      <c r="N68" s="106">
        <f>N342</f>
        <v>93268.442917800014</v>
      </c>
      <c r="P68" s="108">
        <f>P342</f>
        <v>93360</v>
      </c>
      <c r="Q68" s="76"/>
      <c r="R68" s="154">
        <f t="shared" si="41"/>
        <v>91.557082199986326</v>
      </c>
      <c r="S68" s="76"/>
      <c r="T68" s="155">
        <f t="shared" si="42"/>
        <v>9.8165123524875434E-4</v>
      </c>
      <c r="V68" s="108">
        <f>V342</f>
        <v>2334</v>
      </c>
      <c r="X68" s="267">
        <v>0.56732720726968622</v>
      </c>
      <c r="Y68" s="267"/>
      <c r="Z68" s="267"/>
      <c r="AA68" s="69"/>
      <c r="AB68" s="294"/>
      <c r="AC68" s="69"/>
      <c r="AD68" s="292"/>
      <c r="AE68" s="292"/>
      <c r="AF68" s="292"/>
      <c r="AG68" s="69"/>
      <c r="AH68" s="66">
        <f>AH21</f>
        <v>3</v>
      </c>
      <c r="AJ68" s="301" t="s">
        <v>3238</v>
      </c>
      <c r="AL68" s="311">
        <f>P68</f>
        <v>93360</v>
      </c>
    </row>
    <row r="69" spans="1:40" ht="15" customHeight="1">
      <c r="A69" s="68">
        <f t="shared" si="43"/>
        <v>14</v>
      </c>
      <c r="B69" s="95" t="s">
        <v>2024</v>
      </c>
      <c r="C69" s="96" t="s">
        <v>2131</v>
      </c>
      <c r="D69" s="96" t="s">
        <v>2471</v>
      </c>
      <c r="E69" s="144" t="s">
        <v>1879</v>
      </c>
      <c r="F69" s="106">
        <f>F226</f>
        <v>13683</v>
      </c>
      <c r="G69" s="106">
        <f>G226</f>
        <v>55958</v>
      </c>
      <c r="H69" s="107">
        <f>H226</f>
        <v>4.0896002338668422</v>
      </c>
      <c r="J69" s="153">
        <f>J22</f>
        <v>3.0800000000000001E-2</v>
      </c>
      <c r="L69" s="106">
        <f>L226</f>
        <v>59458.096797120001</v>
      </c>
      <c r="N69" s="106">
        <f>N226</f>
        <v>33032.2759984</v>
      </c>
      <c r="P69" s="108">
        <f>P226</f>
        <v>33040</v>
      </c>
      <c r="Q69" s="76"/>
      <c r="R69" s="154">
        <f t="shared" si="41"/>
        <v>7.7240015999996103</v>
      </c>
      <c r="S69" s="76"/>
      <c r="T69" s="155">
        <f t="shared" si="42"/>
        <v>2.3383195273537135E-4</v>
      </c>
      <c r="V69" s="108">
        <f>V226</f>
        <v>826</v>
      </c>
      <c r="X69" s="267">
        <v>0.52783332872542066</v>
      </c>
      <c r="Y69" s="267"/>
      <c r="Z69" s="267"/>
      <c r="AA69" s="69"/>
      <c r="AB69" s="294"/>
      <c r="AC69" s="69"/>
      <c r="AD69" s="292"/>
      <c r="AE69" s="292"/>
      <c r="AF69" s="292"/>
      <c r="AG69" s="69"/>
      <c r="AH69" s="66">
        <f>AH22</f>
        <v>3</v>
      </c>
      <c r="AJ69" s="360" t="s">
        <v>3300</v>
      </c>
    </row>
    <row r="70" spans="1:40" ht="15" customHeight="1">
      <c r="A70" s="68">
        <f t="shared" si="43"/>
        <v>15</v>
      </c>
      <c r="B70" s="95" t="s">
        <v>2024</v>
      </c>
      <c r="C70" s="96" t="s">
        <v>2131</v>
      </c>
      <c r="D70" s="96" t="s">
        <v>2133</v>
      </c>
      <c r="F70" s="106">
        <f>F241</f>
        <v>79170</v>
      </c>
      <c r="G70" s="106">
        <f>G241</f>
        <v>381485</v>
      </c>
      <c r="H70" s="107">
        <f>H241</f>
        <v>4.8185550082101809</v>
      </c>
      <c r="J70" s="153">
        <f>J22</f>
        <v>3.0800000000000001E-2</v>
      </c>
      <c r="L70" s="106">
        <f>L241</f>
        <v>405346.36793040007</v>
      </c>
      <c r="N70" s="106">
        <f>N241</f>
        <v>225192.42662800002</v>
      </c>
      <c r="P70" s="108">
        <f>P241</f>
        <v>225440</v>
      </c>
      <c r="Q70" s="76"/>
      <c r="R70" s="154">
        <f t="shared" si="41"/>
        <v>247.57337199998437</v>
      </c>
      <c r="S70" s="76"/>
      <c r="T70" s="155">
        <f t="shared" si="42"/>
        <v>1.0993858705957101E-3</v>
      </c>
      <c r="V70" s="108">
        <f>V241</f>
        <v>5636</v>
      </c>
      <c r="X70" s="267">
        <v>0.52783332872542066</v>
      </c>
      <c r="Y70" s="267"/>
      <c r="Z70" s="267"/>
      <c r="AA70" s="69"/>
      <c r="AB70" s="294"/>
      <c r="AC70" s="69"/>
      <c r="AD70" s="292"/>
      <c r="AE70" s="292"/>
      <c r="AF70" s="292"/>
      <c r="AG70" s="69"/>
      <c r="AH70" s="66">
        <f>AH22</f>
        <v>3</v>
      </c>
      <c r="AJ70" s="301" t="s">
        <v>3238</v>
      </c>
      <c r="AL70" s="311">
        <f t="shared" ref="AL70:AL71" si="45">P70</f>
        <v>225440</v>
      </c>
    </row>
    <row r="71" spans="1:40" ht="15" customHeight="1">
      <c r="A71" s="68">
        <f t="shared" si="43"/>
        <v>16</v>
      </c>
      <c r="B71" s="95" t="s">
        <v>2024</v>
      </c>
      <c r="C71" s="96" t="s">
        <v>2170</v>
      </c>
      <c r="D71" s="96" t="s">
        <v>2171</v>
      </c>
      <c r="E71" s="144" t="s">
        <v>1880</v>
      </c>
      <c r="F71" s="106">
        <f>F272</f>
        <v>33660</v>
      </c>
      <c r="G71" s="106">
        <f>G272</f>
        <v>168867</v>
      </c>
      <c r="H71" s="107">
        <f>H272</f>
        <v>5.016844919786096</v>
      </c>
      <c r="J71" s="153">
        <f>J23</f>
        <v>2.9499999999999998E-2</v>
      </c>
      <c r="L71" s="106">
        <f>L272</f>
        <v>178977.10950675004</v>
      </c>
      <c r="N71" s="106">
        <f>N272</f>
        <v>99431.727503750008</v>
      </c>
      <c r="P71" s="108">
        <f>P272</f>
        <v>99560</v>
      </c>
      <c r="Q71" s="76"/>
      <c r="R71" s="154">
        <f t="shared" si="41"/>
        <v>128.2724962499924</v>
      </c>
      <c r="S71" s="76"/>
      <c r="T71" s="155">
        <f t="shared" si="42"/>
        <v>1.2900559959109095E-3</v>
      </c>
      <c r="V71" s="108">
        <f>V272</f>
        <v>2489</v>
      </c>
      <c r="X71" s="267">
        <v>0.5017990157744654</v>
      </c>
      <c r="Y71" s="267"/>
      <c r="Z71" s="267"/>
      <c r="AA71" s="69"/>
      <c r="AC71" s="69"/>
      <c r="AD71" s="292"/>
      <c r="AE71" s="292"/>
      <c r="AF71" s="292"/>
      <c r="AG71" s="69"/>
      <c r="AH71" s="66">
        <f>AH23</f>
        <v>3</v>
      </c>
      <c r="AJ71" s="301" t="s">
        <v>3238</v>
      </c>
      <c r="AL71" s="311">
        <f t="shared" si="45"/>
        <v>99560</v>
      </c>
    </row>
    <row r="72" spans="1:40" ht="15" customHeight="1">
      <c r="A72" s="68">
        <f t="shared" si="43"/>
        <v>17</v>
      </c>
      <c r="B72" s="95" t="s">
        <v>2024</v>
      </c>
      <c r="C72" s="96" t="s">
        <v>2170</v>
      </c>
      <c r="D72" s="96" t="s">
        <v>2470</v>
      </c>
      <c r="E72" s="144"/>
      <c r="F72" s="106">
        <f>F275</f>
        <v>13802</v>
      </c>
      <c r="G72" s="106">
        <f>G275</f>
        <v>53870</v>
      </c>
      <c r="H72" s="107">
        <f>H275</f>
        <v>3.9030575278945081</v>
      </c>
      <c r="J72" s="153">
        <f>J23</f>
        <v>2.9499999999999998E-2</v>
      </c>
      <c r="L72" s="106">
        <f>L275</f>
        <v>57095.210367500011</v>
      </c>
      <c r="N72" s="106">
        <f>N275</f>
        <v>31719.561315277781</v>
      </c>
      <c r="P72" s="108">
        <f>P275</f>
        <v>31760</v>
      </c>
      <c r="Q72" s="76"/>
      <c r="R72" s="154">
        <f t="shared" si="41"/>
        <v>40.438684722219477</v>
      </c>
      <c r="S72" s="76"/>
      <c r="T72" s="155">
        <f t="shared" si="42"/>
        <v>1.274881588691522E-3</v>
      </c>
      <c r="V72" s="108">
        <f>V275</f>
        <v>794</v>
      </c>
      <c r="X72" s="267">
        <v>0.5017990157744654</v>
      </c>
      <c r="Y72" s="267"/>
      <c r="Z72" s="267"/>
      <c r="AA72" s="69"/>
      <c r="AB72" s="294"/>
      <c r="AC72" s="69"/>
      <c r="AD72" s="292"/>
      <c r="AE72" s="292"/>
      <c r="AF72" s="292"/>
      <c r="AG72" s="69"/>
      <c r="AH72" s="66">
        <f>AH23</f>
        <v>3</v>
      </c>
      <c r="AJ72" s="360" t="s">
        <v>3300</v>
      </c>
    </row>
    <row r="73" spans="1:40" ht="15" customHeight="1">
      <c r="A73" s="68">
        <f t="shared" si="43"/>
        <v>18</v>
      </c>
      <c r="B73" s="95" t="s">
        <v>2024</v>
      </c>
      <c r="C73" s="96" t="s">
        <v>2170</v>
      </c>
      <c r="D73" s="96" t="s">
        <v>2178</v>
      </c>
      <c r="E73" s="144"/>
      <c r="F73" s="106">
        <f>F284</f>
        <v>55435</v>
      </c>
      <c r="G73" s="106">
        <f>G284</f>
        <v>283651</v>
      </c>
      <c r="H73" s="107">
        <f>H284</f>
        <v>5.1168215026607742</v>
      </c>
      <c r="J73" s="153">
        <f t="shared" ref="J73:J78" si="46">J23</f>
        <v>2.9499999999999998E-2</v>
      </c>
      <c r="L73" s="106">
        <f>L284</f>
        <v>300633.25628275005</v>
      </c>
      <c r="N73" s="106">
        <f>N284</f>
        <v>167018.4757126389</v>
      </c>
      <c r="P73" s="108">
        <f>P284</f>
        <v>167120</v>
      </c>
      <c r="Q73" s="76"/>
      <c r="R73" s="154">
        <f t="shared" si="41"/>
        <v>101.52428736109869</v>
      </c>
      <c r="S73" s="76"/>
      <c r="T73" s="155">
        <f t="shared" si="42"/>
        <v>6.0786261476709175E-4</v>
      </c>
      <c r="V73" s="108">
        <f>V284</f>
        <v>4178</v>
      </c>
      <c r="X73" s="267">
        <v>0.5017990157744654</v>
      </c>
      <c r="Y73" s="267"/>
      <c r="Z73" s="267"/>
      <c r="AA73" s="69"/>
      <c r="AB73" s="294"/>
      <c r="AC73" s="69"/>
      <c r="AD73" s="292"/>
      <c r="AE73" s="292"/>
      <c r="AF73" s="292"/>
      <c r="AG73" s="69"/>
      <c r="AH73" s="66">
        <f>AH23</f>
        <v>3</v>
      </c>
      <c r="AJ73" s="360" t="s">
        <v>3300</v>
      </c>
    </row>
    <row r="74" spans="1:40" ht="15" customHeight="1">
      <c r="A74" s="68">
        <f t="shared" si="43"/>
        <v>19</v>
      </c>
      <c r="B74" s="97" t="s">
        <v>2024</v>
      </c>
      <c r="C74" s="98" t="s">
        <v>2278</v>
      </c>
      <c r="D74" s="98" t="s">
        <v>2279</v>
      </c>
      <c r="E74" s="144" t="s">
        <v>1878</v>
      </c>
      <c r="F74" s="109">
        <f>F419</f>
        <v>44994</v>
      </c>
      <c r="G74" s="109">
        <f>G419</f>
        <v>241453</v>
      </c>
      <c r="H74" s="110">
        <f>H419</f>
        <v>5.3663377339200782</v>
      </c>
      <c r="J74" s="156">
        <f t="shared" si="46"/>
        <v>2.1999999999999999E-2</v>
      </c>
      <c r="L74" s="109">
        <f>L419</f>
        <v>252193.79525200001</v>
      </c>
      <c r="N74" s="109">
        <f>N419</f>
        <v>140107.66402888889</v>
      </c>
      <c r="P74" s="111">
        <f>P419</f>
        <v>140280</v>
      </c>
      <c r="Q74" s="76"/>
      <c r="R74" s="157">
        <f t="shared" si="41"/>
        <v>172.33597111111158</v>
      </c>
      <c r="S74" s="76"/>
      <c r="T74" s="158">
        <f t="shared" si="42"/>
        <v>1.2300252973711525E-3</v>
      </c>
      <c r="V74" s="111">
        <f>V419</f>
        <v>3507</v>
      </c>
      <c r="X74" s="267">
        <v>0.49971215930222446</v>
      </c>
      <c r="Y74" s="267"/>
      <c r="Z74" s="267"/>
      <c r="AA74" s="69"/>
      <c r="AC74" s="69"/>
      <c r="AD74" s="292"/>
      <c r="AE74" s="292"/>
      <c r="AF74" s="292"/>
      <c r="AG74" s="69"/>
      <c r="AH74" s="66">
        <f>AH24</f>
        <v>3</v>
      </c>
      <c r="AJ74" s="301" t="s">
        <v>3238</v>
      </c>
      <c r="AL74" s="311">
        <f>P74</f>
        <v>140280</v>
      </c>
    </row>
    <row r="75" spans="1:40" ht="15" customHeight="1">
      <c r="A75" s="68">
        <f t="shared" si="43"/>
        <v>20</v>
      </c>
      <c r="B75" s="97" t="s">
        <v>2024</v>
      </c>
      <c r="C75" s="98" t="s">
        <v>2368</v>
      </c>
      <c r="D75" s="98" t="s">
        <v>2369</v>
      </c>
      <c r="E75" s="144" t="s">
        <v>1878</v>
      </c>
      <c r="F75" s="109">
        <f>F513</f>
        <v>44465</v>
      </c>
      <c r="G75" s="109">
        <f>G513</f>
        <v>253260</v>
      </c>
      <c r="H75" s="110">
        <f>H513</f>
        <v>5.6957157314741931</v>
      </c>
      <c r="J75" s="156">
        <f t="shared" si="46"/>
        <v>3.44E-2</v>
      </c>
      <c r="L75" s="109">
        <f>L513</f>
        <v>270983.98575360002</v>
      </c>
      <c r="N75" s="109">
        <f>N513</f>
        <v>150546.65875199996</v>
      </c>
      <c r="P75" s="111">
        <f>P513</f>
        <v>150680</v>
      </c>
      <c r="Q75" s="76"/>
      <c r="R75" s="157">
        <f t="shared" si="41"/>
        <v>133.34124800004065</v>
      </c>
      <c r="S75" s="76"/>
      <c r="T75" s="158">
        <f t="shared" si="42"/>
        <v>8.8571376545591555E-4</v>
      </c>
      <c r="V75" s="111">
        <f>V513</f>
        <v>3767</v>
      </c>
      <c r="X75" s="267">
        <v>0.48834794282555477</v>
      </c>
      <c r="Y75" s="267"/>
      <c r="Z75" s="267"/>
      <c r="AA75" s="69"/>
      <c r="AB75" s="314" t="s">
        <v>3270</v>
      </c>
      <c r="AC75" s="69"/>
      <c r="AD75" s="292"/>
      <c r="AE75" s="292"/>
      <c r="AF75" s="292"/>
      <c r="AG75" s="69"/>
      <c r="AH75" s="66">
        <f t="shared" ref="AH75:AH77" si="47">AH25</f>
        <v>3</v>
      </c>
      <c r="AJ75" s="360" t="s">
        <v>3268</v>
      </c>
    </row>
    <row r="76" spans="1:40" ht="15" customHeight="1">
      <c r="A76" s="68">
        <f t="shared" si="43"/>
        <v>21</v>
      </c>
      <c r="B76" s="97" t="s">
        <v>2024</v>
      </c>
      <c r="C76" s="98" t="s">
        <v>2256</v>
      </c>
      <c r="D76" s="98" t="s">
        <v>2257</v>
      </c>
      <c r="E76" s="144" t="s">
        <v>1878</v>
      </c>
      <c r="F76" s="109">
        <f>F395</f>
        <v>43964</v>
      </c>
      <c r="G76" s="109">
        <f>G395</f>
        <v>258073</v>
      </c>
      <c r="H76" s="110">
        <f>H395</f>
        <v>5.8700982622145395</v>
      </c>
      <c r="J76" s="156">
        <f t="shared" si="46"/>
        <v>3.7100000000000001E-2</v>
      </c>
      <c r="L76" s="109">
        <f>L395</f>
        <v>277577.23085792991</v>
      </c>
      <c r="N76" s="109">
        <f>N395</f>
        <v>154209.57269884995</v>
      </c>
      <c r="P76" s="111">
        <f>P395</f>
        <v>154360</v>
      </c>
      <c r="Q76" s="76"/>
      <c r="R76" s="157">
        <f t="shared" si="41"/>
        <v>150.42730115004815</v>
      </c>
      <c r="S76" s="76"/>
      <c r="T76" s="158">
        <f t="shared" si="42"/>
        <v>9.754731727569983E-4</v>
      </c>
      <c r="V76" s="111">
        <f>V395</f>
        <v>3859</v>
      </c>
      <c r="X76" s="267">
        <v>0.48827269803505208</v>
      </c>
      <c r="Y76" s="267"/>
      <c r="Z76" s="267"/>
      <c r="AA76" s="69"/>
      <c r="AB76" s="294"/>
      <c r="AC76" s="69"/>
      <c r="AD76" s="292"/>
      <c r="AE76" s="292"/>
      <c r="AF76" s="292"/>
      <c r="AG76" s="69"/>
      <c r="AH76" s="66">
        <f t="shared" si="47"/>
        <v>3</v>
      </c>
      <c r="AJ76" s="301" t="s">
        <v>3238</v>
      </c>
      <c r="AL76" s="311">
        <f t="shared" ref="AL76:AL77" si="48">P76</f>
        <v>154360</v>
      </c>
    </row>
    <row r="77" spans="1:40" ht="15" customHeight="1">
      <c r="A77" s="68">
        <f t="shared" si="43"/>
        <v>22</v>
      </c>
      <c r="B77" s="97" t="s">
        <v>2024</v>
      </c>
      <c r="C77" s="98" t="s">
        <v>2377</v>
      </c>
      <c r="D77" s="98" t="s">
        <v>2378</v>
      </c>
      <c r="E77" s="144" t="s">
        <v>1878</v>
      </c>
      <c r="F77" s="109">
        <f>F520</f>
        <v>23540</v>
      </c>
      <c r="G77" s="109">
        <f>G520</f>
        <v>142487</v>
      </c>
      <c r="H77" s="110">
        <f>H520</f>
        <v>6.0529736618521666</v>
      </c>
      <c r="J77" s="156">
        <f t="shared" si="46"/>
        <v>2.8000000000000001E-2</v>
      </c>
      <c r="L77" s="109">
        <f>L520</f>
        <v>150577.98180799998</v>
      </c>
      <c r="N77" s="109">
        <f>N520</f>
        <v>83654.43433777777</v>
      </c>
      <c r="P77" s="111">
        <f>P520</f>
        <v>83760</v>
      </c>
      <c r="Q77" s="76"/>
      <c r="R77" s="157">
        <f t="shared" si="41"/>
        <v>105.56566222223046</v>
      </c>
      <c r="S77" s="76"/>
      <c r="T77" s="158">
        <f t="shared" si="42"/>
        <v>1.2619254801960657E-3</v>
      </c>
      <c r="V77" s="111">
        <f>V520</f>
        <v>2094</v>
      </c>
      <c r="X77" s="267">
        <v>0.4840160856779917</v>
      </c>
      <c r="Y77" s="267"/>
      <c r="Z77" s="267"/>
      <c r="AA77" s="69"/>
      <c r="AC77" s="69"/>
      <c r="AD77" s="292"/>
      <c r="AE77" s="292"/>
      <c r="AF77" s="292"/>
      <c r="AG77" s="69"/>
      <c r="AH77" s="66">
        <f t="shared" si="47"/>
        <v>3</v>
      </c>
      <c r="AJ77" s="301" t="s">
        <v>3238</v>
      </c>
      <c r="AL77" s="311">
        <f t="shared" si="48"/>
        <v>83760</v>
      </c>
    </row>
    <row r="78" spans="1:40" ht="15" customHeight="1">
      <c r="A78" s="68">
        <f t="shared" si="43"/>
        <v>23</v>
      </c>
      <c r="B78" s="95" t="s">
        <v>2024</v>
      </c>
      <c r="C78" s="96" t="s">
        <v>2203</v>
      </c>
      <c r="D78" s="96" t="s">
        <v>2204</v>
      </c>
      <c r="E78" s="144" t="s">
        <v>1879</v>
      </c>
      <c r="F78" s="106">
        <f>F310</f>
        <v>18995</v>
      </c>
      <c r="G78" s="106">
        <f>G310</f>
        <v>103796</v>
      </c>
      <c r="H78" s="107">
        <f>H310</f>
        <v>5.4643853645696234</v>
      </c>
      <c r="J78" s="153">
        <f t="shared" si="46"/>
        <v>4.02E-2</v>
      </c>
      <c r="L78" s="106">
        <f>L310</f>
        <v>112308.93688784001</v>
      </c>
      <c r="N78" s="106">
        <f>N310</f>
        <v>62393.853826577775</v>
      </c>
      <c r="P78" s="108">
        <f>P310</f>
        <v>62520</v>
      </c>
      <c r="Q78" s="76"/>
      <c r="R78" s="154">
        <f t="shared" si="41"/>
        <v>126.14617342222482</v>
      </c>
      <c r="S78" s="76"/>
      <c r="T78" s="155">
        <f t="shared" si="42"/>
        <v>2.0217724292659511E-3</v>
      </c>
      <c r="V78" s="108">
        <f>V310</f>
        <v>1563</v>
      </c>
      <c r="X78" s="267">
        <v>0.48311415636394311</v>
      </c>
      <c r="Y78" s="267"/>
      <c r="Z78" s="267"/>
      <c r="AA78" s="69"/>
      <c r="AB78" s="314" t="s">
        <v>3271</v>
      </c>
      <c r="AC78" s="69"/>
      <c r="AD78" s="292"/>
      <c r="AE78" s="292"/>
      <c r="AF78" s="292"/>
      <c r="AG78" s="69"/>
      <c r="AH78" s="66">
        <f>AH28</f>
        <v>3</v>
      </c>
      <c r="AJ78" s="360" t="s">
        <v>3268</v>
      </c>
    </row>
    <row r="79" spans="1:40" ht="15" customHeight="1">
      <c r="A79" s="68">
        <f t="shared" si="43"/>
        <v>24</v>
      </c>
      <c r="B79" s="95" t="s">
        <v>2024</v>
      </c>
      <c r="C79" s="96" t="s">
        <v>2203</v>
      </c>
      <c r="D79" s="96" t="s">
        <v>2210</v>
      </c>
      <c r="E79" s="144"/>
      <c r="F79" s="106">
        <f>F317</f>
        <v>19526</v>
      </c>
      <c r="G79" s="106">
        <f>G317</f>
        <v>109578</v>
      </c>
      <c r="H79" s="107">
        <f>H317</f>
        <v>5.6119020792789103</v>
      </c>
      <c r="J79" s="153">
        <f t="shared" ref="J79:J84" si="49">J28</f>
        <v>4.02E-2</v>
      </c>
      <c r="L79" s="106">
        <f>L317</f>
        <v>118565.15363112002</v>
      </c>
      <c r="N79" s="106">
        <f>N317</f>
        <v>65869.529795066672</v>
      </c>
      <c r="P79" s="108">
        <f>P317</f>
        <v>66000</v>
      </c>
      <c r="Q79" s="76"/>
      <c r="R79" s="154">
        <f t="shared" si="41"/>
        <v>130.4702049333282</v>
      </c>
      <c r="S79" s="76"/>
      <c r="T79" s="155">
        <f t="shared" si="42"/>
        <v>1.980736849636656E-3</v>
      </c>
      <c r="V79" s="108">
        <f>V317</f>
        <v>1650</v>
      </c>
      <c r="X79" s="267">
        <v>0.48311415636394311</v>
      </c>
      <c r="Y79" s="267"/>
      <c r="Z79" s="267"/>
      <c r="AA79" s="69"/>
      <c r="AB79" s="314" t="s">
        <v>3271</v>
      </c>
      <c r="AC79" s="69"/>
      <c r="AE79" s="72"/>
      <c r="AF79" s="72"/>
      <c r="AG79" s="69"/>
      <c r="AH79" s="66">
        <f>AH28</f>
        <v>3</v>
      </c>
      <c r="AJ79" s="360" t="s">
        <v>3268</v>
      </c>
    </row>
    <row r="80" spans="1:40" ht="15" customHeight="1">
      <c r="A80" s="68">
        <f t="shared" si="43"/>
        <v>25</v>
      </c>
      <c r="B80" s="97" t="s">
        <v>2024</v>
      </c>
      <c r="C80" s="98" t="s">
        <v>2415</v>
      </c>
      <c r="D80" s="98" t="s">
        <v>2416</v>
      </c>
      <c r="E80" s="144" t="s">
        <v>1878</v>
      </c>
      <c r="F80" s="109">
        <f>F581</f>
        <v>55390</v>
      </c>
      <c r="G80" s="109">
        <f>G581</f>
        <v>246636</v>
      </c>
      <c r="H80" s="110">
        <f>H581</f>
        <v>4.4527170969489074</v>
      </c>
      <c r="J80" s="156">
        <f t="shared" si="49"/>
        <v>2.3599999999999999E-2</v>
      </c>
      <c r="L80" s="109">
        <f>L581</f>
        <v>258414.58558656002</v>
      </c>
      <c r="N80" s="109">
        <f>N581</f>
        <v>143563.65865919998</v>
      </c>
      <c r="P80" s="111">
        <f>P581</f>
        <v>143960</v>
      </c>
      <c r="Q80" s="76"/>
      <c r="R80" s="157">
        <f t="shared" si="41"/>
        <v>396.34134080001968</v>
      </c>
      <c r="S80" s="76"/>
      <c r="T80" s="158">
        <f t="shared" si="42"/>
        <v>2.7607358610223114E-3</v>
      </c>
      <c r="V80" s="111">
        <f>V581</f>
        <v>3599</v>
      </c>
      <c r="X80" s="267">
        <v>0.4623453186071782</v>
      </c>
      <c r="Y80" s="267"/>
      <c r="Z80" s="267"/>
      <c r="AA80" s="69"/>
      <c r="AC80" s="69"/>
      <c r="AD80" s="139"/>
      <c r="AE80" s="353"/>
      <c r="AF80" s="353"/>
      <c r="AG80" s="69"/>
      <c r="AH80" s="66">
        <f>AH29</f>
        <v>3</v>
      </c>
      <c r="AJ80" s="360" t="s">
        <v>3301</v>
      </c>
      <c r="AN80" s="316"/>
    </row>
    <row r="81" spans="1:42" ht="15" customHeight="1">
      <c r="A81" s="68">
        <f t="shared" si="43"/>
        <v>26</v>
      </c>
      <c r="B81" s="97" t="s">
        <v>2024</v>
      </c>
      <c r="C81" s="98" t="s">
        <v>2217</v>
      </c>
      <c r="D81" s="98" t="s">
        <v>2218</v>
      </c>
      <c r="E81" s="144" t="s">
        <v>1878</v>
      </c>
      <c r="F81" s="109">
        <f>F360</f>
        <v>21652</v>
      </c>
      <c r="G81" s="109">
        <f>G360</f>
        <v>104580</v>
      </c>
      <c r="H81" s="110">
        <f>H360</f>
        <v>4.8300387954923334</v>
      </c>
      <c r="J81" s="156">
        <f t="shared" si="49"/>
        <v>2.8500000000000001E-2</v>
      </c>
      <c r="L81" s="109">
        <f>L360</f>
        <v>110626.00510499999</v>
      </c>
      <c r="N81" s="109">
        <f>N360</f>
        <v>61458.891724999994</v>
      </c>
      <c r="P81" s="111">
        <f>P360</f>
        <v>61800</v>
      </c>
      <c r="Q81" s="76"/>
      <c r="R81" s="157">
        <f t="shared" si="41"/>
        <v>341.10827500000596</v>
      </c>
      <c r="S81" s="76"/>
      <c r="T81" s="158">
        <f t="shared" si="42"/>
        <v>5.5501859116872318E-3</v>
      </c>
      <c r="V81" s="111">
        <f>V360</f>
        <v>1545</v>
      </c>
      <c r="X81" s="267">
        <v>0.43983553260661695</v>
      </c>
      <c r="Y81" s="267"/>
      <c r="Z81" s="267"/>
      <c r="AA81" s="69"/>
      <c r="AC81" s="69"/>
      <c r="AD81" s="139"/>
      <c r="AE81" s="353"/>
      <c r="AF81" s="353"/>
      <c r="AG81" s="69"/>
      <c r="AH81" s="66">
        <f t="shared" ref="AH81:AH83" si="50">AH30</f>
        <v>2</v>
      </c>
      <c r="AJ81" s="301" t="s">
        <v>3238</v>
      </c>
      <c r="AN81" s="311">
        <f>P81</f>
        <v>61800</v>
      </c>
    </row>
    <row r="82" spans="1:42" ht="15" customHeight="1">
      <c r="A82" s="68">
        <f t="shared" si="43"/>
        <v>27</v>
      </c>
      <c r="B82" s="97" t="s">
        <v>2024</v>
      </c>
      <c r="C82" s="98" t="s">
        <v>2076</v>
      </c>
      <c r="D82" s="98" t="s">
        <v>2077</v>
      </c>
      <c r="E82" s="144" t="s">
        <v>1878</v>
      </c>
      <c r="F82" s="109">
        <f>F179</f>
        <v>75921</v>
      </c>
      <c r="G82" s="109">
        <f>G179</f>
        <v>390076</v>
      </c>
      <c r="H82" s="110">
        <f>H179</f>
        <v>5.1379196796670223</v>
      </c>
      <c r="J82" s="156">
        <f t="shared" si="49"/>
        <v>3.1600000000000003E-2</v>
      </c>
      <c r="L82" s="109">
        <f>L179</f>
        <v>415118.31749056</v>
      </c>
      <c r="N82" s="109">
        <f>N179</f>
        <v>230621.28749475561</v>
      </c>
      <c r="P82" s="111">
        <f>P179</f>
        <v>230840</v>
      </c>
      <c r="Q82" s="76"/>
      <c r="R82" s="157">
        <f t="shared" si="41"/>
        <v>218.71250524438801</v>
      </c>
      <c r="S82" s="76"/>
      <c r="T82" s="158">
        <f t="shared" si="42"/>
        <v>9.4836217254819373E-4</v>
      </c>
      <c r="V82" s="111">
        <f>V179</f>
        <v>5771</v>
      </c>
      <c r="X82" s="267">
        <v>0.42186907166808518</v>
      </c>
      <c r="Y82" s="267"/>
      <c r="Z82" s="267"/>
      <c r="AA82" s="69"/>
      <c r="AB82" s="314" t="s">
        <v>3276</v>
      </c>
      <c r="AC82" s="69"/>
      <c r="AD82" s="139"/>
      <c r="AE82" s="353"/>
      <c r="AF82" s="353"/>
      <c r="AG82" s="69"/>
      <c r="AH82" s="66">
        <f t="shared" si="50"/>
        <v>2</v>
      </c>
      <c r="AJ82" s="360" t="s">
        <v>3268</v>
      </c>
    </row>
    <row r="83" spans="1:42" ht="15" customHeight="1">
      <c r="A83" s="68">
        <f t="shared" si="43"/>
        <v>28</v>
      </c>
      <c r="B83" s="97" t="s">
        <v>2024</v>
      </c>
      <c r="C83" s="98" t="s">
        <v>2264</v>
      </c>
      <c r="D83" s="98" t="s">
        <v>2265</v>
      </c>
      <c r="E83" s="144" t="s">
        <v>1878</v>
      </c>
      <c r="F83" s="109">
        <f>F409</f>
        <v>18238</v>
      </c>
      <c r="G83" s="109">
        <f>G409</f>
        <v>95623</v>
      </c>
      <c r="H83" s="110">
        <f>H409</f>
        <v>5.2430639324487336</v>
      </c>
      <c r="J83" s="156">
        <f t="shared" si="49"/>
        <v>2.9399999999999999E-2</v>
      </c>
      <c r="L83" s="109">
        <f>L409</f>
        <v>101328.28509628003</v>
      </c>
      <c r="N83" s="109">
        <f>N409</f>
        <v>56293.491720155565</v>
      </c>
      <c r="P83" s="111">
        <f>P409</f>
        <v>56560</v>
      </c>
      <c r="Q83" s="76"/>
      <c r="R83" s="157">
        <f t="shared" si="41"/>
        <v>266.50827984443458</v>
      </c>
      <c r="S83" s="76"/>
      <c r="T83" s="158">
        <f t="shared" si="42"/>
        <v>4.7342645073304773E-3</v>
      </c>
      <c r="V83" s="111">
        <f>V409</f>
        <v>1414</v>
      </c>
      <c r="X83" s="267">
        <v>0.40947261642073562</v>
      </c>
      <c r="Y83" s="267"/>
      <c r="Z83" s="267"/>
      <c r="AA83" s="69"/>
      <c r="AB83" s="294"/>
      <c r="AC83" s="69"/>
      <c r="AD83" s="139"/>
      <c r="AE83" s="353"/>
      <c r="AF83" s="353"/>
      <c r="AG83" s="69"/>
      <c r="AH83" s="66">
        <f t="shared" si="50"/>
        <v>2</v>
      </c>
      <c r="AJ83" s="301" t="s">
        <v>3238</v>
      </c>
      <c r="AN83" s="311">
        <f>P83</f>
        <v>56560</v>
      </c>
    </row>
    <row r="84" spans="1:42" ht="15" customHeight="1">
      <c r="A84" s="68">
        <f t="shared" si="43"/>
        <v>29</v>
      </c>
      <c r="B84" s="95" t="s">
        <v>2024</v>
      </c>
      <c r="C84" s="96" t="s">
        <v>2043</v>
      </c>
      <c r="D84" s="96" t="s">
        <v>2044</v>
      </c>
      <c r="E84" s="144" t="s">
        <v>1879</v>
      </c>
      <c r="F84" s="106">
        <f>F141</f>
        <v>21902</v>
      </c>
      <c r="G84" s="106">
        <f>G141</f>
        <v>122074</v>
      </c>
      <c r="H84" s="107">
        <f>H141</f>
        <v>5.5736462423522966</v>
      </c>
      <c r="J84" s="153">
        <f t="shared" si="49"/>
        <v>3.5299999999999998E-2</v>
      </c>
      <c r="L84" s="106">
        <f>L141</f>
        <v>130844.53959065996</v>
      </c>
      <c r="N84" s="106">
        <f>N141</f>
        <v>72691.41088369998</v>
      </c>
      <c r="P84" s="108">
        <f>P141</f>
        <v>72840</v>
      </c>
      <c r="Q84" s="76"/>
      <c r="R84" s="154">
        <f t="shared" si="41"/>
        <v>148.58911630001967</v>
      </c>
      <c r="S84" s="76"/>
      <c r="T84" s="155">
        <f t="shared" si="42"/>
        <v>2.0441082996414733E-3</v>
      </c>
      <c r="V84" s="108">
        <f>V141</f>
        <v>1821</v>
      </c>
      <c r="X84" s="267">
        <v>0.40098542019487715</v>
      </c>
      <c r="Y84" s="267"/>
      <c r="Z84" s="267"/>
      <c r="AA84" s="69"/>
      <c r="AB84" s="314" t="s">
        <v>3272</v>
      </c>
      <c r="AC84" s="69"/>
      <c r="AD84" s="139"/>
      <c r="AE84" s="353"/>
      <c r="AF84" s="353"/>
      <c r="AG84" s="69"/>
      <c r="AH84" s="66">
        <f>AH33</f>
        <v>2</v>
      </c>
      <c r="AJ84" s="360" t="s">
        <v>3268</v>
      </c>
    </row>
    <row r="85" spans="1:42" ht="15" customHeight="1">
      <c r="A85" s="68">
        <f t="shared" si="43"/>
        <v>30</v>
      </c>
      <c r="B85" s="95" t="s">
        <v>2024</v>
      </c>
      <c r="C85" s="96" t="s">
        <v>2043</v>
      </c>
      <c r="D85" s="96" t="s">
        <v>2052</v>
      </c>
      <c r="E85" s="144"/>
      <c r="F85" s="106">
        <f>F147</f>
        <v>15345</v>
      </c>
      <c r="G85" s="106">
        <f>G147</f>
        <v>86365</v>
      </c>
      <c r="H85" s="107">
        <f>H147</f>
        <v>5.628217660475725</v>
      </c>
      <c r="J85" s="153">
        <f>J33</f>
        <v>3.5299999999999998E-2</v>
      </c>
      <c r="L85" s="106">
        <f>L147</f>
        <v>92569.987562849987</v>
      </c>
      <c r="N85" s="106">
        <f>N147</f>
        <v>51427.770868249994</v>
      </c>
      <c r="P85" s="108">
        <f>P147</f>
        <v>51520</v>
      </c>
      <c r="Q85" s="76"/>
      <c r="R85" s="154">
        <f t="shared" si="41"/>
        <v>92.229131750005763</v>
      </c>
      <c r="S85" s="76"/>
      <c r="T85" s="155">
        <f t="shared" si="42"/>
        <v>1.793372144911405E-3</v>
      </c>
      <c r="V85" s="108">
        <f>V147</f>
        <v>1288</v>
      </c>
      <c r="X85" s="267">
        <v>0.40098542019487715</v>
      </c>
      <c r="Y85" s="267"/>
      <c r="Z85" s="267"/>
      <c r="AB85" s="314" t="s">
        <v>3272</v>
      </c>
      <c r="AE85" s="72"/>
      <c r="AF85" s="72"/>
      <c r="AH85" s="66">
        <f>AH33</f>
        <v>2</v>
      </c>
      <c r="AJ85" s="360" t="s">
        <v>3268</v>
      </c>
    </row>
    <row r="86" spans="1:42" ht="15" customHeight="1">
      <c r="A86" s="68">
        <f t="shared" si="43"/>
        <v>31</v>
      </c>
      <c r="B86" s="95" t="s">
        <v>2024</v>
      </c>
      <c r="C86" s="96" t="s">
        <v>2383</v>
      </c>
      <c r="D86" s="96" t="s">
        <v>2384</v>
      </c>
      <c r="E86" s="144" t="s">
        <v>1880</v>
      </c>
      <c r="F86" s="106">
        <f>F528</f>
        <v>19851</v>
      </c>
      <c r="G86" s="106">
        <f>G528</f>
        <v>117138</v>
      </c>
      <c r="H86" s="107">
        <f>H528</f>
        <v>5.9008614175608285</v>
      </c>
      <c r="J86" s="153">
        <f>J34</f>
        <v>3.4299999999999997E-2</v>
      </c>
      <c r="L86" s="106">
        <f>L528</f>
        <v>125311.47848562</v>
      </c>
      <c r="N86" s="106">
        <f>N528</f>
        <v>69617.488047566672</v>
      </c>
      <c r="P86" s="108">
        <f>P528</f>
        <v>69760</v>
      </c>
      <c r="Q86" s="76"/>
      <c r="R86" s="154">
        <f t="shared" si="41"/>
        <v>142.51195243332768</v>
      </c>
      <c r="S86" s="76"/>
      <c r="T86" s="155">
        <f t="shared" si="42"/>
        <v>2.0470711660259175E-3</v>
      </c>
      <c r="V86" s="108">
        <f>V528</f>
        <v>1744</v>
      </c>
      <c r="X86" s="267">
        <v>0.38429938301983557</v>
      </c>
      <c r="Y86" s="267"/>
      <c r="Z86" s="267"/>
      <c r="AB86" s="314" t="s">
        <v>3273</v>
      </c>
      <c r="AE86" s="72"/>
      <c r="AF86" s="72"/>
      <c r="AH86" s="66">
        <f>AH34</f>
        <v>2</v>
      </c>
      <c r="AJ86" s="360" t="s">
        <v>3268</v>
      </c>
    </row>
    <row r="87" spans="1:42" ht="15" customHeight="1">
      <c r="A87" s="68">
        <f t="shared" si="43"/>
        <v>32</v>
      </c>
      <c r="B87" s="95" t="s">
        <v>2024</v>
      </c>
      <c r="C87" s="96" t="s">
        <v>2383</v>
      </c>
      <c r="D87" s="96" t="s">
        <v>2390</v>
      </c>
      <c r="E87" s="144"/>
      <c r="F87" s="106">
        <f>F536</f>
        <v>25007</v>
      </c>
      <c r="G87" s="106">
        <f>G536</f>
        <v>144282</v>
      </c>
      <c r="H87" s="107">
        <f>H536</f>
        <v>5.7696644939416961</v>
      </c>
      <c r="J87" s="153">
        <f>J34</f>
        <v>3.4299999999999997E-2</v>
      </c>
      <c r="L87" s="106">
        <f>L536</f>
        <v>154349.49153017998</v>
      </c>
      <c r="N87" s="106">
        <f>N536</f>
        <v>85749.717516766672</v>
      </c>
      <c r="P87" s="108">
        <f>P536</f>
        <v>85840</v>
      </c>
      <c r="Q87" s="76"/>
      <c r="R87" s="154">
        <f t="shared" si="41"/>
        <v>90.282483233328094</v>
      </c>
      <c r="S87" s="76"/>
      <c r="T87" s="155">
        <f t="shared" si="42"/>
        <v>1.0528604157287764E-3</v>
      </c>
      <c r="V87" s="108">
        <f>V536</f>
        <v>2146</v>
      </c>
      <c r="X87" s="267">
        <v>0.38429938301983557</v>
      </c>
      <c r="Y87" s="267"/>
      <c r="Z87" s="267"/>
      <c r="AB87" s="314" t="s">
        <v>3273</v>
      </c>
      <c r="AE87" s="72"/>
      <c r="AF87" s="72"/>
      <c r="AH87" s="66">
        <f>AH34</f>
        <v>2</v>
      </c>
      <c r="AJ87" s="360" t="s">
        <v>3268</v>
      </c>
    </row>
    <row r="88" spans="1:42" ht="15" customHeight="1">
      <c r="A88" s="68">
        <f t="shared" si="43"/>
        <v>33</v>
      </c>
      <c r="B88" s="95" t="s">
        <v>2024</v>
      </c>
      <c r="C88" s="96" t="s">
        <v>2383</v>
      </c>
      <c r="D88" s="96" t="s">
        <v>2396</v>
      </c>
      <c r="E88" s="144"/>
      <c r="F88" s="106">
        <f>F543</f>
        <v>21944</v>
      </c>
      <c r="G88" s="106">
        <f>G543</f>
        <v>124654</v>
      </c>
      <c r="H88" s="107">
        <f>H543</f>
        <v>5.6805504921618661</v>
      </c>
      <c r="J88" s="153">
        <f>J34</f>
        <v>3.4299999999999997E-2</v>
      </c>
      <c r="L88" s="106">
        <f>L543</f>
        <v>133351.91858445999</v>
      </c>
      <c r="N88" s="106">
        <f>N543</f>
        <v>74084.399213588884</v>
      </c>
      <c r="P88" s="108">
        <f>P543</f>
        <v>74200</v>
      </c>
      <c r="Q88" s="76"/>
      <c r="R88" s="154">
        <f t="shared" ref="R88:R104" si="51">P88-N88</f>
        <v>115.60078641111613</v>
      </c>
      <c r="S88" s="76"/>
      <c r="T88" s="155">
        <f t="shared" ref="T88:T104" si="52">R88/N88</f>
        <v>1.5603931143159237E-3</v>
      </c>
      <c r="V88" s="108">
        <f>V543</f>
        <v>1855</v>
      </c>
      <c r="X88" s="267">
        <v>0.38429938301983557</v>
      </c>
      <c r="Y88" s="267"/>
      <c r="Z88" s="267"/>
      <c r="AB88" s="314" t="s">
        <v>3273</v>
      </c>
      <c r="AE88" s="72"/>
      <c r="AF88" s="72"/>
      <c r="AH88" s="66">
        <f>AH34</f>
        <v>2</v>
      </c>
      <c r="AJ88" s="360" t="s">
        <v>3268</v>
      </c>
    </row>
    <row r="89" spans="1:42" ht="15" customHeight="1">
      <c r="A89" s="68">
        <f t="shared" si="43"/>
        <v>34</v>
      </c>
      <c r="B89" s="95" t="s">
        <v>2024</v>
      </c>
      <c r="C89" s="96" t="s">
        <v>2445</v>
      </c>
      <c r="D89" s="96" t="s">
        <v>2446</v>
      </c>
      <c r="E89" s="144" t="s">
        <v>1880</v>
      </c>
      <c r="F89" s="106">
        <f>F604</f>
        <v>37161</v>
      </c>
      <c r="G89" s="106">
        <f>G604</f>
        <v>187164</v>
      </c>
      <c r="H89" s="107">
        <f>H604</f>
        <v>5.0365705982077982</v>
      </c>
      <c r="J89" s="153">
        <f>J35</f>
        <v>2.7300000000000001E-2</v>
      </c>
      <c r="L89" s="106">
        <f>L604</f>
        <v>197522.64585756004</v>
      </c>
      <c r="N89" s="106">
        <f>N604</f>
        <v>109734.80325420001</v>
      </c>
      <c r="P89" s="108">
        <f>P604</f>
        <v>109920</v>
      </c>
      <c r="Q89" s="76"/>
      <c r="R89" s="154">
        <f t="shared" si="51"/>
        <v>185.19674579998537</v>
      </c>
      <c r="S89" s="76"/>
      <c r="T89" s="155">
        <f t="shared" si="52"/>
        <v>1.68767556242825E-3</v>
      </c>
      <c r="V89" s="108">
        <f>V604</f>
        <v>2748</v>
      </c>
      <c r="X89" s="267">
        <v>0.37477630144116963</v>
      </c>
      <c r="Y89" s="267"/>
      <c r="Z89" s="267"/>
      <c r="AB89" s="314" t="s">
        <v>3274</v>
      </c>
      <c r="AD89" s="291" t="s">
        <v>3274</v>
      </c>
      <c r="AE89" s="292"/>
      <c r="AF89" s="352" t="s">
        <v>3298</v>
      </c>
      <c r="AH89" s="66">
        <f>AH35</f>
        <v>2</v>
      </c>
      <c r="AJ89" s="360" t="s">
        <v>3268</v>
      </c>
    </row>
    <row r="90" spans="1:42" ht="15" customHeight="1">
      <c r="A90" s="68">
        <f t="shared" si="43"/>
        <v>35</v>
      </c>
      <c r="B90" s="95" t="s">
        <v>2024</v>
      </c>
      <c r="C90" s="96" t="s">
        <v>2445</v>
      </c>
      <c r="D90" s="96" t="s">
        <v>2469</v>
      </c>
      <c r="E90" s="144"/>
      <c r="F90" s="106">
        <f>F607</f>
        <v>10005</v>
      </c>
      <c r="G90" s="106">
        <f>G607</f>
        <v>41906</v>
      </c>
      <c r="H90" s="107">
        <f>H607</f>
        <v>4.1885057471264364</v>
      </c>
      <c r="J90" s="153">
        <f>J35</f>
        <v>2.7300000000000001E-2</v>
      </c>
      <c r="L90" s="106">
        <f>L607</f>
        <v>44225.299722740005</v>
      </c>
      <c r="N90" s="106">
        <f>N607</f>
        <v>24569.610957077781</v>
      </c>
      <c r="P90" s="108">
        <f>P607</f>
        <v>24600</v>
      </c>
      <c r="Q90" s="76"/>
      <c r="R90" s="154">
        <f t="shared" si="51"/>
        <v>30.389042922219232</v>
      </c>
      <c r="S90" s="76"/>
      <c r="T90" s="155">
        <f t="shared" si="52"/>
        <v>1.2368548682072252E-3</v>
      </c>
      <c r="V90" s="108">
        <f>V607</f>
        <v>615</v>
      </c>
      <c r="X90" s="267">
        <v>0.37477630144116963</v>
      </c>
      <c r="Y90" s="267"/>
      <c r="Z90" s="267"/>
      <c r="AB90" s="314" t="s">
        <v>3274</v>
      </c>
      <c r="AD90" s="291" t="s">
        <v>3274</v>
      </c>
      <c r="AE90" s="292"/>
      <c r="AF90" s="352" t="s">
        <v>3298</v>
      </c>
      <c r="AH90" s="66">
        <f>AH35</f>
        <v>2</v>
      </c>
      <c r="AJ90" s="360" t="s">
        <v>3268</v>
      </c>
    </row>
    <row r="91" spans="1:42" ht="15" customHeight="1">
      <c r="A91" s="68">
        <f t="shared" si="43"/>
        <v>36</v>
      </c>
      <c r="B91" s="95" t="s">
        <v>2024</v>
      </c>
      <c r="C91" s="96" t="s">
        <v>2445</v>
      </c>
      <c r="D91" s="96" t="s">
        <v>2454</v>
      </c>
      <c r="E91" s="144"/>
      <c r="F91" s="106">
        <f>F620</f>
        <v>57200</v>
      </c>
      <c r="G91" s="106">
        <f>G620</f>
        <v>297308</v>
      </c>
      <c r="H91" s="107">
        <f>H620</f>
        <v>5.1976923076923081</v>
      </c>
      <c r="J91" s="153">
        <f>J35</f>
        <v>2.7300000000000001E-2</v>
      </c>
      <c r="L91" s="106">
        <f>L620</f>
        <v>313762.59747932007</v>
      </c>
      <c r="N91" s="106">
        <f>N620</f>
        <v>174312.55415517779</v>
      </c>
      <c r="P91" s="108">
        <f>P620</f>
        <v>174520</v>
      </c>
      <c r="Q91" s="76"/>
      <c r="R91" s="154">
        <f t="shared" si="51"/>
        <v>207.44584482221399</v>
      </c>
      <c r="S91" s="76"/>
      <c r="T91" s="155">
        <f t="shared" si="52"/>
        <v>1.1900797726682386E-3</v>
      </c>
      <c r="V91" s="108">
        <f>V620</f>
        <v>4363</v>
      </c>
      <c r="X91" s="267">
        <v>0.37477630144116963</v>
      </c>
      <c r="Y91" s="267"/>
      <c r="Z91" s="267"/>
      <c r="AB91" s="314" t="s">
        <v>3274</v>
      </c>
      <c r="AD91" s="291" t="s">
        <v>3274</v>
      </c>
      <c r="AE91" s="292"/>
      <c r="AF91" s="352" t="s">
        <v>3298</v>
      </c>
      <c r="AH91" s="66">
        <f>AH35</f>
        <v>2</v>
      </c>
      <c r="AJ91" s="360" t="s">
        <v>3268</v>
      </c>
    </row>
    <row r="92" spans="1:42" ht="15" customHeight="1">
      <c r="A92" s="68">
        <f t="shared" si="43"/>
        <v>37</v>
      </c>
      <c r="B92" s="95" t="s">
        <v>2024</v>
      </c>
      <c r="C92" s="96" t="s">
        <v>2402</v>
      </c>
      <c r="D92" s="96" t="s">
        <v>2403</v>
      </c>
      <c r="E92" s="144" t="s">
        <v>1879</v>
      </c>
      <c r="F92" s="106">
        <f>F551</f>
        <v>20940</v>
      </c>
      <c r="G92" s="106">
        <f>G551</f>
        <v>125801</v>
      </c>
      <c r="H92" s="107">
        <f>H551</f>
        <v>6.0076886341929319</v>
      </c>
      <c r="J92" s="153">
        <f>J36</f>
        <v>3.95E-2</v>
      </c>
      <c r="L92" s="106">
        <f>L551</f>
        <v>135935.56001025005</v>
      </c>
      <c r="N92" s="106">
        <f>N551</f>
        <v>75519.755561250015</v>
      </c>
      <c r="P92" s="108">
        <f>P551</f>
        <v>75560</v>
      </c>
      <c r="Q92" s="76"/>
      <c r="R92" s="154">
        <f t="shared" si="51"/>
        <v>40.24443874998542</v>
      </c>
      <c r="S92" s="76"/>
      <c r="T92" s="155">
        <f t="shared" si="52"/>
        <v>5.3289948372972845E-4</v>
      </c>
      <c r="V92" s="108">
        <f>V551</f>
        <v>1889</v>
      </c>
      <c r="X92" s="267">
        <v>0.361640165003702</v>
      </c>
      <c r="Y92" s="267"/>
      <c r="Z92" s="267"/>
      <c r="AB92" s="314" t="s">
        <v>3278</v>
      </c>
      <c r="AE92" s="72"/>
      <c r="AF92" s="72"/>
      <c r="AH92" s="66">
        <f>AH36</f>
        <v>2</v>
      </c>
      <c r="AJ92" s="360" t="s">
        <v>3268</v>
      </c>
      <c r="AP92" s="72"/>
    </row>
    <row r="93" spans="1:42" ht="15" customHeight="1">
      <c r="A93" s="68">
        <f t="shared" si="43"/>
        <v>38</v>
      </c>
      <c r="B93" s="95" t="s">
        <v>2024</v>
      </c>
      <c r="C93" s="96" t="s">
        <v>2402</v>
      </c>
      <c r="D93" s="96" t="s">
        <v>2409</v>
      </c>
      <c r="E93" s="144"/>
      <c r="F93" s="106">
        <f>F557</f>
        <v>26531</v>
      </c>
      <c r="G93" s="106">
        <f>G557</f>
        <v>157829</v>
      </c>
      <c r="H93" s="107">
        <f>H557</f>
        <v>5.9488522860050503</v>
      </c>
      <c r="J93" s="153">
        <f t="shared" ref="J93:J98" si="53">J36</f>
        <v>3.95E-2</v>
      </c>
      <c r="L93" s="106">
        <f>L557</f>
        <v>170543.74369725003</v>
      </c>
      <c r="N93" s="106">
        <f>N557</f>
        <v>94746.524276250027</v>
      </c>
      <c r="P93" s="108">
        <f>P557</f>
        <v>94840</v>
      </c>
      <c r="Q93" s="76"/>
      <c r="R93" s="154">
        <f t="shared" si="51"/>
        <v>93.475723749972531</v>
      </c>
      <c r="S93" s="76"/>
      <c r="T93" s="155">
        <f t="shared" si="52"/>
        <v>9.8658736522542773E-4</v>
      </c>
      <c r="V93" s="108">
        <f>V557</f>
        <v>2371</v>
      </c>
      <c r="X93" s="267">
        <v>0.361640165003702</v>
      </c>
      <c r="Y93" s="267"/>
      <c r="Z93" s="267"/>
      <c r="AB93" s="314" t="s">
        <v>3278</v>
      </c>
      <c r="AE93" s="72"/>
      <c r="AF93" s="72"/>
      <c r="AH93" s="66">
        <f>AH36</f>
        <v>2</v>
      </c>
      <c r="AJ93" s="360" t="s">
        <v>3268</v>
      </c>
      <c r="AP93" s="72"/>
    </row>
    <row r="94" spans="1:42" ht="15" customHeight="1">
      <c r="A94" s="68">
        <f t="shared" si="43"/>
        <v>39</v>
      </c>
      <c r="B94" s="97" t="s">
        <v>2024</v>
      </c>
      <c r="C94" s="98" t="s">
        <v>2319</v>
      </c>
      <c r="D94" s="98" t="s">
        <v>2320</v>
      </c>
      <c r="E94" s="144" t="s">
        <v>1878</v>
      </c>
      <c r="F94" s="109">
        <f>F466</f>
        <v>97513</v>
      </c>
      <c r="G94" s="109">
        <f>G466</f>
        <v>479172</v>
      </c>
      <c r="H94" s="110">
        <f>H466</f>
        <v>4.9139294247946426</v>
      </c>
      <c r="J94" s="156">
        <f t="shared" si="53"/>
        <v>3.2399999999999998E-2</v>
      </c>
      <c r="L94" s="109">
        <f>L466</f>
        <v>510725.36119871988</v>
      </c>
      <c r="N94" s="109">
        <f>N466</f>
        <v>283736.31177706661</v>
      </c>
      <c r="P94" s="111">
        <f>P466</f>
        <v>284000</v>
      </c>
      <c r="Q94" s="76"/>
      <c r="R94" s="157">
        <f t="shared" si="51"/>
        <v>263.68822293338599</v>
      </c>
      <c r="S94" s="76"/>
      <c r="T94" s="158">
        <f t="shared" si="52"/>
        <v>9.2934253385434668E-4</v>
      </c>
      <c r="V94" s="111">
        <f>V466</f>
        <v>7100</v>
      </c>
      <c r="X94" s="267">
        <v>0.3448657267119114</v>
      </c>
      <c r="Y94" s="267"/>
      <c r="Z94" s="267"/>
      <c r="AE94" s="72"/>
      <c r="AF94" s="72"/>
      <c r="AH94" s="66">
        <f>AH37</f>
        <v>2</v>
      </c>
      <c r="AJ94" s="301" t="s">
        <v>3238</v>
      </c>
      <c r="AP94" s="311">
        <f>P94</f>
        <v>284000</v>
      </c>
    </row>
    <row r="95" spans="1:42" ht="15" customHeight="1">
      <c r="A95" s="68">
        <f t="shared" si="43"/>
        <v>40</v>
      </c>
      <c r="B95" s="97" t="s">
        <v>2024</v>
      </c>
      <c r="C95" s="98" t="s">
        <v>2213</v>
      </c>
      <c r="D95" s="98" t="s">
        <v>2179</v>
      </c>
      <c r="E95" s="144" t="s">
        <v>1878</v>
      </c>
      <c r="F95" s="109">
        <f>F326</f>
        <v>43222</v>
      </c>
      <c r="G95" s="109">
        <f>G326</f>
        <v>236927</v>
      </c>
      <c r="H95" s="110">
        <f>H326</f>
        <v>5.4816297256027022</v>
      </c>
      <c r="J95" s="156">
        <f t="shared" si="53"/>
        <v>3.5499999999999997E-2</v>
      </c>
      <c r="L95" s="109">
        <f>L326</f>
        <v>254047.40425175003</v>
      </c>
      <c r="N95" s="109">
        <f>N326</f>
        <v>141137.44680652779</v>
      </c>
      <c r="P95" s="111">
        <f>P326</f>
        <v>141280</v>
      </c>
      <c r="Q95" s="76"/>
      <c r="R95" s="157">
        <f t="shared" si="51"/>
        <v>142.55319347220939</v>
      </c>
      <c r="S95" s="76"/>
      <c r="T95" s="158">
        <f t="shared" si="52"/>
        <v>1.0100309782960883E-3</v>
      </c>
      <c r="V95" s="111">
        <f>V326</f>
        <v>3532</v>
      </c>
      <c r="X95" s="267">
        <v>0.34448163358334</v>
      </c>
      <c r="Y95" s="267"/>
      <c r="Z95" s="267"/>
      <c r="AE95" s="72"/>
      <c r="AF95" s="72"/>
      <c r="AH95" s="66">
        <f t="shared" ref="AH95:AH97" si="54">AH38</f>
        <v>2</v>
      </c>
      <c r="AJ95" s="301" t="s">
        <v>3238</v>
      </c>
      <c r="AP95" s="311">
        <f t="shared" ref="AP95:AP102" si="55">P95</f>
        <v>141280</v>
      </c>
    </row>
    <row r="96" spans="1:42" ht="15" customHeight="1">
      <c r="A96" s="68">
        <f t="shared" si="43"/>
        <v>41</v>
      </c>
      <c r="B96" s="97" t="s">
        <v>2024</v>
      </c>
      <c r="C96" s="98" t="s">
        <v>2110</v>
      </c>
      <c r="D96" s="98" t="s">
        <v>2111</v>
      </c>
      <c r="E96" s="144" t="s">
        <v>1878</v>
      </c>
      <c r="F96" s="109">
        <f>F222</f>
        <v>33992</v>
      </c>
      <c r="G96" s="109">
        <f>G222</f>
        <v>177322</v>
      </c>
      <c r="H96" s="110">
        <f>H222</f>
        <v>5.2165803718522001</v>
      </c>
      <c r="J96" s="156">
        <f t="shared" si="53"/>
        <v>0.05</v>
      </c>
      <c r="L96" s="109">
        <f>L222</f>
        <v>195497.50499999998</v>
      </c>
      <c r="N96" s="109">
        <f>N222</f>
        <v>108609.72500000002</v>
      </c>
      <c r="P96" s="111">
        <f>P222</f>
        <v>109000</v>
      </c>
      <c r="Q96" s="76"/>
      <c r="R96" s="157">
        <f t="shared" si="51"/>
        <v>390.27499999997963</v>
      </c>
      <c r="S96" s="76"/>
      <c r="T96" s="158">
        <f t="shared" si="52"/>
        <v>3.593370667313443E-3</v>
      </c>
      <c r="V96" s="111">
        <f>V222</f>
        <v>2725</v>
      </c>
      <c r="X96" s="267">
        <v>0.33230507212866989</v>
      </c>
      <c r="Y96" s="267"/>
      <c r="Z96" s="267"/>
      <c r="AE96" s="72"/>
      <c r="AF96" s="72"/>
      <c r="AH96" s="66">
        <f t="shared" si="54"/>
        <v>2</v>
      </c>
      <c r="AJ96" s="301" t="s">
        <v>3238</v>
      </c>
      <c r="AP96" s="311">
        <f t="shared" si="55"/>
        <v>109000</v>
      </c>
    </row>
    <row r="97" spans="1:42" ht="15" customHeight="1">
      <c r="A97" s="68">
        <f t="shared" si="43"/>
        <v>42</v>
      </c>
      <c r="B97" s="97" t="s">
        <v>2024</v>
      </c>
      <c r="C97" s="98" t="s">
        <v>2096</v>
      </c>
      <c r="D97" s="98" t="s">
        <v>2097</v>
      </c>
      <c r="E97" s="144" t="s">
        <v>1878</v>
      </c>
      <c r="F97" s="109">
        <f>F201</f>
        <v>16599</v>
      </c>
      <c r="G97" s="109">
        <f>G201</f>
        <v>89253</v>
      </c>
      <c r="H97" s="110">
        <f>H201</f>
        <v>5.3770106632929693</v>
      </c>
      <c r="J97" s="156">
        <f t="shared" si="53"/>
        <v>5.0099999999999999E-2</v>
      </c>
      <c r="L97" s="109">
        <f>L201</f>
        <v>98420.176522530004</v>
      </c>
      <c r="N97" s="109">
        <f>N201</f>
        <v>54677.875845850001</v>
      </c>
      <c r="P97" s="111">
        <f>P201</f>
        <v>54880</v>
      </c>
      <c r="Q97" s="76"/>
      <c r="R97" s="157">
        <f t="shared" si="51"/>
        <v>202.1241541499985</v>
      </c>
      <c r="S97" s="76"/>
      <c r="T97" s="158">
        <f t="shared" si="52"/>
        <v>3.6966350836275131E-3</v>
      </c>
      <c r="V97" s="111">
        <f>V201</f>
        <v>1372</v>
      </c>
      <c r="X97" s="267">
        <v>0.31326678094853955</v>
      </c>
      <c r="Y97" s="267"/>
      <c r="Z97" s="267"/>
      <c r="AE97" s="72"/>
      <c r="AF97" s="72"/>
      <c r="AH97" s="66">
        <f t="shared" si="54"/>
        <v>2</v>
      </c>
      <c r="AJ97" s="301" t="s">
        <v>3238</v>
      </c>
      <c r="AP97" s="311">
        <f t="shared" si="55"/>
        <v>54880</v>
      </c>
    </row>
    <row r="98" spans="1:42" ht="15" customHeight="1">
      <c r="A98" s="68">
        <f t="shared" si="43"/>
        <v>43</v>
      </c>
      <c r="B98" s="95" t="s">
        <v>2024</v>
      </c>
      <c r="C98" s="96" t="s">
        <v>2334</v>
      </c>
      <c r="D98" s="96" t="s">
        <v>2335</v>
      </c>
      <c r="E98" s="144" t="s">
        <v>1879</v>
      </c>
      <c r="F98" s="106">
        <f>F488</f>
        <v>84663</v>
      </c>
      <c r="G98" s="106">
        <f>G488</f>
        <v>396615</v>
      </c>
      <c r="H98" s="107">
        <f>H488</f>
        <v>4.6846320116225506</v>
      </c>
      <c r="J98" s="153">
        <f t="shared" si="53"/>
        <v>3.2800000000000003E-2</v>
      </c>
      <c r="L98" s="106">
        <f>L488</f>
        <v>423059.63828160003</v>
      </c>
      <c r="N98" s="106">
        <f>N488</f>
        <v>235033.1323786666</v>
      </c>
      <c r="P98" s="108">
        <f>P488</f>
        <v>235400</v>
      </c>
      <c r="Q98" s="76"/>
      <c r="R98" s="154">
        <f t="shared" si="51"/>
        <v>366.86762133339653</v>
      </c>
      <c r="S98" s="76"/>
      <c r="T98" s="155">
        <f t="shared" si="52"/>
        <v>1.5609187420534767E-3</v>
      </c>
      <c r="V98" s="108">
        <f>V488</f>
        <v>5885</v>
      </c>
      <c r="X98" s="267">
        <v>0.28186865366352548</v>
      </c>
      <c r="Y98" s="267"/>
      <c r="Z98" s="267"/>
      <c r="AE98" s="72"/>
      <c r="AF98" s="72"/>
      <c r="AH98" s="66">
        <f>AH41</f>
        <v>2</v>
      </c>
      <c r="AJ98" s="301" t="s">
        <v>3238</v>
      </c>
      <c r="AP98" s="311">
        <f t="shared" si="55"/>
        <v>235400</v>
      </c>
    </row>
    <row r="99" spans="1:42" ht="15" customHeight="1">
      <c r="A99" s="68">
        <f t="shared" si="43"/>
        <v>44</v>
      </c>
      <c r="B99" s="95" t="s">
        <v>2024</v>
      </c>
      <c r="C99" s="96" t="s">
        <v>2334</v>
      </c>
      <c r="D99" s="96" t="s">
        <v>2467</v>
      </c>
      <c r="E99" s="144"/>
      <c r="F99" s="106">
        <f>F492</f>
        <v>24874</v>
      </c>
      <c r="G99" s="106">
        <f>G492</f>
        <v>96189</v>
      </c>
      <c r="H99" s="107">
        <f>H492</f>
        <v>3.867049931655544</v>
      </c>
      <c r="J99" s="153">
        <f t="shared" ref="J99:J104" si="56">J41</f>
        <v>3.2800000000000003E-2</v>
      </c>
      <c r="L99" s="106">
        <f>L492</f>
        <v>102602.48237375998</v>
      </c>
      <c r="N99" s="106">
        <f>N492</f>
        <v>57001.379096533317</v>
      </c>
      <c r="P99" s="108">
        <f>P492</f>
        <v>57040</v>
      </c>
      <c r="Q99" s="76"/>
      <c r="R99" s="154">
        <f t="shared" si="51"/>
        <v>38.620903466682648</v>
      </c>
      <c r="S99" s="76"/>
      <c r="T99" s="155">
        <f t="shared" si="52"/>
        <v>6.7754331700075438E-4</v>
      </c>
      <c r="V99" s="108">
        <f>V492</f>
        <v>1426</v>
      </c>
      <c r="X99" s="267">
        <v>0.28186865366352548</v>
      </c>
      <c r="Y99" s="267"/>
      <c r="Z99" s="267"/>
      <c r="AH99" s="66">
        <f>AH41</f>
        <v>2</v>
      </c>
      <c r="AJ99" s="360" t="s">
        <v>3300</v>
      </c>
    </row>
    <row r="100" spans="1:42" ht="15" customHeight="1">
      <c r="A100" s="68">
        <f t="shared" si="43"/>
        <v>45</v>
      </c>
      <c r="B100" s="97" t="s">
        <v>2024</v>
      </c>
      <c r="C100" s="98" t="s">
        <v>2089</v>
      </c>
      <c r="D100" s="98" t="s">
        <v>2090</v>
      </c>
      <c r="E100" s="144" t="s">
        <v>1878</v>
      </c>
      <c r="F100" s="109">
        <f>F187</f>
        <v>33058</v>
      </c>
      <c r="G100" s="109">
        <f>G187</f>
        <v>188918</v>
      </c>
      <c r="H100" s="110">
        <f>H187</f>
        <v>5.714743783652974</v>
      </c>
      <c r="J100" s="156">
        <f t="shared" si="56"/>
        <v>3.61E-2</v>
      </c>
      <c r="L100" s="109">
        <f>L187</f>
        <v>202804.07942678002</v>
      </c>
      <c r="N100" s="109">
        <f>N187</f>
        <v>112668.93301487778</v>
      </c>
      <c r="P100" s="111">
        <f>P187</f>
        <v>112800</v>
      </c>
      <c r="Q100" s="76"/>
      <c r="R100" s="157">
        <f t="shared" si="51"/>
        <v>131.06698512221919</v>
      </c>
      <c r="S100" s="76"/>
      <c r="T100" s="158">
        <f t="shared" si="52"/>
        <v>1.1632930357555794E-3</v>
      </c>
      <c r="V100" s="111">
        <f>V187</f>
        <v>2820</v>
      </c>
      <c r="X100" s="267">
        <v>0.28173069797478273</v>
      </c>
      <c r="Y100" s="267"/>
      <c r="Z100" s="267"/>
      <c r="AH100" s="66">
        <f>AH42</f>
        <v>2</v>
      </c>
      <c r="AJ100" s="301" t="s">
        <v>3238</v>
      </c>
      <c r="AP100" s="311">
        <f t="shared" si="55"/>
        <v>112800</v>
      </c>
    </row>
    <row r="101" spans="1:42" ht="15" customHeight="1">
      <c r="A101" s="68">
        <f t="shared" si="43"/>
        <v>46</v>
      </c>
      <c r="B101" s="97" t="s">
        <v>2024</v>
      </c>
      <c r="C101" s="98" t="s">
        <v>2245</v>
      </c>
      <c r="D101" s="98" t="s">
        <v>2246</v>
      </c>
      <c r="E101" s="144" t="s">
        <v>1878</v>
      </c>
      <c r="F101" s="109">
        <f>F386</f>
        <v>35867</v>
      </c>
      <c r="G101" s="109">
        <f>G386</f>
        <v>202630</v>
      </c>
      <c r="H101" s="110">
        <f>H386</f>
        <v>5.649482811498034</v>
      </c>
      <c r="J101" s="156">
        <f t="shared" si="56"/>
        <v>3.8100000000000002E-2</v>
      </c>
      <c r="L101" s="109">
        <f>L386</f>
        <v>218364.54573430002</v>
      </c>
      <c r="N101" s="109">
        <f>N386</f>
        <v>121313.63651905557</v>
      </c>
      <c r="P101" s="111">
        <f>P386</f>
        <v>121520</v>
      </c>
      <c r="Q101" s="76"/>
      <c r="R101" s="157">
        <f t="shared" si="51"/>
        <v>206.36348094443383</v>
      </c>
      <c r="S101" s="76"/>
      <c r="T101" s="158">
        <f t="shared" si="52"/>
        <v>1.7010740660801055E-3</v>
      </c>
      <c r="V101" s="111">
        <f>V386</f>
        <v>3038</v>
      </c>
      <c r="X101" s="267">
        <v>0.26048462715293885</v>
      </c>
      <c r="Y101" s="267"/>
      <c r="Z101" s="267"/>
      <c r="AB101" s="314" t="s">
        <v>3275</v>
      </c>
      <c r="AH101" s="66">
        <f t="shared" ref="AH101:AH104" si="57">AH43</f>
        <v>2</v>
      </c>
      <c r="AJ101" s="360" t="s">
        <v>3268</v>
      </c>
    </row>
    <row r="102" spans="1:42" ht="15" customHeight="1">
      <c r="A102" s="68">
        <f t="shared" si="43"/>
        <v>47</v>
      </c>
      <c r="B102" s="97" t="s">
        <v>2024</v>
      </c>
      <c r="C102" s="98" t="s">
        <v>2287</v>
      </c>
      <c r="D102" s="98" t="s">
        <v>2288</v>
      </c>
      <c r="E102" s="144" t="s">
        <v>1878</v>
      </c>
      <c r="F102" s="109">
        <f>F451</f>
        <v>72740</v>
      </c>
      <c r="G102" s="109">
        <f>G451</f>
        <v>352864</v>
      </c>
      <c r="H102" s="110">
        <f>H451</f>
        <v>4.8510310695628265</v>
      </c>
      <c r="J102" s="156">
        <f t="shared" si="56"/>
        <v>2.46E-2</v>
      </c>
      <c r="L102" s="109">
        <f>L451</f>
        <v>370438.44797823997</v>
      </c>
      <c r="N102" s="109">
        <f>N451</f>
        <v>205799.13776568891</v>
      </c>
      <c r="P102" s="111">
        <f>P451</f>
        <v>206400</v>
      </c>
      <c r="Q102" s="76"/>
      <c r="R102" s="157">
        <f t="shared" si="51"/>
        <v>600.86223431109102</v>
      </c>
      <c r="S102" s="76"/>
      <c r="T102" s="158">
        <f t="shared" si="52"/>
        <v>2.919653798526592E-3</v>
      </c>
      <c r="V102" s="111">
        <f>V451</f>
        <v>5160</v>
      </c>
      <c r="X102" s="267">
        <v>0.2478263580302893</v>
      </c>
      <c r="Y102" s="267"/>
      <c r="Z102" s="267"/>
      <c r="AH102" s="66">
        <f t="shared" si="57"/>
        <v>2</v>
      </c>
      <c r="AJ102" s="301" t="s">
        <v>3238</v>
      </c>
      <c r="AP102" s="311">
        <f t="shared" si="55"/>
        <v>206400</v>
      </c>
    </row>
    <row r="103" spans="1:42" ht="15" customHeight="1">
      <c r="A103" s="68">
        <f t="shared" si="43"/>
        <v>48</v>
      </c>
      <c r="B103" s="97" t="s">
        <v>2024</v>
      </c>
      <c r="C103" s="98" t="s">
        <v>2058</v>
      </c>
      <c r="D103" s="98" t="s">
        <v>2059</v>
      </c>
      <c r="E103" s="144" t="s">
        <v>1878</v>
      </c>
      <c r="F103" s="109">
        <f>F166</f>
        <v>37028</v>
      </c>
      <c r="G103" s="109">
        <f>G166</f>
        <v>211683</v>
      </c>
      <c r="H103" s="110">
        <f>H166</f>
        <v>5.716835907961543</v>
      </c>
      <c r="J103" s="156">
        <f t="shared" si="56"/>
        <v>4.5199999999999997E-2</v>
      </c>
      <c r="L103" s="109">
        <f>L166</f>
        <v>231251.62003631995</v>
      </c>
      <c r="N103" s="109">
        <f>N166</f>
        <v>128473.12224239996</v>
      </c>
      <c r="P103" s="111">
        <f>P166</f>
        <v>128800</v>
      </c>
      <c r="Q103" s="76"/>
      <c r="R103" s="157">
        <f t="shared" si="51"/>
        <v>326.87775760004297</v>
      </c>
      <c r="S103" s="76"/>
      <c r="T103" s="158">
        <f t="shared" si="52"/>
        <v>2.5443279644383359E-3</v>
      </c>
      <c r="V103" s="111">
        <f>V166</f>
        <v>3220</v>
      </c>
      <c r="X103" s="267">
        <v>0.22646598923862568</v>
      </c>
      <c r="Y103" s="267"/>
      <c r="Z103" s="267"/>
      <c r="AH103" s="66">
        <f t="shared" si="57"/>
        <v>1</v>
      </c>
      <c r="AJ103" s="360" t="s">
        <v>3301</v>
      </c>
      <c r="AP103" s="316"/>
    </row>
    <row r="104" spans="1:42" ht="15" customHeight="1">
      <c r="A104" s="68">
        <f t="shared" si="43"/>
        <v>49</v>
      </c>
      <c r="B104" s="97" t="s">
        <v>2024</v>
      </c>
      <c r="C104" s="98" t="s">
        <v>2162</v>
      </c>
      <c r="D104" s="98" t="s">
        <v>2163</v>
      </c>
      <c r="E104" s="144" t="s">
        <v>1878</v>
      </c>
      <c r="F104" s="109">
        <f>F264</f>
        <v>60818</v>
      </c>
      <c r="G104" s="109">
        <f>G264</f>
        <v>320468</v>
      </c>
      <c r="H104" s="110">
        <f>H264</f>
        <v>5.2692952744253345</v>
      </c>
      <c r="J104" s="156">
        <f t="shared" si="56"/>
        <v>4.2999999999999997E-2</v>
      </c>
      <c r="L104" s="109">
        <f>L264</f>
        <v>348620.79333199991</v>
      </c>
      <c r="N104" s="109">
        <f>N264</f>
        <v>193678.21851777774</v>
      </c>
      <c r="P104" s="111">
        <f>P264</f>
        <v>193840</v>
      </c>
      <c r="Q104" s="76"/>
      <c r="R104" s="157">
        <f t="shared" si="51"/>
        <v>161.78148222225718</v>
      </c>
      <c r="S104" s="76"/>
      <c r="T104" s="158">
        <f t="shared" si="52"/>
        <v>8.3531066869766378E-4</v>
      </c>
      <c r="V104" s="111">
        <f>V264</f>
        <v>4846</v>
      </c>
      <c r="X104" s="267">
        <v>0.22448731230575283</v>
      </c>
      <c r="Y104" s="267"/>
      <c r="Z104" s="267"/>
      <c r="AH104" s="66">
        <f t="shared" si="57"/>
        <v>1</v>
      </c>
      <c r="AJ104" s="360" t="s">
        <v>3301</v>
      </c>
      <c r="AP104" s="316"/>
    </row>
    <row r="105" spans="1:42" ht="15" customHeight="1" thickBot="1">
      <c r="C105" s="73"/>
      <c r="D105" s="73"/>
      <c r="E105" s="73"/>
      <c r="F105" s="112">
        <f>SUM(F56:F104)</f>
        <v>1781072</v>
      </c>
      <c r="G105" s="112">
        <f>SUM(G56:G104)</f>
        <v>9206876</v>
      </c>
      <c r="H105" s="113">
        <f>H623</f>
        <v>5.1692890573766812</v>
      </c>
      <c r="J105" s="355">
        <f>J623</f>
        <v>3.2179240688680943E-2</v>
      </c>
      <c r="L105" s="112">
        <f>SUM(L56:L104)</f>
        <v>9808950.3101999182</v>
      </c>
      <c r="N105" s="112">
        <f>SUM(N56:N104)</f>
        <v>5449416.8389999559</v>
      </c>
      <c r="P105" s="114">
        <f>SUM(P56:P104)</f>
        <v>5457520</v>
      </c>
      <c r="Q105" s="77"/>
      <c r="R105" s="259">
        <f>SUM(R56:R104)</f>
        <v>8103.1610000444598</v>
      </c>
      <c r="S105" s="77"/>
      <c r="T105" s="137">
        <f t="shared" ref="T105" si="58">R105/N105</f>
        <v>1.4869776417271656E-3</v>
      </c>
      <c r="V105" s="114">
        <f>SUM(V56:V104)</f>
        <v>136438</v>
      </c>
      <c r="AL105" s="114">
        <f>SUM(AL56:AL104)</f>
        <v>1247520</v>
      </c>
      <c r="AN105" s="114">
        <f>SUM(AN56:AN104)</f>
        <v>236600</v>
      </c>
      <c r="AP105" s="114">
        <f>SUM(AP56:AP104)</f>
        <v>1143760</v>
      </c>
    </row>
    <row r="106" spans="1:42" ht="15" customHeight="1">
      <c r="C106" s="73"/>
      <c r="D106" s="73"/>
      <c r="E106" s="73"/>
      <c r="F106" s="76"/>
      <c r="G106" s="76"/>
      <c r="H106" s="76"/>
      <c r="P106" s="118"/>
      <c r="R106" s="90"/>
      <c r="T106" s="92"/>
      <c r="V106" s="118"/>
    </row>
    <row r="107" spans="1:42" ht="15" customHeight="1">
      <c r="B107" s="122" t="s">
        <v>2020</v>
      </c>
      <c r="C107" s="123"/>
      <c r="D107" s="123"/>
      <c r="E107" s="123"/>
      <c r="F107" s="124"/>
      <c r="G107" s="125"/>
      <c r="H107" s="124"/>
      <c r="I107" s="125"/>
      <c r="J107" s="125"/>
      <c r="K107" s="125"/>
      <c r="L107" s="125"/>
      <c r="M107" s="125"/>
      <c r="N107" s="125"/>
      <c r="O107" s="125"/>
      <c r="P107" s="145"/>
      <c r="Q107" s="125"/>
      <c r="R107" s="140"/>
      <c r="S107" s="125"/>
      <c r="T107" s="141"/>
      <c r="U107" s="125"/>
      <c r="V107" s="145"/>
    </row>
    <row r="108" spans="1:42" ht="15" customHeight="1">
      <c r="F108" s="68"/>
      <c r="G108" s="68"/>
      <c r="P108" s="118"/>
      <c r="R108" s="90"/>
      <c r="T108" s="92"/>
      <c r="V108" s="118"/>
    </row>
    <row r="109" spans="1:42" ht="15" customHeight="1">
      <c r="F109" s="473" t="s">
        <v>1474</v>
      </c>
      <c r="G109" s="473" t="s">
        <v>1874</v>
      </c>
      <c r="H109" s="474" t="s">
        <v>1475</v>
      </c>
      <c r="I109" s="152"/>
      <c r="J109" s="473" t="s">
        <v>2021</v>
      </c>
      <c r="K109" s="152"/>
      <c r="L109" s="473" t="s">
        <v>1876</v>
      </c>
      <c r="M109" s="152"/>
      <c r="N109" s="473" t="s">
        <v>1877</v>
      </c>
      <c r="O109" s="152"/>
      <c r="P109" s="479" t="s">
        <v>1884</v>
      </c>
      <c r="Q109" s="67"/>
      <c r="R109" s="480" t="s">
        <v>1886</v>
      </c>
      <c r="S109" s="67"/>
      <c r="T109" s="481" t="s">
        <v>1885</v>
      </c>
      <c r="U109" s="152"/>
      <c r="V109" s="479" t="s">
        <v>1883</v>
      </c>
    </row>
    <row r="110" spans="1:42" ht="15" customHeight="1">
      <c r="F110" s="473"/>
      <c r="G110" s="473"/>
      <c r="H110" s="474"/>
      <c r="I110" s="152"/>
      <c r="J110" s="473"/>
      <c r="K110" s="152"/>
      <c r="L110" s="473"/>
      <c r="M110" s="152"/>
      <c r="N110" s="473"/>
      <c r="O110" s="152"/>
      <c r="P110" s="479"/>
      <c r="Q110" s="67"/>
      <c r="R110" s="480"/>
      <c r="S110" s="67"/>
      <c r="T110" s="481"/>
      <c r="U110" s="152"/>
      <c r="V110" s="479"/>
    </row>
    <row r="111" spans="1:42" ht="15" customHeight="1">
      <c r="B111" s="115" t="s">
        <v>1473</v>
      </c>
      <c r="C111" s="115" t="s">
        <v>118</v>
      </c>
      <c r="D111" s="115" t="s">
        <v>1860</v>
      </c>
      <c r="E111" s="115" t="s">
        <v>1887</v>
      </c>
      <c r="F111" s="473"/>
      <c r="G111" s="473"/>
      <c r="H111" s="474"/>
      <c r="I111" s="152"/>
      <c r="J111" s="473"/>
      <c r="K111" s="152"/>
      <c r="L111" s="473"/>
      <c r="M111" s="152"/>
      <c r="N111" s="473"/>
      <c r="O111" s="152"/>
      <c r="P111" s="479"/>
      <c r="Q111" s="67"/>
      <c r="R111" s="480"/>
      <c r="S111" s="67"/>
      <c r="T111" s="481"/>
      <c r="U111" s="152"/>
      <c r="V111" s="479"/>
    </row>
    <row r="112" spans="1:42" ht="15" customHeight="1">
      <c r="D112" s="73"/>
      <c r="E112" s="72"/>
      <c r="F112" s="71"/>
      <c r="G112" s="71"/>
      <c r="H112" s="121"/>
      <c r="J112" s="71"/>
      <c r="L112" s="71"/>
      <c r="N112" s="71"/>
      <c r="P112" s="146"/>
      <c r="Q112" s="71"/>
      <c r="R112" s="147"/>
      <c r="S112" s="71"/>
      <c r="T112" s="148"/>
      <c r="V112" s="146"/>
    </row>
    <row r="113" spans="2:22" ht="15" customHeight="1">
      <c r="B113" s="68" t="s">
        <v>2024</v>
      </c>
      <c r="C113" s="73" t="s">
        <v>2025</v>
      </c>
      <c r="D113" s="73" t="s">
        <v>2026</v>
      </c>
      <c r="E113" s="73" t="s">
        <v>2027</v>
      </c>
      <c r="F113" s="102">
        <v>4190</v>
      </c>
      <c r="G113" s="102">
        <v>24619</v>
      </c>
      <c r="H113" s="80">
        <f t="shared" ref="H113:H131" si="59">G113/F113</f>
        <v>5.875656324582339</v>
      </c>
      <c r="J113" s="104">
        <f t="shared" ref="J113:J123" si="60">$J$16</f>
        <v>3.4000000000000002E-2</v>
      </c>
      <c r="L113" s="69">
        <f t="shared" ref="L113:L123" si="61">G113*((1+J113)^2)</f>
        <v>26321.551564000001</v>
      </c>
      <c r="N113" s="69">
        <f t="shared" ref="N113:N123" si="62">L113/$N$6</f>
        <v>14623.084202222222</v>
      </c>
      <c r="P113" s="81">
        <f>ROUNDUP(N113/40,0)*40</f>
        <v>14640</v>
      </c>
      <c r="Q113" s="71"/>
      <c r="R113" s="74">
        <f t="shared" ref="R113" si="63">P113-N113</f>
        <v>16.915797777777698</v>
      </c>
      <c r="S113" s="77"/>
      <c r="T113" s="75">
        <f t="shared" ref="T113" si="64">R113/N113</f>
        <v>1.1567872785145461E-3</v>
      </c>
      <c r="U113" s="69"/>
      <c r="V113" s="81">
        <f>P113/40</f>
        <v>366</v>
      </c>
    </row>
    <row r="114" spans="2:22" ht="15" customHeight="1">
      <c r="B114" s="68" t="s">
        <v>2024</v>
      </c>
      <c r="C114" s="73" t="s">
        <v>2025</v>
      </c>
      <c r="D114" s="73" t="s">
        <v>2026</v>
      </c>
      <c r="E114" s="73" t="s">
        <v>2028</v>
      </c>
      <c r="F114" s="102">
        <v>2492</v>
      </c>
      <c r="G114" s="102">
        <v>14126</v>
      </c>
      <c r="H114" s="80">
        <f t="shared" si="59"/>
        <v>5.6685393258426968</v>
      </c>
      <c r="I114" s="72"/>
      <c r="J114" s="104">
        <f t="shared" si="60"/>
        <v>3.4000000000000002E-2</v>
      </c>
      <c r="K114" s="72"/>
      <c r="L114" s="69">
        <f t="shared" si="61"/>
        <v>15102.897655999999</v>
      </c>
      <c r="N114" s="69">
        <f t="shared" si="62"/>
        <v>8390.4986977777771</v>
      </c>
      <c r="P114" s="81">
        <f t="shared" ref="P114:P123" si="65">ROUNDUP(N114/40,0)*40</f>
        <v>8400</v>
      </c>
      <c r="Q114" s="71"/>
      <c r="R114" s="74">
        <f t="shared" ref="R114:R123" si="66">P114-N114</f>
        <v>9.5013022222228756</v>
      </c>
      <c r="S114" s="77"/>
      <c r="T114" s="75">
        <f t="shared" ref="T114:T123" si="67">R114/N114</f>
        <v>1.1323882601566096E-3</v>
      </c>
      <c r="U114" s="69"/>
      <c r="V114" s="81">
        <f t="shared" ref="V114:V123" si="68">P114/40</f>
        <v>210</v>
      </c>
    </row>
    <row r="115" spans="2:22" ht="15" customHeight="1">
      <c r="B115" s="68" t="s">
        <v>2024</v>
      </c>
      <c r="C115" s="73" t="s">
        <v>2025</v>
      </c>
      <c r="D115" s="73" t="s">
        <v>2026</v>
      </c>
      <c r="E115" s="73" t="s">
        <v>2029</v>
      </c>
      <c r="F115" s="102">
        <v>1757</v>
      </c>
      <c r="G115" s="102">
        <v>7066</v>
      </c>
      <c r="H115" s="80">
        <f t="shared" si="59"/>
        <v>4.0216277746158227</v>
      </c>
      <c r="I115" s="72"/>
      <c r="J115" s="104">
        <f t="shared" si="60"/>
        <v>3.4000000000000002E-2</v>
      </c>
      <c r="K115" s="72"/>
      <c r="L115" s="69">
        <f t="shared" si="61"/>
        <v>7554.6562960000001</v>
      </c>
      <c r="N115" s="69">
        <f t="shared" si="62"/>
        <v>4197.0312755555551</v>
      </c>
      <c r="P115" s="81">
        <f t="shared" si="65"/>
        <v>4200</v>
      </c>
      <c r="Q115" s="71"/>
      <c r="R115" s="74">
        <f t="shared" si="66"/>
        <v>2.9687244444448879</v>
      </c>
      <c r="S115" s="77"/>
      <c r="T115" s="75">
        <f t="shared" si="67"/>
        <v>7.0733912842999296E-4</v>
      </c>
      <c r="U115" s="69"/>
      <c r="V115" s="81">
        <f t="shared" si="68"/>
        <v>105</v>
      </c>
    </row>
    <row r="116" spans="2:22" ht="15" customHeight="1">
      <c r="B116" s="68" t="s">
        <v>2024</v>
      </c>
      <c r="C116" s="73" t="s">
        <v>2025</v>
      </c>
      <c r="D116" s="73" t="s">
        <v>2026</v>
      </c>
      <c r="E116" s="73" t="s">
        <v>2030</v>
      </c>
      <c r="F116" s="102">
        <v>2343</v>
      </c>
      <c r="G116" s="102">
        <v>13887</v>
      </c>
      <c r="H116" s="80">
        <f t="shared" si="59"/>
        <v>5.9270166453265043</v>
      </c>
      <c r="I116" s="72"/>
      <c r="J116" s="104">
        <f t="shared" si="60"/>
        <v>3.4000000000000002E-2</v>
      </c>
      <c r="K116" s="72"/>
      <c r="L116" s="69">
        <f t="shared" si="61"/>
        <v>14847.369371999999</v>
      </c>
      <c r="N116" s="69">
        <f t="shared" si="62"/>
        <v>8248.5385399999996</v>
      </c>
      <c r="P116" s="81">
        <f t="shared" si="65"/>
        <v>8280</v>
      </c>
      <c r="Q116" s="71"/>
      <c r="R116" s="74">
        <f t="shared" si="66"/>
        <v>31.461460000000443</v>
      </c>
      <c r="S116" s="77"/>
      <c r="T116" s="75">
        <f t="shared" si="67"/>
        <v>3.8141859733615848E-3</v>
      </c>
      <c r="U116" s="69"/>
      <c r="V116" s="81">
        <f t="shared" si="68"/>
        <v>207</v>
      </c>
    </row>
    <row r="117" spans="2:22" ht="15" customHeight="1">
      <c r="B117" s="68" t="s">
        <v>2024</v>
      </c>
      <c r="C117" s="73" t="s">
        <v>2025</v>
      </c>
      <c r="D117" s="73" t="s">
        <v>2026</v>
      </c>
      <c r="E117" s="73" t="s">
        <v>2031</v>
      </c>
      <c r="F117" s="102">
        <v>3697</v>
      </c>
      <c r="G117" s="102">
        <v>21490</v>
      </c>
      <c r="H117" s="80">
        <f t="shared" si="59"/>
        <v>5.8128212063835543</v>
      </c>
      <c r="I117" s="72"/>
      <c r="J117" s="104">
        <f t="shared" si="60"/>
        <v>3.4000000000000002E-2</v>
      </c>
      <c r="K117" s="72"/>
      <c r="L117" s="69">
        <f t="shared" si="61"/>
        <v>22976.16244</v>
      </c>
      <c r="N117" s="69">
        <f t="shared" si="62"/>
        <v>12764.534688888889</v>
      </c>
      <c r="P117" s="81">
        <f t="shared" si="65"/>
        <v>12800</v>
      </c>
      <c r="Q117" s="71"/>
      <c r="R117" s="74">
        <f t="shared" si="66"/>
        <v>35.465311111111077</v>
      </c>
      <c r="S117" s="77"/>
      <c r="T117" s="75">
        <f t="shared" si="67"/>
        <v>2.7784256908308983E-3</v>
      </c>
      <c r="U117" s="69"/>
      <c r="V117" s="81">
        <f t="shared" si="68"/>
        <v>320</v>
      </c>
    </row>
    <row r="118" spans="2:22" ht="15" customHeight="1">
      <c r="B118" s="68" t="s">
        <v>2024</v>
      </c>
      <c r="C118" s="73" t="s">
        <v>2025</v>
      </c>
      <c r="D118" s="73" t="s">
        <v>2026</v>
      </c>
      <c r="E118" s="73" t="s">
        <v>2032</v>
      </c>
      <c r="F118" s="102">
        <v>3168</v>
      </c>
      <c r="G118" s="102">
        <v>18111</v>
      </c>
      <c r="H118" s="80">
        <f t="shared" si="59"/>
        <v>5.7168560606060606</v>
      </c>
      <c r="I118" s="72"/>
      <c r="J118" s="104">
        <f t="shared" si="60"/>
        <v>3.4000000000000002E-2</v>
      </c>
      <c r="K118" s="72"/>
      <c r="L118" s="69">
        <f t="shared" si="61"/>
        <v>19363.484315999998</v>
      </c>
      <c r="N118" s="69">
        <f t="shared" si="62"/>
        <v>10757.491286666665</v>
      </c>
      <c r="P118" s="81">
        <f t="shared" si="65"/>
        <v>10760</v>
      </c>
      <c r="Q118" s="71"/>
      <c r="R118" s="74">
        <f t="shared" si="66"/>
        <v>2.5087133333345264</v>
      </c>
      <c r="S118" s="77"/>
      <c r="T118" s="75">
        <f t="shared" si="67"/>
        <v>2.3320616921567412E-4</v>
      </c>
      <c r="U118" s="69"/>
      <c r="V118" s="81">
        <f t="shared" si="68"/>
        <v>269</v>
      </c>
    </row>
    <row r="119" spans="2:22" ht="15" customHeight="1">
      <c r="B119" s="68" t="s">
        <v>2024</v>
      </c>
      <c r="C119" s="73" t="s">
        <v>2025</v>
      </c>
      <c r="D119" s="73" t="s">
        <v>2026</v>
      </c>
      <c r="E119" s="73" t="s">
        <v>2033</v>
      </c>
      <c r="F119" s="102">
        <v>3072</v>
      </c>
      <c r="G119" s="102">
        <v>17379</v>
      </c>
      <c r="H119" s="80">
        <f t="shared" si="59"/>
        <v>5.6572265625</v>
      </c>
      <c r="I119" s="72"/>
      <c r="J119" s="104">
        <f t="shared" si="60"/>
        <v>3.4000000000000002E-2</v>
      </c>
      <c r="K119" s="72"/>
      <c r="L119" s="69">
        <f t="shared" si="61"/>
        <v>18580.862123999999</v>
      </c>
      <c r="N119" s="69">
        <f t="shared" si="62"/>
        <v>10322.70118</v>
      </c>
      <c r="P119" s="81">
        <f t="shared" si="65"/>
        <v>10360</v>
      </c>
      <c r="Q119" s="71"/>
      <c r="R119" s="74">
        <f t="shared" si="66"/>
        <v>37.298819999999978</v>
      </c>
      <c r="S119" s="77"/>
      <c r="T119" s="75">
        <f t="shared" si="67"/>
        <v>3.6132809958952989E-3</v>
      </c>
      <c r="U119" s="69"/>
      <c r="V119" s="81">
        <f t="shared" si="68"/>
        <v>259</v>
      </c>
    </row>
    <row r="120" spans="2:22" ht="15" customHeight="1">
      <c r="B120" s="68" t="s">
        <v>2024</v>
      </c>
      <c r="C120" s="73" t="s">
        <v>2025</v>
      </c>
      <c r="D120" s="73" t="s">
        <v>2026</v>
      </c>
      <c r="E120" s="73" t="s">
        <v>2034</v>
      </c>
      <c r="F120" s="102">
        <v>2377</v>
      </c>
      <c r="G120" s="102">
        <v>14124</v>
      </c>
      <c r="H120" s="80">
        <f t="shared" si="59"/>
        <v>5.9419436264198566</v>
      </c>
      <c r="I120" s="72"/>
      <c r="J120" s="104">
        <f t="shared" si="60"/>
        <v>3.4000000000000002E-2</v>
      </c>
      <c r="K120" s="72"/>
      <c r="L120" s="69">
        <f t="shared" si="61"/>
        <v>15100.759344</v>
      </c>
      <c r="N120" s="69">
        <f t="shared" si="62"/>
        <v>8389.3107466666661</v>
      </c>
      <c r="P120" s="81">
        <f t="shared" si="65"/>
        <v>8400</v>
      </c>
      <c r="Q120" s="71"/>
      <c r="R120" s="74">
        <f t="shared" si="66"/>
        <v>10.689253333333909</v>
      </c>
      <c r="S120" s="77"/>
      <c r="T120" s="75">
        <f t="shared" si="67"/>
        <v>1.2741515550107716E-3</v>
      </c>
      <c r="U120" s="69"/>
      <c r="V120" s="81">
        <f t="shared" si="68"/>
        <v>210</v>
      </c>
    </row>
    <row r="121" spans="2:22" ht="15" customHeight="1">
      <c r="B121" s="68" t="s">
        <v>2024</v>
      </c>
      <c r="C121" s="73" t="s">
        <v>2025</v>
      </c>
      <c r="D121" s="73" t="s">
        <v>2026</v>
      </c>
      <c r="E121" s="73" t="s">
        <v>2035</v>
      </c>
      <c r="F121" s="102">
        <v>2653</v>
      </c>
      <c r="G121" s="102">
        <v>14808</v>
      </c>
      <c r="H121" s="80">
        <f t="shared" si="59"/>
        <v>5.5816057293629857</v>
      </c>
      <c r="I121" s="72"/>
      <c r="J121" s="104">
        <f t="shared" si="60"/>
        <v>3.4000000000000002E-2</v>
      </c>
      <c r="K121" s="72"/>
      <c r="L121" s="69">
        <f t="shared" si="61"/>
        <v>15832.062048</v>
      </c>
      <c r="N121" s="69">
        <f t="shared" si="62"/>
        <v>8795.5900266666667</v>
      </c>
      <c r="P121" s="81">
        <f t="shared" si="65"/>
        <v>8800</v>
      </c>
      <c r="Q121" s="71"/>
      <c r="R121" s="74">
        <f t="shared" si="66"/>
        <v>4.4099733333332551</v>
      </c>
      <c r="S121" s="77"/>
      <c r="T121" s="75">
        <f t="shared" si="67"/>
        <v>5.0138459386613054E-4</v>
      </c>
      <c r="U121" s="69"/>
      <c r="V121" s="81">
        <f t="shared" si="68"/>
        <v>220</v>
      </c>
    </row>
    <row r="122" spans="2:22" ht="15" customHeight="1">
      <c r="B122" s="68" t="s">
        <v>2024</v>
      </c>
      <c r="C122" s="73" t="s">
        <v>2025</v>
      </c>
      <c r="D122" s="73" t="s">
        <v>2026</v>
      </c>
      <c r="E122" s="73" t="s">
        <v>2036</v>
      </c>
      <c r="F122" s="102">
        <v>4249</v>
      </c>
      <c r="G122" s="102">
        <v>23930</v>
      </c>
      <c r="H122" s="80">
        <f t="shared" si="59"/>
        <v>5.6319133913862087</v>
      </c>
      <c r="I122" s="72"/>
      <c r="J122" s="104">
        <f t="shared" si="60"/>
        <v>3.4000000000000002E-2</v>
      </c>
      <c r="K122" s="72"/>
      <c r="L122" s="69">
        <f t="shared" si="61"/>
        <v>25584.90308</v>
      </c>
      <c r="N122" s="69">
        <f t="shared" si="62"/>
        <v>14213.835044444444</v>
      </c>
      <c r="P122" s="81">
        <f t="shared" si="65"/>
        <v>14240</v>
      </c>
      <c r="Q122" s="71"/>
      <c r="R122" s="74">
        <f t="shared" si="66"/>
        <v>26.164955555555935</v>
      </c>
      <c r="S122" s="77"/>
      <c r="T122" s="75">
        <f t="shared" si="67"/>
        <v>1.8408090057146578E-3</v>
      </c>
      <c r="U122" s="69"/>
      <c r="V122" s="81">
        <f t="shared" si="68"/>
        <v>356</v>
      </c>
    </row>
    <row r="123" spans="2:22" ht="15" customHeight="1">
      <c r="B123" s="68" t="s">
        <v>2024</v>
      </c>
      <c r="C123" s="73" t="s">
        <v>2025</v>
      </c>
      <c r="D123" s="73" t="s">
        <v>2026</v>
      </c>
      <c r="E123" s="73" t="s">
        <v>2037</v>
      </c>
      <c r="F123" s="102">
        <v>2293</v>
      </c>
      <c r="G123" s="102">
        <v>13466</v>
      </c>
      <c r="H123" s="80">
        <f t="shared" si="59"/>
        <v>5.8726559092891408</v>
      </c>
      <c r="I123" s="72"/>
      <c r="J123" s="104">
        <f t="shared" si="60"/>
        <v>3.4000000000000002E-2</v>
      </c>
      <c r="K123" s="72"/>
      <c r="L123" s="69">
        <f t="shared" si="61"/>
        <v>14397.254696</v>
      </c>
      <c r="N123" s="69">
        <f t="shared" si="62"/>
        <v>7998.4748311111107</v>
      </c>
      <c r="P123" s="81">
        <f t="shared" si="65"/>
        <v>8000</v>
      </c>
      <c r="Q123" s="71"/>
      <c r="R123" s="74">
        <f t="shared" si="66"/>
        <v>1.5251688888893113</v>
      </c>
      <c r="S123" s="77"/>
      <c r="T123" s="75">
        <f t="shared" si="67"/>
        <v>1.9068246398137908E-4</v>
      </c>
      <c r="U123" s="69"/>
      <c r="V123" s="81">
        <f t="shared" si="68"/>
        <v>200</v>
      </c>
    </row>
    <row r="124" spans="2:22" ht="15" customHeight="1" thickBot="1">
      <c r="B124" s="95" t="s">
        <v>2024</v>
      </c>
      <c r="C124" s="96" t="s">
        <v>2025</v>
      </c>
      <c r="D124" s="96" t="s">
        <v>2026</v>
      </c>
      <c r="E124" s="96"/>
      <c r="F124" s="84">
        <f>SUM(F113:F123)</f>
        <v>32291</v>
      </c>
      <c r="G124" s="84">
        <f>SUM(G113:G123)</f>
        <v>183006</v>
      </c>
      <c r="H124" s="159">
        <f t="shared" si="59"/>
        <v>5.6673995850236905</v>
      </c>
      <c r="I124" s="72"/>
      <c r="J124" s="165"/>
      <c r="K124" s="72"/>
      <c r="L124" s="84">
        <f>SUM(L113:L123)</f>
        <v>195661.96293599997</v>
      </c>
      <c r="N124" s="84">
        <f>SUM(N113:N123)</f>
        <v>108701.09052000003</v>
      </c>
      <c r="P124" s="84">
        <f>SUM(P113:P123)</f>
        <v>108880</v>
      </c>
      <c r="Q124" s="71"/>
      <c r="R124" s="175">
        <f>SUM(R113:R123)</f>
        <v>178.9094800000039</v>
      </c>
      <c r="S124" s="77"/>
      <c r="T124" s="85">
        <f t="shared" ref="T124" si="69">R124/N124</f>
        <v>1.6458848677979561E-3</v>
      </c>
      <c r="V124" s="84">
        <f>SUM(V113:V123)</f>
        <v>2722</v>
      </c>
    </row>
    <row r="125" spans="2:22" ht="15" customHeight="1">
      <c r="B125" s="68" t="s">
        <v>2024</v>
      </c>
      <c r="C125" s="73" t="s">
        <v>2025</v>
      </c>
      <c r="D125" s="73" t="s">
        <v>2038</v>
      </c>
      <c r="E125" s="73" t="s">
        <v>2039</v>
      </c>
      <c r="F125" s="102">
        <v>3474</v>
      </c>
      <c r="G125" s="102">
        <v>18583</v>
      </c>
      <c r="H125" s="80">
        <f t="shared" si="59"/>
        <v>5.349165227403569</v>
      </c>
      <c r="I125" s="72"/>
      <c r="J125" s="103">
        <f t="shared" ref="J125:J129" si="70">$J$113</f>
        <v>3.4000000000000002E-2</v>
      </c>
      <c r="K125" s="72"/>
      <c r="L125" s="69">
        <f>G125*((1+J125)^2)</f>
        <v>19868.125948000001</v>
      </c>
      <c r="N125" s="69">
        <f>L125/$N$6</f>
        <v>11037.847748888889</v>
      </c>
      <c r="P125" s="81">
        <f t="shared" ref="P125:P190" si="71">ROUNDUP(N125/40,0)*40</f>
        <v>11040</v>
      </c>
      <c r="Q125" s="71"/>
      <c r="R125" s="74">
        <f t="shared" ref="R125:R184" si="72">P125-N125</f>
        <v>2.1522511111106724</v>
      </c>
      <c r="S125" s="77"/>
      <c r="T125" s="75">
        <f t="shared" ref="T125:T184" si="73">R125/N125</f>
        <v>1.9498829482652774E-4</v>
      </c>
      <c r="U125" s="69"/>
      <c r="V125" s="81">
        <f t="shared" ref="V125:V133" si="74">P125/40</f>
        <v>276</v>
      </c>
    </row>
    <row r="126" spans="2:22" ht="15" customHeight="1">
      <c r="B126" s="68" t="s">
        <v>2024</v>
      </c>
      <c r="C126" s="73" t="s">
        <v>2025</v>
      </c>
      <c r="D126" s="73" t="s">
        <v>2038</v>
      </c>
      <c r="E126" s="73" t="s">
        <v>2040</v>
      </c>
      <c r="F126" s="102">
        <v>3126</v>
      </c>
      <c r="G126" s="102">
        <v>17935</v>
      </c>
      <c r="H126" s="80">
        <f t="shared" si="59"/>
        <v>5.7373640435060782</v>
      </c>
      <c r="I126" s="72"/>
      <c r="J126" s="103">
        <f t="shared" si="70"/>
        <v>3.4000000000000002E-2</v>
      </c>
      <c r="K126" s="72"/>
      <c r="L126" s="69">
        <f>G126*((1+J126)^2)</f>
        <v>19175.312859999998</v>
      </c>
      <c r="N126" s="69">
        <f>L126/$N$6</f>
        <v>10652.951588888887</v>
      </c>
      <c r="P126" s="81">
        <f t="shared" si="71"/>
        <v>10680</v>
      </c>
      <c r="Q126" s="71"/>
      <c r="R126" s="74">
        <f t="shared" si="72"/>
        <v>27.048411111112728</v>
      </c>
      <c r="S126" s="77"/>
      <c r="T126" s="75">
        <f t="shared" si="73"/>
        <v>2.5390532272130508E-3</v>
      </c>
      <c r="U126" s="69"/>
      <c r="V126" s="81">
        <f t="shared" si="74"/>
        <v>267</v>
      </c>
    </row>
    <row r="127" spans="2:22" ht="15" customHeight="1">
      <c r="B127" s="68" t="s">
        <v>2024</v>
      </c>
      <c r="C127" s="73" t="s">
        <v>2025</v>
      </c>
      <c r="D127" s="73" t="s">
        <v>2038</v>
      </c>
      <c r="E127" s="73" t="s">
        <v>2038</v>
      </c>
      <c r="F127" s="102">
        <v>3616</v>
      </c>
      <c r="G127" s="102">
        <v>19535</v>
      </c>
      <c r="H127" s="80">
        <f t="shared" si="59"/>
        <v>5.4023783185840708</v>
      </c>
      <c r="I127" s="72"/>
      <c r="J127" s="103">
        <f t="shared" si="70"/>
        <v>3.4000000000000002E-2</v>
      </c>
      <c r="K127" s="72"/>
      <c r="L127" s="69">
        <f>G127*((1+J127)^2)</f>
        <v>20885.962459999999</v>
      </c>
      <c r="N127" s="69">
        <f>L127/$N$6</f>
        <v>11603.312477777778</v>
      </c>
      <c r="P127" s="81">
        <f t="shared" si="71"/>
        <v>11640</v>
      </c>
      <c r="Q127" s="71"/>
      <c r="R127" s="74">
        <f t="shared" si="72"/>
        <v>36.687522222222469</v>
      </c>
      <c r="S127" s="77"/>
      <c r="T127" s="75">
        <f t="shared" si="73"/>
        <v>3.1618145501541061E-3</v>
      </c>
      <c r="U127" s="69"/>
      <c r="V127" s="81">
        <f t="shared" si="74"/>
        <v>291</v>
      </c>
    </row>
    <row r="128" spans="2:22" ht="15" customHeight="1">
      <c r="B128" s="68" t="s">
        <v>2024</v>
      </c>
      <c r="C128" s="73" t="s">
        <v>2025</v>
      </c>
      <c r="D128" s="73" t="s">
        <v>2038</v>
      </c>
      <c r="E128" s="73" t="s">
        <v>2041</v>
      </c>
      <c r="F128" s="102">
        <v>3350</v>
      </c>
      <c r="G128" s="102">
        <v>18310</v>
      </c>
      <c r="H128" s="80">
        <f t="shared" si="59"/>
        <v>5.4656716417910447</v>
      </c>
      <c r="I128" s="72"/>
      <c r="J128" s="103">
        <f t="shared" si="70"/>
        <v>3.4000000000000002E-2</v>
      </c>
      <c r="K128" s="72"/>
      <c r="L128" s="69">
        <f>G128*((1+J128)^2)</f>
        <v>19576.246360000001</v>
      </c>
      <c r="N128" s="69">
        <f>L128/$N$6</f>
        <v>10875.692422222222</v>
      </c>
      <c r="P128" s="81">
        <f t="shared" si="71"/>
        <v>10880</v>
      </c>
      <c r="Q128" s="71"/>
      <c r="R128" s="74">
        <f t="shared" si="72"/>
        <v>4.3075777777776239</v>
      </c>
      <c r="S128" s="77"/>
      <c r="T128" s="75">
        <f t="shared" si="73"/>
        <v>3.9607388757850319E-4</v>
      </c>
      <c r="U128" s="69"/>
      <c r="V128" s="81">
        <f t="shared" si="74"/>
        <v>272</v>
      </c>
    </row>
    <row r="129" spans="2:22" ht="15" customHeight="1">
      <c r="B129" s="68" t="s">
        <v>2024</v>
      </c>
      <c r="C129" s="73" t="s">
        <v>2025</v>
      </c>
      <c r="D129" s="73" t="s">
        <v>2038</v>
      </c>
      <c r="E129" s="73" t="s">
        <v>2042</v>
      </c>
      <c r="F129" s="102">
        <v>2545</v>
      </c>
      <c r="G129" s="102">
        <v>13232</v>
      </c>
      <c r="H129" s="80">
        <f t="shared" si="59"/>
        <v>5.1992141453831042</v>
      </c>
      <c r="I129" s="72"/>
      <c r="J129" s="103">
        <f t="shared" si="70"/>
        <v>3.4000000000000002E-2</v>
      </c>
      <c r="K129" s="72"/>
      <c r="L129" s="69">
        <f>G129*((1+J129)^2)</f>
        <v>14147.072192</v>
      </c>
      <c r="N129" s="69">
        <f>L129/$N$6</f>
        <v>7859.4845511111107</v>
      </c>
      <c r="P129" s="81">
        <f t="shared" si="71"/>
        <v>7880</v>
      </c>
      <c r="Q129" s="71"/>
      <c r="R129" s="74">
        <f t="shared" si="72"/>
        <v>20.515448888889296</v>
      </c>
      <c r="S129" s="77"/>
      <c r="T129" s="75">
        <f t="shared" si="73"/>
        <v>2.6102791799481285E-3</v>
      </c>
      <c r="U129" s="69"/>
      <c r="V129" s="81">
        <f t="shared" si="74"/>
        <v>197</v>
      </c>
    </row>
    <row r="130" spans="2:22" ht="15" customHeight="1" thickBot="1">
      <c r="B130" s="95" t="s">
        <v>2024</v>
      </c>
      <c r="C130" s="96" t="s">
        <v>2025</v>
      </c>
      <c r="D130" s="96" t="s">
        <v>2038</v>
      </c>
      <c r="E130" s="96"/>
      <c r="F130" s="84">
        <f>SUM(F125:F129)</f>
        <v>16111</v>
      </c>
      <c r="G130" s="84">
        <f>SUM(G125:G129)</f>
        <v>87595</v>
      </c>
      <c r="H130" s="159">
        <f t="shared" si="59"/>
        <v>5.4369685308174542</v>
      </c>
      <c r="I130" s="72"/>
      <c r="J130" s="165"/>
      <c r="K130" s="72"/>
      <c r="L130" s="84">
        <f>SUM(L125:L129)</f>
        <v>93652.719819999998</v>
      </c>
      <c r="N130" s="84">
        <f>SUM(N125:N129)</f>
        <v>52029.288788888887</v>
      </c>
      <c r="P130" s="84">
        <f>SUM(P125:P129)</f>
        <v>52120</v>
      </c>
      <c r="Q130" s="71"/>
      <c r="R130" s="175">
        <f>SUM(R125:R129)</f>
        <v>90.711211111112789</v>
      </c>
      <c r="S130" s="77"/>
      <c r="T130" s="85">
        <f t="shared" si="73"/>
        <v>1.7434643682941256E-3</v>
      </c>
      <c r="U130" s="69"/>
      <c r="V130" s="84">
        <f>SUM(V125:V129)</f>
        <v>1303</v>
      </c>
    </row>
    <row r="131" spans="2:22" ht="15" customHeight="1" thickBot="1">
      <c r="C131" s="73"/>
      <c r="D131" s="73"/>
      <c r="E131" s="73"/>
      <c r="F131" s="87">
        <f>F130+F124</f>
        <v>48402</v>
      </c>
      <c r="G131" s="87">
        <f>G130+G124</f>
        <v>270601</v>
      </c>
      <c r="H131" s="161">
        <f t="shared" si="59"/>
        <v>5.5906987314573779</v>
      </c>
      <c r="I131" s="72"/>
      <c r="J131" s="164"/>
      <c r="K131" s="72"/>
      <c r="L131" s="87">
        <f>L130+L124</f>
        <v>289314.68275599997</v>
      </c>
      <c r="N131" s="87">
        <f>N130+N124</f>
        <v>160730.37930888892</v>
      </c>
      <c r="P131" s="87">
        <f>P130+P124</f>
        <v>161000</v>
      </c>
      <c r="Q131" s="71"/>
      <c r="R131" s="176">
        <f>R130+R124</f>
        <v>269.62069111111668</v>
      </c>
      <c r="S131" s="77"/>
      <c r="T131" s="86">
        <f t="shared" si="73"/>
        <v>1.6774718772545431E-3</v>
      </c>
      <c r="U131" s="69"/>
      <c r="V131" s="87">
        <f>V130+V124</f>
        <v>4025</v>
      </c>
    </row>
    <row r="132" spans="2:22" ht="15" customHeight="1">
      <c r="C132" s="73"/>
      <c r="D132" s="73"/>
      <c r="E132" s="72" t="s">
        <v>1</v>
      </c>
      <c r="F132" s="79"/>
      <c r="G132" s="76"/>
      <c r="H132" s="80"/>
      <c r="I132" s="72"/>
      <c r="J132" s="88"/>
      <c r="K132" s="72"/>
      <c r="L132" s="69"/>
      <c r="N132" s="69"/>
      <c r="P132" s="81"/>
      <c r="Q132" s="71"/>
      <c r="R132" s="74"/>
      <c r="S132" s="77"/>
      <c r="T132" s="75"/>
      <c r="U132" s="69"/>
      <c r="V132" s="81"/>
    </row>
    <row r="133" spans="2:22" ht="15" customHeight="1">
      <c r="B133" s="68" t="s">
        <v>2024</v>
      </c>
      <c r="C133" s="73" t="s">
        <v>2043</v>
      </c>
      <c r="D133" s="73" t="s">
        <v>2044</v>
      </c>
      <c r="E133" s="73" t="s">
        <v>2044</v>
      </c>
      <c r="F133" s="102">
        <v>1929</v>
      </c>
      <c r="G133" s="102">
        <v>11056</v>
      </c>
      <c r="H133" s="80">
        <f t="shared" ref="H133:H148" si="75">G133/F133</f>
        <v>5.7314670813893205</v>
      </c>
      <c r="I133" s="72"/>
      <c r="J133" s="104">
        <f t="shared" ref="J133:J140" si="76">$J$33</f>
        <v>3.5299999999999998E-2</v>
      </c>
      <c r="K133" s="72"/>
      <c r="L133" s="69">
        <f t="shared" ref="L133:L140" si="77">G133*((1+J133)^2)</f>
        <v>11850.330371039998</v>
      </c>
      <c r="N133" s="69">
        <f t="shared" ref="N133:N140" si="78">L133/$N$6</f>
        <v>6583.516872799999</v>
      </c>
      <c r="P133" s="81">
        <f t="shared" si="71"/>
        <v>6600</v>
      </c>
      <c r="Q133" s="71"/>
      <c r="R133" s="74">
        <f t="shared" si="72"/>
        <v>16.483127200001036</v>
      </c>
      <c r="S133" s="77"/>
      <c r="T133" s="75">
        <f t="shared" si="73"/>
        <v>2.5036963553783207E-3</v>
      </c>
      <c r="U133" s="69"/>
      <c r="V133" s="81">
        <f t="shared" si="74"/>
        <v>165</v>
      </c>
    </row>
    <row r="134" spans="2:22" ht="15" customHeight="1">
      <c r="B134" s="72" t="s">
        <v>2024</v>
      </c>
      <c r="C134" s="73" t="s">
        <v>2043</v>
      </c>
      <c r="D134" s="73" t="s">
        <v>2044</v>
      </c>
      <c r="E134" s="73" t="s">
        <v>2045</v>
      </c>
      <c r="F134" s="102">
        <v>4529</v>
      </c>
      <c r="G134" s="102">
        <v>23834</v>
      </c>
      <c r="H134" s="80">
        <f t="shared" si="75"/>
        <v>5.2625303599028479</v>
      </c>
      <c r="I134" s="72"/>
      <c r="J134" s="104">
        <f t="shared" si="76"/>
        <v>3.5299999999999998E-2</v>
      </c>
      <c r="K134" s="72"/>
      <c r="L134" s="69">
        <f t="shared" si="77"/>
        <v>25546.379709059995</v>
      </c>
      <c r="N134" s="69">
        <f t="shared" si="78"/>
        <v>14192.433171699997</v>
      </c>
      <c r="P134" s="81">
        <f t="shared" ref="P134:P140" si="79">ROUNDUP(N134/40,0)*40</f>
        <v>14200</v>
      </c>
      <c r="Q134" s="71"/>
      <c r="R134" s="74">
        <f t="shared" ref="R134:R140" si="80">P134-N134</f>
        <v>7.5668283000031806</v>
      </c>
      <c r="S134" s="77"/>
      <c r="T134" s="75">
        <f t="shared" ref="T134:T141" si="81">R134/N134</f>
        <v>5.3315933980169032E-4</v>
      </c>
      <c r="U134" s="69"/>
      <c r="V134" s="81">
        <f t="shared" ref="V134:V140" si="82">P134/40</f>
        <v>355</v>
      </c>
    </row>
    <row r="135" spans="2:22" ht="15" customHeight="1">
      <c r="B135" s="72" t="s">
        <v>2024</v>
      </c>
      <c r="C135" s="73" t="s">
        <v>2043</v>
      </c>
      <c r="D135" s="73" t="s">
        <v>2044</v>
      </c>
      <c r="E135" s="73" t="s">
        <v>2046</v>
      </c>
      <c r="F135" s="102">
        <v>2646</v>
      </c>
      <c r="G135" s="102">
        <v>14588</v>
      </c>
      <c r="H135" s="80">
        <f t="shared" si="75"/>
        <v>5.5132275132275135</v>
      </c>
      <c r="I135" s="72"/>
      <c r="J135" s="104">
        <f t="shared" si="76"/>
        <v>3.5299999999999998E-2</v>
      </c>
      <c r="K135" s="72"/>
      <c r="L135" s="69">
        <f t="shared" si="77"/>
        <v>15636.090760919997</v>
      </c>
      <c r="N135" s="69">
        <f t="shared" si="78"/>
        <v>8686.7170893999973</v>
      </c>
      <c r="P135" s="81">
        <f t="shared" si="79"/>
        <v>8720</v>
      </c>
      <c r="Q135" s="71"/>
      <c r="R135" s="74">
        <f t="shared" si="80"/>
        <v>33.282910600002651</v>
      </c>
      <c r="S135" s="77"/>
      <c r="T135" s="75">
        <f t="shared" si="81"/>
        <v>3.8314716891858099E-3</v>
      </c>
      <c r="U135" s="69"/>
      <c r="V135" s="81">
        <f t="shared" si="82"/>
        <v>218</v>
      </c>
    </row>
    <row r="136" spans="2:22" ht="15" customHeight="1">
      <c r="B136" s="72" t="s">
        <v>2024</v>
      </c>
      <c r="C136" s="73" t="s">
        <v>2043</v>
      </c>
      <c r="D136" s="73" t="s">
        <v>2044</v>
      </c>
      <c r="E136" s="73" t="s">
        <v>2047</v>
      </c>
      <c r="F136" s="102">
        <v>3235</v>
      </c>
      <c r="G136" s="102">
        <v>17707</v>
      </c>
      <c r="H136" s="80">
        <f t="shared" si="75"/>
        <v>5.4735703245749612</v>
      </c>
      <c r="J136" s="104">
        <f t="shared" si="76"/>
        <v>3.5299999999999998E-2</v>
      </c>
      <c r="L136" s="69">
        <f t="shared" si="77"/>
        <v>18979.178715629994</v>
      </c>
      <c r="N136" s="69">
        <f t="shared" si="78"/>
        <v>10543.988175349996</v>
      </c>
      <c r="P136" s="81">
        <f t="shared" si="79"/>
        <v>10560</v>
      </c>
      <c r="Q136" s="71"/>
      <c r="R136" s="74">
        <f t="shared" si="80"/>
        <v>16.011824650004201</v>
      </c>
      <c r="S136" s="77"/>
      <c r="T136" s="75">
        <f t="shared" si="81"/>
        <v>1.5185738435705999E-3</v>
      </c>
      <c r="U136" s="69"/>
      <c r="V136" s="81">
        <f t="shared" si="82"/>
        <v>264</v>
      </c>
    </row>
    <row r="137" spans="2:22" ht="15" customHeight="1">
      <c r="B137" s="72" t="s">
        <v>2024</v>
      </c>
      <c r="C137" s="73" t="s">
        <v>2043</v>
      </c>
      <c r="D137" s="73" t="s">
        <v>2044</v>
      </c>
      <c r="E137" s="73" t="s">
        <v>2048</v>
      </c>
      <c r="F137" s="102">
        <v>2172</v>
      </c>
      <c r="G137" s="102">
        <v>12616</v>
      </c>
      <c r="H137" s="80">
        <f t="shared" si="75"/>
        <v>5.8084714548802943</v>
      </c>
      <c r="J137" s="104">
        <f t="shared" si="76"/>
        <v>3.5299999999999998E-2</v>
      </c>
      <c r="L137" s="69">
        <f t="shared" si="77"/>
        <v>13522.410271439996</v>
      </c>
      <c r="N137" s="69">
        <f t="shared" si="78"/>
        <v>7512.4501507999976</v>
      </c>
      <c r="P137" s="81">
        <f t="shared" si="79"/>
        <v>7520</v>
      </c>
      <c r="Q137" s="71"/>
      <c r="R137" s="74">
        <f t="shared" si="80"/>
        <v>7.5498492000024271</v>
      </c>
      <c r="S137" s="77"/>
      <c r="T137" s="75">
        <f t="shared" si="81"/>
        <v>1.0049782758556403E-3</v>
      </c>
      <c r="U137" s="69"/>
      <c r="V137" s="81">
        <f t="shared" si="82"/>
        <v>188</v>
      </c>
    </row>
    <row r="138" spans="2:22" ht="15" customHeight="1">
      <c r="B138" s="72" t="s">
        <v>2024</v>
      </c>
      <c r="C138" s="73" t="s">
        <v>2043</v>
      </c>
      <c r="D138" s="73" t="s">
        <v>2044</v>
      </c>
      <c r="E138" s="73" t="s">
        <v>2049</v>
      </c>
      <c r="F138" s="102">
        <v>3173</v>
      </c>
      <c r="G138" s="102">
        <v>18746</v>
      </c>
      <c r="H138" s="80">
        <f t="shared" si="75"/>
        <v>5.9079735266309488</v>
      </c>
      <c r="J138" s="104">
        <f t="shared" si="76"/>
        <v>3.5299999999999998E-2</v>
      </c>
      <c r="L138" s="69">
        <f t="shared" si="77"/>
        <v>20092.826803139997</v>
      </c>
      <c r="N138" s="69">
        <f t="shared" si="78"/>
        <v>11162.681557299999</v>
      </c>
      <c r="P138" s="81">
        <f t="shared" si="79"/>
        <v>11200</v>
      </c>
      <c r="Q138" s="71"/>
      <c r="R138" s="74">
        <f t="shared" si="80"/>
        <v>37.318442700001469</v>
      </c>
      <c r="S138" s="77"/>
      <c r="T138" s="75">
        <f t="shared" si="81"/>
        <v>3.3431431783160141E-3</v>
      </c>
      <c r="U138" s="69"/>
      <c r="V138" s="81">
        <f t="shared" si="82"/>
        <v>280</v>
      </c>
    </row>
    <row r="139" spans="2:22" ht="15" customHeight="1">
      <c r="B139" s="72" t="s">
        <v>2024</v>
      </c>
      <c r="C139" s="73" t="s">
        <v>2043</v>
      </c>
      <c r="D139" s="73" t="s">
        <v>2044</v>
      </c>
      <c r="E139" s="73" t="s">
        <v>2050</v>
      </c>
      <c r="F139" s="102">
        <v>2498</v>
      </c>
      <c r="G139" s="102">
        <v>13880</v>
      </c>
      <c r="H139" s="80">
        <f t="shared" si="75"/>
        <v>5.5564451561248998</v>
      </c>
      <c r="J139" s="104">
        <f t="shared" si="76"/>
        <v>3.5299999999999998E-2</v>
      </c>
      <c r="L139" s="69">
        <f t="shared" si="77"/>
        <v>14877.223729199997</v>
      </c>
      <c r="N139" s="69">
        <f t="shared" si="78"/>
        <v>8265.1242939999975</v>
      </c>
      <c r="P139" s="81">
        <f t="shared" si="79"/>
        <v>8280</v>
      </c>
      <c r="Q139" s="71"/>
      <c r="R139" s="74">
        <f t="shared" si="80"/>
        <v>14.875706000002538</v>
      </c>
      <c r="S139" s="77"/>
      <c r="T139" s="75">
        <f t="shared" si="81"/>
        <v>1.7998163694648173E-3</v>
      </c>
      <c r="U139" s="69"/>
      <c r="V139" s="81">
        <f t="shared" si="82"/>
        <v>207</v>
      </c>
    </row>
    <row r="140" spans="2:22" ht="15" customHeight="1">
      <c r="B140" s="72" t="s">
        <v>2024</v>
      </c>
      <c r="C140" s="73" t="s">
        <v>2043</v>
      </c>
      <c r="D140" s="73" t="s">
        <v>2044</v>
      </c>
      <c r="E140" s="73" t="s">
        <v>2051</v>
      </c>
      <c r="F140" s="102">
        <v>1720</v>
      </c>
      <c r="G140" s="102">
        <v>9647</v>
      </c>
      <c r="H140" s="80">
        <f t="shared" si="75"/>
        <v>5.6087209302325585</v>
      </c>
      <c r="J140" s="104">
        <f t="shared" si="76"/>
        <v>3.5299999999999998E-2</v>
      </c>
      <c r="L140" s="69">
        <f t="shared" si="77"/>
        <v>10340.099230229998</v>
      </c>
      <c r="N140" s="69">
        <f t="shared" si="78"/>
        <v>5744.4995723499987</v>
      </c>
      <c r="P140" s="81">
        <f t="shared" si="79"/>
        <v>5760</v>
      </c>
      <c r="Q140" s="71"/>
      <c r="R140" s="74">
        <f t="shared" si="80"/>
        <v>15.500427650001257</v>
      </c>
      <c r="S140" s="77"/>
      <c r="T140" s="75">
        <f t="shared" si="81"/>
        <v>2.6983077385207702E-3</v>
      </c>
      <c r="U140" s="69"/>
      <c r="V140" s="81">
        <f t="shared" si="82"/>
        <v>144</v>
      </c>
    </row>
    <row r="141" spans="2:22" ht="15" customHeight="1" thickBot="1">
      <c r="B141" s="95" t="s">
        <v>2024</v>
      </c>
      <c r="C141" s="96" t="s">
        <v>2043</v>
      </c>
      <c r="D141" s="96" t="s">
        <v>2044</v>
      </c>
      <c r="E141" s="96"/>
      <c r="F141" s="84">
        <f>SUM(F133:F140)</f>
        <v>21902</v>
      </c>
      <c r="G141" s="84">
        <f>SUM(G133:G140)</f>
        <v>122074</v>
      </c>
      <c r="H141" s="159">
        <f t="shared" si="75"/>
        <v>5.5736462423522966</v>
      </c>
      <c r="J141" s="165"/>
      <c r="L141" s="84">
        <f>SUM(L133:L140)</f>
        <v>130844.53959065996</v>
      </c>
      <c r="N141" s="84">
        <f>SUM(N133:N140)</f>
        <v>72691.41088369998</v>
      </c>
      <c r="P141" s="84">
        <f>SUM(P133:P140)</f>
        <v>72840</v>
      </c>
      <c r="Q141" s="71"/>
      <c r="R141" s="175">
        <f>SUM(R133:R140)</f>
        <v>148.58911630001876</v>
      </c>
      <c r="S141" s="77"/>
      <c r="T141" s="85">
        <f t="shared" si="81"/>
        <v>2.0441082996414612E-3</v>
      </c>
      <c r="U141" s="69"/>
      <c r="V141" s="84">
        <f>SUM(V133:V140)</f>
        <v>1821</v>
      </c>
    </row>
    <row r="142" spans="2:22" ht="15" customHeight="1">
      <c r="B142" s="72" t="s">
        <v>2024</v>
      </c>
      <c r="C142" s="73" t="s">
        <v>2043</v>
      </c>
      <c r="D142" s="73" t="s">
        <v>2052</v>
      </c>
      <c r="E142" s="73" t="s">
        <v>2053</v>
      </c>
      <c r="F142" s="102">
        <v>3335</v>
      </c>
      <c r="G142" s="102">
        <v>18665</v>
      </c>
      <c r="H142" s="80">
        <f t="shared" si="75"/>
        <v>5.5967016491754125</v>
      </c>
      <c r="J142" s="104">
        <f>$J$33</f>
        <v>3.5299999999999998E-2</v>
      </c>
      <c r="L142" s="69">
        <f>G142*((1+J142)^2)</f>
        <v>20006.007269849997</v>
      </c>
      <c r="N142" s="69">
        <f>L142/$N$6</f>
        <v>11114.448483249998</v>
      </c>
      <c r="P142" s="81">
        <f t="shared" si="71"/>
        <v>11120</v>
      </c>
      <c r="Q142" s="71"/>
      <c r="R142" s="74">
        <f t="shared" si="72"/>
        <v>5.5515167500016105</v>
      </c>
      <c r="S142" s="77"/>
      <c r="T142" s="75">
        <f t="shared" si="73"/>
        <v>4.9948647999655676E-4</v>
      </c>
      <c r="U142" s="69"/>
      <c r="V142" s="81">
        <f t="shared" ref="V142:V150" si="83">P142/40</f>
        <v>278</v>
      </c>
    </row>
    <row r="143" spans="2:22" ht="15" customHeight="1">
      <c r="B143" s="72" t="s">
        <v>2024</v>
      </c>
      <c r="C143" s="73" t="s">
        <v>2043</v>
      </c>
      <c r="D143" s="73" t="s">
        <v>2052</v>
      </c>
      <c r="E143" s="73" t="s">
        <v>2054</v>
      </c>
      <c r="F143" s="102">
        <v>2560</v>
      </c>
      <c r="G143" s="102">
        <v>14855</v>
      </c>
      <c r="H143" s="80">
        <f t="shared" si="75"/>
        <v>5.802734375</v>
      </c>
      <c r="J143" s="104">
        <f>$J$33</f>
        <v>3.5299999999999998E-2</v>
      </c>
      <c r="L143" s="69">
        <f>G143*((1+J143)^2)</f>
        <v>15922.273666949995</v>
      </c>
      <c r="N143" s="69">
        <f>L143/$N$6</f>
        <v>8845.7075927499973</v>
      </c>
      <c r="P143" s="81">
        <f t="shared" si="71"/>
        <v>8880</v>
      </c>
      <c r="Q143" s="71"/>
      <c r="R143" s="74">
        <f t="shared" si="72"/>
        <v>34.292407250002725</v>
      </c>
      <c r="S143" s="77"/>
      <c r="T143" s="75">
        <f t="shared" si="73"/>
        <v>3.8767285590707314E-3</v>
      </c>
      <c r="U143" s="69"/>
      <c r="V143" s="81">
        <f t="shared" si="83"/>
        <v>222</v>
      </c>
    </row>
    <row r="144" spans="2:22" ht="15" customHeight="1">
      <c r="B144" s="72" t="s">
        <v>2024</v>
      </c>
      <c r="C144" s="73" t="s">
        <v>2043</v>
      </c>
      <c r="D144" s="73" t="s">
        <v>2052</v>
      </c>
      <c r="E144" s="73" t="s">
        <v>2055</v>
      </c>
      <c r="F144" s="102">
        <v>4511</v>
      </c>
      <c r="G144" s="102">
        <v>25041</v>
      </c>
      <c r="H144" s="80">
        <f t="shared" si="75"/>
        <v>5.5510973176679226</v>
      </c>
      <c r="J144" s="104">
        <f>$J$33</f>
        <v>3.5299999999999998E-2</v>
      </c>
      <c r="L144" s="69">
        <f>G144*((1+J144)^2)</f>
        <v>26840.097939689993</v>
      </c>
      <c r="N144" s="69">
        <f>L144/$N$6</f>
        <v>14911.165522049996</v>
      </c>
      <c r="P144" s="81">
        <f t="shared" si="71"/>
        <v>14920</v>
      </c>
      <c r="Q144" s="71"/>
      <c r="R144" s="74">
        <f t="shared" si="72"/>
        <v>8.8344779500039294</v>
      </c>
      <c r="S144" s="77"/>
      <c r="T144" s="75">
        <f t="shared" si="73"/>
        <v>5.9247400459339549E-4</v>
      </c>
      <c r="U144" s="69"/>
      <c r="V144" s="81">
        <f t="shared" si="83"/>
        <v>373</v>
      </c>
    </row>
    <row r="145" spans="2:26" ht="15" customHeight="1">
      <c r="B145" s="72" t="s">
        <v>2024</v>
      </c>
      <c r="C145" s="73" t="s">
        <v>2043</v>
      </c>
      <c r="D145" s="73" t="s">
        <v>2052</v>
      </c>
      <c r="E145" s="73" t="s">
        <v>2056</v>
      </c>
      <c r="F145" s="102">
        <v>2836</v>
      </c>
      <c r="G145" s="102">
        <v>16209</v>
      </c>
      <c r="H145" s="80">
        <f t="shared" si="75"/>
        <v>5.7154442877291958</v>
      </c>
      <c r="J145" s="104">
        <f>$J$33</f>
        <v>3.5299999999999998E-2</v>
      </c>
      <c r="L145" s="69">
        <f>G145*((1+J145)^2)</f>
        <v>17373.553272809997</v>
      </c>
      <c r="N145" s="69">
        <f>L145/$N$6</f>
        <v>9651.9740404499989</v>
      </c>
      <c r="P145" s="81">
        <f t="shared" si="71"/>
        <v>9680</v>
      </c>
      <c r="Q145" s="71"/>
      <c r="R145" s="74">
        <f t="shared" si="72"/>
        <v>28.025959550001062</v>
      </c>
      <c r="S145" s="77"/>
      <c r="T145" s="75">
        <f t="shared" si="73"/>
        <v>2.9036505312331345E-3</v>
      </c>
      <c r="U145" s="69"/>
      <c r="V145" s="81">
        <f t="shared" si="83"/>
        <v>242</v>
      </c>
    </row>
    <row r="146" spans="2:26" ht="15" customHeight="1">
      <c r="B146" s="72" t="s">
        <v>2024</v>
      </c>
      <c r="C146" s="73" t="s">
        <v>2043</v>
      </c>
      <c r="D146" s="73" t="s">
        <v>2052</v>
      </c>
      <c r="E146" s="73" t="s">
        <v>2057</v>
      </c>
      <c r="F146" s="102">
        <v>2103</v>
      </c>
      <c r="G146" s="102">
        <v>11595</v>
      </c>
      <c r="H146" s="80">
        <f t="shared" si="75"/>
        <v>5.5135520684736088</v>
      </c>
      <c r="J146" s="104">
        <f>$J$33</f>
        <v>3.5299999999999998E-2</v>
      </c>
      <c r="L146" s="69">
        <f>G146*((1+J146)^2)</f>
        <v>12428.055413549997</v>
      </c>
      <c r="N146" s="69">
        <f>L146/$N$6</f>
        <v>6904.4752297499981</v>
      </c>
      <c r="P146" s="81">
        <f t="shared" si="71"/>
        <v>6920</v>
      </c>
      <c r="Q146" s="71"/>
      <c r="R146" s="74">
        <f t="shared" si="72"/>
        <v>15.524770250001893</v>
      </c>
      <c r="S146" s="77"/>
      <c r="T146" s="75">
        <f t="shared" si="73"/>
        <v>2.2485083563061788E-3</v>
      </c>
      <c r="U146" s="69"/>
      <c r="V146" s="81">
        <f t="shared" si="83"/>
        <v>173</v>
      </c>
    </row>
    <row r="147" spans="2:26" ht="15" customHeight="1" thickBot="1">
      <c r="B147" s="95" t="s">
        <v>2024</v>
      </c>
      <c r="C147" s="96" t="s">
        <v>2043</v>
      </c>
      <c r="D147" s="96" t="s">
        <v>2052</v>
      </c>
      <c r="E147" s="95"/>
      <c r="F147" s="84">
        <f>SUM(F142:F146)</f>
        <v>15345</v>
      </c>
      <c r="G147" s="84">
        <f>SUM(G142:G146)</f>
        <v>86365</v>
      </c>
      <c r="H147" s="159">
        <f t="shared" si="75"/>
        <v>5.628217660475725</v>
      </c>
      <c r="J147" s="165"/>
      <c r="L147" s="84">
        <f>SUM(L142:L146)</f>
        <v>92569.987562849987</v>
      </c>
      <c r="N147" s="84">
        <f>SUM(N142:N146)</f>
        <v>51427.770868249994</v>
      </c>
      <c r="P147" s="84">
        <f>SUM(P142:P146)</f>
        <v>51520</v>
      </c>
      <c r="Q147" s="71"/>
      <c r="R147" s="175">
        <f>SUM(R142:R146)</f>
        <v>92.22913175001122</v>
      </c>
      <c r="S147" s="77"/>
      <c r="T147" s="85">
        <f t="shared" si="73"/>
        <v>1.7933721449115111E-3</v>
      </c>
      <c r="U147" s="69"/>
      <c r="V147" s="84">
        <f>SUM(V142:V146)</f>
        <v>1288</v>
      </c>
    </row>
    <row r="148" spans="2:26" ht="15" customHeight="1" thickBot="1">
      <c r="C148" s="73"/>
      <c r="F148" s="87">
        <f>F147+F141</f>
        <v>37247</v>
      </c>
      <c r="G148" s="87">
        <f>G147+G141</f>
        <v>208439</v>
      </c>
      <c r="H148" s="161">
        <f t="shared" si="75"/>
        <v>5.5961285472655513</v>
      </c>
      <c r="J148" s="164"/>
      <c r="L148" s="87">
        <f>L147+L141</f>
        <v>223414.52715350996</v>
      </c>
      <c r="N148" s="87">
        <f>N147+N141</f>
        <v>124119.18175194997</v>
      </c>
      <c r="P148" s="87">
        <f>P147+P141</f>
        <v>124360</v>
      </c>
      <c r="Q148" s="71"/>
      <c r="R148" s="176">
        <f>R147+R141</f>
        <v>240.81824805002998</v>
      </c>
      <c r="S148" s="77"/>
      <c r="T148" s="86">
        <f t="shared" si="73"/>
        <v>1.9402178184778969E-3</v>
      </c>
      <c r="U148" s="69"/>
      <c r="V148" s="87">
        <f>V147+V141</f>
        <v>3109</v>
      </c>
    </row>
    <row r="149" spans="2:26" ht="15" customHeight="1">
      <c r="B149" s="72"/>
      <c r="C149" s="73"/>
      <c r="D149" s="73"/>
      <c r="E149" s="72" t="s">
        <v>1</v>
      </c>
      <c r="F149" s="79"/>
      <c r="G149" s="76"/>
      <c r="H149" s="80"/>
      <c r="J149" s="88"/>
      <c r="K149" s="88"/>
      <c r="L149" s="88"/>
      <c r="M149" s="88"/>
      <c r="N149" s="88"/>
      <c r="O149" s="88"/>
      <c r="P149" s="88"/>
      <c r="Q149" s="88"/>
      <c r="R149" s="89"/>
      <c r="S149" s="88"/>
      <c r="T149" s="91"/>
      <c r="U149" s="88"/>
      <c r="V149" s="88"/>
      <c r="W149" s="88"/>
      <c r="X149" s="88"/>
      <c r="Y149" s="88"/>
      <c r="Z149" s="88"/>
    </row>
    <row r="150" spans="2:26" ht="15" customHeight="1">
      <c r="B150" s="72" t="s">
        <v>2024</v>
      </c>
      <c r="C150" s="73" t="s">
        <v>2058</v>
      </c>
      <c r="D150" s="73" t="s">
        <v>2059</v>
      </c>
      <c r="E150" s="73" t="s">
        <v>2060</v>
      </c>
      <c r="F150" s="102">
        <v>1605</v>
      </c>
      <c r="G150" s="102">
        <v>7145</v>
      </c>
      <c r="H150" s="80">
        <f t="shared" ref="H150:H166" si="84">G150/F150</f>
        <v>4.4517133956386292</v>
      </c>
      <c r="J150" s="104">
        <f t="shared" ref="J150:J165" si="85">$J$45</f>
        <v>4.5199999999999997E-2</v>
      </c>
      <c r="L150" s="69">
        <f t="shared" ref="L150:L165" si="86">G150*((1+J150)^2)</f>
        <v>7805.5055207999985</v>
      </c>
      <c r="N150" s="69">
        <f t="shared" ref="N150:N165" si="87">L150/$N$6</f>
        <v>4336.3919559999995</v>
      </c>
      <c r="P150" s="81">
        <f t="shared" si="71"/>
        <v>4360</v>
      </c>
      <c r="Q150" s="71"/>
      <c r="R150" s="74">
        <f t="shared" si="72"/>
        <v>23.608044000000518</v>
      </c>
      <c r="S150" s="77"/>
      <c r="T150" s="75">
        <f t="shared" si="73"/>
        <v>5.4441674644598297E-3</v>
      </c>
      <c r="U150" s="69"/>
      <c r="V150" s="81">
        <f t="shared" si="83"/>
        <v>109</v>
      </c>
    </row>
    <row r="151" spans="2:26" ht="15" customHeight="1">
      <c r="B151" s="72" t="s">
        <v>2024</v>
      </c>
      <c r="C151" s="73" t="s">
        <v>2058</v>
      </c>
      <c r="D151" s="73" t="s">
        <v>2059</v>
      </c>
      <c r="E151" s="73" t="s">
        <v>2061</v>
      </c>
      <c r="F151" s="102">
        <v>1234</v>
      </c>
      <c r="G151" s="102">
        <v>6730</v>
      </c>
      <c r="H151" s="80">
        <f t="shared" si="84"/>
        <v>5.4538087520259317</v>
      </c>
      <c r="J151" s="104">
        <f t="shared" si="85"/>
        <v>4.5199999999999997E-2</v>
      </c>
      <c r="L151" s="69">
        <f t="shared" si="86"/>
        <v>7352.1416591999987</v>
      </c>
      <c r="N151" s="69">
        <f t="shared" si="87"/>
        <v>4084.5231439999993</v>
      </c>
      <c r="P151" s="81">
        <f t="shared" ref="P151:P165" si="88">ROUNDUP(N151/40,0)*40</f>
        <v>4120</v>
      </c>
      <c r="Q151" s="71"/>
      <c r="R151" s="74">
        <f t="shared" ref="R151:R165" si="89">P151-N151</f>
        <v>35.47685600000068</v>
      </c>
      <c r="S151" s="77"/>
      <c r="T151" s="75">
        <f t="shared" ref="T151:T166" si="90">R151/N151</f>
        <v>8.6856787804262432E-3</v>
      </c>
      <c r="U151" s="69"/>
      <c r="V151" s="81">
        <f t="shared" ref="V151:V165" si="91">P151/40</f>
        <v>103</v>
      </c>
    </row>
    <row r="152" spans="2:26" ht="15" customHeight="1">
      <c r="B152" s="72" t="s">
        <v>2024</v>
      </c>
      <c r="C152" s="73" t="s">
        <v>2058</v>
      </c>
      <c r="D152" s="73" t="s">
        <v>2059</v>
      </c>
      <c r="E152" s="73" t="s">
        <v>2062</v>
      </c>
      <c r="F152" s="102">
        <v>2257</v>
      </c>
      <c r="G152" s="102">
        <v>10860</v>
      </c>
      <c r="H152" s="80">
        <f t="shared" si="84"/>
        <v>4.8116969428444838</v>
      </c>
      <c r="J152" s="104">
        <f t="shared" si="85"/>
        <v>4.5199999999999997E-2</v>
      </c>
      <c r="L152" s="69">
        <f t="shared" si="86"/>
        <v>11863.931414399998</v>
      </c>
      <c r="N152" s="69">
        <f t="shared" si="87"/>
        <v>6591.0730079999985</v>
      </c>
      <c r="P152" s="81">
        <f t="shared" si="88"/>
        <v>6600</v>
      </c>
      <c r="Q152" s="71"/>
      <c r="R152" s="74">
        <f t="shared" si="89"/>
        <v>8.926992000001519</v>
      </c>
      <c r="S152" s="77"/>
      <c r="T152" s="75">
        <f t="shared" si="90"/>
        <v>1.354406481185426E-3</v>
      </c>
      <c r="U152" s="69"/>
      <c r="V152" s="81">
        <f t="shared" si="91"/>
        <v>165</v>
      </c>
    </row>
    <row r="153" spans="2:26" ht="15" customHeight="1">
      <c r="B153" s="72" t="s">
        <v>2024</v>
      </c>
      <c r="C153" s="73" t="s">
        <v>2058</v>
      </c>
      <c r="D153" s="73" t="s">
        <v>2059</v>
      </c>
      <c r="E153" s="73" t="s">
        <v>2063</v>
      </c>
      <c r="F153" s="102">
        <v>2686</v>
      </c>
      <c r="G153" s="102">
        <v>13183</v>
      </c>
      <c r="H153" s="80">
        <f t="shared" si="84"/>
        <v>4.9080416976917345</v>
      </c>
      <c r="J153" s="104">
        <f t="shared" si="85"/>
        <v>4.5199999999999997E-2</v>
      </c>
      <c r="L153" s="69">
        <f t="shared" si="86"/>
        <v>14401.676596319998</v>
      </c>
      <c r="N153" s="69">
        <f t="shared" si="87"/>
        <v>8000.9314423999986</v>
      </c>
      <c r="P153" s="81">
        <f t="shared" si="88"/>
        <v>8040</v>
      </c>
      <c r="Q153" s="71"/>
      <c r="R153" s="74">
        <f t="shared" si="89"/>
        <v>39.068557600001441</v>
      </c>
      <c r="S153" s="77"/>
      <c r="T153" s="75">
        <f t="shared" si="90"/>
        <v>4.8830011707089753E-3</v>
      </c>
      <c r="U153" s="69"/>
      <c r="V153" s="81">
        <f t="shared" si="91"/>
        <v>201</v>
      </c>
    </row>
    <row r="154" spans="2:26" ht="15" customHeight="1">
      <c r="B154" s="72" t="s">
        <v>2024</v>
      </c>
      <c r="C154" s="73" t="s">
        <v>2058</v>
      </c>
      <c r="D154" s="73" t="s">
        <v>2059</v>
      </c>
      <c r="E154" s="73" t="s">
        <v>2064</v>
      </c>
      <c r="F154" s="102">
        <v>1775</v>
      </c>
      <c r="G154" s="102">
        <v>10100</v>
      </c>
      <c r="H154" s="80">
        <f t="shared" si="84"/>
        <v>5.6901408450704229</v>
      </c>
      <c r="J154" s="104">
        <f t="shared" si="85"/>
        <v>4.5199999999999997E-2</v>
      </c>
      <c r="L154" s="69">
        <f t="shared" si="86"/>
        <v>11033.674703999997</v>
      </c>
      <c r="N154" s="69">
        <f t="shared" si="87"/>
        <v>6129.8192799999988</v>
      </c>
      <c r="P154" s="81">
        <f t="shared" si="88"/>
        <v>6160</v>
      </c>
      <c r="Q154" s="71"/>
      <c r="R154" s="74">
        <f t="shared" si="89"/>
        <v>30.180720000001202</v>
      </c>
      <c r="S154" s="77"/>
      <c r="T154" s="75">
        <f t="shared" si="90"/>
        <v>4.9235905042866466E-3</v>
      </c>
      <c r="U154" s="69"/>
      <c r="V154" s="81">
        <f t="shared" si="91"/>
        <v>154</v>
      </c>
    </row>
    <row r="155" spans="2:26" ht="15" customHeight="1">
      <c r="B155" s="72" t="s">
        <v>2024</v>
      </c>
      <c r="C155" s="73" t="s">
        <v>2058</v>
      </c>
      <c r="D155" s="73" t="s">
        <v>2059</v>
      </c>
      <c r="E155" s="73" t="s">
        <v>2065</v>
      </c>
      <c r="F155" s="102">
        <v>2779</v>
      </c>
      <c r="G155" s="102">
        <v>17739</v>
      </c>
      <c r="H155" s="80">
        <f t="shared" si="84"/>
        <v>6.383231378193595</v>
      </c>
      <c r="J155" s="104">
        <f t="shared" si="85"/>
        <v>4.5199999999999997E-2</v>
      </c>
      <c r="L155" s="69">
        <f t="shared" si="86"/>
        <v>19378.847086559996</v>
      </c>
      <c r="N155" s="69">
        <f t="shared" si="87"/>
        <v>10766.026159199997</v>
      </c>
      <c r="P155" s="81">
        <f t="shared" si="88"/>
        <v>10800</v>
      </c>
      <c r="Q155" s="71"/>
      <c r="R155" s="74">
        <f t="shared" si="89"/>
        <v>33.973840800003018</v>
      </c>
      <c r="S155" s="77"/>
      <c r="T155" s="75">
        <f t="shared" si="90"/>
        <v>3.1556528191203606E-3</v>
      </c>
      <c r="U155" s="69"/>
      <c r="V155" s="81">
        <f t="shared" si="91"/>
        <v>270</v>
      </c>
    </row>
    <row r="156" spans="2:26" ht="15" customHeight="1">
      <c r="B156" s="72" t="s">
        <v>2024</v>
      </c>
      <c r="C156" s="73" t="s">
        <v>2058</v>
      </c>
      <c r="D156" s="73" t="s">
        <v>2059</v>
      </c>
      <c r="E156" s="73" t="s">
        <v>2066</v>
      </c>
      <c r="F156" s="102">
        <v>2378</v>
      </c>
      <c r="G156" s="102">
        <v>14861</v>
      </c>
      <c r="H156" s="80">
        <f t="shared" si="84"/>
        <v>6.2493692178301092</v>
      </c>
      <c r="J156" s="104">
        <f t="shared" si="85"/>
        <v>4.5199999999999997E-2</v>
      </c>
      <c r="L156" s="69">
        <f t="shared" si="86"/>
        <v>16234.796017439998</v>
      </c>
      <c r="N156" s="69">
        <f t="shared" si="87"/>
        <v>9019.3311207999977</v>
      </c>
      <c r="P156" s="81">
        <f t="shared" si="88"/>
        <v>9040</v>
      </c>
      <c r="Q156" s="71"/>
      <c r="R156" s="74">
        <f t="shared" si="89"/>
        <v>20.668879200002266</v>
      </c>
      <c r="S156" s="77"/>
      <c r="T156" s="75">
        <f t="shared" si="90"/>
        <v>2.2916199575306172E-3</v>
      </c>
      <c r="U156" s="69"/>
      <c r="V156" s="81">
        <f t="shared" si="91"/>
        <v>226</v>
      </c>
    </row>
    <row r="157" spans="2:26" ht="15" customHeight="1">
      <c r="B157" s="72" t="s">
        <v>2024</v>
      </c>
      <c r="C157" s="73" t="s">
        <v>2058</v>
      </c>
      <c r="D157" s="73" t="s">
        <v>2059</v>
      </c>
      <c r="E157" s="73" t="s">
        <v>2067</v>
      </c>
      <c r="F157" s="102">
        <v>2433</v>
      </c>
      <c r="G157" s="102">
        <v>15917</v>
      </c>
      <c r="H157" s="80">
        <f t="shared" si="84"/>
        <v>6.542129058775175</v>
      </c>
      <c r="J157" s="104">
        <f t="shared" si="85"/>
        <v>4.5199999999999997E-2</v>
      </c>
      <c r="L157" s="69">
        <f t="shared" si="86"/>
        <v>17388.415867679996</v>
      </c>
      <c r="N157" s="69">
        <f t="shared" si="87"/>
        <v>9660.2310375999969</v>
      </c>
      <c r="P157" s="81">
        <f t="shared" si="88"/>
        <v>9680</v>
      </c>
      <c r="Q157" s="71"/>
      <c r="R157" s="74">
        <f t="shared" si="89"/>
        <v>19.768962400003147</v>
      </c>
      <c r="S157" s="77"/>
      <c r="T157" s="75">
        <f t="shared" si="90"/>
        <v>2.0464274946486766E-3</v>
      </c>
      <c r="U157" s="69"/>
      <c r="V157" s="81">
        <f t="shared" si="91"/>
        <v>242</v>
      </c>
    </row>
    <row r="158" spans="2:26" ht="15" customHeight="1">
      <c r="B158" s="72" t="s">
        <v>2024</v>
      </c>
      <c r="C158" s="73" t="s">
        <v>2058</v>
      </c>
      <c r="D158" s="73" t="s">
        <v>2059</v>
      </c>
      <c r="E158" s="73" t="s">
        <v>2068</v>
      </c>
      <c r="F158" s="102">
        <v>2966</v>
      </c>
      <c r="G158" s="102">
        <v>19431</v>
      </c>
      <c r="H158" s="80">
        <f t="shared" si="84"/>
        <v>6.5512474713418749</v>
      </c>
      <c r="J158" s="104">
        <f t="shared" si="85"/>
        <v>4.5199999999999997E-2</v>
      </c>
      <c r="L158" s="69">
        <f t="shared" si="86"/>
        <v>21227.260710239996</v>
      </c>
      <c r="N158" s="69">
        <f t="shared" si="87"/>
        <v>11792.922616799997</v>
      </c>
      <c r="P158" s="81">
        <f t="shared" si="88"/>
        <v>11800</v>
      </c>
      <c r="Q158" s="71"/>
      <c r="R158" s="74">
        <f t="shared" si="89"/>
        <v>7.0773832000031689</v>
      </c>
      <c r="S158" s="77"/>
      <c r="T158" s="75">
        <f t="shared" si="90"/>
        <v>6.0013818711239985E-4</v>
      </c>
      <c r="U158" s="69"/>
      <c r="V158" s="81">
        <f t="shared" si="91"/>
        <v>295</v>
      </c>
    </row>
    <row r="159" spans="2:26" ht="15" customHeight="1">
      <c r="B159" s="72" t="s">
        <v>2024</v>
      </c>
      <c r="C159" s="73" t="s">
        <v>2058</v>
      </c>
      <c r="D159" s="73" t="s">
        <v>2059</v>
      </c>
      <c r="E159" s="73" t="s">
        <v>2069</v>
      </c>
      <c r="F159" s="102">
        <v>5215</v>
      </c>
      <c r="G159" s="102">
        <v>31530</v>
      </c>
      <c r="H159" s="80">
        <f t="shared" si="84"/>
        <v>6.0460210930009586</v>
      </c>
      <c r="J159" s="104">
        <f t="shared" si="85"/>
        <v>4.5199999999999997E-2</v>
      </c>
      <c r="L159" s="69">
        <f t="shared" si="86"/>
        <v>34444.729051199996</v>
      </c>
      <c r="N159" s="69">
        <f t="shared" si="87"/>
        <v>19135.960583999997</v>
      </c>
      <c r="P159" s="81">
        <f t="shared" si="88"/>
        <v>19160</v>
      </c>
      <c r="Q159" s="71"/>
      <c r="R159" s="74">
        <f t="shared" si="89"/>
        <v>24.039416000003257</v>
      </c>
      <c r="S159" s="77"/>
      <c r="T159" s="75">
        <f t="shared" si="90"/>
        <v>1.2562429722029814E-3</v>
      </c>
      <c r="U159" s="69"/>
      <c r="V159" s="81">
        <f t="shared" si="91"/>
        <v>479</v>
      </c>
    </row>
    <row r="160" spans="2:26" ht="15" customHeight="1">
      <c r="B160" s="72" t="s">
        <v>2024</v>
      </c>
      <c r="C160" s="73" t="s">
        <v>2058</v>
      </c>
      <c r="D160" s="73" t="s">
        <v>2059</v>
      </c>
      <c r="E160" s="73" t="s">
        <v>2070</v>
      </c>
      <c r="F160" s="102">
        <v>1868</v>
      </c>
      <c r="G160" s="102">
        <v>11499</v>
      </c>
      <c r="H160" s="80">
        <f t="shared" si="84"/>
        <v>6.1557815845824413</v>
      </c>
      <c r="J160" s="104">
        <f t="shared" si="85"/>
        <v>4.5199999999999997E-2</v>
      </c>
      <c r="L160" s="69">
        <f t="shared" si="86"/>
        <v>12562.002516959998</v>
      </c>
      <c r="N160" s="69">
        <f t="shared" si="87"/>
        <v>6978.8902871999981</v>
      </c>
      <c r="P160" s="81">
        <f t="shared" si="88"/>
        <v>7000</v>
      </c>
      <c r="Q160" s="71"/>
      <c r="R160" s="74">
        <f t="shared" si="89"/>
        <v>21.109712800001944</v>
      </c>
      <c r="S160" s="77"/>
      <c r="T160" s="75">
        <f t="shared" si="90"/>
        <v>3.0247950506858269E-3</v>
      </c>
      <c r="U160" s="69"/>
      <c r="V160" s="81">
        <f t="shared" si="91"/>
        <v>175</v>
      </c>
    </row>
    <row r="161" spans="2:26" ht="15" customHeight="1">
      <c r="B161" s="72" t="s">
        <v>2024</v>
      </c>
      <c r="C161" s="73" t="s">
        <v>2058</v>
      </c>
      <c r="D161" s="73" t="s">
        <v>2059</v>
      </c>
      <c r="E161" s="73" t="s">
        <v>2071</v>
      </c>
      <c r="F161" s="102">
        <v>2961</v>
      </c>
      <c r="G161" s="102">
        <v>15923</v>
      </c>
      <c r="H161" s="80">
        <f t="shared" si="84"/>
        <v>5.3775751435325905</v>
      </c>
      <c r="J161" s="104">
        <f t="shared" si="85"/>
        <v>4.5199999999999997E-2</v>
      </c>
      <c r="L161" s="69">
        <f t="shared" si="86"/>
        <v>17394.970525919998</v>
      </c>
      <c r="N161" s="69">
        <f t="shared" si="87"/>
        <v>9663.8725143999982</v>
      </c>
      <c r="P161" s="81">
        <f t="shared" si="88"/>
        <v>9680</v>
      </c>
      <c r="Q161" s="71"/>
      <c r="R161" s="74">
        <f t="shared" si="89"/>
        <v>16.127485600001819</v>
      </c>
      <c r="S161" s="77"/>
      <c r="T161" s="75">
        <f t="shared" si="90"/>
        <v>1.6688429587590776E-3</v>
      </c>
      <c r="U161" s="69"/>
      <c r="V161" s="81">
        <f t="shared" si="91"/>
        <v>242</v>
      </c>
    </row>
    <row r="162" spans="2:26" ht="15" customHeight="1">
      <c r="B162" s="72" t="s">
        <v>2024</v>
      </c>
      <c r="C162" s="73" t="s">
        <v>2058</v>
      </c>
      <c r="D162" s="73" t="s">
        <v>2059</v>
      </c>
      <c r="E162" s="73" t="s">
        <v>2072</v>
      </c>
      <c r="F162" s="102">
        <v>1271</v>
      </c>
      <c r="G162" s="102">
        <v>6375</v>
      </c>
      <c r="H162" s="80">
        <f t="shared" si="84"/>
        <v>5.0157356412273799</v>
      </c>
      <c r="J162" s="104">
        <f t="shared" si="85"/>
        <v>4.5199999999999997E-2</v>
      </c>
      <c r="L162" s="69">
        <f t="shared" si="86"/>
        <v>6964.3243799999991</v>
      </c>
      <c r="N162" s="69">
        <f t="shared" si="87"/>
        <v>3869.0690999999993</v>
      </c>
      <c r="P162" s="81">
        <f t="shared" si="88"/>
        <v>3880</v>
      </c>
      <c r="Q162" s="71"/>
      <c r="R162" s="74">
        <f t="shared" si="89"/>
        <v>10.930900000000747</v>
      </c>
      <c r="S162" s="77"/>
      <c r="T162" s="75">
        <f t="shared" si="90"/>
        <v>2.8252015452504453E-3</v>
      </c>
      <c r="U162" s="69"/>
      <c r="V162" s="81">
        <f t="shared" si="91"/>
        <v>97</v>
      </c>
    </row>
    <row r="163" spans="2:26" ht="15" customHeight="1">
      <c r="B163" s="72" t="s">
        <v>2024</v>
      </c>
      <c r="C163" s="73" t="s">
        <v>2058</v>
      </c>
      <c r="D163" s="73" t="s">
        <v>2059</v>
      </c>
      <c r="E163" s="73" t="s">
        <v>2073</v>
      </c>
      <c r="F163" s="102">
        <v>2062</v>
      </c>
      <c r="G163" s="102">
        <v>10458</v>
      </c>
      <c r="H163" s="80">
        <f t="shared" si="84"/>
        <v>5.0717749757516977</v>
      </c>
      <c r="J163" s="104">
        <f t="shared" si="85"/>
        <v>4.5199999999999997E-2</v>
      </c>
      <c r="L163" s="69">
        <f t="shared" si="86"/>
        <v>11424.769312319999</v>
      </c>
      <c r="N163" s="69">
        <f t="shared" si="87"/>
        <v>6347.0940623999995</v>
      </c>
      <c r="P163" s="81">
        <f t="shared" si="88"/>
        <v>6360</v>
      </c>
      <c r="Q163" s="71"/>
      <c r="R163" s="74">
        <f t="shared" si="89"/>
        <v>12.90593760000047</v>
      </c>
      <c r="S163" s="77"/>
      <c r="T163" s="75">
        <f t="shared" si="90"/>
        <v>2.0333616412674376E-3</v>
      </c>
      <c r="U163" s="69"/>
      <c r="V163" s="81">
        <f t="shared" si="91"/>
        <v>159</v>
      </c>
    </row>
    <row r="164" spans="2:26" ht="15" customHeight="1">
      <c r="B164" s="72" t="s">
        <v>2024</v>
      </c>
      <c r="C164" s="73" t="s">
        <v>2058</v>
      </c>
      <c r="D164" s="73" t="s">
        <v>2059</v>
      </c>
      <c r="E164" s="73" t="s">
        <v>2074</v>
      </c>
      <c r="F164" s="102">
        <v>1937</v>
      </c>
      <c r="G164" s="102">
        <v>10978</v>
      </c>
      <c r="H164" s="80">
        <f t="shared" si="84"/>
        <v>5.6675271037687143</v>
      </c>
      <c r="J164" s="104">
        <f t="shared" si="85"/>
        <v>4.5199999999999997E-2</v>
      </c>
      <c r="L164" s="69">
        <f t="shared" si="86"/>
        <v>11992.839693119999</v>
      </c>
      <c r="N164" s="69">
        <f t="shared" si="87"/>
        <v>6662.6887183999988</v>
      </c>
      <c r="P164" s="81">
        <f t="shared" si="88"/>
        <v>6680</v>
      </c>
      <c r="Q164" s="71"/>
      <c r="R164" s="74">
        <f t="shared" si="89"/>
        <v>17.311281600001166</v>
      </c>
      <c r="S164" s="77"/>
      <c r="T164" s="75">
        <f t="shared" si="90"/>
        <v>2.5982425911919771E-3</v>
      </c>
      <c r="U164" s="69"/>
      <c r="V164" s="81">
        <f t="shared" si="91"/>
        <v>167</v>
      </c>
    </row>
    <row r="165" spans="2:26" ht="15" customHeight="1">
      <c r="B165" s="72" t="s">
        <v>2024</v>
      </c>
      <c r="C165" s="73" t="s">
        <v>2058</v>
      </c>
      <c r="D165" s="73" t="s">
        <v>2059</v>
      </c>
      <c r="E165" s="73" t="s">
        <v>2075</v>
      </c>
      <c r="F165" s="102">
        <v>1601</v>
      </c>
      <c r="G165" s="102">
        <v>8954</v>
      </c>
      <c r="H165" s="80">
        <f t="shared" si="84"/>
        <v>5.5927545284197375</v>
      </c>
      <c r="J165" s="104">
        <f t="shared" si="85"/>
        <v>4.5199999999999997E-2</v>
      </c>
      <c r="L165" s="69">
        <f t="shared" si="86"/>
        <v>9781.7349801599976</v>
      </c>
      <c r="N165" s="69">
        <f t="shared" si="87"/>
        <v>5434.2972111999989</v>
      </c>
      <c r="P165" s="81">
        <f t="shared" si="88"/>
        <v>5440</v>
      </c>
      <c r="Q165" s="71"/>
      <c r="R165" s="74">
        <f t="shared" si="89"/>
        <v>5.7027888000011444</v>
      </c>
      <c r="S165" s="77"/>
      <c r="T165" s="75">
        <f t="shared" si="90"/>
        <v>1.0494068650216239E-3</v>
      </c>
      <c r="U165" s="69"/>
      <c r="V165" s="81">
        <f t="shared" si="91"/>
        <v>136</v>
      </c>
    </row>
    <row r="166" spans="2:26" ht="15" customHeight="1" thickBot="1">
      <c r="B166" s="97" t="s">
        <v>2024</v>
      </c>
      <c r="C166" s="98" t="s">
        <v>2058</v>
      </c>
      <c r="D166" s="98" t="s">
        <v>2059</v>
      </c>
      <c r="E166" s="98"/>
      <c r="F166" s="82">
        <f>SUM(F150:F165)</f>
        <v>37028</v>
      </c>
      <c r="G166" s="82">
        <f>SUM(G150:G165)</f>
        <v>211683</v>
      </c>
      <c r="H166" s="163">
        <f t="shared" si="84"/>
        <v>5.716835907961543</v>
      </c>
      <c r="J166" s="170"/>
      <c r="K166" s="88"/>
      <c r="L166" s="82">
        <f>SUM(L150:L165)</f>
        <v>231251.62003631995</v>
      </c>
      <c r="M166" s="88"/>
      <c r="N166" s="82">
        <f>SUM(N150:N165)</f>
        <v>128473.12224239996</v>
      </c>
      <c r="O166" s="88"/>
      <c r="P166" s="82">
        <f>SUM(P150:P165)</f>
        <v>128800</v>
      </c>
      <c r="Q166" s="88"/>
      <c r="R166" s="177">
        <f>SUM(R150:R165)</f>
        <v>326.87775760002751</v>
      </c>
      <c r="S166" s="88"/>
      <c r="T166" s="83">
        <f t="shared" si="90"/>
        <v>2.5443279644382154E-3</v>
      </c>
      <c r="U166" s="88"/>
      <c r="V166" s="82">
        <f>SUM(V150:V165)</f>
        <v>3220</v>
      </c>
      <c r="W166" s="88"/>
      <c r="X166" s="88"/>
      <c r="Y166" s="88"/>
      <c r="Z166" s="88"/>
    </row>
    <row r="167" spans="2:26" ht="15" customHeight="1">
      <c r="B167" s="72"/>
      <c r="C167" s="73"/>
      <c r="D167" s="73"/>
      <c r="E167" s="72" t="s">
        <v>1</v>
      </c>
      <c r="F167" s="79"/>
      <c r="G167" s="88"/>
      <c r="H167" s="80"/>
      <c r="J167" s="88"/>
      <c r="K167" s="88"/>
      <c r="L167" s="88"/>
      <c r="M167" s="88"/>
      <c r="N167" s="88"/>
      <c r="O167" s="88"/>
      <c r="P167" s="88"/>
      <c r="Q167" s="88"/>
      <c r="R167" s="89"/>
      <c r="S167" s="88"/>
      <c r="T167" s="91"/>
      <c r="U167" s="88"/>
      <c r="V167" s="88"/>
      <c r="W167" s="88"/>
      <c r="X167" s="88"/>
      <c r="Y167" s="88"/>
      <c r="Z167" s="88"/>
    </row>
    <row r="168" spans="2:26" ht="15" customHeight="1">
      <c r="B168" s="72" t="s">
        <v>2024</v>
      </c>
      <c r="C168" s="73" t="s">
        <v>2076</v>
      </c>
      <c r="D168" s="73" t="s">
        <v>2077</v>
      </c>
      <c r="E168" s="73" t="s">
        <v>2078</v>
      </c>
      <c r="F168" s="102">
        <v>5205</v>
      </c>
      <c r="G168" s="102">
        <v>28479</v>
      </c>
      <c r="H168" s="80">
        <f t="shared" ref="H168:H179" si="92">G168/F168</f>
        <v>5.4714697406340056</v>
      </c>
      <c r="J168" s="104">
        <f t="shared" ref="J168:J178" si="93">$J$31</f>
        <v>3.1600000000000003E-2</v>
      </c>
      <c r="L168" s="69">
        <f t="shared" ref="L168:L178" si="94">G168*((1+J168)^2)</f>
        <v>30307.310790240004</v>
      </c>
      <c r="N168" s="69">
        <f t="shared" ref="N168:N178" si="95">L168/$N$6</f>
        <v>16837.39488346667</v>
      </c>
      <c r="P168" s="81">
        <f t="shared" ref="P168:P178" si="96">ROUNDUP(N168/40,0)*40</f>
        <v>16840</v>
      </c>
      <c r="Q168" s="71"/>
      <c r="R168" s="74">
        <f t="shared" ref="R168:R178" si="97">P168-N168</f>
        <v>2.6051165333301469</v>
      </c>
      <c r="S168" s="77"/>
      <c r="T168" s="75">
        <f t="shared" ref="T168:T179" si="98">R168/N168</f>
        <v>1.5472206664750838E-4</v>
      </c>
      <c r="U168" s="69"/>
      <c r="V168" s="81">
        <f t="shared" ref="V168:V178" si="99">P168/40</f>
        <v>421</v>
      </c>
    </row>
    <row r="169" spans="2:26" ht="15" customHeight="1">
      <c r="B169" s="72" t="s">
        <v>2024</v>
      </c>
      <c r="C169" s="73" t="s">
        <v>2076</v>
      </c>
      <c r="D169" s="73" t="s">
        <v>2077</v>
      </c>
      <c r="E169" s="73" t="s">
        <v>2079</v>
      </c>
      <c r="F169" s="102">
        <v>7124</v>
      </c>
      <c r="G169" s="102">
        <v>29013</v>
      </c>
      <c r="H169" s="80">
        <f t="shared" si="92"/>
        <v>4.072571588994947</v>
      </c>
      <c r="J169" s="104">
        <f t="shared" si="93"/>
        <v>3.1600000000000003E-2</v>
      </c>
      <c r="L169" s="69">
        <f t="shared" si="94"/>
        <v>30875.592821280003</v>
      </c>
      <c r="N169" s="69">
        <f t="shared" si="95"/>
        <v>17153.107122933336</v>
      </c>
      <c r="P169" s="81">
        <f t="shared" si="96"/>
        <v>17160</v>
      </c>
      <c r="Q169" s="71"/>
      <c r="R169" s="74">
        <f t="shared" si="97"/>
        <v>6.8928770666643686</v>
      </c>
      <c r="S169" s="77"/>
      <c r="T169" s="75">
        <f t="shared" si="98"/>
        <v>4.0184422666192881E-4</v>
      </c>
      <c r="U169" s="69"/>
      <c r="V169" s="81">
        <f t="shared" si="99"/>
        <v>429</v>
      </c>
    </row>
    <row r="170" spans="2:26" ht="15" customHeight="1">
      <c r="B170" s="72" t="s">
        <v>2024</v>
      </c>
      <c r="C170" s="73" t="s">
        <v>2076</v>
      </c>
      <c r="D170" s="73" t="s">
        <v>2077</v>
      </c>
      <c r="E170" s="73" t="s">
        <v>2080</v>
      </c>
      <c r="F170" s="102">
        <v>7977</v>
      </c>
      <c r="G170" s="102">
        <v>40363</v>
      </c>
      <c r="H170" s="80">
        <f t="shared" si="92"/>
        <v>5.0599222765450671</v>
      </c>
      <c r="J170" s="104">
        <f t="shared" si="93"/>
        <v>3.1600000000000003E-2</v>
      </c>
      <c r="L170" s="69">
        <f t="shared" si="94"/>
        <v>42954.246477280009</v>
      </c>
      <c r="N170" s="69">
        <f t="shared" si="95"/>
        <v>23863.47026515556</v>
      </c>
      <c r="P170" s="81">
        <f t="shared" si="96"/>
        <v>23880</v>
      </c>
      <c r="Q170" s="71"/>
      <c r="R170" s="74">
        <f t="shared" si="97"/>
        <v>16.5297348444401</v>
      </c>
      <c r="S170" s="77"/>
      <c r="T170" s="75">
        <f t="shared" si="98"/>
        <v>6.9267942427368267E-4</v>
      </c>
      <c r="U170" s="69"/>
      <c r="V170" s="81">
        <f t="shared" si="99"/>
        <v>597</v>
      </c>
    </row>
    <row r="171" spans="2:26" ht="15" customHeight="1">
      <c r="B171" s="72" t="s">
        <v>2024</v>
      </c>
      <c r="C171" s="73" t="s">
        <v>2076</v>
      </c>
      <c r="D171" s="73" t="s">
        <v>2077</v>
      </c>
      <c r="E171" s="73" t="s">
        <v>2081</v>
      </c>
      <c r="F171" s="102">
        <v>4921</v>
      </c>
      <c r="G171" s="102">
        <v>25606</v>
      </c>
      <c r="H171" s="80">
        <f t="shared" si="92"/>
        <v>5.2034139402560458</v>
      </c>
      <c r="J171" s="104">
        <f t="shared" si="93"/>
        <v>3.1600000000000003E-2</v>
      </c>
      <c r="L171" s="69">
        <f t="shared" si="94"/>
        <v>27249.868327360004</v>
      </c>
      <c r="N171" s="69">
        <f t="shared" si="95"/>
        <v>15138.815737422225</v>
      </c>
      <c r="P171" s="81">
        <f t="shared" si="96"/>
        <v>15160</v>
      </c>
      <c r="Q171" s="71"/>
      <c r="R171" s="74">
        <f t="shared" si="97"/>
        <v>21.184262577775371</v>
      </c>
      <c r="S171" s="77"/>
      <c r="T171" s="75">
        <f t="shared" si="98"/>
        <v>1.3993341979458257E-3</v>
      </c>
      <c r="U171" s="69"/>
      <c r="V171" s="81">
        <f t="shared" si="99"/>
        <v>379</v>
      </c>
    </row>
    <row r="172" spans="2:26" ht="15" customHeight="1">
      <c r="B172" s="72" t="s">
        <v>2024</v>
      </c>
      <c r="C172" s="73" t="s">
        <v>2076</v>
      </c>
      <c r="D172" s="73" t="s">
        <v>2077</v>
      </c>
      <c r="E172" s="73" t="s">
        <v>2082</v>
      </c>
      <c r="F172" s="102">
        <v>6384</v>
      </c>
      <c r="G172" s="102">
        <v>31993</v>
      </c>
      <c r="H172" s="80">
        <f t="shared" si="92"/>
        <v>5.0114348370927315</v>
      </c>
      <c r="J172" s="104">
        <f t="shared" si="93"/>
        <v>3.1600000000000003E-2</v>
      </c>
      <c r="L172" s="69">
        <f t="shared" si="94"/>
        <v>34046.904530080006</v>
      </c>
      <c r="N172" s="69">
        <f t="shared" si="95"/>
        <v>18914.946961155558</v>
      </c>
      <c r="P172" s="81">
        <f t="shared" si="96"/>
        <v>18920</v>
      </c>
      <c r="Q172" s="71"/>
      <c r="R172" s="74">
        <f t="shared" si="97"/>
        <v>5.0530388444421988</v>
      </c>
      <c r="S172" s="77"/>
      <c r="T172" s="75">
        <f t="shared" si="98"/>
        <v>2.6714528223733896E-4</v>
      </c>
      <c r="U172" s="69"/>
      <c r="V172" s="81">
        <f t="shared" si="99"/>
        <v>473</v>
      </c>
    </row>
    <row r="173" spans="2:26" ht="15" customHeight="1">
      <c r="B173" s="72" t="s">
        <v>2024</v>
      </c>
      <c r="C173" s="73" t="s">
        <v>2076</v>
      </c>
      <c r="D173" s="73" t="s">
        <v>2077</v>
      </c>
      <c r="E173" s="73" t="s">
        <v>2083</v>
      </c>
      <c r="F173" s="102">
        <v>8970</v>
      </c>
      <c r="G173" s="102">
        <v>46979</v>
      </c>
      <c r="H173" s="80">
        <f t="shared" si="92"/>
        <v>5.2373467112597547</v>
      </c>
      <c r="J173" s="104">
        <f t="shared" si="93"/>
        <v>3.1600000000000003E-2</v>
      </c>
      <c r="L173" s="69">
        <f t="shared" si="94"/>
        <v>49994.984150240009</v>
      </c>
      <c r="N173" s="69">
        <f t="shared" si="95"/>
        <v>27774.991194577782</v>
      </c>
      <c r="P173" s="81">
        <f t="shared" si="96"/>
        <v>27800</v>
      </c>
      <c r="Q173" s="71"/>
      <c r="R173" s="74">
        <f t="shared" si="97"/>
        <v>25.008805422217847</v>
      </c>
      <c r="S173" s="77"/>
      <c r="T173" s="75">
        <f t="shared" si="98"/>
        <v>9.004073213567769E-4</v>
      </c>
      <c r="U173" s="69"/>
      <c r="V173" s="81">
        <f t="shared" si="99"/>
        <v>695</v>
      </c>
    </row>
    <row r="174" spans="2:26" ht="15" customHeight="1">
      <c r="B174" s="72" t="s">
        <v>2024</v>
      </c>
      <c r="C174" s="73" t="s">
        <v>2076</v>
      </c>
      <c r="D174" s="73" t="s">
        <v>2077</v>
      </c>
      <c r="E174" s="73" t="s">
        <v>2084</v>
      </c>
      <c r="F174" s="102">
        <v>3799</v>
      </c>
      <c r="G174" s="102">
        <v>19999</v>
      </c>
      <c r="H174" s="80">
        <f t="shared" si="92"/>
        <v>5.2642800737036062</v>
      </c>
      <c r="J174" s="104">
        <f t="shared" si="93"/>
        <v>3.1600000000000003E-2</v>
      </c>
      <c r="L174" s="69">
        <f t="shared" si="94"/>
        <v>21282.907001440002</v>
      </c>
      <c r="N174" s="69">
        <f t="shared" si="95"/>
        <v>11823.837223022223</v>
      </c>
      <c r="P174" s="81">
        <f t="shared" si="96"/>
        <v>11840</v>
      </c>
      <c r="Q174" s="71"/>
      <c r="R174" s="74">
        <f t="shared" si="97"/>
        <v>16.162776977776957</v>
      </c>
      <c r="S174" s="77"/>
      <c r="T174" s="75">
        <f t="shared" si="98"/>
        <v>1.3669654506327585E-3</v>
      </c>
      <c r="U174" s="69"/>
      <c r="V174" s="81">
        <f t="shared" si="99"/>
        <v>296</v>
      </c>
    </row>
    <row r="175" spans="2:26" ht="15" customHeight="1">
      <c r="B175" s="72" t="s">
        <v>2024</v>
      </c>
      <c r="C175" s="73" t="s">
        <v>2076</v>
      </c>
      <c r="D175" s="73" t="s">
        <v>2077</v>
      </c>
      <c r="E175" s="73" t="s">
        <v>2085</v>
      </c>
      <c r="F175" s="102">
        <v>11415</v>
      </c>
      <c r="G175" s="102">
        <v>60711</v>
      </c>
      <c r="H175" s="80">
        <f t="shared" si="92"/>
        <v>5.3185282522996058</v>
      </c>
      <c r="J175" s="104">
        <f t="shared" si="93"/>
        <v>3.1600000000000003E-2</v>
      </c>
      <c r="L175" s="69">
        <f t="shared" si="94"/>
        <v>64608.558776160011</v>
      </c>
      <c r="N175" s="69">
        <f t="shared" si="95"/>
        <v>35893.643764533335</v>
      </c>
      <c r="P175" s="81">
        <f t="shared" si="96"/>
        <v>35920</v>
      </c>
      <c r="Q175" s="71"/>
      <c r="R175" s="74">
        <f t="shared" si="97"/>
        <v>26.356235466664657</v>
      </c>
      <c r="S175" s="77"/>
      <c r="T175" s="75">
        <f t="shared" si="98"/>
        <v>7.3428698517110063E-4</v>
      </c>
      <c r="U175" s="69"/>
      <c r="V175" s="81">
        <f t="shared" si="99"/>
        <v>898</v>
      </c>
    </row>
    <row r="176" spans="2:26" ht="15" customHeight="1">
      <c r="B176" s="72" t="s">
        <v>2024</v>
      </c>
      <c r="C176" s="73" t="s">
        <v>2076</v>
      </c>
      <c r="D176" s="73" t="s">
        <v>2077</v>
      </c>
      <c r="E176" s="73" t="s">
        <v>2086</v>
      </c>
      <c r="F176" s="102">
        <v>5343</v>
      </c>
      <c r="G176" s="102">
        <v>28028</v>
      </c>
      <c r="H176" s="80">
        <f t="shared" si="92"/>
        <v>5.2457420924574212</v>
      </c>
      <c r="J176" s="104">
        <f t="shared" si="93"/>
        <v>3.1600000000000003E-2</v>
      </c>
      <c r="L176" s="69">
        <f t="shared" si="94"/>
        <v>29827.357239680005</v>
      </c>
      <c r="N176" s="69">
        <f t="shared" si="95"/>
        <v>16570.754022044446</v>
      </c>
      <c r="P176" s="81">
        <f t="shared" si="96"/>
        <v>16600</v>
      </c>
      <c r="Q176" s="71"/>
      <c r="R176" s="74">
        <f t="shared" si="97"/>
        <v>29.245977955553826</v>
      </c>
      <c r="S176" s="77"/>
      <c r="T176" s="75">
        <f t="shared" si="98"/>
        <v>1.7649153391962277E-3</v>
      </c>
      <c r="U176" s="69"/>
      <c r="V176" s="81">
        <f t="shared" si="99"/>
        <v>415</v>
      </c>
    </row>
    <row r="177" spans="2:27" ht="15" customHeight="1">
      <c r="B177" s="72" t="s">
        <v>2024</v>
      </c>
      <c r="C177" s="73" t="s">
        <v>2076</v>
      </c>
      <c r="D177" s="73" t="s">
        <v>2077</v>
      </c>
      <c r="E177" s="73" t="s">
        <v>2087</v>
      </c>
      <c r="F177" s="102">
        <v>6735</v>
      </c>
      <c r="G177" s="102">
        <v>36807</v>
      </c>
      <c r="H177" s="80">
        <f t="shared" si="92"/>
        <v>5.465033407572383</v>
      </c>
      <c r="J177" s="104">
        <f t="shared" si="93"/>
        <v>3.1600000000000003E-2</v>
      </c>
      <c r="L177" s="69">
        <f t="shared" si="94"/>
        <v>39169.956397920003</v>
      </c>
      <c r="N177" s="69">
        <f t="shared" si="95"/>
        <v>21761.086887733334</v>
      </c>
      <c r="P177" s="81">
        <f t="shared" si="96"/>
        <v>21800</v>
      </c>
      <c r="Q177" s="71"/>
      <c r="R177" s="74">
        <f t="shared" si="97"/>
        <v>38.913112266665848</v>
      </c>
      <c r="S177" s="77"/>
      <c r="T177" s="75">
        <f t="shared" si="98"/>
        <v>1.7881970908631896E-3</v>
      </c>
      <c r="U177" s="69"/>
      <c r="V177" s="81">
        <f t="shared" si="99"/>
        <v>545</v>
      </c>
    </row>
    <row r="178" spans="2:27" ht="15" customHeight="1">
      <c r="B178" s="72" t="s">
        <v>2024</v>
      </c>
      <c r="C178" s="73" t="s">
        <v>2076</v>
      </c>
      <c r="D178" s="73" t="s">
        <v>2077</v>
      </c>
      <c r="E178" s="73" t="s">
        <v>2088</v>
      </c>
      <c r="F178" s="102">
        <v>8048</v>
      </c>
      <c r="G178" s="102">
        <v>42098</v>
      </c>
      <c r="H178" s="80">
        <f t="shared" si="92"/>
        <v>5.230864811133201</v>
      </c>
      <c r="J178" s="104">
        <f t="shared" si="93"/>
        <v>3.1600000000000003E-2</v>
      </c>
      <c r="L178" s="69">
        <f t="shared" si="94"/>
        <v>44800.630978880006</v>
      </c>
      <c r="N178" s="69">
        <f t="shared" si="95"/>
        <v>24889.239432711114</v>
      </c>
      <c r="P178" s="81">
        <f t="shared" si="96"/>
        <v>24920</v>
      </c>
      <c r="Q178" s="71"/>
      <c r="R178" s="74">
        <f t="shared" si="97"/>
        <v>30.760567288885795</v>
      </c>
      <c r="S178" s="77"/>
      <c r="T178" s="75">
        <f t="shared" si="98"/>
        <v>1.2358982431764543E-3</v>
      </c>
      <c r="U178" s="69"/>
      <c r="V178" s="81">
        <f t="shared" si="99"/>
        <v>623</v>
      </c>
    </row>
    <row r="179" spans="2:27" ht="15" customHeight="1" thickBot="1">
      <c r="B179" s="97" t="s">
        <v>2024</v>
      </c>
      <c r="C179" s="98" t="s">
        <v>2076</v>
      </c>
      <c r="D179" s="98" t="s">
        <v>2077</v>
      </c>
      <c r="E179" s="98"/>
      <c r="F179" s="82">
        <f>SUM(F168:F178)</f>
        <v>75921</v>
      </c>
      <c r="G179" s="82">
        <f>SUM(G168:G178)</f>
        <v>390076</v>
      </c>
      <c r="H179" s="163">
        <f t="shared" si="92"/>
        <v>5.1379196796670223</v>
      </c>
      <c r="J179" s="170"/>
      <c r="K179" s="88"/>
      <c r="L179" s="82">
        <f>SUM(L168:L178)</f>
        <v>415118.31749056</v>
      </c>
      <c r="M179" s="88"/>
      <c r="N179" s="82">
        <f>SUM(N168:N178)</f>
        <v>230621.28749475561</v>
      </c>
      <c r="O179" s="88"/>
      <c r="P179" s="82">
        <f>SUM(P168:P178)</f>
        <v>230840</v>
      </c>
      <c r="Q179" s="88"/>
      <c r="R179" s="177">
        <f>SUM(R168:R178)</f>
        <v>218.71250524441712</v>
      </c>
      <c r="S179" s="88"/>
      <c r="T179" s="83">
        <f t="shared" si="98"/>
        <v>9.4836217254831994E-4</v>
      </c>
      <c r="U179" s="88"/>
      <c r="V179" s="82">
        <f>SUM(V168:V178)</f>
        <v>5771</v>
      </c>
      <c r="W179" s="88"/>
      <c r="X179" s="88"/>
      <c r="Y179" s="88"/>
      <c r="Z179" s="88"/>
      <c r="AA179" s="88"/>
    </row>
    <row r="180" spans="2:27" ht="15" customHeight="1">
      <c r="B180" s="72"/>
      <c r="C180" s="73"/>
      <c r="D180" s="73"/>
      <c r="E180" s="72" t="s">
        <v>1</v>
      </c>
      <c r="F180" s="79"/>
      <c r="G180" s="88"/>
      <c r="H180" s="80"/>
      <c r="J180" s="104"/>
      <c r="K180" s="88"/>
      <c r="L180" s="88"/>
      <c r="M180" s="88"/>
      <c r="N180" s="88"/>
      <c r="O180" s="88"/>
      <c r="P180" s="88"/>
      <c r="Q180" s="88"/>
      <c r="R180" s="89"/>
      <c r="S180" s="88"/>
      <c r="T180" s="91"/>
      <c r="U180" s="88"/>
      <c r="V180" s="88"/>
      <c r="W180" s="88"/>
      <c r="X180" s="88"/>
      <c r="Y180" s="88"/>
      <c r="Z180" s="88"/>
      <c r="AA180" s="88"/>
    </row>
    <row r="181" spans="2:27" ht="15" customHeight="1">
      <c r="B181" s="72" t="s">
        <v>2024</v>
      </c>
      <c r="C181" s="73" t="s">
        <v>2089</v>
      </c>
      <c r="D181" s="73" t="s">
        <v>2090</v>
      </c>
      <c r="E181" s="73" t="s">
        <v>2090</v>
      </c>
      <c r="F181" s="102">
        <v>4894</v>
      </c>
      <c r="G181" s="102">
        <v>30255</v>
      </c>
      <c r="H181" s="80">
        <f t="shared" ref="H181:H187" si="100">G181/F181</f>
        <v>6.1820596648957906</v>
      </c>
      <c r="J181" s="104">
        <f t="shared" ref="J181:J186" si="101">$J$42</f>
        <v>3.61E-2</v>
      </c>
      <c r="L181" s="69">
        <f t="shared" ref="L181:L186" si="102">G181*((1+J181)^2)</f>
        <v>32478.839618550006</v>
      </c>
      <c r="N181" s="69">
        <f t="shared" ref="N181:N186" si="103">L181/$N$6</f>
        <v>18043.799788083335</v>
      </c>
      <c r="P181" s="81">
        <f t="shared" si="71"/>
        <v>18080</v>
      </c>
      <c r="Q181" s="71"/>
      <c r="R181" s="74">
        <f t="shared" si="72"/>
        <v>36.200211916664557</v>
      </c>
      <c r="S181" s="77"/>
      <c r="T181" s="75">
        <f t="shared" si="73"/>
        <v>2.0062410546459433E-3</v>
      </c>
      <c r="U181" s="69"/>
      <c r="V181" s="81">
        <f t="shared" ref="V181:V190" si="104">P181/40</f>
        <v>452</v>
      </c>
    </row>
    <row r="182" spans="2:27" ht="15" customHeight="1">
      <c r="B182" s="72" t="s">
        <v>2024</v>
      </c>
      <c r="C182" s="73" t="s">
        <v>2089</v>
      </c>
      <c r="D182" s="73" t="s">
        <v>2090</v>
      </c>
      <c r="E182" s="73" t="s">
        <v>2091</v>
      </c>
      <c r="F182" s="102">
        <v>992</v>
      </c>
      <c r="G182" s="102">
        <v>6269</v>
      </c>
      <c r="H182" s="80">
        <f t="shared" si="100"/>
        <v>6.319556451612903</v>
      </c>
      <c r="J182" s="104">
        <f t="shared" si="101"/>
        <v>3.61E-2</v>
      </c>
      <c r="L182" s="69">
        <f t="shared" si="102"/>
        <v>6729.7916234900013</v>
      </c>
      <c r="N182" s="69">
        <f t="shared" si="103"/>
        <v>3738.7731241611118</v>
      </c>
      <c r="P182" s="81">
        <f t="shared" si="71"/>
        <v>3760</v>
      </c>
      <c r="Q182" s="71"/>
      <c r="R182" s="74">
        <f t="shared" si="72"/>
        <v>21.226875838888191</v>
      </c>
      <c r="S182" s="77"/>
      <c r="T182" s="75">
        <f t="shared" si="73"/>
        <v>5.6774977068583098E-3</v>
      </c>
      <c r="U182" s="69"/>
      <c r="V182" s="81">
        <f t="shared" si="104"/>
        <v>94</v>
      </c>
    </row>
    <row r="183" spans="2:27" ht="15" customHeight="1">
      <c r="B183" s="72" t="s">
        <v>2024</v>
      </c>
      <c r="C183" s="73" t="s">
        <v>2089</v>
      </c>
      <c r="D183" s="73" t="s">
        <v>2090</v>
      </c>
      <c r="E183" s="73" t="s">
        <v>2092</v>
      </c>
      <c r="F183" s="102">
        <v>9331</v>
      </c>
      <c r="G183" s="102">
        <v>50166</v>
      </c>
      <c r="H183" s="80">
        <f t="shared" si="100"/>
        <v>5.3762726395884686</v>
      </c>
      <c r="J183" s="104">
        <f t="shared" si="101"/>
        <v>3.61E-2</v>
      </c>
      <c r="L183" s="69">
        <f t="shared" si="102"/>
        <v>53853.362032860008</v>
      </c>
      <c r="N183" s="69">
        <f t="shared" si="103"/>
        <v>29918.534462700005</v>
      </c>
      <c r="P183" s="81">
        <f t="shared" si="71"/>
        <v>29920</v>
      </c>
      <c r="Q183" s="71"/>
      <c r="R183" s="74">
        <f t="shared" si="72"/>
        <v>1.4655372999950487</v>
      </c>
      <c r="S183" s="77"/>
      <c r="T183" s="75">
        <f t="shared" si="73"/>
        <v>4.8984260971143537E-5</v>
      </c>
      <c r="U183" s="69"/>
      <c r="V183" s="81">
        <f t="shared" si="104"/>
        <v>748</v>
      </c>
    </row>
    <row r="184" spans="2:27" ht="15" customHeight="1">
      <c r="B184" s="72" t="s">
        <v>2024</v>
      </c>
      <c r="C184" s="73" t="s">
        <v>2089</v>
      </c>
      <c r="D184" s="73" t="s">
        <v>2090</v>
      </c>
      <c r="E184" s="73" t="s">
        <v>2093</v>
      </c>
      <c r="F184" s="102">
        <v>4525</v>
      </c>
      <c r="G184" s="102">
        <v>26981</v>
      </c>
      <c r="H184" s="80">
        <f t="shared" si="100"/>
        <v>5.9626519337016575</v>
      </c>
      <c r="J184" s="104">
        <f t="shared" si="101"/>
        <v>3.61E-2</v>
      </c>
      <c r="L184" s="69">
        <f t="shared" si="102"/>
        <v>28964.190109010004</v>
      </c>
      <c r="N184" s="69">
        <f t="shared" si="103"/>
        <v>16091.21672722778</v>
      </c>
      <c r="P184" s="81">
        <f t="shared" si="71"/>
        <v>16120</v>
      </c>
      <c r="Q184" s="71"/>
      <c r="R184" s="74">
        <f t="shared" si="72"/>
        <v>28.783272772219789</v>
      </c>
      <c r="S184" s="77"/>
      <c r="T184" s="75">
        <f t="shared" si="73"/>
        <v>1.7887567646463871E-3</v>
      </c>
      <c r="U184" s="69"/>
      <c r="V184" s="81">
        <f t="shared" si="104"/>
        <v>403</v>
      </c>
    </row>
    <row r="185" spans="2:27" ht="15" customHeight="1">
      <c r="B185" s="72" t="s">
        <v>2024</v>
      </c>
      <c r="C185" s="73" t="s">
        <v>2089</v>
      </c>
      <c r="D185" s="73" t="s">
        <v>2090</v>
      </c>
      <c r="E185" s="73" t="s">
        <v>2094</v>
      </c>
      <c r="F185" s="102">
        <v>5690</v>
      </c>
      <c r="G185" s="102">
        <v>31241</v>
      </c>
      <c r="H185" s="80">
        <f t="shared" si="100"/>
        <v>5.4905096660808432</v>
      </c>
      <c r="J185" s="104">
        <f t="shared" si="101"/>
        <v>3.61E-2</v>
      </c>
      <c r="L185" s="69">
        <f t="shared" si="102"/>
        <v>33537.313783610007</v>
      </c>
      <c r="N185" s="69">
        <f t="shared" si="103"/>
        <v>18631.840990894449</v>
      </c>
      <c r="P185" s="81">
        <f t="shared" si="71"/>
        <v>18640</v>
      </c>
      <c r="Q185" s="71"/>
      <c r="R185" s="74">
        <f t="shared" ref="R185:R252" si="105">P185-N185</f>
        <v>8.1590091055513767</v>
      </c>
      <c r="S185" s="77"/>
      <c r="T185" s="75">
        <f t="shared" ref="T185:T252" si="106">R185/N185</f>
        <v>4.379067591623801E-4</v>
      </c>
      <c r="U185" s="69"/>
      <c r="V185" s="81">
        <f t="shared" si="104"/>
        <v>466</v>
      </c>
    </row>
    <row r="186" spans="2:27" ht="15" customHeight="1">
      <c r="B186" s="72" t="s">
        <v>2024</v>
      </c>
      <c r="C186" s="73" t="s">
        <v>2089</v>
      </c>
      <c r="D186" s="73" t="s">
        <v>2090</v>
      </c>
      <c r="E186" s="73" t="s">
        <v>2095</v>
      </c>
      <c r="F186" s="102">
        <v>7626</v>
      </c>
      <c r="G186" s="102">
        <v>44006</v>
      </c>
      <c r="H186" s="80">
        <f t="shared" si="100"/>
        <v>5.7705218987673748</v>
      </c>
      <c r="J186" s="104">
        <f t="shared" si="101"/>
        <v>3.61E-2</v>
      </c>
      <c r="L186" s="69">
        <f t="shared" si="102"/>
        <v>47240.582259260009</v>
      </c>
      <c r="N186" s="69">
        <f t="shared" si="103"/>
        <v>26244.767921811115</v>
      </c>
      <c r="P186" s="81">
        <f t="shared" si="71"/>
        <v>26280</v>
      </c>
      <c r="Q186" s="71"/>
      <c r="R186" s="74">
        <f t="shared" si="105"/>
        <v>35.23207818888477</v>
      </c>
      <c r="S186" s="77"/>
      <c r="T186" s="75">
        <f t="shared" si="106"/>
        <v>1.3424419790584094E-3</v>
      </c>
      <c r="U186" s="69"/>
      <c r="V186" s="81">
        <f t="shared" si="104"/>
        <v>657</v>
      </c>
    </row>
    <row r="187" spans="2:27" ht="15" customHeight="1" thickBot="1">
      <c r="B187" s="97" t="s">
        <v>2024</v>
      </c>
      <c r="C187" s="98" t="s">
        <v>2089</v>
      </c>
      <c r="D187" s="98" t="s">
        <v>2090</v>
      </c>
      <c r="E187" s="97"/>
      <c r="F187" s="82">
        <f>SUM(F181:F186)</f>
        <v>33058</v>
      </c>
      <c r="G187" s="82">
        <f>SUM(G181:G186)</f>
        <v>188918</v>
      </c>
      <c r="H187" s="163">
        <f t="shared" si="100"/>
        <v>5.714743783652974</v>
      </c>
      <c r="J187" s="170"/>
      <c r="K187" s="88"/>
      <c r="L187" s="82">
        <f>SUM(L181:L186)</f>
        <v>202804.07942678002</v>
      </c>
      <c r="M187" s="88"/>
      <c r="N187" s="82">
        <f>SUM(N181:N186)</f>
        <v>112668.93301487778</v>
      </c>
      <c r="O187" s="88"/>
      <c r="P187" s="82">
        <f>SUM(P181:P186)</f>
        <v>112800</v>
      </c>
      <c r="Q187" s="88"/>
      <c r="R187" s="177">
        <f>SUM(R181:R186)</f>
        <v>131.06698512220373</v>
      </c>
      <c r="S187" s="88"/>
      <c r="T187" s="83">
        <f t="shared" si="106"/>
        <v>1.1632930357554421E-3</v>
      </c>
      <c r="U187" s="88"/>
      <c r="V187" s="82">
        <f>SUM(V181:V186)</f>
        <v>2820</v>
      </c>
      <c r="W187" s="88"/>
      <c r="X187" s="88"/>
      <c r="Y187" s="88"/>
      <c r="Z187" s="88"/>
    </row>
    <row r="188" spans="2:27" ht="15" customHeight="1">
      <c r="B188" s="72"/>
      <c r="C188" s="73"/>
      <c r="D188" s="73"/>
      <c r="E188" s="72" t="s">
        <v>1</v>
      </c>
      <c r="F188" s="79"/>
      <c r="G188" s="88"/>
      <c r="H188" s="80"/>
      <c r="J188" s="104"/>
      <c r="K188" s="88"/>
      <c r="L188" s="88"/>
      <c r="M188" s="88"/>
      <c r="N188" s="88"/>
      <c r="O188" s="88"/>
      <c r="P188" s="88"/>
      <c r="Q188" s="88"/>
      <c r="R188" s="89"/>
      <c r="S188" s="88"/>
      <c r="T188" s="91"/>
      <c r="U188" s="88"/>
      <c r="V188" s="88"/>
      <c r="W188" s="88"/>
      <c r="X188" s="88"/>
      <c r="Y188" s="88"/>
      <c r="Z188" s="88"/>
    </row>
    <row r="189" spans="2:27" ht="15" customHeight="1">
      <c r="B189" s="72" t="s">
        <v>2024</v>
      </c>
      <c r="C189" s="73" t="s">
        <v>2096</v>
      </c>
      <c r="D189" s="73" t="s">
        <v>2097</v>
      </c>
      <c r="E189" s="73" t="s">
        <v>2098</v>
      </c>
      <c r="F189" s="102">
        <v>1468</v>
      </c>
      <c r="G189" s="102">
        <v>8481</v>
      </c>
      <c r="H189" s="80">
        <f t="shared" ref="H189:H201" si="107">G189/F189</f>
        <v>5.7772479564032695</v>
      </c>
      <c r="J189" s="104">
        <f t="shared" ref="J189:J200" si="108">$J$40</f>
        <v>5.0099999999999999E-2</v>
      </c>
      <c r="L189" s="69">
        <f t="shared" ref="L189:L200" si="109">G189*((1+J189)^2)</f>
        <v>9352.0835948099993</v>
      </c>
      <c r="N189" s="69">
        <f t="shared" ref="N189:N200" si="110">L189/$N$6</f>
        <v>5195.6019971166661</v>
      </c>
      <c r="P189" s="81">
        <f t="shared" si="71"/>
        <v>5200</v>
      </c>
      <c r="Q189" s="71"/>
      <c r="R189" s="74">
        <f t="shared" si="105"/>
        <v>4.398002883333902</v>
      </c>
      <c r="S189" s="77"/>
      <c r="T189" s="75">
        <f t="shared" si="106"/>
        <v>8.4648571729986307E-4</v>
      </c>
      <c r="U189" s="69"/>
      <c r="V189" s="81">
        <f t="shared" si="104"/>
        <v>130</v>
      </c>
    </row>
    <row r="190" spans="2:27" ht="15" customHeight="1">
      <c r="B190" s="72" t="s">
        <v>2024</v>
      </c>
      <c r="C190" s="73" t="s">
        <v>2096</v>
      </c>
      <c r="D190" s="73" t="s">
        <v>2097</v>
      </c>
      <c r="E190" s="73" t="s">
        <v>2099</v>
      </c>
      <c r="F190" s="102">
        <v>1406</v>
      </c>
      <c r="G190" s="102">
        <v>7686</v>
      </c>
      <c r="H190" s="80">
        <f t="shared" si="107"/>
        <v>5.4665718349928873</v>
      </c>
      <c r="J190" s="104">
        <f t="shared" si="108"/>
        <v>5.0099999999999999E-2</v>
      </c>
      <c r="L190" s="69">
        <f t="shared" si="109"/>
        <v>8475.4291368600007</v>
      </c>
      <c r="N190" s="69">
        <f t="shared" si="110"/>
        <v>4708.5717427</v>
      </c>
      <c r="P190" s="81">
        <f t="shared" si="71"/>
        <v>4720</v>
      </c>
      <c r="Q190" s="71"/>
      <c r="R190" s="74">
        <f t="shared" si="105"/>
        <v>11.428257300000041</v>
      </c>
      <c r="S190" s="77"/>
      <c r="T190" s="75">
        <f t="shared" si="106"/>
        <v>2.4271175898971913E-3</v>
      </c>
      <c r="U190" s="69"/>
      <c r="V190" s="81">
        <f t="shared" si="104"/>
        <v>118</v>
      </c>
    </row>
    <row r="191" spans="2:27" ht="15" customHeight="1">
      <c r="B191" s="72" t="s">
        <v>2024</v>
      </c>
      <c r="C191" s="73" t="s">
        <v>2096</v>
      </c>
      <c r="D191" s="73" t="s">
        <v>2097</v>
      </c>
      <c r="E191" s="73" t="s">
        <v>2100</v>
      </c>
      <c r="F191" s="102">
        <v>1521</v>
      </c>
      <c r="G191" s="102">
        <v>8561</v>
      </c>
      <c r="H191" s="80">
        <f t="shared" si="107"/>
        <v>5.62853385930309</v>
      </c>
      <c r="J191" s="104">
        <f t="shared" si="108"/>
        <v>5.0099999999999999E-2</v>
      </c>
      <c r="L191" s="69">
        <f t="shared" si="109"/>
        <v>9440.3003956100001</v>
      </c>
      <c r="N191" s="69">
        <f t="shared" si="110"/>
        <v>5244.6113308944441</v>
      </c>
      <c r="P191" s="81">
        <f t="shared" ref="P191:P200" si="111">ROUNDUP(N191/40,0)*40</f>
        <v>5280</v>
      </c>
      <c r="Q191" s="71"/>
      <c r="R191" s="74">
        <f t="shared" ref="R191:R200" si="112">P191-N191</f>
        <v>35.388669105555891</v>
      </c>
      <c r="S191" s="77"/>
      <c r="T191" s="75">
        <f t="shared" ref="T191:T201" si="113">R191/N191</f>
        <v>6.7476247280883863E-3</v>
      </c>
      <c r="U191" s="69"/>
      <c r="V191" s="81">
        <f t="shared" ref="V191:V200" si="114">P191/40</f>
        <v>132</v>
      </c>
    </row>
    <row r="192" spans="2:27" ht="15" customHeight="1">
      <c r="B192" s="72" t="s">
        <v>2024</v>
      </c>
      <c r="C192" s="73" t="s">
        <v>2096</v>
      </c>
      <c r="D192" s="73" t="s">
        <v>2097</v>
      </c>
      <c r="E192" s="73" t="s">
        <v>2101</v>
      </c>
      <c r="F192" s="102">
        <v>1162</v>
      </c>
      <c r="G192" s="102">
        <v>6627</v>
      </c>
      <c r="H192" s="80">
        <f t="shared" si="107"/>
        <v>5.7030981067125648</v>
      </c>
      <c r="J192" s="104">
        <f t="shared" si="108"/>
        <v>5.0099999999999999E-2</v>
      </c>
      <c r="L192" s="69">
        <f t="shared" si="109"/>
        <v>7307.6592362700003</v>
      </c>
      <c r="N192" s="69">
        <f t="shared" si="110"/>
        <v>4059.8106868166669</v>
      </c>
      <c r="P192" s="81">
        <f t="shared" si="111"/>
        <v>4080</v>
      </c>
      <c r="Q192" s="71"/>
      <c r="R192" s="74">
        <f t="shared" si="112"/>
        <v>20.18931318333307</v>
      </c>
      <c r="S192" s="77"/>
      <c r="T192" s="75">
        <f t="shared" si="113"/>
        <v>4.9729691211694623E-3</v>
      </c>
      <c r="U192" s="69"/>
      <c r="V192" s="81">
        <f t="shared" si="114"/>
        <v>102</v>
      </c>
    </row>
    <row r="193" spans="2:26" ht="15" customHeight="1">
      <c r="B193" s="72" t="s">
        <v>2024</v>
      </c>
      <c r="C193" s="73" t="s">
        <v>2096</v>
      </c>
      <c r="D193" s="73" t="s">
        <v>2097</v>
      </c>
      <c r="E193" s="73" t="s">
        <v>2102</v>
      </c>
      <c r="F193" s="102">
        <v>1204</v>
      </c>
      <c r="G193" s="102">
        <v>6363</v>
      </c>
      <c r="H193" s="80">
        <f t="shared" si="107"/>
        <v>5.2848837209302326</v>
      </c>
      <c r="J193" s="104">
        <f t="shared" si="108"/>
        <v>5.0099999999999999E-2</v>
      </c>
      <c r="L193" s="69">
        <f t="shared" si="109"/>
        <v>7016.5437936300004</v>
      </c>
      <c r="N193" s="69">
        <f t="shared" si="110"/>
        <v>3898.07988535</v>
      </c>
      <c r="P193" s="81">
        <f t="shared" si="111"/>
        <v>3920</v>
      </c>
      <c r="Q193" s="71"/>
      <c r="R193" s="74">
        <f t="shared" si="112"/>
        <v>21.92011464999996</v>
      </c>
      <c r="S193" s="77"/>
      <c r="T193" s="75">
        <f t="shared" si="113"/>
        <v>5.6233107824140453E-3</v>
      </c>
      <c r="U193" s="69"/>
      <c r="V193" s="81">
        <f t="shared" si="114"/>
        <v>98</v>
      </c>
    </row>
    <row r="194" spans="2:26" ht="15" customHeight="1">
      <c r="B194" s="72" t="s">
        <v>2024</v>
      </c>
      <c r="C194" s="73" t="s">
        <v>2096</v>
      </c>
      <c r="D194" s="73" t="s">
        <v>2097</v>
      </c>
      <c r="E194" s="73" t="s">
        <v>2103</v>
      </c>
      <c r="F194" s="102">
        <v>971</v>
      </c>
      <c r="G194" s="102">
        <v>5259</v>
      </c>
      <c r="H194" s="80">
        <f t="shared" si="107"/>
        <v>5.4160659114315139</v>
      </c>
      <c r="J194" s="104">
        <f t="shared" si="108"/>
        <v>5.0099999999999999E-2</v>
      </c>
      <c r="L194" s="69">
        <f t="shared" si="109"/>
        <v>5799.1519425900005</v>
      </c>
      <c r="N194" s="69">
        <f t="shared" si="110"/>
        <v>3221.7510792166668</v>
      </c>
      <c r="P194" s="81">
        <f t="shared" si="111"/>
        <v>3240</v>
      </c>
      <c r="Q194" s="71"/>
      <c r="R194" s="74">
        <f t="shared" si="112"/>
        <v>18.248920783333233</v>
      </c>
      <c r="S194" s="77"/>
      <c r="T194" s="75">
        <f t="shared" si="113"/>
        <v>5.6642863879385295E-3</v>
      </c>
      <c r="U194" s="69"/>
      <c r="V194" s="81">
        <f t="shared" si="114"/>
        <v>81</v>
      </c>
    </row>
    <row r="195" spans="2:26" ht="15" customHeight="1">
      <c r="B195" s="72" t="s">
        <v>2024</v>
      </c>
      <c r="C195" s="73" t="s">
        <v>2096</v>
      </c>
      <c r="D195" s="73" t="s">
        <v>2097</v>
      </c>
      <c r="E195" s="73" t="s">
        <v>2104</v>
      </c>
      <c r="F195" s="102">
        <v>1772</v>
      </c>
      <c r="G195" s="102">
        <v>8809</v>
      </c>
      <c r="H195" s="80">
        <f t="shared" si="107"/>
        <v>4.971218961625282</v>
      </c>
      <c r="J195" s="104">
        <f t="shared" si="108"/>
        <v>5.0099999999999999E-2</v>
      </c>
      <c r="L195" s="69">
        <f t="shared" si="109"/>
        <v>9713.7724780900007</v>
      </c>
      <c r="N195" s="69">
        <f t="shared" si="110"/>
        <v>5396.5402656055558</v>
      </c>
      <c r="P195" s="81">
        <f t="shared" si="111"/>
        <v>5400</v>
      </c>
      <c r="Q195" s="71"/>
      <c r="R195" s="74">
        <f t="shared" si="112"/>
        <v>3.45973439444424</v>
      </c>
      <c r="S195" s="77"/>
      <c r="T195" s="75">
        <f t="shared" si="113"/>
        <v>6.411023033580603E-4</v>
      </c>
      <c r="U195" s="69"/>
      <c r="V195" s="81">
        <f t="shared" si="114"/>
        <v>135</v>
      </c>
    </row>
    <row r="196" spans="2:26" ht="15" customHeight="1">
      <c r="B196" s="72" t="s">
        <v>2024</v>
      </c>
      <c r="C196" s="73" t="s">
        <v>2096</v>
      </c>
      <c r="D196" s="73" t="s">
        <v>2097</v>
      </c>
      <c r="E196" s="73" t="s">
        <v>2105</v>
      </c>
      <c r="F196" s="102">
        <v>1043</v>
      </c>
      <c r="G196" s="102">
        <v>5836</v>
      </c>
      <c r="H196" s="80">
        <f t="shared" si="107"/>
        <v>5.5953978906999042</v>
      </c>
      <c r="J196" s="104">
        <f t="shared" si="108"/>
        <v>5.0099999999999999E-2</v>
      </c>
      <c r="L196" s="69">
        <f t="shared" si="109"/>
        <v>6435.4156183599998</v>
      </c>
      <c r="N196" s="69">
        <f t="shared" si="110"/>
        <v>3575.2308990888887</v>
      </c>
      <c r="P196" s="81">
        <f t="shared" si="111"/>
        <v>3600</v>
      </c>
      <c r="Q196" s="71"/>
      <c r="R196" s="74">
        <f t="shared" si="112"/>
        <v>24.769100911111309</v>
      </c>
      <c r="S196" s="77"/>
      <c r="T196" s="75">
        <f t="shared" si="113"/>
        <v>6.9279723772312056E-3</v>
      </c>
      <c r="U196" s="69"/>
      <c r="V196" s="81">
        <f t="shared" si="114"/>
        <v>90</v>
      </c>
    </row>
    <row r="197" spans="2:26" ht="15" customHeight="1">
      <c r="B197" s="72" t="s">
        <v>2024</v>
      </c>
      <c r="C197" s="73" t="s">
        <v>2096</v>
      </c>
      <c r="D197" s="73" t="s">
        <v>2097</v>
      </c>
      <c r="E197" s="73" t="s">
        <v>2106</v>
      </c>
      <c r="F197" s="102">
        <v>1305</v>
      </c>
      <c r="G197" s="102">
        <v>6895</v>
      </c>
      <c r="H197" s="80">
        <f t="shared" si="107"/>
        <v>5.2835249042145591</v>
      </c>
      <c r="J197" s="104">
        <f t="shared" si="108"/>
        <v>5.0099999999999999E-2</v>
      </c>
      <c r="L197" s="69">
        <f t="shared" si="109"/>
        <v>7603.1855189500002</v>
      </c>
      <c r="N197" s="69">
        <f t="shared" si="110"/>
        <v>4223.9919549722226</v>
      </c>
      <c r="P197" s="81">
        <f t="shared" si="111"/>
        <v>4240</v>
      </c>
      <c r="Q197" s="71"/>
      <c r="R197" s="74">
        <f t="shared" si="112"/>
        <v>16.008045027777371</v>
      </c>
      <c r="S197" s="77"/>
      <c r="T197" s="75">
        <f t="shared" si="113"/>
        <v>3.7897906052907341E-3</v>
      </c>
      <c r="U197" s="69"/>
      <c r="V197" s="81">
        <f t="shared" si="114"/>
        <v>106</v>
      </c>
    </row>
    <row r="198" spans="2:26" ht="15" customHeight="1">
      <c r="B198" s="72" t="s">
        <v>2024</v>
      </c>
      <c r="C198" s="73" t="s">
        <v>2096</v>
      </c>
      <c r="D198" s="73" t="s">
        <v>2097</v>
      </c>
      <c r="E198" s="73" t="s">
        <v>2107</v>
      </c>
      <c r="F198" s="102">
        <v>1507</v>
      </c>
      <c r="G198" s="102">
        <v>8804</v>
      </c>
      <c r="H198" s="80">
        <f t="shared" si="107"/>
        <v>5.8420703384207036</v>
      </c>
      <c r="J198" s="104">
        <f t="shared" si="108"/>
        <v>5.0099999999999999E-2</v>
      </c>
      <c r="L198" s="69">
        <f t="shared" si="109"/>
        <v>9708.2589280400007</v>
      </c>
      <c r="N198" s="69">
        <f t="shared" si="110"/>
        <v>5393.4771822444445</v>
      </c>
      <c r="P198" s="81">
        <f t="shared" si="111"/>
        <v>5400</v>
      </c>
      <c r="Q198" s="71"/>
      <c r="R198" s="74">
        <f t="shared" si="112"/>
        <v>6.5228177555554794</v>
      </c>
      <c r="S198" s="77"/>
      <c r="T198" s="75">
        <f t="shared" si="113"/>
        <v>1.2093900715903409E-3</v>
      </c>
      <c r="U198" s="69"/>
      <c r="V198" s="81">
        <f t="shared" si="114"/>
        <v>135</v>
      </c>
    </row>
    <row r="199" spans="2:26" ht="15" customHeight="1">
      <c r="B199" s="72" t="s">
        <v>2024</v>
      </c>
      <c r="C199" s="73" t="s">
        <v>2096</v>
      </c>
      <c r="D199" s="73" t="s">
        <v>2097</v>
      </c>
      <c r="E199" s="73" t="s">
        <v>2108</v>
      </c>
      <c r="F199" s="102">
        <v>2294</v>
      </c>
      <c r="G199" s="102">
        <v>10694</v>
      </c>
      <c r="H199" s="80">
        <f t="shared" si="107"/>
        <v>4.6617262423714037</v>
      </c>
      <c r="J199" s="104">
        <f t="shared" si="108"/>
        <v>5.0099999999999999E-2</v>
      </c>
      <c r="L199" s="69">
        <f t="shared" si="109"/>
        <v>11792.380846940001</v>
      </c>
      <c r="N199" s="69">
        <f t="shared" si="110"/>
        <v>6551.3226927444448</v>
      </c>
      <c r="P199" s="81">
        <f t="shared" si="111"/>
        <v>6560</v>
      </c>
      <c r="Q199" s="71"/>
      <c r="R199" s="74">
        <f t="shared" si="112"/>
        <v>8.6773072555552062</v>
      </c>
      <c r="S199" s="77"/>
      <c r="T199" s="75">
        <f t="shared" si="113"/>
        <v>1.3245122645485436E-3</v>
      </c>
      <c r="U199" s="69"/>
      <c r="V199" s="81">
        <f t="shared" si="114"/>
        <v>164</v>
      </c>
    </row>
    <row r="200" spans="2:26" ht="15" customHeight="1">
      <c r="B200" s="72" t="s">
        <v>2024</v>
      </c>
      <c r="C200" s="73" t="s">
        <v>2096</v>
      </c>
      <c r="D200" s="73" t="s">
        <v>2097</v>
      </c>
      <c r="E200" s="73" t="s">
        <v>2109</v>
      </c>
      <c r="F200" s="102">
        <v>946</v>
      </c>
      <c r="G200" s="102">
        <v>5238</v>
      </c>
      <c r="H200" s="80">
        <f t="shared" si="107"/>
        <v>5.5369978858350954</v>
      </c>
      <c r="J200" s="104">
        <f t="shared" si="108"/>
        <v>5.0099999999999999E-2</v>
      </c>
      <c r="L200" s="69">
        <f t="shared" si="109"/>
        <v>5775.9950323800003</v>
      </c>
      <c r="N200" s="69">
        <f t="shared" si="110"/>
        <v>3208.8861291000003</v>
      </c>
      <c r="P200" s="81">
        <f t="shared" si="111"/>
        <v>3240</v>
      </c>
      <c r="Q200" s="71"/>
      <c r="R200" s="74">
        <f t="shared" si="112"/>
        <v>31.113870899999711</v>
      </c>
      <c r="S200" s="77"/>
      <c r="T200" s="75">
        <f t="shared" si="113"/>
        <v>9.6961592428729312E-3</v>
      </c>
      <c r="U200" s="69"/>
      <c r="V200" s="81">
        <f t="shared" si="114"/>
        <v>81</v>
      </c>
    </row>
    <row r="201" spans="2:26" ht="15" customHeight="1" thickBot="1">
      <c r="B201" s="97" t="s">
        <v>2024</v>
      </c>
      <c r="C201" s="98" t="s">
        <v>2096</v>
      </c>
      <c r="D201" s="98" t="s">
        <v>2097</v>
      </c>
      <c r="E201" s="98"/>
      <c r="F201" s="82">
        <f>SUM(F189:F200)</f>
        <v>16599</v>
      </c>
      <c r="G201" s="82">
        <f>SUM(G189:G200)</f>
        <v>89253</v>
      </c>
      <c r="H201" s="163">
        <f t="shared" si="107"/>
        <v>5.3770106632929693</v>
      </c>
      <c r="J201" s="171"/>
      <c r="K201" s="88"/>
      <c r="L201" s="82">
        <f>SUM(L189:L200)</f>
        <v>98420.176522530004</v>
      </c>
      <c r="M201" s="88"/>
      <c r="N201" s="82">
        <f>SUM(N189:N200)</f>
        <v>54677.875845850001</v>
      </c>
      <c r="O201" s="88"/>
      <c r="P201" s="82">
        <f>SUM(P189:P200)</f>
        <v>54880</v>
      </c>
      <c r="Q201" s="88"/>
      <c r="R201" s="177">
        <f>SUM(R189:R200)</f>
        <v>202.12415414999941</v>
      </c>
      <c r="S201" s="88"/>
      <c r="T201" s="83">
        <f t="shared" si="113"/>
        <v>3.69663508362753E-3</v>
      </c>
      <c r="U201" s="88"/>
      <c r="V201" s="82">
        <f>SUM(V189:V200)</f>
        <v>1372</v>
      </c>
      <c r="W201" s="88"/>
      <c r="X201" s="88"/>
      <c r="Y201" s="88"/>
      <c r="Z201" s="88"/>
    </row>
    <row r="202" spans="2:26" ht="15" customHeight="1">
      <c r="B202" s="72"/>
      <c r="C202" s="73"/>
      <c r="D202" s="73"/>
      <c r="E202" s="72" t="s">
        <v>1</v>
      </c>
      <c r="F202" s="79"/>
      <c r="G202" s="88"/>
      <c r="H202" s="80"/>
      <c r="J202" s="104"/>
      <c r="K202" s="88"/>
      <c r="L202" s="88"/>
      <c r="M202" s="88"/>
      <c r="N202" s="88"/>
      <c r="O202" s="88"/>
      <c r="P202" s="88"/>
      <c r="Q202" s="88"/>
      <c r="R202" s="89"/>
      <c r="S202" s="88"/>
      <c r="T202" s="91"/>
      <c r="U202" s="88"/>
      <c r="V202" s="88"/>
      <c r="W202" s="88"/>
      <c r="X202" s="88"/>
      <c r="Y202" s="88"/>
      <c r="Z202" s="88"/>
    </row>
    <row r="203" spans="2:26" ht="15" customHeight="1">
      <c r="B203" s="72" t="s">
        <v>2024</v>
      </c>
      <c r="C203" s="73" t="s">
        <v>2110</v>
      </c>
      <c r="D203" s="73" t="s">
        <v>2111</v>
      </c>
      <c r="E203" s="73" t="s">
        <v>2112</v>
      </c>
      <c r="F203" s="102">
        <v>1147</v>
      </c>
      <c r="G203" s="102">
        <v>5530</v>
      </c>
      <c r="H203" s="80">
        <f t="shared" ref="H203:H222" si="115">G203/F203</f>
        <v>4.821272885789015</v>
      </c>
      <c r="J203" s="104">
        <f t="shared" ref="J203:J221" si="116">$J$39</f>
        <v>0.05</v>
      </c>
      <c r="L203" s="69">
        <f t="shared" ref="L203:L221" si="117">G203*((1+J203)^2)</f>
        <v>6096.8249999999998</v>
      </c>
      <c r="N203" s="69">
        <f t="shared" ref="N203:N221" si="118">L203/$N$6</f>
        <v>3387.125</v>
      </c>
      <c r="P203" s="81">
        <f t="shared" ref="P203:P260" si="119">ROUNDUP(N203/40,0)*40</f>
        <v>3400</v>
      </c>
      <c r="Q203" s="71"/>
      <c r="R203" s="74">
        <f t="shared" si="105"/>
        <v>12.875</v>
      </c>
      <c r="S203" s="77"/>
      <c r="T203" s="75">
        <f t="shared" si="106"/>
        <v>3.8011587998671441E-3</v>
      </c>
      <c r="U203" s="69"/>
      <c r="V203" s="81">
        <f t="shared" ref="V203" si="120">P203/40</f>
        <v>85</v>
      </c>
    </row>
    <row r="204" spans="2:26" ht="15" customHeight="1">
      <c r="B204" s="72" t="s">
        <v>2024</v>
      </c>
      <c r="C204" s="73" t="s">
        <v>2110</v>
      </c>
      <c r="D204" s="73" t="s">
        <v>2111</v>
      </c>
      <c r="E204" s="73" t="s">
        <v>2113</v>
      </c>
      <c r="F204" s="102">
        <v>4589</v>
      </c>
      <c r="G204" s="102">
        <v>25673</v>
      </c>
      <c r="H204" s="80">
        <f t="shared" si="115"/>
        <v>5.5944650250599262</v>
      </c>
      <c r="J204" s="104">
        <f t="shared" si="116"/>
        <v>0.05</v>
      </c>
      <c r="L204" s="69">
        <f t="shared" si="117"/>
        <v>28304.482500000002</v>
      </c>
      <c r="N204" s="69">
        <f t="shared" si="118"/>
        <v>15724.712500000001</v>
      </c>
      <c r="P204" s="81">
        <f t="shared" ref="P204:P220" si="121">ROUNDUP(N204/40,0)*40</f>
        <v>15760</v>
      </c>
      <c r="Q204" s="71"/>
      <c r="R204" s="74">
        <f t="shared" ref="R204:R220" si="122">P204-N204</f>
        <v>35.287499999998545</v>
      </c>
      <c r="S204" s="77"/>
      <c r="T204" s="75">
        <f t="shared" ref="T204:T220" si="123">R204/N204</f>
        <v>2.2440791842775211E-3</v>
      </c>
      <c r="U204" s="69"/>
      <c r="V204" s="81">
        <f t="shared" ref="V204:V220" si="124">P204/40</f>
        <v>394</v>
      </c>
    </row>
    <row r="205" spans="2:26" ht="15" customHeight="1">
      <c r="B205" s="72" t="s">
        <v>2024</v>
      </c>
      <c r="C205" s="73" t="s">
        <v>2110</v>
      </c>
      <c r="D205" s="73" t="s">
        <v>2111</v>
      </c>
      <c r="E205" s="73" t="s">
        <v>2114</v>
      </c>
      <c r="F205" s="102">
        <v>1995</v>
      </c>
      <c r="G205" s="102">
        <v>9456</v>
      </c>
      <c r="H205" s="80">
        <f t="shared" si="115"/>
        <v>4.7398496240601506</v>
      </c>
      <c r="J205" s="104">
        <f t="shared" si="116"/>
        <v>0.05</v>
      </c>
      <c r="L205" s="69">
        <f t="shared" si="117"/>
        <v>10425.24</v>
      </c>
      <c r="N205" s="69">
        <f t="shared" si="118"/>
        <v>5791.8</v>
      </c>
      <c r="P205" s="81">
        <f t="shared" si="121"/>
        <v>5800</v>
      </c>
      <c r="Q205" s="71"/>
      <c r="R205" s="74">
        <f t="shared" si="122"/>
        <v>8.1999999999998181</v>
      </c>
      <c r="S205" s="77"/>
      <c r="T205" s="75">
        <f t="shared" si="123"/>
        <v>1.4157947442936252E-3</v>
      </c>
      <c r="U205" s="69"/>
      <c r="V205" s="81">
        <f t="shared" si="124"/>
        <v>145</v>
      </c>
    </row>
    <row r="206" spans="2:26" ht="15" customHeight="1">
      <c r="B206" s="72" t="s">
        <v>2024</v>
      </c>
      <c r="C206" s="73" t="s">
        <v>2110</v>
      </c>
      <c r="D206" s="73" t="s">
        <v>2111</v>
      </c>
      <c r="E206" s="73" t="s">
        <v>2115</v>
      </c>
      <c r="F206" s="102">
        <v>754</v>
      </c>
      <c r="G206" s="102">
        <v>5076</v>
      </c>
      <c r="H206" s="80">
        <f t="shared" si="115"/>
        <v>6.7320954907161807</v>
      </c>
      <c r="J206" s="104">
        <f t="shared" si="116"/>
        <v>0.05</v>
      </c>
      <c r="L206" s="69">
        <f t="shared" si="117"/>
        <v>5596.29</v>
      </c>
      <c r="N206" s="69">
        <f t="shared" si="118"/>
        <v>3109.0499999999997</v>
      </c>
      <c r="P206" s="81">
        <f t="shared" si="121"/>
        <v>3120</v>
      </c>
      <c r="Q206" s="71"/>
      <c r="R206" s="74">
        <f t="shared" si="122"/>
        <v>10.950000000000273</v>
      </c>
      <c r="S206" s="77"/>
      <c r="T206" s="75">
        <f t="shared" si="123"/>
        <v>3.5219761663531539E-3</v>
      </c>
      <c r="U206" s="69"/>
      <c r="V206" s="81">
        <f t="shared" si="124"/>
        <v>78</v>
      </c>
    </row>
    <row r="207" spans="2:26" ht="15" customHeight="1">
      <c r="B207" s="72" t="s">
        <v>2024</v>
      </c>
      <c r="C207" s="73" t="s">
        <v>2110</v>
      </c>
      <c r="D207" s="73" t="s">
        <v>2111</v>
      </c>
      <c r="E207" s="73" t="s">
        <v>2116</v>
      </c>
      <c r="F207" s="102">
        <v>770</v>
      </c>
      <c r="G207" s="102">
        <v>4470</v>
      </c>
      <c r="H207" s="80">
        <f t="shared" si="115"/>
        <v>5.8051948051948052</v>
      </c>
      <c r="J207" s="104">
        <f t="shared" si="116"/>
        <v>0.05</v>
      </c>
      <c r="L207" s="69">
        <f t="shared" si="117"/>
        <v>4928.1750000000002</v>
      </c>
      <c r="N207" s="69">
        <f t="shared" si="118"/>
        <v>2737.875</v>
      </c>
      <c r="P207" s="81">
        <f t="shared" si="121"/>
        <v>2760</v>
      </c>
      <c r="Q207" s="71"/>
      <c r="R207" s="74">
        <f t="shared" si="122"/>
        <v>22.125</v>
      </c>
      <c r="S207" s="77"/>
      <c r="T207" s="75">
        <f t="shared" si="123"/>
        <v>8.081084782906452E-3</v>
      </c>
      <c r="U207" s="69"/>
      <c r="V207" s="81">
        <f t="shared" si="124"/>
        <v>69</v>
      </c>
    </row>
    <row r="208" spans="2:26" ht="15" customHeight="1">
      <c r="B208" s="72" t="s">
        <v>2024</v>
      </c>
      <c r="C208" s="73" t="s">
        <v>2110</v>
      </c>
      <c r="D208" s="73" t="s">
        <v>2111</v>
      </c>
      <c r="E208" s="73" t="s">
        <v>2117</v>
      </c>
      <c r="F208" s="102">
        <v>1251</v>
      </c>
      <c r="G208" s="102">
        <v>11091</v>
      </c>
      <c r="H208" s="80">
        <f t="shared" si="115"/>
        <v>8.8657074340527586</v>
      </c>
      <c r="J208" s="104">
        <f t="shared" si="116"/>
        <v>0.05</v>
      </c>
      <c r="L208" s="69">
        <f t="shared" si="117"/>
        <v>12227.827500000001</v>
      </c>
      <c r="N208" s="69">
        <f t="shared" si="118"/>
        <v>6793.2375000000002</v>
      </c>
      <c r="P208" s="81">
        <f t="shared" si="121"/>
        <v>6800</v>
      </c>
      <c r="Q208" s="71"/>
      <c r="R208" s="74">
        <f t="shared" si="122"/>
        <v>6.7624999999998181</v>
      </c>
      <c r="S208" s="77"/>
      <c r="T208" s="75">
        <f t="shared" si="123"/>
        <v>9.9547527964388379E-4</v>
      </c>
      <c r="U208" s="69"/>
      <c r="V208" s="81">
        <f t="shared" si="124"/>
        <v>170</v>
      </c>
    </row>
    <row r="209" spans="2:26" ht="15" customHeight="1">
      <c r="B209" s="72" t="s">
        <v>2024</v>
      </c>
      <c r="C209" s="73" t="s">
        <v>2110</v>
      </c>
      <c r="D209" s="73" t="s">
        <v>2111</v>
      </c>
      <c r="E209" s="73" t="s">
        <v>2118</v>
      </c>
      <c r="F209" s="102">
        <v>2028</v>
      </c>
      <c r="G209" s="102">
        <v>8951</v>
      </c>
      <c r="H209" s="80">
        <f t="shared" si="115"/>
        <v>4.41370808678501</v>
      </c>
      <c r="J209" s="104">
        <f t="shared" si="116"/>
        <v>0.05</v>
      </c>
      <c r="L209" s="69">
        <f t="shared" si="117"/>
        <v>9868.4775000000009</v>
      </c>
      <c r="N209" s="69">
        <f t="shared" si="118"/>
        <v>5482.4875000000002</v>
      </c>
      <c r="P209" s="81">
        <f t="shared" si="121"/>
        <v>5520</v>
      </c>
      <c r="Q209" s="71"/>
      <c r="R209" s="74">
        <f t="shared" si="122"/>
        <v>37.512499999999818</v>
      </c>
      <c r="S209" s="77"/>
      <c r="T209" s="75">
        <f t="shared" si="123"/>
        <v>6.8422408623822336E-3</v>
      </c>
      <c r="U209" s="69"/>
      <c r="V209" s="81">
        <f t="shared" si="124"/>
        <v>138</v>
      </c>
    </row>
    <row r="210" spans="2:26" ht="15" customHeight="1">
      <c r="B210" s="72" t="s">
        <v>2024</v>
      </c>
      <c r="C210" s="73" t="s">
        <v>2110</v>
      </c>
      <c r="D210" s="73" t="s">
        <v>2111</v>
      </c>
      <c r="E210" s="73" t="s">
        <v>2119</v>
      </c>
      <c r="F210" s="102">
        <v>1746</v>
      </c>
      <c r="G210" s="102">
        <v>8122</v>
      </c>
      <c r="H210" s="80">
        <f t="shared" si="115"/>
        <v>4.6517754868270336</v>
      </c>
      <c r="J210" s="104">
        <f t="shared" si="116"/>
        <v>0.05</v>
      </c>
      <c r="L210" s="69">
        <f t="shared" si="117"/>
        <v>8954.505000000001</v>
      </c>
      <c r="N210" s="69">
        <f t="shared" si="118"/>
        <v>4974.7250000000004</v>
      </c>
      <c r="P210" s="81">
        <f t="shared" si="121"/>
        <v>5000</v>
      </c>
      <c r="Q210" s="71"/>
      <c r="R210" s="74">
        <f t="shared" si="122"/>
        <v>25.274999999999636</v>
      </c>
      <c r="S210" s="77"/>
      <c r="T210" s="75">
        <f t="shared" si="123"/>
        <v>5.0806828518158561E-3</v>
      </c>
      <c r="U210" s="69"/>
      <c r="V210" s="81">
        <f t="shared" si="124"/>
        <v>125</v>
      </c>
    </row>
    <row r="211" spans="2:26" ht="15" customHeight="1">
      <c r="B211" s="72" t="s">
        <v>2024</v>
      </c>
      <c r="C211" s="73" t="s">
        <v>2110</v>
      </c>
      <c r="D211" s="73" t="s">
        <v>2111</v>
      </c>
      <c r="E211" s="73" t="s">
        <v>2120</v>
      </c>
      <c r="F211" s="102">
        <v>1625</v>
      </c>
      <c r="G211" s="102">
        <v>6697</v>
      </c>
      <c r="H211" s="80">
        <f t="shared" si="115"/>
        <v>4.1212307692307695</v>
      </c>
      <c r="J211" s="104">
        <f t="shared" si="116"/>
        <v>0.05</v>
      </c>
      <c r="L211" s="69">
        <f t="shared" si="117"/>
        <v>7383.4425000000001</v>
      </c>
      <c r="N211" s="69">
        <f t="shared" si="118"/>
        <v>4101.9125000000004</v>
      </c>
      <c r="P211" s="81">
        <f t="shared" si="121"/>
        <v>4120</v>
      </c>
      <c r="Q211" s="71"/>
      <c r="R211" s="74">
        <f t="shared" si="122"/>
        <v>18.087499999999636</v>
      </c>
      <c r="S211" s="77"/>
      <c r="T211" s="75">
        <f t="shared" si="123"/>
        <v>4.4095284821408631E-3</v>
      </c>
      <c r="U211" s="69"/>
      <c r="V211" s="81">
        <f t="shared" si="124"/>
        <v>103</v>
      </c>
    </row>
    <row r="212" spans="2:26" ht="15" customHeight="1">
      <c r="B212" s="72" t="s">
        <v>2024</v>
      </c>
      <c r="C212" s="73" t="s">
        <v>2110</v>
      </c>
      <c r="D212" s="73" t="s">
        <v>2111</v>
      </c>
      <c r="E212" s="73" t="s">
        <v>2121</v>
      </c>
      <c r="F212" s="102">
        <v>1935</v>
      </c>
      <c r="G212" s="102">
        <v>8548</v>
      </c>
      <c r="H212" s="80">
        <f t="shared" si="115"/>
        <v>4.4175710594315243</v>
      </c>
      <c r="J212" s="104">
        <f t="shared" si="116"/>
        <v>0.05</v>
      </c>
      <c r="L212" s="69">
        <f t="shared" si="117"/>
        <v>9424.17</v>
      </c>
      <c r="N212" s="69">
        <f t="shared" si="118"/>
        <v>5235.6499999999996</v>
      </c>
      <c r="P212" s="81">
        <f t="shared" si="121"/>
        <v>5240</v>
      </c>
      <c r="Q212" s="71"/>
      <c r="R212" s="74">
        <f t="shared" si="122"/>
        <v>4.3500000000003638</v>
      </c>
      <c r="S212" s="77"/>
      <c r="T212" s="75">
        <f t="shared" si="123"/>
        <v>8.3084239779212979E-4</v>
      </c>
      <c r="U212" s="69"/>
      <c r="V212" s="81">
        <f t="shared" si="124"/>
        <v>131</v>
      </c>
    </row>
    <row r="213" spans="2:26" ht="15" customHeight="1">
      <c r="B213" s="72" t="s">
        <v>2024</v>
      </c>
      <c r="C213" s="73" t="s">
        <v>2110</v>
      </c>
      <c r="D213" s="73" t="s">
        <v>2111</v>
      </c>
      <c r="E213" s="73" t="s">
        <v>2122</v>
      </c>
      <c r="F213" s="102">
        <v>1690</v>
      </c>
      <c r="G213" s="102">
        <v>7883</v>
      </c>
      <c r="H213" s="80">
        <f t="shared" si="115"/>
        <v>4.6644970414201188</v>
      </c>
      <c r="J213" s="104">
        <f t="shared" si="116"/>
        <v>0.05</v>
      </c>
      <c r="L213" s="69">
        <f t="shared" si="117"/>
        <v>8691.0074999999997</v>
      </c>
      <c r="N213" s="69">
        <f t="shared" si="118"/>
        <v>4828.3374999999996</v>
      </c>
      <c r="P213" s="81">
        <f t="shared" si="121"/>
        <v>4840</v>
      </c>
      <c r="Q213" s="71"/>
      <c r="R213" s="74">
        <f t="shared" si="122"/>
        <v>11.662500000000364</v>
      </c>
      <c r="S213" s="77"/>
      <c r="T213" s="75">
        <f t="shared" si="123"/>
        <v>2.4154276704974257E-3</v>
      </c>
      <c r="U213" s="69"/>
      <c r="V213" s="81">
        <f t="shared" si="124"/>
        <v>121</v>
      </c>
    </row>
    <row r="214" spans="2:26" ht="15" customHeight="1">
      <c r="B214" s="72" t="s">
        <v>2024</v>
      </c>
      <c r="C214" s="73" t="s">
        <v>2110</v>
      </c>
      <c r="D214" s="73" t="s">
        <v>2111</v>
      </c>
      <c r="E214" s="73" t="s">
        <v>2123</v>
      </c>
      <c r="F214" s="102">
        <v>1173</v>
      </c>
      <c r="G214" s="102">
        <v>6271</v>
      </c>
      <c r="H214" s="80">
        <f t="shared" si="115"/>
        <v>5.3461210571184994</v>
      </c>
      <c r="J214" s="104">
        <f t="shared" si="116"/>
        <v>0.05</v>
      </c>
      <c r="L214" s="69">
        <f t="shared" si="117"/>
        <v>6913.7775000000001</v>
      </c>
      <c r="N214" s="69">
        <f t="shared" si="118"/>
        <v>3840.9875000000002</v>
      </c>
      <c r="P214" s="81">
        <f t="shared" si="121"/>
        <v>3880</v>
      </c>
      <c r="Q214" s="71"/>
      <c r="R214" s="74">
        <f t="shared" si="122"/>
        <v>39.012499999999818</v>
      </c>
      <c r="S214" s="77"/>
      <c r="T214" s="75">
        <f t="shared" si="123"/>
        <v>1.0156893246853789E-2</v>
      </c>
      <c r="U214" s="69"/>
      <c r="V214" s="81">
        <f t="shared" si="124"/>
        <v>97</v>
      </c>
    </row>
    <row r="215" spans="2:26" ht="15" customHeight="1">
      <c r="B215" s="72" t="s">
        <v>2024</v>
      </c>
      <c r="C215" s="73" t="s">
        <v>2110</v>
      </c>
      <c r="D215" s="73" t="s">
        <v>2111</v>
      </c>
      <c r="E215" s="73" t="s">
        <v>2124</v>
      </c>
      <c r="F215" s="102">
        <v>2684</v>
      </c>
      <c r="G215" s="102">
        <v>15479</v>
      </c>
      <c r="H215" s="80">
        <f t="shared" si="115"/>
        <v>5.7671385991058122</v>
      </c>
      <c r="J215" s="104">
        <f t="shared" si="116"/>
        <v>0.05</v>
      </c>
      <c r="L215" s="69">
        <f t="shared" si="117"/>
        <v>17065.5975</v>
      </c>
      <c r="N215" s="69">
        <f t="shared" si="118"/>
        <v>9480.8874999999989</v>
      </c>
      <c r="P215" s="81">
        <f t="shared" si="121"/>
        <v>9520</v>
      </c>
      <c r="Q215" s="71"/>
      <c r="R215" s="74">
        <f t="shared" si="122"/>
        <v>39.112500000001091</v>
      </c>
      <c r="S215" s="77"/>
      <c r="T215" s="75">
        <f t="shared" si="123"/>
        <v>4.1254049264903836E-3</v>
      </c>
      <c r="U215" s="69"/>
      <c r="V215" s="81">
        <f t="shared" si="124"/>
        <v>238</v>
      </c>
    </row>
    <row r="216" spans="2:26" ht="15" customHeight="1">
      <c r="B216" s="72" t="s">
        <v>2024</v>
      </c>
      <c r="C216" s="73" t="s">
        <v>2110</v>
      </c>
      <c r="D216" s="73" t="s">
        <v>2111</v>
      </c>
      <c r="E216" s="73" t="s">
        <v>2125</v>
      </c>
      <c r="F216" s="102">
        <v>2135</v>
      </c>
      <c r="G216" s="102">
        <v>9770</v>
      </c>
      <c r="H216" s="80">
        <f t="shared" si="115"/>
        <v>4.5761124121779861</v>
      </c>
      <c r="J216" s="104">
        <f t="shared" si="116"/>
        <v>0.05</v>
      </c>
      <c r="L216" s="69">
        <f t="shared" si="117"/>
        <v>10771.425000000001</v>
      </c>
      <c r="N216" s="69">
        <f t="shared" si="118"/>
        <v>5984.1250000000009</v>
      </c>
      <c r="P216" s="81">
        <f t="shared" si="121"/>
        <v>6000</v>
      </c>
      <c r="Q216" s="71"/>
      <c r="R216" s="74">
        <f t="shared" si="122"/>
        <v>15.874999999999091</v>
      </c>
      <c r="S216" s="77"/>
      <c r="T216" s="75">
        <f t="shared" si="123"/>
        <v>2.6528523384787396E-3</v>
      </c>
      <c r="U216" s="69"/>
      <c r="V216" s="81">
        <f t="shared" si="124"/>
        <v>150</v>
      </c>
    </row>
    <row r="217" spans="2:26" ht="15" customHeight="1">
      <c r="B217" s="72" t="s">
        <v>2024</v>
      </c>
      <c r="C217" s="73" t="s">
        <v>2110</v>
      </c>
      <c r="D217" s="73" t="s">
        <v>2111</v>
      </c>
      <c r="E217" s="73" t="s">
        <v>2126</v>
      </c>
      <c r="F217" s="102">
        <v>1587</v>
      </c>
      <c r="G217" s="102">
        <v>7790</v>
      </c>
      <c r="H217" s="80">
        <f t="shared" si="115"/>
        <v>4.9086326402016383</v>
      </c>
      <c r="J217" s="104">
        <f t="shared" si="116"/>
        <v>0.05</v>
      </c>
      <c r="L217" s="69">
        <f t="shared" si="117"/>
        <v>8588.4750000000004</v>
      </c>
      <c r="N217" s="69">
        <f t="shared" si="118"/>
        <v>4771.375</v>
      </c>
      <c r="P217" s="81">
        <f t="shared" si="121"/>
        <v>4800</v>
      </c>
      <c r="Q217" s="71"/>
      <c r="R217" s="74">
        <f t="shared" si="122"/>
        <v>28.625</v>
      </c>
      <c r="S217" s="77"/>
      <c r="T217" s="75">
        <f t="shared" si="123"/>
        <v>5.9993188546278589E-3</v>
      </c>
      <c r="U217" s="69"/>
      <c r="V217" s="81">
        <f t="shared" si="124"/>
        <v>120</v>
      </c>
    </row>
    <row r="218" spans="2:26" ht="15" customHeight="1">
      <c r="B218" s="72" t="s">
        <v>2024</v>
      </c>
      <c r="C218" s="73" t="s">
        <v>2110</v>
      </c>
      <c r="D218" s="73" t="s">
        <v>2111</v>
      </c>
      <c r="E218" s="73" t="s">
        <v>2127</v>
      </c>
      <c r="F218" s="102">
        <v>2067</v>
      </c>
      <c r="G218" s="102">
        <v>9600</v>
      </c>
      <c r="H218" s="80">
        <f t="shared" si="115"/>
        <v>4.6444121915820027</v>
      </c>
      <c r="J218" s="104">
        <f t="shared" si="116"/>
        <v>0.05</v>
      </c>
      <c r="L218" s="69">
        <f t="shared" si="117"/>
        <v>10584</v>
      </c>
      <c r="N218" s="69">
        <f t="shared" si="118"/>
        <v>5880</v>
      </c>
      <c r="P218" s="81">
        <f t="shared" si="121"/>
        <v>5880</v>
      </c>
      <c r="Q218" s="71"/>
      <c r="R218" s="74">
        <f t="shared" si="122"/>
        <v>0</v>
      </c>
      <c r="S218" s="77"/>
      <c r="T218" s="75">
        <f t="shared" si="123"/>
        <v>0</v>
      </c>
      <c r="U218" s="69"/>
      <c r="V218" s="81">
        <f t="shared" si="124"/>
        <v>147</v>
      </c>
    </row>
    <row r="219" spans="2:26" ht="15" customHeight="1">
      <c r="B219" s="72" t="s">
        <v>2024</v>
      </c>
      <c r="C219" s="73" t="s">
        <v>2110</v>
      </c>
      <c r="D219" s="73" t="s">
        <v>2111</v>
      </c>
      <c r="E219" s="73" t="s">
        <v>2128</v>
      </c>
      <c r="F219" s="102">
        <v>1035</v>
      </c>
      <c r="G219" s="102">
        <v>8767</v>
      </c>
      <c r="H219" s="80">
        <f t="shared" si="115"/>
        <v>8.4705314009661841</v>
      </c>
      <c r="J219" s="104">
        <f t="shared" si="116"/>
        <v>0.05</v>
      </c>
      <c r="L219" s="69">
        <f t="shared" si="117"/>
        <v>9665.6175000000003</v>
      </c>
      <c r="N219" s="69">
        <f t="shared" si="118"/>
        <v>5369.7875000000004</v>
      </c>
      <c r="P219" s="81">
        <f t="shared" si="121"/>
        <v>5400</v>
      </c>
      <c r="Q219" s="71"/>
      <c r="R219" s="74">
        <f t="shared" si="122"/>
        <v>30.212499999999636</v>
      </c>
      <c r="S219" s="77"/>
      <c r="T219" s="75">
        <f t="shared" si="123"/>
        <v>5.6263865190195389E-3</v>
      </c>
      <c r="U219" s="69"/>
      <c r="V219" s="81">
        <f t="shared" si="124"/>
        <v>135</v>
      </c>
    </row>
    <row r="220" spans="2:26" ht="15" customHeight="1">
      <c r="B220" s="72" t="s">
        <v>2024</v>
      </c>
      <c r="C220" s="73" t="s">
        <v>2110</v>
      </c>
      <c r="D220" s="73" t="s">
        <v>2111</v>
      </c>
      <c r="E220" s="73" t="s">
        <v>2129</v>
      </c>
      <c r="F220" s="102">
        <v>780</v>
      </c>
      <c r="G220" s="102">
        <v>5371</v>
      </c>
      <c r="H220" s="80">
        <f t="shared" si="115"/>
        <v>6.8858974358974363</v>
      </c>
      <c r="J220" s="104">
        <f t="shared" si="116"/>
        <v>0.05</v>
      </c>
      <c r="L220" s="69">
        <f t="shared" si="117"/>
        <v>5921.5275000000001</v>
      </c>
      <c r="N220" s="69">
        <f t="shared" si="118"/>
        <v>3289.7375000000002</v>
      </c>
      <c r="P220" s="81">
        <f t="shared" si="121"/>
        <v>3320</v>
      </c>
      <c r="Q220" s="71"/>
      <c r="R220" s="74">
        <f t="shared" si="122"/>
        <v>30.262499999999818</v>
      </c>
      <c r="S220" s="77"/>
      <c r="T220" s="75">
        <f t="shared" si="123"/>
        <v>9.1990622352086798E-3</v>
      </c>
      <c r="U220" s="69"/>
      <c r="V220" s="81">
        <f t="shared" si="124"/>
        <v>83</v>
      </c>
    </row>
    <row r="221" spans="2:26" ht="15" customHeight="1">
      <c r="B221" s="72" t="s">
        <v>2024</v>
      </c>
      <c r="C221" s="73" t="s">
        <v>2110</v>
      </c>
      <c r="D221" s="73" t="s">
        <v>2111</v>
      </c>
      <c r="E221" s="73" t="s">
        <v>2130</v>
      </c>
      <c r="F221" s="102">
        <v>3001</v>
      </c>
      <c r="G221" s="102">
        <v>12777</v>
      </c>
      <c r="H221" s="80">
        <f t="shared" si="115"/>
        <v>4.2575808063978675</v>
      </c>
      <c r="J221" s="104">
        <f t="shared" si="116"/>
        <v>0.05</v>
      </c>
      <c r="L221" s="69">
        <f t="shared" si="117"/>
        <v>14086.6425</v>
      </c>
      <c r="N221" s="69">
        <f t="shared" si="118"/>
        <v>7825.9124999999995</v>
      </c>
      <c r="P221" s="81">
        <f t="shared" si="119"/>
        <v>7840</v>
      </c>
      <c r="Q221" s="71"/>
      <c r="R221" s="74">
        <f t="shared" si="105"/>
        <v>14.087500000000546</v>
      </c>
      <c r="S221" s="77"/>
      <c r="T221" s="75">
        <f t="shared" si="106"/>
        <v>1.8001095718870542E-3</v>
      </c>
      <c r="U221" s="69"/>
      <c r="V221" s="81">
        <f t="shared" ref="V221:V224" si="125">P221/40</f>
        <v>196</v>
      </c>
    </row>
    <row r="222" spans="2:26" ht="15" customHeight="1" thickBot="1">
      <c r="B222" s="97" t="s">
        <v>2024</v>
      </c>
      <c r="C222" s="98" t="s">
        <v>2110</v>
      </c>
      <c r="D222" s="98" t="s">
        <v>2111</v>
      </c>
      <c r="E222" s="97"/>
      <c r="F222" s="82">
        <f>SUM(F203:F221)</f>
        <v>33992</v>
      </c>
      <c r="G222" s="82">
        <f>SUM(G203:G221)</f>
        <v>177322</v>
      </c>
      <c r="H222" s="163">
        <f t="shared" si="115"/>
        <v>5.2165803718522001</v>
      </c>
      <c r="J222" s="171"/>
      <c r="K222" s="88"/>
      <c r="L222" s="82">
        <f>SUM(L203:L221)</f>
        <v>195497.50499999998</v>
      </c>
      <c r="M222" s="88"/>
      <c r="N222" s="82">
        <f>SUM(N203:N221)</f>
        <v>108609.72500000002</v>
      </c>
      <c r="O222" s="88"/>
      <c r="P222" s="82">
        <f>SUM(P203:P221)</f>
        <v>109000</v>
      </c>
      <c r="Q222" s="88"/>
      <c r="R222" s="177">
        <f>SUM(R203:R221)</f>
        <v>390.27499999999827</v>
      </c>
      <c r="S222" s="88"/>
      <c r="T222" s="83">
        <f t="shared" si="106"/>
        <v>3.5933706673136148E-3</v>
      </c>
      <c r="U222" s="88"/>
      <c r="V222" s="82">
        <f>SUM(V203:V221)</f>
        <v>2725</v>
      </c>
      <c r="W222" s="88"/>
      <c r="X222" s="88"/>
      <c r="Y222" s="88"/>
      <c r="Z222" s="88"/>
    </row>
    <row r="223" spans="2:26" ht="15" customHeight="1">
      <c r="B223" s="72"/>
      <c r="C223" s="73"/>
      <c r="D223" s="73"/>
      <c r="E223" s="72" t="s">
        <v>1</v>
      </c>
      <c r="F223" s="79"/>
      <c r="G223" s="88"/>
      <c r="H223" s="80"/>
      <c r="J223" s="104"/>
      <c r="K223" s="88"/>
      <c r="L223" s="88"/>
      <c r="M223" s="88"/>
      <c r="N223" s="88"/>
      <c r="O223" s="88"/>
      <c r="P223" s="88"/>
      <c r="Q223" s="88"/>
      <c r="R223" s="89"/>
      <c r="S223" s="88"/>
      <c r="T223" s="91"/>
      <c r="U223" s="88"/>
      <c r="V223" s="88"/>
      <c r="W223" s="88"/>
      <c r="X223" s="88"/>
      <c r="Y223" s="88"/>
      <c r="Z223" s="88"/>
    </row>
    <row r="224" spans="2:26" ht="15" customHeight="1">
      <c r="B224" s="72" t="s">
        <v>2024</v>
      </c>
      <c r="C224" s="73" t="s">
        <v>2131</v>
      </c>
      <c r="D224" s="73" t="s">
        <v>2132</v>
      </c>
      <c r="E224" s="73" t="s">
        <v>1510</v>
      </c>
      <c r="F224" s="102">
        <v>8175</v>
      </c>
      <c r="G224" s="102">
        <v>32999</v>
      </c>
      <c r="H224" s="80">
        <f t="shared" ref="H224:H242" si="126">G224/F224</f>
        <v>4.0365749235474002</v>
      </c>
      <c r="J224" s="104">
        <f>$J$22</f>
        <v>3.0800000000000001E-2</v>
      </c>
      <c r="L224" s="69">
        <f>G224*((1+J224)^2)</f>
        <v>35063.042571359998</v>
      </c>
      <c r="N224" s="69">
        <f>L224/$N$6</f>
        <v>19479.468095199998</v>
      </c>
      <c r="P224" s="81">
        <f t="shared" si="119"/>
        <v>19480</v>
      </c>
      <c r="Q224" s="71"/>
      <c r="R224" s="74">
        <f t="shared" si="105"/>
        <v>0.53190480000193929</v>
      </c>
      <c r="S224" s="77"/>
      <c r="T224" s="75">
        <f t="shared" si="106"/>
        <v>2.7305920131002333E-5</v>
      </c>
      <c r="U224" s="69"/>
      <c r="V224" s="81">
        <f t="shared" si="125"/>
        <v>487</v>
      </c>
    </row>
    <row r="225" spans="2:22" ht="15" customHeight="1">
      <c r="B225" s="72" t="s">
        <v>2024</v>
      </c>
      <c r="C225" s="73" t="s">
        <v>2131</v>
      </c>
      <c r="D225" s="73" t="s">
        <v>2132</v>
      </c>
      <c r="E225" s="73" t="s">
        <v>1511</v>
      </c>
      <c r="F225" s="102">
        <v>5508</v>
      </c>
      <c r="G225" s="102">
        <v>22959</v>
      </c>
      <c r="H225" s="80">
        <f t="shared" si="126"/>
        <v>4.1683006535947715</v>
      </c>
      <c r="J225" s="104">
        <f>$J$22</f>
        <v>3.0800000000000001E-2</v>
      </c>
      <c r="L225" s="69">
        <f>G225*((1+J225)^2)</f>
        <v>24395.054225759999</v>
      </c>
      <c r="N225" s="69">
        <f>L225/$N$6</f>
        <v>13552.807903199999</v>
      </c>
      <c r="P225" s="81">
        <f t="shared" ref="P225:P240" si="127">ROUNDUP(N225/40,0)*40</f>
        <v>13560</v>
      </c>
      <c r="Q225" s="71"/>
      <c r="R225" s="74">
        <f t="shared" ref="R225:R240" si="128">P225-N225</f>
        <v>7.192096800001309</v>
      </c>
      <c r="S225" s="77"/>
      <c r="T225" s="75">
        <f t="shared" ref="T225:T242" si="129">R225/N225</f>
        <v>5.3067208296394132E-4</v>
      </c>
      <c r="U225" s="69"/>
      <c r="V225" s="81">
        <f t="shared" ref="V225:V240" si="130">P225/40</f>
        <v>339</v>
      </c>
    </row>
    <row r="226" spans="2:22" ht="15" customHeight="1" thickBot="1">
      <c r="B226" s="95" t="s">
        <v>2024</v>
      </c>
      <c r="C226" s="96" t="s">
        <v>2131</v>
      </c>
      <c r="D226" s="96" t="s">
        <v>2132</v>
      </c>
      <c r="E226" s="96"/>
      <c r="F226" s="84">
        <f>SUM(F224:F225)</f>
        <v>13683</v>
      </c>
      <c r="G226" s="84">
        <f>SUM(G224:G225)</f>
        <v>55958</v>
      </c>
      <c r="H226" s="159">
        <f t="shared" si="126"/>
        <v>4.0896002338668422</v>
      </c>
      <c r="I226" s="76"/>
      <c r="J226" s="106"/>
      <c r="K226" s="76"/>
      <c r="L226" s="84">
        <f>SUM(L224:L225)</f>
        <v>59458.096797120001</v>
      </c>
      <c r="N226" s="84">
        <f>SUM(N224:N225)</f>
        <v>33032.2759984</v>
      </c>
      <c r="P226" s="84">
        <f>SUM(P224:P225)</f>
        <v>33040</v>
      </c>
      <c r="Q226" s="71"/>
      <c r="R226" s="175">
        <f>SUM(R224:R225)</f>
        <v>7.7240016000032483</v>
      </c>
      <c r="S226" s="77"/>
      <c r="T226" s="85">
        <f t="shared" si="129"/>
        <v>2.3383195273548148E-4</v>
      </c>
      <c r="U226" s="69"/>
      <c r="V226" s="84">
        <f>SUM(V224:V225)</f>
        <v>826</v>
      </c>
    </row>
    <row r="227" spans="2:22" ht="15" customHeight="1">
      <c r="B227" s="72" t="s">
        <v>2024</v>
      </c>
      <c r="C227" s="73" t="s">
        <v>2131</v>
      </c>
      <c r="D227" s="73" t="s">
        <v>2133</v>
      </c>
      <c r="E227" s="73" t="s">
        <v>2134</v>
      </c>
      <c r="F227" s="102">
        <v>3978</v>
      </c>
      <c r="G227" s="102">
        <v>19899</v>
      </c>
      <c r="H227" s="80">
        <f t="shared" si="126"/>
        <v>5.002262443438914</v>
      </c>
      <c r="J227" s="104">
        <f t="shared" ref="J227:J240" si="131">$J$22</f>
        <v>3.0800000000000001E-2</v>
      </c>
      <c r="L227" s="69">
        <f t="shared" ref="L227:L240" si="132">G227*((1+J227)^2)</f>
        <v>21143.655387359999</v>
      </c>
      <c r="N227" s="69">
        <f t="shared" ref="N227:N240" si="133">L227/$N$6</f>
        <v>11746.475215199998</v>
      </c>
      <c r="P227" s="81">
        <f t="shared" si="127"/>
        <v>11760</v>
      </c>
      <c r="Q227" s="71"/>
      <c r="R227" s="74">
        <f t="shared" si="128"/>
        <v>13.524784800001726</v>
      </c>
      <c r="S227" s="77"/>
      <c r="T227" s="75">
        <f t="shared" si="129"/>
        <v>1.1513909110794859E-3</v>
      </c>
      <c r="U227" s="69"/>
      <c r="V227" s="81">
        <f t="shared" si="130"/>
        <v>294</v>
      </c>
    </row>
    <row r="228" spans="2:22" ht="15" customHeight="1">
      <c r="B228" s="72" t="s">
        <v>2024</v>
      </c>
      <c r="C228" s="73" t="s">
        <v>2131</v>
      </c>
      <c r="D228" s="73" t="s">
        <v>2133</v>
      </c>
      <c r="E228" s="73" t="s">
        <v>2135</v>
      </c>
      <c r="F228" s="102">
        <v>3060</v>
      </c>
      <c r="G228" s="102">
        <v>15241</v>
      </c>
      <c r="H228" s="80">
        <f t="shared" si="126"/>
        <v>4.9807189542483661</v>
      </c>
      <c r="J228" s="104">
        <f t="shared" si="131"/>
        <v>3.0800000000000001E-2</v>
      </c>
      <c r="L228" s="69">
        <f t="shared" si="132"/>
        <v>16194.303822239999</v>
      </c>
      <c r="N228" s="69">
        <f t="shared" si="133"/>
        <v>8996.8354567999995</v>
      </c>
      <c r="P228" s="81">
        <f t="shared" si="127"/>
        <v>9000</v>
      </c>
      <c r="Q228" s="71"/>
      <c r="R228" s="74">
        <f t="shared" si="128"/>
        <v>3.1645432000004803</v>
      </c>
      <c r="S228" s="77"/>
      <c r="T228" s="75">
        <f t="shared" si="129"/>
        <v>3.5173958834699498E-4</v>
      </c>
      <c r="U228" s="69"/>
      <c r="V228" s="81">
        <f t="shared" si="130"/>
        <v>225</v>
      </c>
    </row>
    <row r="229" spans="2:22" ht="15" customHeight="1">
      <c r="B229" s="72" t="s">
        <v>2024</v>
      </c>
      <c r="C229" s="73" t="s">
        <v>2131</v>
      </c>
      <c r="D229" s="73" t="s">
        <v>2133</v>
      </c>
      <c r="E229" s="73" t="s">
        <v>2136</v>
      </c>
      <c r="F229" s="102">
        <v>3442</v>
      </c>
      <c r="G229" s="102">
        <v>18479</v>
      </c>
      <c r="H229" s="80">
        <f t="shared" si="126"/>
        <v>5.3686809994189426</v>
      </c>
      <c r="J229" s="104">
        <f t="shared" si="131"/>
        <v>3.0800000000000001E-2</v>
      </c>
      <c r="L229" s="69">
        <f t="shared" si="132"/>
        <v>19634.836318559999</v>
      </c>
      <c r="N229" s="69">
        <f t="shared" si="133"/>
        <v>10908.242399199999</v>
      </c>
      <c r="P229" s="81">
        <f t="shared" si="127"/>
        <v>10920</v>
      </c>
      <c r="Q229" s="71"/>
      <c r="R229" s="74">
        <f t="shared" si="128"/>
        <v>11.757600800001455</v>
      </c>
      <c r="S229" s="77"/>
      <c r="T229" s="75">
        <f t="shared" si="129"/>
        <v>1.0778639096674042E-3</v>
      </c>
      <c r="U229" s="69"/>
      <c r="V229" s="81">
        <f t="shared" si="130"/>
        <v>273</v>
      </c>
    </row>
    <row r="230" spans="2:22" ht="15" customHeight="1">
      <c r="B230" s="72" t="s">
        <v>2024</v>
      </c>
      <c r="C230" s="73" t="s">
        <v>2131</v>
      </c>
      <c r="D230" s="73" t="s">
        <v>2133</v>
      </c>
      <c r="E230" s="73" t="s">
        <v>2137</v>
      </c>
      <c r="F230" s="102">
        <v>3256</v>
      </c>
      <c r="G230" s="102">
        <v>17405</v>
      </c>
      <c r="H230" s="80">
        <f t="shared" si="126"/>
        <v>5.3455159705159705</v>
      </c>
      <c r="J230" s="104">
        <f t="shared" si="131"/>
        <v>3.0800000000000001E-2</v>
      </c>
      <c r="L230" s="69">
        <f t="shared" si="132"/>
        <v>18493.659079199999</v>
      </c>
      <c r="N230" s="69">
        <f t="shared" si="133"/>
        <v>10274.255044</v>
      </c>
      <c r="P230" s="81">
        <f t="shared" si="127"/>
        <v>10280</v>
      </c>
      <c r="Q230" s="71"/>
      <c r="R230" s="74">
        <f t="shared" si="128"/>
        <v>5.7449560000004567</v>
      </c>
      <c r="S230" s="77"/>
      <c r="T230" s="75">
        <f t="shared" si="129"/>
        <v>5.5916034548465093E-4</v>
      </c>
      <c r="U230" s="69"/>
      <c r="V230" s="81">
        <f t="shared" si="130"/>
        <v>257</v>
      </c>
    </row>
    <row r="231" spans="2:22" ht="15" customHeight="1">
      <c r="B231" s="72" t="s">
        <v>2024</v>
      </c>
      <c r="C231" s="73" t="s">
        <v>2131</v>
      </c>
      <c r="D231" s="73" t="s">
        <v>2133</v>
      </c>
      <c r="E231" s="73" t="s">
        <v>2138</v>
      </c>
      <c r="F231" s="102">
        <v>5329</v>
      </c>
      <c r="G231" s="102">
        <v>27541</v>
      </c>
      <c r="H231" s="80">
        <f t="shared" si="126"/>
        <v>5.1681366109964344</v>
      </c>
      <c r="J231" s="104">
        <f t="shared" si="131"/>
        <v>3.0800000000000001E-2</v>
      </c>
      <c r="L231" s="69">
        <f t="shared" si="132"/>
        <v>29263.652094239998</v>
      </c>
      <c r="N231" s="69">
        <f t="shared" si="133"/>
        <v>16257.584496799998</v>
      </c>
      <c r="P231" s="81">
        <f t="shared" si="127"/>
        <v>16280</v>
      </c>
      <c r="Q231" s="71"/>
      <c r="R231" s="74">
        <f t="shared" si="128"/>
        <v>22.415503200001694</v>
      </c>
      <c r="S231" s="77"/>
      <c r="T231" s="75">
        <f t="shared" si="129"/>
        <v>1.3787720558619129E-3</v>
      </c>
      <c r="U231" s="69"/>
      <c r="V231" s="81">
        <f t="shared" si="130"/>
        <v>407</v>
      </c>
    </row>
    <row r="232" spans="2:22" ht="15" customHeight="1">
      <c r="B232" s="72" t="s">
        <v>2024</v>
      </c>
      <c r="C232" s="73" t="s">
        <v>2131</v>
      </c>
      <c r="D232" s="73" t="s">
        <v>2133</v>
      </c>
      <c r="E232" s="73" t="s">
        <v>2139</v>
      </c>
      <c r="F232" s="102">
        <v>3500</v>
      </c>
      <c r="G232" s="102">
        <v>19026</v>
      </c>
      <c r="H232" s="80">
        <f t="shared" si="126"/>
        <v>5.4359999999999999</v>
      </c>
      <c r="J232" s="104">
        <f t="shared" si="131"/>
        <v>3.0800000000000001E-2</v>
      </c>
      <c r="L232" s="69">
        <f t="shared" si="132"/>
        <v>20216.050424639998</v>
      </c>
      <c r="N232" s="69">
        <f t="shared" si="133"/>
        <v>11231.139124799998</v>
      </c>
      <c r="P232" s="81">
        <f t="shared" si="127"/>
        <v>11240</v>
      </c>
      <c r="Q232" s="71"/>
      <c r="R232" s="74">
        <f t="shared" si="128"/>
        <v>8.8608752000018285</v>
      </c>
      <c r="S232" s="77"/>
      <c r="T232" s="75">
        <f t="shared" si="129"/>
        <v>7.8895605348131784E-4</v>
      </c>
      <c r="U232" s="69"/>
      <c r="V232" s="81">
        <f t="shared" si="130"/>
        <v>281</v>
      </c>
    </row>
    <row r="233" spans="2:22" ht="15" customHeight="1">
      <c r="B233" s="72" t="s">
        <v>2024</v>
      </c>
      <c r="C233" s="73" t="s">
        <v>2131</v>
      </c>
      <c r="D233" s="73" t="s">
        <v>2133</v>
      </c>
      <c r="E233" s="73" t="s">
        <v>2140</v>
      </c>
      <c r="F233" s="102">
        <v>5382</v>
      </c>
      <c r="G233" s="102">
        <v>29222</v>
      </c>
      <c r="H233" s="80">
        <f t="shared" si="126"/>
        <v>5.4295800817539952</v>
      </c>
      <c r="J233" s="104">
        <f t="shared" si="131"/>
        <v>3.0800000000000001E-2</v>
      </c>
      <c r="L233" s="69">
        <f t="shared" si="132"/>
        <v>31049.796358079999</v>
      </c>
      <c r="N233" s="69">
        <f t="shared" si="133"/>
        <v>17249.886865599998</v>
      </c>
      <c r="P233" s="81">
        <f t="shared" si="127"/>
        <v>17280</v>
      </c>
      <c r="Q233" s="71"/>
      <c r="R233" s="74">
        <f t="shared" si="128"/>
        <v>30.113134400002309</v>
      </c>
      <c r="S233" s="77"/>
      <c r="T233" s="75">
        <f t="shared" si="129"/>
        <v>1.7457003999286748E-3</v>
      </c>
      <c r="U233" s="69"/>
      <c r="V233" s="81">
        <f t="shared" si="130"/>
        <v>432</v>
      </c>
    </row>
    <row r="234" spans="2:22" ht="15" customHeight="1">
      <c r="B234" s="72" t="s">
        <v>2024</v>
      </c>
      <c r="C234" s="73" t="s">
        <v>2131</v>
      </c>
      <c r="D234" s="73" t="s">
        <v>2133</v>
      </c>
      <c r="E234" s="73" t="s">
        <v>2141</v>
      </c>
      <c r="F234" s="102">
        <v>3039</v>
      </c>
      <c r="G234" s="102">
        <v>14624</v>
      </c>
      <c r="H234" s="80">
        <f t="shared" si="126"/>
        <v>4.8121092464626525</v>
      </c>
      <c r="J234" s="104">
        <f t="shared" si="131"/>
        <v>3.0800000000000001E-2</v>
      </c>
      <c r="L234" s="69">
        <f t="shared" si="132"/>
        <v>15538.711311359999</v>
      </c>
      <c r="N234" s="69">
        <f t="shared" si="133"/>
        <v>8632.617395199999</v>
      </c>
      <c r="P234" s="81">
        <f t="shared" si="127"/>
        <v>8640</v>
      </c>
      <c r="Q234" s="71"/>
      <c r="R234" s="74">
        <f t="shared" si="128"/>
        <v>7.3826048000009905</v>
      </c>
      <c r="S234" s="77"/>
      <c r="T234" s="75">
        <f t="shared" si="129"/>
        <v>8.5519888835869709E-4</v>
      </c>
      <c r="U234" s="69"/>
      <c r="V234" s="81">
        <f t="shared" si="130"/>
        <v>216</v>
      </c>
    </row>
    <row r="235" spans="2:22" ht="15" customHeight="1">
      <c r="B235" s="72" t="s">
        <v>2024</v>
      </c>
      <c r="C235" s="73" t="s">
        <v>2131</v>
      </c>
      <c r="D235" s="73" t="s">
        <v>2133</v>
      </c>
      <c r="E235" s="73" t="s">
        <v>2142</v>
      </c>
      <c r="F235" s="102">
        <v>3058</v>
      </c>
      <c r="G235" s="102">
        <v>14974</v>
      </c>
      <c r="H235" s="80">
        <f t="shared" si="126"/>
        <v>4.8966644865925444</v>
      </c>
      <c r="J235" s="104">
        <f t="shared" si="131"/>
        <v>3.0800000000000001E-2</v>
      </c>
      <c r="L235" s="69">
        <f t="shared" si="132"/>
        <v>15910.60333536</v>
      </c>
      <c r="N235" s="69">
        <f t="shared" si="133"/>
        <v>8839.2240751999998</v>
      </c>
      <c r="P235" s="81">
        <f t="shared" si="127"/>
        <v>8840</v>
      </c>
      <c r="Q235" s="71"/>
      <c r="R235" s="74">
        <f t="shared" si="128"/>
        <v>0.77592480000021169</v>
      </c>
      <c r="S235" s="77"/>
      <c r="T235" s="75">
        <f t="shared" si="129"/>
        <v>8.7782003646361378E-5</v>
      </c>
      <c r="U235" s="69"/>
      <c r="V235" s="81">
        <f t="shared" si="130"/>
        <v>221</v>
      </c>
    </row>
    <row r="236" spans="2:22" ht="15" customHeight="1">
      <c r="B236" s="72" t="s">
        <v>2024</v>
      </c>
      <c r="C236" s="73" t="s">
        <v>2131</v>
      </c>
      <c r="D236" s="73" t="s">
        <v>2133</v>
      </c>
      <c r="E236" s="73" t="s">
        <v>2143</v>
      </c>
      <c r="F236" s="102">
        <v>2135</v>
      </c>
      <c r="G236" s="102">
        <v>11274</v>
      </c>
      <c r="H236" s="80">
        <f t="shared" si="126"/>
        <v>5.2805620608899293</v>
      </c>
      <c r="J236" s="104">
        <f t="shared" si="131"/>
        <v>3.0800000000000001E-2</v>
      </c>
      <c r="L236" s="69">
        <f t="shared" si="132"/>
        <v>11979.173367359999</v>
      </c>
      <c r="N236" s="69">
        <f t="shared" si="133"/>
        <v>6655.0963151999995</v>
      </c>
      <c r="P236" s="81">
        <f t="shared" si="127"/>
        <v>6680</v>
      </c>
      <c r="Q236" s="71"/>
      <c r="R236" s="74">
        <f t="shared" si="128"/>
        <v>24.903684800000519</v>
      </c>
      <c r="S236" s="77"/>
      <c r="T236" s="75">
        <f t="shared" si="129"/>
        <v>3.7420472402662909E-3</v>
      </c>
      <c r="U236" s="69"/>
      <c r="V236" s="81">
        <f t="shared" si="130"/>
        <v>167</v>
      </c>
    </row>
    <row r="237" spans="2:22" ht="15" customHeight="1">
      <c r="B237" s="72" t="s">
        <v>2024</v>
      </c>
      <c r="C237" s="73" t="s">
        <v>2131</v>
      </c>
      <c r="D237" s="73" t="s">
        <v>2133</v>
      </c>
      <c r="E237" s="73" t="s">
        <v>2144</v>
      </c>
      <c r="F237" s="102">
        <v>4581</v>
      </c>
      <c r="G237" s="102">
        <v>23350</v>
      </c>
      <c r="H237" s="80">
        <f t="shared" si="126"/>
        <v>5.0971403623662956</v>
      </c>
      <c r="J237" s="104">
        <f t="shared" si="131"/>
        <v>3.0800000000000001E-2</v>
      </c>
      <c r="L237" s="69">
        <f t="shared" si="132"/>
        <v>24810.510743999999</v>
      </c>
      <c r="N237" s="69">
        <f t="shared" si="133"/>
        <v>13783.61708</v>
      </c>
      <c r="P237" s="81">
        <f t="shared" si="127"/>
        <v>13800</v>
      </c>
      <c r="Q237" s="71"/>
      <c r="R237" s="74">
        <f t="shared" si="128"/>
        <v>16.382920000000013</v>
      </c>
      <c r="S237" s="77"/>
      <c r="T237" s="75">
        <f t="shared" si="129"/>
        <v>1.1885791592231329E-3</v>
      </c>
      <c r="U237" s="69"/>
      <c r="V237" s="81">
        <f t="shared" si="130"/>
        <v>345</v>
      </c>
    </row>
    <row r="238" spans="2:22" ht="15" customHeight="1">
      <c r="B238" s="72" t="s">
        <v>2024</v>
      </c>
      <c r="C238" s="73" t="s">
        <v>2131</v>
      </c>
      <c r="D238" s="73" t="s">
        <v>2133</v>
      </c>
      <c r="E238" s="73" t="s">
        <v>2145</v>
      </c>
      <c r="F238" s="102">
        <v>3764</v>
      </c>
      <c r="G238" s="102">
        <v>20221</v>
      </c>
      <c r="H238" s="80">
        <f t="shared" si="126"/>
        <v>5.3722104144527103</v>
      </c>
      <c r="J238" s="104">
        <f t="shared" si="131"/>
        <v>3.0800000000000001E-2</v>
      </c>
      <c r="L238" s="69">
        <f t="shared" si="132"/>
        <v>21485.796049439999</v>
      </c>
      <c r="N238" s="69">
        <f t="shared" si="133"/>
        <v>11936.553360799999</v>
      </c>
      <c r="P238" s="81">
        <f t="shared" si="127"/>
        <v>11960</v>
      </c>
      <c r="Q238" s="71"/>
      <c r="R238" s="74">
        <f t="shared" si="128"/>
        <v>23.4466392000013</v>
      </c>
      <c r="S238" s="77"/>
      <c r="T238" s="75">
        <f t="shared" si="129"/>
        <v>1.9642721388068995E-3</v>
      </c>
      <c r="U238" s="69"/>
      <c r="V238" s="81">
        <f t="shared" si="130"/>
        <v>299</v>
      </c>
    </row>
    <row r="239" spans="2:22" ht="15" customHeight="1">
      <c r="B239" s="72" t="s">
        <v>2024</v>
      </c>
      <c r="C239" s="73" t="s">
        <v>2131</v>
      </c>
      <c r="D239" s="73" t="s">
        <v>2133</v>
      </c>
      <c r="E239" s="73" t="s">
        <v>2146</v>
      </c>
      <c r="F239" s="102">
        <v>3746</v>
      </c>
      <c r="G239" s="102">
        <v>19721</v>
      </c>
      <c r="H239" s="80">
        <f t="shared" si="126"/>
        <v>5.2645488521089163</v>
      </c>
      <c r="J239" s="104">
        <f t="shared" si="131"/>
        <v>3.0800000000000001E-2</v>
      </c>
      <c r="L239" s="69">
        <f t="shared" si="132"/>
        <v>20954.521729439999</v>
      </c>
      <c r="N239" s="69">
        <f t="shared" si="133"/>
        <v>11641.4009608</v>
      </c>
      <c r="P239" s="81">
        <f t="shared" si="127"/>
        <v>11680</v>
      </c>
      <c r="Q239" s="71"/>
      <c r="R239" s="74">
        <f t="shared" si="128"/>
        <v>38.599039200000334</v>
      </c>
      <c r="S239" s="77"/>
      <c r="T239" s="75">
        <f t="shared" si="129"/>
        <v>3.315669594233081E-3</v>
      </c>
      <c r="U239" s="69"/>
      <c r="V239" s="81">
        <f t="shared" si="130"/>
        <v>292</v>
      </c>
    </row>
    <row r="240" spans="2:22" ht="15" customHeight="1">
      <c r="B240" s="72" t="s">
        <v>2024</v>
      </c>
      <c r="C240" s="73" t="s">
        <v>2131</v>
      </c>
      <c r="D240" s="73" t="s">
        <v>2133</v>
      </c>
      <c r="E240" s="73" t="s">
        <v>2147</v>
      </c>
      <c r="F240" s="102">
        <v>3534</v>
      </c>
      <c r="G240" s="102">
        <v>18592</v>
      </c>
      <c r="H240" s="80">
        <f t="shared" si="126"/>
        <v>5.2608941709111487</v>
      </c>
      <c r="J240" s="104">
        <f t="shared" si="131"/>
        <v>3.0800000000000001E-2</v>
      </c>
      <c r="L240" s="69">
        <f t="shared" si="132"/>
        <v>19754.904314879997</v>
      </c>
      <c r="N240" s="69">
        <f t="shared" si="133"/>
        <v>10974.946841599998</v>
      </c>
      <c r="P240" s="81">
        <f t="shared" si="127"/>
        <v>11000</v>
      </c>
      <c r="Q240" s="71"/>
      <c r="R240" s="74">
        <f t="shared" si="128"/>
        <v>25.053158400001848</v>
      </c>
      <c r="S240" s="77"/>
      <c r="T240" s="75">
        <f t="shared" si="129"/>
        <v>2.2827589747441033E-3</v>
      </c>
      <c r="U240" s="69"/>
      <c r="V240" s="81">
        <f t="shared" si="130"/>
        <v>275</v>
      </c>
    </row>
    <row r="241" spans="2:28" ht="15" customHeight="1" thickBot="1">
      <c r="B241" s="95" t="s">
        <v>2024</v>
      </c>
      <c r="C241" s="96" t="s">
        <v>2131</v>
      </c>
      <c r="D241" s="96" t="s">
        <v>2133</v>
      </c>
      <c r="E241" s="96"/>
      <c r="F241" s="84">
        <f>SUM(F224:F240)</f>
        <v>79170</v>
      </c>
      <c r="G241" s="84">
        <f>SUM(G224:G240)</f>
        <v>381485</v>
      </c>
      <c r="H241" s="159">
        <f t="shared" si="126"/>
        <v>4.8185550082101809</v>
      </c>
      <c r="J241" s="166"/>
      <c r="K241" s="88"/>
      <c r="L241" s="84">
        <f>SUM(L224:L240)</f>
        <v>405346.36793040007</v>
      </c>
      <c r="M241" s="88"/>
      <c r="N241" s="84">
        <f>SUM(N224:N240)</f>
        <v>225192.42662800002</v>
      </c>
      <c r="O241" s="88"/>
      <c r="P241" s="84">
        <f>SUM(P224:P240)</f>
        <v>225440</v>
      </c>
      <c r="Q241" s="88"/>
      <c r="R241" s="175">
        <f>SUM(R224:R240)</f>
        <v>247.57337200002166</v>
      </c>
      <c r="S241" s="88"/>
      <c r="T241" s="85">
        <f t="shared" si="129"/>
        <v>1.0993858705958758E-3</v>
      </c>
      <c r="U241" s="88"/>
      <c r="V241" s="84">
        <f>SUM(V224:V240)</f>
        <v>5636</v>
      </c>
      <c r="W241" s="88"/>
      <c r="X241" s="88"/>
      <c r="Y241" s="88"/>
      <c r="Z241" s="88"/>
      <c r="AA241" s="88"/>
      <c r="AB241" s="88"/>
    </row>
    <row r="242" spans="2:28" ht="15" customHeight="1" thickBot="1">
      <c r="B242" s="72"/>
      <c r="C242" s="73"/>
      <c r="D242" s="73"/>
      <c r="E242" s="73"/>
      <c r="F242" s="87">
        <f>F241+F226</f>
        <v>92853</v>
      </c>
      <c r="G242" s="87">
        <f>G241+G226</f>
        <v>437443</v>
      </c>
      <c r="H242" s="161">
        <f t="shared" si="126"/>
        <v>4.7111348044758916</v>
      </c>
      <c r="J242" s="169"/>
      <c r="K242" s="88"/>
      <c r="L242" s="87">
        <f>L241+L226</f>
        <v>464804.46472752007</v>
      </c>
      <c r="M242" s="88"/>
      <c r="N242" s="87">
        <f>N241+N226</f>
        <v>258224.70262640002</v>
      </c>
      <c r="O242" s="88"/>
      <c r="P242" s="87">
        <f>P241+P226</f>
        <v>258480</v>
      </c>
      <c r="Q242" s="88"/>
      <c r="R242" s="176">
        <f>R241+R226</f>
        <v>255.29737360002491</v>
      </c>
      <c r="S242" s="88"/>
      <c r="T242" s="86">
        <f t="shared" si="129"/>
        <v>9.886636367605374E-4</v>
      </c>
      <c r="U242" s="88"/>
      <c r="V242" s="87">
        <f>V241+V226</f>
        <v>6462</v>
      </c>
      <c r="W242" s="88"/>
      <c r="X242" s="88"/>
      <c r="Y242" s="88"/>
      <c r="Z242" s="88"/>
      <c r="AA242" s="88"/>
      <c r="AB242" s="88"/>
    </row>
    <row r="243" spans="2:28" ht="15" customHeight="1">
      <c r="B243" s="72"/>
      <c r="C243" s="73"/>
      <c r="D243" s="73"/>
      <c r="E243" s="72" t="s">
        <v>1</v>
      </c>
      <c r="F243" s="79"/>
      <c r="G243" s="88"/>
      <c r="H243" s="80"/>
      <c r="J243" s="104"/>
      <c r="K243" s="88"/>
      <c r="L243" s="88"/>
      <c r="M243" s="88"/>
      <c r="N243" s="88"/>
      <c r="O243" s="88"/>
      <c r="P243" s="88"/>
      <c r="Q243" s="88"/>
      <c r="R243" s="89"/>
      <c r="S243" s="88"/>
      <c r="T243" s="91"/>
      <c r="U243" s="88"/>
      <c r="V243" s="88"/>
      <c r="W243" s="88"/>
      <c r="X243" s="88"/>
      <c r="Y243" s="88"/>
      <c r="Z243" s="88"/>
      <c r="AA243" s="88"/>
      <c r="AB243" s="88"/>
    </row>
    <row r="244" spans="2:28" ht="15" customHeight="1">
      <c r="B244" s="72" t="s">
        <v>2024</v>
      </c>
      <c r="C244" s="73" t="s">
        <v>2148</v>
      </c>
      <c r="D244" s="73" t="s">
        <v>2149</v>
      </c>
      <c r="E244" s="73" t="s">
        <v>2150</v>
      </c>
      <c r="F244" s="102">
        <v>3918</v>
      </c>
      <c r="G244" s="102">
        <v>22312</v>
      </c>
      <c r="H244" s="80">
        <f t="shared" ref="H244:H256" si="134">G244/F244</f>
        <v>5.6947422154160288</v>
      </c>
      <c r="J244" s="104">
        <f t="shared" ref="J244:J255" si="135">$J$20</f>
        <v>3.7100000000000001E-2</v>
      </c>
      <c r="L244" s="69">
        <f t="shared" ref="L244:L255" si="136">G244*((1+J244)^2)</f>
        <v>23998.260859919996</v>
      </c>
      <c r="N244" s="69">
        <f t="shared" ref="N244:N255" si="137">L244/$N$6</f>
        <v>13332.367144399997</v>
      </c>
      <c r="P244" s="81">
        <f t="shared" si="119"/>
        <v>13360</v>
      </c>
      <c r="Q244" s="69"/>
      <c r="R244" s="74">
        <f t="shared" si="105"/>
        <v>27.632855600002586</v>
      </c>
      <c r="S244" s="77"/>
      <c r="T244" s="75">
        <f t="shared" si="106"/>
        <v>2.0726143602795418E-3</v>
      </c>
      <c r="U244" s="69"/>
      <c r="V244" s="81">
        <f t="shared" ref="V244:V255" si="138">P244/40</f>
        <v>334</v>
      </c>
    </row>
    <row r="245" spans="2:28" ht="15" customHeight="1">
      <c r="B245" s="72" t="s">
        <v>2024</v>
      </c>
      <c r="C245" s="73" t="s">
        <v>2148</v>
      </c>
      <c r="D245" s="73" t="s">
        <v>2149</v>
      </c>
      <c r="E245" s="73" t="s">
        <v>2151</v>
      </c>
      <c r="F245" s="102">
        <v>4288</v>
      </c>
      <c r="G245" s="102">
        <v>24813</v>
      </c>
      <c r="H245" s="80">
        <f t="shared" si="134"/>
        <v>5.7866138059701493</v>
      </c>
      <c r="J245" s="104">
        <f t="shared" si="135"/>
        <v>3.7100000000000001E-2</v>
      </c>
      <c r="L245" s="69">
        <f t="shared" si="136"/>
        <v>26688.277461329995</v>
      </c>
      <c r="N245" s="69">
        <f t="shared" si="137"/>
        <v>14826.820811849997</v>
      </c>
      <c r="P245" s="81">
        <f t="shared" si="119"/>
        <v>14840</v>
      </c>
      <c r="Q245" s="69"/>
      <c r="R245" s="74">
        <f t="shared" si="105"/>
        <v>13.179188150003029</v>
      </c>
      <c r="S245" s="77"/>
      <c r="T245" s="75">
        <f t="shared" si="106"/>
        <v>8.8887485167891587E-4</v>
      </c>
      <c r="U245" s="69"/>
      <c r="V245" s="81">
        <f t="shared" si="138"/>
        <v>371</v>
      </c>
    </row>
    <row r="246" spans="2:28" ht="15" customHeight="1">
      <c r="B246" s="72" t="s">
        <v>2024</v>
      </c>
      <c r="C246" s="73" t="s">
        <v>2148</v>
      </c>
      <c r="D246" s="73" t="s">
        <v>2149</v>
      </c>
      <c r="E246" s="73" t="s">
        <v>2152</v>
      </c>
      <c r="F246" s="102">
        <v>3236</v>
      </c>
      <c r="G246" s="102">
        <v>17991</v>
      </c>
      <c r="H246" s="80">
        <f t="shared" si="134"/>
        <v>5.5596415327564896</v>
      </c>
      <c r="J246" s="104">
        <f t="shared" si="135"/>
        <v>3.7100000000000001E-2</v>
      </c>
      <c r="L246" s="69">
        <f t="shared" si="136"/>
        <v>19350.695192309995</v>
      </c>
      <c r="N246" s="69">
        <f t="shared" si="137"/>
        <v>10750.386217949997</v>
      </c>
      <c r="P246" s="81">
        <f t="shared" si="119"/>
        <v>10760</v>
      </c>
      <c r="Q246" s="69"/>
      <c r="R246" s="74">
        <f t="shared" si="105"/>
        <v>9.6137820500025555</v>
      </c>
      <c r="S246" s="77"/>
      <c r="T246" s="75">
        <f t="shared" si="106"/>
        <v>8.9427317819990081E-4</v>
      </c>
      <c r="U246" s="69"/>
      <c r="V246" s="81">
        <f t="shared" si="138"/>
        <v>269</v>
      </c>
    </row>
    <row r="247" spans="2:28" ht="15" customHeight="1">
      <c r="B247" s="72" t="s">
        <v>2024</v>
      </c>
      <c r="C247" s="73" t="s">
        <v>2148</v>
      </c>
      <c r="D247" s="73" t="s">
        <v>2149</v>
      </c>
      <c r="E247" s="73" t="s">
        <v>2153</v>
      </c>
      <c r="F247" s="102">
        <v>2701</v>
      </c>
      <c r="G247" s="102">
        <v>14805</v>
      </c>
      <c r="H247" s="80">
        <f t="shared" si="134"/>
        <v>5.4813032210292487</v>
      </c>
      <c r="J247" s="104">
        <f t="shared" si="135"/>
        <v>3.7100000000000001E-2</v>
      </c>
      <c r="L247" s="69">
        <f t="shared" si="136"/>
        <v>15923.908750049997</v>
      </c>
      <c r="N247" s="69">
        <f t="shared" si="137"/>
        <v>8846.6159722499979</v>
      </c>
      <c r="P247" s="81">
        <f t="shared" si="119"/>
        <v>8880</v>
      </c>
      <c r="Q247" s="69"/>
      <c r="R247" s="74">
        <f t="shared" si="105"/>
        <v>33.384027750002133</v>
      </c>
      <c r="S247" s="77"/>
      <c r="T247" s="75">
        <f t="shared" si="106"/>
        <v>3.7736494784809146E-3</v>
      </c>
      <c r="U247" s="69"/>
      <c r="V247" s="81">
        <f t="shared" si="138"/>
        <v>222</v>
      </c>
    </row>
    <row r="248" spans="2:28" ht="15" customHeight="1">
      <c r="B248" s="72" t="s">
        <v>2024</v>
      </c>
      <c r="C248" s="73" t="s">
        <v>2148</v>
      </c>
      <c r="D248" s="73" t="s">
        <v>2149</v>
      </c>
      <c r="E248" s="73" t="s">
        <v>2154</v>
      </c>
      <c r="F248" s="102">
        <v>2780</v>
      </c>
      <c r="G248" s="102">
        <v>16730</v>
      </c>
      <c r="H248" s="80">
        <f t="shared" si="134"/>
        <v>6.0179856115107917</v>
      </c>
      <c r="J248" s="104">
        <f t="shared" si="135"/>
        <v>3.7100000000000001E-2</v>
      </c>
      <c r="L248" s="69">
        <f t="shared" si="136"/>
        <v>17994.393339299997</v>
      </c>
      <c r="N248" s="69">
        <f t="shared" si="137"/>
        <v>9996.8851884999985</v>
      </c>
      <c r="P248" s="81">
        <f t="shared" si="119"/>
        <v>10000</v>
      </c>
      <c r="Q248" s="69"/>
      <c r="R248" s="74">
        <f t="shared" si="105"/>
        <v>3.1148115000014513</v>
      </c>
      <c r="S248" s="77"/>
      <c r="T248" s="75">
        <f t="shared" si="106"/>
        <v>3.1157820073642549E-4</v>
      </c>
      <c r="U248" s="69"/>
      <c r="V248" s="81">
        <f t="shared" si="138"/>
        <v>250</v>
      </c>
    </row>
    <row r="249" spans="2:28" ht="15" customHeight="1">
      <c r="B249" s="72" t="s">
        <v>2024</v>
      </c>
      <c r="C249" s="73" t="s">
        <v>2148</v>
      </c>
      <c r="D249" s="73" t="s">
        <v>2149</v>
      </c>
      <c r="E249" s="73" t="s">
        <v>2155</v>
      </c>
      <c r="F249" s="102">
        <v>2825</v>
      </c>
      <c r="G249" s="102">
        <v>15801</v>
      </c>
      <c r="H249" s="80">
        <f t="shared" si="134"/>
        <v>5.5932743362831863</v>
      </c>
      <c r="J249" s="104">
        <f t="shared" si="135"/>
        <v>3.7100000000000001E-2</v>
      </c>
      <c r="L249" s="69">
        <f t="shared" si="136"/>
        <v>16995.182854409995</v>
      </c>
      <c r="N249" s="69">
        <f t="shared" si="137"/>
        <v>9441.7682524499978</v>
      </c>
      <c r="P249" s="81">
        <f t="shared" si="119"/>
        <v>9480</v>
      </c>
      <c r="Q249" s="69"/>
      <c r="R249" s="74">
        <f t="shared" si="105"/>
        <v>38.231747550002183</v>
      </c>
      <c r="S249" s="77"/>
      <c r="T249" s="75">
        <f t="shared" si="106"/>
        <v>4.0492147792423961E-3</v>
      </c>
      <c r="U249" s="69"/>
      <c r="V249" s="81">
        <f t="shared" si="138"/>
        <v>237</v>
      </c>
    </row>
    <row r="250" spans="2:28" ht="15" customHeight="1">
      <c r="B250" s="72" t="s">
        <v>2024</v>
      </c>
      <c r="C250" s="73" t="s">
        <v>2148</v>
      </c>
      <c r="D250" s="73" t="s">
        <v>2149</v>
      </c>
      <c r="E250" s="73" t="s">
        <v>2156</v>
      </c>
      <c r="F250" s="102">
        <v>3448</v>
      </c>
      <c r="G250" s="102">
        <v>19519</v>
      </c>
      <c r="H250" s="80">
        <f t="shared" si="134"/>
        <v>5.6609628770301628</v>
      </c>
      <c r="J250" s="104">
        <f t="shared" si="135"/>
        <v>3.7100000000000001E-2</v>
      </c>
      <c r="L250" s="69">
        <f t="shared" si="136"/>
        <v>20994.175946789997</v>
      </c>
      <c r="N250" s="69">
        <f t="shared" si="137"/>
        <v>11663.431081549998</v>
      </c>
      <c r="P250" s="81">
        <f t="shared" si="119"/>
        <v>11680</v>
      </c>
      <c r="Q250" s="69"/>
      <c r="R250" s="74">
        <f t="shared" si="105"/>
        <v>16.568918450002457</v>
      </c>
      <c r="S250" s="77"/>
      <c r="T250" s="75">
        <f t="shared" si="106"/>
        <v>1.420586989724858E-3</v>
      </c>
      <c r="U250" s="69"/>
      <c r="V250" s="81">
        <f t="shared" si="138"/>
        <v>292</v>
      </c>
    </row>
    <row r="251" spans="2:28" ht="15" customHeight="1">
      <c r="B251" s="72" t="s">
        <v>2024</v>
      </c>
      <c r="C251" s="73" t="s">
        <v>2148</v>
      </c>
      <c r="D251" s="73" t="s">
        <v>2149</v>
      </c>
      <c r="E251" s="73" t="s">
        <v>2157</v>
      </c>
      <c r="F251" s="102">
        <v>2678</v>
      </c>
      <c r="G251" s="102">
        <v>14802</v>
      </c>
      <c r="H251" s="80">
        <f t="shared" si="134"/>
        <v>5.5272591486183718</v>
      </c>
      <c r="J251" s="104">
        <f t="shared" si="135"/>
        <v>3.7100000000000001E-2</v>
      </c>
      <c r="L251" s="69">
        <f t="shared" si="136"/>
        <v>15920.682020819997</v>
      </c>
      <c r="N251" s="69">
        <f t="shared" si="137"/>
        <v>8844.8233448999981</v>
      </c>
      <c r="P251" s="81">
        <f t="shared" si="119"/>
        <v>8880</v>
      </c>
      <c r="Q251" s="69"/>
      <c r="R251" s="74">
        <f t="shared" si="105"/>
        <v>35.176655100001881</v>
      </c>
      <c r="S251" s="77"/>
      <c r="T251" s="75">
        <f t="shared" si="106"/>
        <v>3.9770896182211536E-3</v>
      </c>
      <c r="U251" s="69"/>
      <c r="V251" s="81">
        <f t="shared" si="138"/>
        <v>222</v>
      </c>
    </row>
    <row r="252" spans="2:28" ht="15" customHeight="1">
      <c r="B252" s="72" t="s">
        <v>2024</v>
      </c>
      <c r="C252" s="73" t="s">
        <v>2148</v>
      </c>
      <c r="D252" s="73" t="s">
        <v>2149</v>
      </c>
      <c r="E252" s="73" t="s">
        <v>2158</v>
      </c>
      <c r="F252" s="102">
        <v>4401</v>
      </c>
      <c r="G252" s="102">
        <v>24673</v>
      </c>
      <c r="H252" s="80">
        <f t="shared" si="134"/>
        <v>5.6062258577596005</v>
      </c>
      <c r="J252" s="104">
        <f t="shared" si="135"/>
        <v>3.7100000000000001E-2</v>
      </c>
      <c r="L252" s="69">
        <f t="shared" si="136"/>
        <v>26537.696763929995</v>
      </c>
      <c r="N252" s="69">
        <f t="shared" si="137"/>
        <v>14743.164868849997</v>
      </c>
      <c r="P252" s="81">
        <f t="shared" si="119"/>
        <v>14760</v>
      </c>
      <c r="Q252" s="69"/>
      <c r="R252" s="74">
        <f t="shared" si="105"/>
        <v>16.83513115000278</v>
      </c>
      <c r="S252" s="77"/>
      <c r="T252" s="75">
        <f t="shared" si="106"/>
        <v>1.1418939759381503E-3</v>
      </c>
      <c r="U252" s="69"/>
      <c r="V252" s="81">
        <f t="shared" si="138"/>
        <v>369</v>
      </c>
    </row>
    <row r="253" spans="2:28" ht="15" customHeight="1">
      <c r="B253" s="72" t="s">
        <v>2024</v>
      </c>
      <c r="C253" s="73" t="s">
        <v>2148</v>
      </c>
      <c r="D253" s="73" t="s">
        <v>2149</v>
      </c>
      <c r="E253" s="73" t="s">
        <v>2159</v>
      </c>
      <c r="F253" s="102">
        <v>6200</v>
      </c>
      <c r="G253" s="102">
        <v>32758</v>
      </c>
      <c r="H253" s="80">
        <f t="shared" si="134"/>
        <v>5.2835483870967739</v>
      </c>
      <c r="J253" s="104">
        <f t="shared" si="135"/>
        <v>3.7100000000000001E-2</v>
      </c>
      <c r="L253" s="69">
        <f t="shared" si="136"/>
        <v>35233.732038779992</v>
      </c>
      <c r="N253" s="69">
        <f t="shared" si="137"/>
        <v>19574.295577099994</v>
      </c>
      <c r="P253" s="81">
        <f t="shared" si="119"/>
        <v>19600</v>
      </c>
      <c r="Q253" s="69"/>
      <c r="R253" s="74">
        <f t="shared" ref="R253:R325" si="139">P253-N253</f>
        <v>25.704422900005738</v>
      </c>
      <c r="S253" s="77"/>
      <c r="T253" s="75">
        <f t="shared" ref="T253:T325" si="140">R253/N253</f>
        <v>1.3131723079770692E-3</v>
      </c>
      <c r="U253" s="69"/>
      <c r="V253" s="81">
        <f t="shared" si="138"/>
        <v>490</v>
      </c>
    </row>
    <row r="254" spans="2:28" ht="15" customHeight="1">
      <c r="B254" s="72" t="s">
        <v>2024</v>
      </c>
      <c r="C254" s="73" t="s">
        <v>2148</v>
      </c>
      <c r="D254" s="73" t="s">
        <v>2149</v>
      </c>
      <c r="E254" s="73" t="s">
        <v>2160</v>
      </c>
      <c r="F254" s="102">
        <v>3759</v>
      </c>
      <c r="G254" s="102">
        <v>19480</v>
      </c>
      <c r="H254" s="80">
        <f t="shared" si="134"/>
        <v>5.182229316307529</v>
      </c>
      <c r="I254" s="72"/>
      <c r="J254" s="104">
        <f t="shared" si="135"/>
        <v>3.7100000000000001E-2</v>
      </c>
      <c r="K254" s="72"/>
      <c r="L254" s="69">
        <f t="shared" si="136"/>
        <v>20952.228466799996</v>
      </c>
      <c r="N254" s="69">
        <f t="shared" si="137"/>
        <v>11640.126925999997</v>
      </c>
      <c r="P254" s="81">
        <f t="shared" si="119"/>
        <v>11680</v>
      </c>
      <c r="Q254" s="69"/>
      <c r="R254" s="74">
        <f t="shared" si="139"/>
        <v>39.873074000002816</v>
      </c>
      <c r="S254" s="77"/>
      <c r="T254" s="75">
        <f t="shared" si="140"/>
        <v>3.4254844688110945E-3</v>
      </c>
      <c r="U254" s="69"/>
      <c r="V254" s="81">
        <f t="shared" si="138"/>
        <v>292</v>
      </c>
    </row>
    <row r="255" spans="2:28" ht="15" customHeight="1">
      <c r="B255" s="72" t="s">
        <v>2024</v>
      </c>
      <c r="C255" s="73" t="s">
        <v>2148</v>
      </c>
      <c r="D255" s="73" t="s">
        <v>2149</v>
      </c>
      <c r="E255" s="73" t="s">
        <v>2161</v>
      </c>
      <c r="F255" s="102">
        <v>4077</v>
      </c>
      <c r="G255" s="102">
        <v>22189</v>
      </c>
      <c r="H255" s="80">
        <f t="shared" si="134"/>
        <v>5.4424822173166545</v>
      </c>
      <c r="I255" s="72"/>
      <c r="J255" s="104">
        <f t="shared" si="135"/>
        <v>3.7100000000000001E-2</v>
      </c>
      <c r="K255" s="72"/>
      <c r="L255" s="69">
        <f t="shared" si="136"/>
        <v>23865.964961489997</v>
      </c>
      <c r="N255" s="69">
        <f t="shared" si="137"/>
        <v>13258.869423049999</v>
      </c>
      <c r="P255" s="81">
        <f t="shared" si="119"/>
        <v>13280</v>
      </c>
      <c r="Q255" s="69"/>
      <c r="R255" s="74">
        <f t="shared" si="139"/>
        <v>21.130576950001341</v>
      </c>
      <c r="S255" s="77"/>
      <c r="T255" s="75">
        <f t="shared" si="140"/>
        <v>1.5936937212208081E-3</v>
      </c>
      <c r="U255" s="69"/>
      <c r="V255" s="81">
        <f t="shared" si="138"/>
        <v>332</v>
      </c>
    </row>
    <row r="256" spans="2:28" ht="15" customHeight="1" thickBot="1">
      <c r="B256" s="97" t="s">
        <v>2024</v>
      </c>
      <c r="C256" s="98" t="s">
        <v>2148</v>
      </c>
      <c r="D256" s="98" t="s">
        <v>2149</v>
      </c>
      <c r="E256" s="98"/>
      <c r="F256" s="82">
        <f>SUM(F244:F255)</f>
        <v>44311</v>
      </c>
      <c r="G256" s="82">
        <f>SUM(G244:G255)</f>
        <v>245873</v>
      </c>
      <c r="H256" s="163">
        <f t="shared" si="134"/>
        <v>5.5488027803479945</v>
      </c>
      <c r="I256" s="72"/>
      <c r="J256" s="171"/>
      <c r="K256" s="88"/>
      <c r="L256" s="82">
        <f>SUM(L244:L255)</f>
        <v>264455.19865593</v>
      </c>
      <c r="M256" s="88"/>
      <c r="N256" s="82">
        <f>SUM(N244:N255)</f>
        <v>146919.55480884996</v>
      </c>
      <c r="O256" s="88"/>
      <c r="P256" s="82">
        <f>SUM(P244:P255)</f>
        <v>147200</v>
      </c>
      <c r="Q256" s="88"/>
      <c r="R256" s="177">
        <f>SUM(R244:R255)</f>
        <v>280.44519115003095</v>
      </c>
      <c r="S256" s="88"/>
      <c r="T256" s="83">
        <f t="shared" si="140"/>
        <v>1.9088350186937664E-3</v>
      </c>
      <c r="U256" s="88"/>
      <c r="V256" s="82">
        <f>SUM(V244:V255)</f>
        <v>3680</v>
      </c>
      <c r="W256" s="88"/>
      <c r="X256" s="88"/>
      <c r="Y256" s="88"/>
      <c r="Z256" s="88"/>
    </row>
    <row r="257" spans="2:28" ht="15" customHeight="1">
      <c r="B257" s="72"/>
      <c r="C257" s="73"/>
      <c r="D257" s="73"/>
      <c r="E257" s="72" t="s">
        <v>1</v>
      </c>
      <c r="F257" s="79"/>
      <c r="G257" s="88"/>
      <c r="H257" s="80"/>
      <c r="I257" s="72"/>
      <c r="J257" s="104"/>
      <c r="K257" s="88"/>
      <c r="L257" s="88"/>
      <c r="M257" s="88"/>
      <c r="N257" s="88"/>
      <c r="O257" s="88"/>
      <c r="P257" s="88"/>
      <c r="Q257" s="88"/>
      <c r="R257" s="89"/>
      <c r="S257" s="88"/>
      <c r="T257" s="91"/>
      <c r="U257" s="88"/>
      <c r="V257" s="88"/>
      <c r="W257" s="88"/>
      <c r="X257" s="88"/>
      <c r="Y257" s="88"/>
      <c r="Z257" s="88"/>
    </row>
    <row r="258" spans="2:28" ht="15" customHeight="1">
      <c r="B258" s="72" t="s">
        <v>2024</v>
      </c>
      <c r="C258" s="73" t="s">
        <v>2162</v>
      </c>
      <c r="D258" s="73" t="s">
        <v>2163</v>
      </c>
      <c r="E258" s="73" t="s">
        <v>2164</v>
      </c>
      <c r="F258" s="102">
        <v>16218</v>
      </c>
      <c r="G258" s="102">
        <v>83139</v>
      </c>
      <c r="H258" s="80">
        <f t="shared" ref="H258:H264" si="141">G258/F258</f>
        <v>5.1263411024787278</v>
      </c>
      <c r="I258" s="72"/>
      <c r="J258" s="104">
        <f t="shared" ref="J258:J263" si="142">$J$46</f>
        <v>4.2999999999999997E-2</v>
      </c>
      <c r="K258" s="72"/>
      <c r="L258" s="69">
        <f t="shared" ref="L258:L263" si="143">G258*((1+J258)^2)</f>
        <v>90442.678010999982</v>
      </c>
      <c r="N258" s="69">
        <f t="shared" ref="N258:N263" si="144">L258/$N$6</f>
        <v>50245.932228333324</v>
      </c>
      <c r="P258" s="81">
        <f t="shared" ref="P258:P259" si="145">ROUNDUP(N258/40,0)*40</f>
        <v>50280</v>
      </c>
      <c r="Q258" s="69"/>
      <c r="R258" s="74">
        <f t="shared" ref="R258:R259" si="146">P258-N258</f>
        <v>34.067771666675981</v>
      </c>
      <c r="S258" s="77"/>
      <c r="T258" s="75">
        <f t="shared" ref="T258:T259" si="147">R258/N258</f>
        <v>6.7802049152678292E-4</v>
      </c>
      <c r="U258" s="69"/>
      <c r="V258" s="81">
        <f t="shared" ref="V258:V259" si="148">P258/40</f>
        <v>1257</v>
      </c>
    </row>
    <row r="259" spans="2:28" ht="15" customHeight="1">
      <c r="B259" s="72" t="s">
        <v>2024</v>
      </c>
      <c r="C259" s="73" t="s">
        <v>2162</v>
      </c>
      <c r="D259" s="73" t="s">
        <v>2163</v>
      </c>
      <c r="E259" s="73" t="s">
        <v>2165</v>
      </c>
      <c r="F259" s="102">
        <v>7928</v>
      </c>
      <c r="G259" s="102">
        <v>42453</v>
      </c>
      <c r="H259" s="80">
        <f t="shared" si="141"/>
        <v>5.3548183652875885</v>
      </c>
      <c r="I259" s="72"/>
      <c r="J259" s="104">
        <f t="shared" si="142"/>
        <v>4.2999999999999997E-2</v>
      </c>
      <c r="K259" s="72"/>
      <c r="L259" s="69">
        <f t="shared" si="143"/>
        <v>46182.453596999992</v>
      </c>
      <c r="N259" s="69">
        <f t="shared" si="144"/>
        <v>25656.918664999994</v>
      </c>
      <c r="P259" s="81">
        <f t="shared" si="145"/>
        <v>25680</v>
      </c>
      <c r="Q259" s="69"/>
      <c r="R259" s="74">
        <f t="shared" si="146"/>
        <v>23.08133500000622</v>
      </c>
      <c r="S259" s="77"/>
      <c r="T259" s="75">
        <f t="shared" si="147"/>
        <v>8.9961445882793135E-4</v>
      </c>
      <c r="U259" s="69"/>
      <c r="V259" s="81">
        <f t="shared" si="148"/>
        <v>642</v>
      </c>
    </row>
    <row r="260" spans="2:28" ht="15" customHeight="1">
      <c r="B260" s="72" t="s">
        <v>2024</v>
      </c>
      <c r="C260" s="73" t="s">
        <v>2162</v>
      </c>
      <c r="D260" s="73" t="s">
        <v>2163</v>
      </c>
      <c r="E260" s="73" t="s">
        <v>2166</v>
      </c>
      <c r="F260" s="102">
        <v>4433</v>
      </c>
      <c r="G260" s="102">
        <v>23039</v>
      </c>
      <c r="H260" s="80">
        <f t="shared" si="141"/>
        <v>5.1971576810286484</v>
      </c>
      <c r="I260" s="72"/>
      <c r="J260" s="104">
        <f t="shared" si="142"/>
        <v>4.2999999999999997E-2</v>
      </c>
      <c r="K260" s="72"/>
      <c r="L260" s="69">
        <f t="shared" si="143"/>
        <v>25062.953110999995</v>
      </c>
      <c r="N260" s="69">
        <f t="shared" si="144"/>
        <v>13923.862839444442</v>
      </c>
      <c r="P260" s="81">
        <f t="shared" si="119"/>
        <v>13960</v>
      </c>
      <c r="Q260" s="69"/>
      <c r="R260" s="74">
        <f t="shared" si="139"/>
        <v>36.137160555557784</v>
      </c>
      <c r="S260" s="77"/>
      <c r="T260" s="75">
        <f t="shared" si="140"/>
        <v>2.5953401704867443E-3</v>
      </c>
      <c r="U260" s="69"/>
      <c r="V260" s="81">
        <f t="shared" ref="V260:V269" si="149">P260/40</f>
        <v>349</v>
      </c>
    </row>
    <row r="261" spans="2:28" ht="15" customHeight="1">
      <c r="B261" s="72" t="s">
        <v>2024</v>
      </c>
      <c r="C261" s="73" t="s">
        <v>2162</v>
      </c>
      <c r="D261" s="73" t="s">
        <v>2163</v>
      </c>
      <c r="E261" s="73" t="s">
        <v>2167</v>
      </c>
      <c r="F261" s="102">
        <v>13941</v>
      </c>
      <c r="G261" s="102">
        <v>76632</v>
      </c>
      <c r="H261" s="80">
        <f t="shared" si="141"/>
        <v>5.496879707338068</v>
      </c>
      <c r="I261" s="72"/>
      <c r="J261" s="104">
        <f t="shared" si="142"/>
        <v>4.2999999999999997E-2</v>
      </c>
      <c r="K261" s="72"/>
      <c r="L261" s="69">
        <f t="shared" si="143"/>
        <v>83364.044567999983</v>
      </c>
      <c r="N261" s="69">
        <f t="shared" si="144"/>
        <v>46313.358093333321</v>
      </c>
      <c r="P261" s="81">
        <f t="shared" ref="P261:P263" si="150">ROUNDUP(N261/40,0)*40</f>
        <v>46320</v>
      </c>
      <c r="Q261" s="69"/>
      <c r="R261" s="74">
        <f t="shared" ref="R261:R263" si="151">P261-N261</f>
        <v>6.6419066666785511</v>
      </c>
      <c r="S261" s="77"/>
      <c r="T261" s="75">
        <f t="shared" ref="T261:T264" si="152">R261/N261</f>
        <v>1.4341233156303204E-4</v>
      </c>
      <c r="U261" s="69"/>
      <c r="V261" s="81">
        <f t="shared" ref="V261:V263" si="153">P261/40</f>
        <v>1158</v>
      </c>
    </row>
    <row r="262" spans="2:28" ht="15" customHeight="1">
      <c r="B262" s="72" t="s">
        <v>2024</v>
      </c>
      <c r="C262" s="73" t="s">
        <v>2162</v>
      </c>
      <c r="D262" s="73" t="s">
        <v>2163</v>
      </c>
      <c r="E262" s="73" t="s">
        <v>2168</v>
      </c>
      <c r="F262" s="102">
        <v>12728</v>
      </c>
      <c r="G262" s="102">
        <v>64748</v>
      </c>
      <c r="H262" s="80">
        <f t="shared" si="141"/>
        <v>5.0870521684475172</v>
      </c>
      <c r="I262" s="72"/>
      <c r="J262" s="104">
        <f t="shared" si="142"/>
        <v>4.2999999999999997E-2</v>
      </c>
      <c r="K262" s="72"/>
      <c r="L262" s="69">
        <f t="shared" si="143"/>
        <v>70436.047051999994</v>
      </c>
      <c r="N262" s="69">
        <f t="shared" si="144"/>
        <v>39131.137251111104</v>
      </c>
      <c r="P262" s="81">
        <f t="shared" si="150"/>
        <v>39160</v>
      </c>
      <c r="Q262" s="69"/>
      <c r="R262" s="74">
        <f t="shared" si="151"/>
        <v>28.862748888896022</v>
      </c>
      <c r="S262" s="77"/>
      <c r="T262" s="75">
        <f t="shared" si="152"/>
        <v>7.3759034151445429E-4</v>
      </c>
      <c r="U262" s="69"/>
      <c r="V262" s="81">
        <f t="shared" si="153"/>
        <v>979</v>
      </c>
    </row>
    <row r="263" spans="2:28" ht="15" customHeight="1">
      <c r="B263" s="72" t="s">
        <v>2024</v>
      </c>
      <c r="C263" s="73" t="s">
        <v>2162</v>
      </c>
      <c r="D263" s="73" t="s">
        <v>2163</v>
      </c>
      <c r="E263" s="73" t="s">
        <v>2169</v>
      </c>
      <c r="F263" s="102">
        <v>5570</v>
      </c>
      <c r="G263" s="102">
        <v>30457</v>
      </c>
      <c r="H263" s="80">
        <f t="shared" si="141"/>
        <v>5.4680430879712745</v>
      </c>
      <c r="I263" s="72"/>
      <c r="J263" s="104">
        <f t="shared" si="142"/>
        <v>4.2999999999999997E-2</v>
      </c>
      <c r="K263" s="72"/>
      <c r="L263" s="69">
        <f t="shared" si="143"/>
        <v>33132.616992999996</v>
      </c>
      <c r="N263" s="69">
        <f t="shared" si="144"/>
        <v>18407.009440555554</v>
      </c>
      <c r="P263" s="81">
        <f t="shared" si="150"/>
        <v>18440</v>
      </c>
      <c r="Q263" s="69"/>
      <c r="R263" s="74">
        <f t="shared" si="151"/>
        <v>32.990559444446262</v>
      </c>
      <c r="S263" s="77"/>
      <c r="T263" s="75">
        <f t="shared" si="152"/>
        <v>1.7922824210520182E-3</v>
      </c>
      <c r="U263" s="69"/>
      <c r="V263" s="81">
        <f t="shared" si="153"/>
        <v>461</v>
      </c>
    </row>
    <row r="264" spans="2:28" ht="15" customHeight="1" thickBot="1">
      <c r="B264" s="97" t="s">
        <v>2024</v>
      </c>
      <c r="C264" s="98" t="s">
        <v>2162</v>
      </c>
      <c r="D264" s="98" t="s">
        <v>2163</v>
      </c>
      <c r="E264" s="97"/>
      <c r="F264" s="82">
        <f>SUM(F258:F263)</f>
        <v>60818</v>
      </c>
      <c r="G264" s="82">
        <f>SUM(G258:G263)</f>
        <v>320468</v>
      </c>
      <c r="H264" s="163">
        <f t="shared" si="141"/>
        <v>5.2692952744253345</v>
      </c>
      <c r="I264" s="72"/>
      <c r="J264" s="171"/>
      <c r="K264" s="88"/>
      <c r="L264" s="82">
        <f>SUM(L258:L263)</f>
        <v>348620.79333199991</v>
      </c>
      <c r="M264" s="88"/>
      <c r="N264" s="82">
        <f>SUM(N258:N263)</f>
        <v>193678.21851777774</v>
      </c>
      <c r="O264" s="88"/>
      <c r="P264" s="82">
        <f>SUM(P258:P263)</f>
        <v>193840</v>
      </c>
      <c r="Q264" s="88"/>
      <c r="R264" s="177">
        <f>SUM(R258:R263)</f>
        <v>161.78148222226082</v>
      </c>
      <c r="S264" s="88"/>
      <c r="T264" s="83">
        <f t="shared" si="152"/>
        <v>8.3531066869768265E-4</v>
      </c>
      <c r="U264" s="88"/>
      <c r="V264" s="82">
        <f>SUM(V258:V263)</f>
        <v>4846</v>
      </c>
      <c r="W264" s="88"/>
      <c r="X264" s="88"/>
      <c r="Y264" s="88"/>
      <c r="Z264" s="88"/>
      <c r="AA264" s="88"/>
      <c r="AB264" s="88"/>
    </row>
    <row r="265" spans="2:28" ht="15" customHeight="1">
      <c r="B265" s="72"/>
      <c r="C265" s="73"/>
      <c r="D265" s="73"/>
      <c r="E265" s="72" t="s">
        <v>1</v>
      </c>
      <c r="F265" s="79"/>
      <c r="G265" s="88"/>
      <c r="H265" s="80"/>
      <c r="I265" s="72"/>
      <c r="J265" s="104"/>
      <c r="K265" s="88"/>
      <c r="L265" s="88"/>
      <c r="M265" s="88"/>
      <c r="N265" s="88"/>
      <c r="O265" s="88"/>
      <c r="P265" s="88"/>
      <c r="Q265" s="88"/>
      <c r="R265" s="89"/>
      <c r="S265" s="88"/>
      <c r="T265" s="91"/>
      <c r="U265" s="88"/>
      <c r="V265" s="88"/>
      <c r="W265" s="88"/>
      <c r="X265" s="88"/>
      <c r="Y265" s="88"/>
      <c r="Z265" s="88"/>
      <c r="AA265" s="88"/>
      <c r="AB265" s="88"/>
    </row>
    <row r="266" spans="2:28" ht="15" customHeight="1">
      <c r="B266" s="72" t="s">
        <v>2024</v>
      </c>
      <c r="C266" s="73" t="s">
        <v>2170</v>
      </c>
      <c r="D266" s="73" t="s">
        <v>2171</v>
      </c>
      <c r="E266" s="73" t="s">
        <v>2172</v>
      </c>
      <c r="F266" s="102">
        <v>2700</v>
      </c>
      <c r="G266" s="102">
        <v>14431</v>
      </c>
      <c r="H266" s="80">
        <f t="shared" ref="H266:H285" si="154">G266/F266</f>
        <v>5.3448148148148151</v>
      </c>
      <c r="I266" s="72"/>
      <c r="J266" s="104">
        <f t="shared" ref="J266:J271" si="155">$J$23</f>
        <v>2.9499999999999998E-2</v>
      </c>
      <c r="K266" s="72"/>
      <c r="L266" s="69">
        <f t="shared" ref="L266:L271" si="156">G266*((1+J266)^2)</f>
        <v>15294.987577750002</v>
      </c>
      <c r="N266" s="69">
        <f t="shared" ref="N266:N271" si="157">L266/$N$6</f>
        <v>8497.2153209722237</v>
      </c>
      <c r="P266" s="81">
        <f t="shared" ref="P266:P338" si="158">ROUNDUP(N266/40,0)*40</f>
        <v>8520</v>
      </c>
      <c r="Q266" s="69"/>
      <c r="R266" s="74">
        <f t="shared" si="139"/>
        <v>22.784679027776292</v>
      </c>
      <c r="S266" s="77"/>
      <c r="T266" s="75">
        <f t="shared" si="140"/>
        <v>2.6814289349053875E-3</v>
      </c>
      <c r="U266" s="69"/>
      <c r="V266" s="81">
        <f t="shared" si="149"/>
        <v>213</v>
      </c>
    </row>
    <row r="267" spans="2:28" ht="15" customHeight="1">
      <c r="B267" s="72" t="s">
        <v>2024</v>
      </c>
      <c r="C267" s="73" t="s">
        <v>2170</v>
      </c>
      <c r="D267" s="73" t="s">
        <v>2171</v>
      </c>
      <c r="E267" s="73" t="s">
        <v>2139</v>
      </c>
      <c r="F267" s="102">
        <v>10750</v>
      </c>
      <c r="G267" s="102">
        <v>51412</v>
      </c>
      <c r="H267" s="80">
        <f t="shared" si="154"/>
        <v>4.7825116279069766</v>
      </c>
      <c r="I267" s="72"/>
      <c r="J267" s="104">
        <f t="shared" si="155"/>
        <v>2.9499999999999998E-2</v>
      </c>
      <c r="K267" s="72"/>
      <c r="L267" s="69">
        <f t="shared" si="156"/>
        <v>54490.049293000004</v>
      </c>
      <c r="N267" s="69">
        <f t="shared" si="157"/>
        <v>30272.249607222224</v>
      </c>
      <c r="P267" s="81">
        <f t="shared" si="158"/>
        <v>30280</v>
      </c>
      <c r="Q267" s="69"/>
      <c r="R267" s="74">
        <f t="shared" si="139"/>
        <v>7.7503927777761419</v>
      </c>
      <c r="S267" s="77"/>
      <c r="T267" s="75">
        <f t="shared" si="140"/>
        <v>2.5602302036803655E-4</v>
      </c>
      <c r="U267" s="69"/>
      <c r="V267" s="81">
        <f t="shared" si="149"/>
        <v>757</v>
      </c>
    </row>
    <row r="268" spans="2:28" ht="15" customHeight="1">
      <c r="B268" s="72" t="s">
        <v>2024</v>
      </c>
      <c r="C268" s="73" t="s">
        <v>2170</v>
      </c>
      <c r="D268" s="73" t="s">
        <v>2171</v>
      </c>
      <c r="E268" s="73" t="s">
        <v>2173</v>
      </c>
      <c r="F268" s="102">
        <v>6753</v>
      </c>
      <c r="G268" s="102">
        <v>34210</v>
      </c>
      <c r="H268" s="80">
        <f t="shared" si="154"/>
        <v>5.0658966385310231</v>
      </c>
      <c r="I268" s="72"/>
      <c r="J268" s="104">
        <f t="shared" si="155"/>
        <v>2.9499999999999998E-2</v>
      </c>
      <c r="K268" s="72"/>
      <c r="L268" s="69">
        <f t="shared" si="156"/>
        <v>36258.161252500002</v>
      </c>
      <c r="N268" s="69">
        <f t="shared" si="157"/>
        <v>20143.422918055556</v>
      </c>
      <c r="P268" s="81">
        <f t="shared" si="158"/>
        <v>20160</v>
      </c>
      <c r="Q268" s="69"/>
      <c r="R268" s="74">
        <f t="shared" si="139"/>
        <v>16.577081944444217</v>
      </c>
      <c r="S268" s="77"/>
      <c r="T268" s="75">
        <f t="shared" si="140"/>
        <v>8.2295258417005928E-4</v>
      </c>
      <c r="U268" s="69"/>
      <c r="V268" s="81">
        <f t="shared" si="149"/>
        <v>504</v>
      </c>
    </row>
    <row r="269" spans="2:28" ht="15" customHeight="1">
      <c r="B269" s="72" t="s">
        <v>2024</v>
      </c>
      <c r="C269" s="73" t="s">
        <v>2170</v>
      </c>
      <c r="D269" s="73" t="s">
        <v>2171</v>
      </c>
      <c r="E269" s="73" t="s">
        <v>2174</v>
      </c>
      <c r="F269" s="102">
        <v>3793</v>
      </c>
      <c r="G269" s="102">
        <v>17175</v>
      </c>
      <c r="H269" s="80">
        <f t="shared" si="154"/>
        <v>4.5280780384919588</v>
      </c>
      <c r="I269" s="72"/>
      <c r="J269" s="104">
        <f t="shared" si="155"/>
        <v>2.9499999999999998E-2</v>
      </c>
      <c r="K269" s="72"/>
      <c r="L269" s="69">
        <f t="shared" si="156"/>
        <v>18203.271543750001</v>
      </c>
      <c r="N269" s="69">
        <f t="shared" si="157"/>
        <v>10112.928635416667</v>
      </c>
      <c r="P269" s="81">
        <f t="shared" si="158"/>
        <v>10120</v>
      </c>
      <c r="Q269" s="69"/>
      <c r="R269" s="74">
        <f t="shared" si="139"/>
        <v>7.0713645833329792</v>
      </c>
      <c r="S269" s="77"/>
      <c r="T269" s="75">
        <f t="shared" si="140"/>
        <v>6.9924003602361319E-4</v>
      </c>
      <c r="U269" s="69"/>
      <c r="V269" s="81">
        <f t="shared" si="149"/>
        <v>253</v>
      </c>
    </row>
    <row r="270" spans="2:28" ht="15" customHeight="1">
      <c r="B270" s="72" t="s">
        <v>2024</v>
      </c>
      <c r="C270" s="73" t="s">
        <v>2170</v>
      </c>
      <c r="D270" s="73" t="s">
        <v>2171</v>
      </c>
      <c r="E270" s="73" t="s">
        <v>2175</v>
      </c>
      <c r="F270" s="102">
        <v>5203</v>
      </c>
      <c r="G270" s="102">
        <v>27992</v>
      </c>
      <c r="H270" s="80">
        <f t="shared" si="154"/>
        <v>5.3799730924466651</v>
      </c>
      <c r="I270" s="72"/>
      <c r="J270" s="104">
        <f t="shared" si="155"/>
        <v>2.9499999999999998E-2</v>
      </c>
      <c r="K270" s="72"/>
      <c r="L270" s="69">
        <f t="shared" si="156"/>
        <v>29667.888038000005</v>
      </c>
      <c r="N270" s="69">
        <f t="shared" si="157"/>
        <v>16482.160021111114</v>
      </c>
      <c r="P270" s="81">
        <f t="shared" ref="P270:P271" si="159">ROUNDUP(N270/40,0)*40</f>
        <v>16520</v>
      </c>
      <c r="Q270" s="69"/>
      <c r="R270" s="74">
        <f t="shared" ref="R270:R271" si="160">P270-N270</f>
        <v>37.839978888885526</v>
      </c>
      <c r="S270" s="77"/>
      <c r="T270" s="75">
        <f t="shared" ref="T270:T272" si="161">R270/N270</f>
        <v>2.2958143131979261E-3</v>
      </c>
      <c r="U270" s="69"/>
      <c r="V270" s="81">
        <f t="shared" ref="V270:V271" si="162">P270/40</f>
        <v>413</v>
      </c>
    </row>
    <row r="271" spans="2:28" ht="15" customHeight="1">
      <c r="B271" s="72" t="s">
        <v>2024</v>
      </c>
      <c r="C271" s="73" t="s">
        <v>2170</v>
      </c>
      <c r="D271" s="73" t="s">
        <v>2171</v>
      </c>
      <c r="E271" s="73" t="s">
        <v>2176</v>
      </c>
      <c r="F271" s="102">
        <v>4461</v>
      </c>
      <c r="G271" s="102">
        <v>23647</v>
      </c>
      <c r="H271" s="80">
        <f t="shared" si="154"/>
        <v>5.300829410446088</v>
      </c>
      <c r="I271" s="72"/>
      <c r="J271" s="104">
        <f t="shared" si="155"/>
        <v>2.9499999999999998E-2</v>
      </c>
      <c r="K271" s="72"/>
      <c r="L271" s="69">
        <f t="shared" si="156"/>
        <v>25062.751801750004</v>
      </c>
      <c r="N271" s="69">
        <f t="shared" si="157"/>
        <v>13923.751000972225</v>
      </c>
      <c r="P271" s="81">
        <f t="shared" si="159"/>
        <v>13960</v>
      </c>
      <c r="Q271" s="69"/>
      <c r="R271" s="74">
        <f t="shared" si="160"/>
        <v>36.248999027775426</v>
      </c>
      <c r="S271" s="77"/>
      <c r="T271" s="75">
        <f t="shared" si="161"/>
        <v>2.6033932253775828E-3</v>
      </c>
      <c r="U271" s="69"/>
      <c r="V271" s="81">
        <f t="shared" si="162"/>
        <v>349</v>
      </c>
    </row>
    <row r="272" spans="2:28" ht="15" customHeight="1" thickBot="1">
      <c r="B272" s="95" t="s">
        <v>2024</v>
      </c>
      <c r="C272" s="96" t="s">
        <v>2170</v>
      </c>
      <c r="D272" s="96" t="s">
        <v>2171</v>
      </c>
      <c r="E272" s="96"/>
      <c r="F272" s="84">
        <f>SUM(F266:F271)</f>
        <v>33660</v>
      </c>
      <c r="G272" s="84">
        <f>SUM(G266:G271)</f>
        <v>168867</v>
      </c>
      <c r="H272" s="159">
        <f t="shared" si="154"/>
        <v>5.016844919786096</v>
      </c>
      <c r="I272" s="72"/>
      <c r="J272" s="166"/>
      <c r="K272" s="88"/>
      <c r="L272" s="84">
        <f>SUM(L266:L271)</f>
        <v>178977.10950675004</v>
      </c>
      <c r="M272" s="88"/>
      <c r="N272" s="84">
        <f>SUM(N266:N271)</f>
        <v>99431.727503750008</v>
      </c>
      <c r="O272" s="88"/>
      <c r="P272" s="84">
        <f>SUM(P266:P271)</f>
        <v>99560</v>
      </c>
      <c r="Q272" s="88"/>
      <c r="R272" s="175">
        <f>SUM(R266:R271)</f>
        <v>128.27249624999058</v>
      </c>
      <c r="S272" s="88"/>
      <c r="T272" s="85">
        <f t="shared" si="161"/>
        <v>1.2900559959108913E-3</v>
      </c>
      <c r="U272" s="88"/>
      <c r="V272" s="84">
        <f>SUM(V266:V271)</f>
        <v>2489</v>
      </c>
      <c r="W272" s="88"/>
      <c r="X272" s="88"/>
      <c r="Y272" s="88"/>
      <c r="Z272" s="88"/>
    </row>
    <row r="273" spans="2:28" ht="15" customHeight="1">
      <c r="B273" s="72" t="s">
        <v>2024</v>
      </c>
      <c r="C273" s="73" t="s">
        <v>2170</v>
      </c>
      <c r="D273" s="73" t="s">
        <v>2470</v>
      </c>
      <c r="E273" s="73" t="s">
        <v>1477</v>
      </c>
      <c r="F273" s="76">
        <v>7827</v>
      </c>
      <c r="G273" s="76">
        <v>30391</v>
      </c>
      <c r="H273" s="80">
        <f t="shared" si="154"/>
        <v>3.8828414462757124</v>
      </c>
      <c r="I273" s="72"/>
      <c r="J273" s="104">
        <f>$J$23</f>
        <v>2.9499999999999998E-2</v>
      </c>
      <c r="K273" s="72"/>
      <c r="L273" s="69">
        <f>G273*((1+J273)^2)</f>
        <v>32210.516767750003</v>
      </c>
      <c r="N273" s="69">
        <f>L273/$N$6</f>
        <v>17894.731537638891</v>
      </c>
      <c r="P273" s="81">
        <f t="shared" si="158"/>
        <v>17920</v>
      </c>
      <c r="Q273" s="69"/>
      <c r="R273" s="74">
        <f t="shared" si="139"/>
        <v>25.268462361109414</v>
      </c>
      <c r="S273" s="77"/>
      <c r="T273" s="75">
        <f t="shared" si="140"/>
        <v>1.4120615505161943E-3</v>
      </c>
      <c r="U273" s="69"/>
      <c r="V273" s="81">
        <f t="shared" ref="V273:V288" si="163">P273/40</f>
        <v>448</v>
      </c>
    </row>
    <row r="274" spans="2:28" ht="15" customHeight="1">
      <c r="B274" s="72" t="s">
        <v>2024</v>
      </c>
      <c r="C274" s="73" t="s">
        <v>2170</v>
      </c>
      <c r="D274" s="73" t="s">
        <v>2470</v>
      </c>
      <c r="E274" s="73" t="s">
        <v>2177</v>
      </c>
      <c r="F274" s="76">
        <v>5975</v>
      </c>
      <c r="G274" s="76">
        <v>23479</v>
      </c>
      <c r="H274" s="80">
        <f t="shared" si="154"/>
        <v>3.929539748953975</v>
      </c>
      <c r="I274" s="72"/>
      <c r="J274" s="104">
        <f>$J$23</f>
        <v>2.9499999999999998E-2</v>
      </c>
      <c r="K274" s="72"/>
      <c r="L274" s="69">
        <f>G274*((1+J274)^2)</f>
        <v>24884.693599750004</v>
      </c>
      <c r="N274" s="69">
        <f>L274/$N$6</f>
        <v>13824.82977763889</v>
      </c>
      <c r="P274" s="81">
        <f t="shared" si="158"/>
        <v>13840</v>
      </c>
      <c r="Q274" s="69"/>
      <c r="R274" s="74">
        <f t="shared" si="139"/>
        <v>15.170222361110064</v>
      </c>
      <c r="S274" s="77"/>
      <c r="T274" s="75">
        <f t="shared" si="140"/>
        <v>1.0973171174698507E-3</v>
      </c>
      <c r="U274" s="69"/>
      <c r="V274" s="81">
        <f t="shared" si="163"/>
        <v>346</v>
      </c>
    </row>
    <row r="275" spans="2:28" ht="15" customHeight="1" thickBot="1">
      <c r="B275" s="95" t="s">
        <v>2024</v>
      </c>
      <c r="C275" s="96" t="s">
        <v>2170</v>
      </c>
      <c r="D275" s="96" t="s">
        <v>2470</v>
      </c>
      <c r="E275" s="96"/>
      <c r="F275" s="84">
        <f>SUM(F273:F274)</f>
        <v>13802</v>
      </c>
      <c r="G275" s="84">
        <f>SUM(G273:G274)</f>
        <v>53870</v>
      </c>
      <c r="H275" s="159">
        <f t="shared" si="154"/>
        <v>3.9030575278945081</v>
      </c>
      <c r="I275" s="72"/>
      <c r="J275" s="166"/>
      <c r="K275" s="72"/>
      <c r="L275" s="84">
        <f>SUM(L273:L274)</f>
        <v>57095.210367500011</v>
      </c>
      <c r="N275" s="84">
        <f>SUM(N273:N274)</f>
        <v>31719.561315277781</v>
      </c>
      <c r="P275" s="84">
        <f>SUM(P273:P274)</f>
        <v>31760</v>
      </c>
      <c r="Q275" s="69"/>
      <c r="R275" s="175">
        <f>SUM(R273:R274)</f>
        <v>40.438684722219477</v>
      </c>
      <c r="S275" s="77"/>
      <c r="T275" s="85">
        <f t="shared" si="140"/>
        <v>1.274881588691522E-3</v>
      </c>
      <c r="U275" s="69"/>
      <c r="V275" s="84">
        <f>SUM(V273:V274)</f>
        <v>794</v>
      </c>
    </row>
    <row r="276" spans="2:28" ht="15" customHeight="1">
      <c r="B276" s="72" t="s">
        <v>2024</v>
      </c>
      <c r="C276" s="73" t="s">
        <v>2170</v>
      </c>
      <c r="D276" s="73" t="s">
        <v>2178</v>
      </c>
      <c r="E276" s="73" t="s">
        <v>2179</v>
      </c>
      <c r="F276" s="102">
        <v>5882</v>
      </c>
      <c r="G276" s="102">
        <v>30015</v>
      </c>
      <c r="H276" s="80">
        <f t="shared" si="154"/>
        <v>5.1028561713702825</v>
      </c>
      <c r="I276" s="72"/>
      <c r="J276" s="104">
        <f t="shared" ref="J276:J283" si="164">$J$23</f>
        <v>2.9499999999999998E-2</v>
      </c>
      <c r="K276" s="72"/>
      <c r="L276" s="69">
        <f t="shared" ref="L276:L283" si="165">G276*((1+J276)^2)</f>
        <v>31812.005553750005</v>
      </c>
      <c r="N276" s="69">
        <f t="shared" ref="N276:N283" si="166">L276/$N$6</f>
        <v>17673.336418750001</v>
      </c>
      <c r="P276" s="81">
        <f t="shared" si="158"/>
        <v>17680</v>
      </c>
      <c r="Q276" s="69"/>
      <c r="R276" s="74">
        <f t="shared" si="139"/>
        <v>6.6635812499989697</v>
      </c>
      <c r="S276" s="77"/>
      <c r="T276" s="75">
        <f t="shared" si="140"/>
        <v>3.7704149867986677E-4</v>
      </c>
      <c r="U276" s="69"/>
      <c r="V276" s="81">
        <f t="shared" si="163"/>
        <v>442</v>
      </c>
    </row>
    <row r="277" spans="2:28" ht="15" customHeight="1">
      <c r="B277" s="72" t="s">
        <v>2024</v>
      </c>
      <c r="C277" s="73" t="s">
        <v>2170</v>
      </c>
      <c r="D277" s="73" t="s">
        <v>2178</v>
      </c>
      <c r="E277" s="73" t="s">
        <v>2180</v>
      </c>
      <c r="F277" s="102">
        <v>5225</v>
      </c>
      <c r="G277" s="102">
        <v>28170</v>
      </c>
      <c r="H277" s="80">
        <f t="shared" si="154"/>
        <v>5.3913875598086127</v>
      </c>
      <c r="I277" s="72"/>
      <c r="J277" s="104">
        <f t="shared" si="164"/>
        <v>2.9499999999999998E-2</v>
      </c>
      <c r="K277" s="72"/>
      <c r="L277" s="69">
        <f t="shared" si="165"/>
        <v>29856.544942500004</v>
      </c>
      <c r="N277" s="69">
        <f t="shared" si="166"/>
        <v>16586.969412500002</v>
      </c>
      <c r="P277" s="81">
        <f t="shared" si="158"/>
        <v>16600</v>
      </c>
      <c r="Q277" s="69"/>
      <c r="R277" s="74">
        <f t="shared" si="139"/>
        <v>13.030587499997637</v>
      </c>
      <c r="S277" s="77"/>
      <c r="T277" s="75">
        <f t="shared" si="140"/>
        <v>7.8559182066000174E-4</v>
      </c>
      <c r="U277" s="69"/>
      <c r="V277" s="81">
        <f t="shared" si="163"/>
        <v>415</v>
      </c>
    </row>
    <row r="278" spans="2:28" ht="15" customHeight="1">
      <c r="B278" s="72" t="s">
        <v>2024</v>
      </c>
      <c r="C278" s="73" t="s">
        <v>2170</v>
      </c>
      <c r="D278" s="73" t="s">
        <v>2178</v>
      </c>
      <c r="E278" s="73" t="s">
        <v>2181</v>
      </c>
      <c r="F278" s="102">
        <v>9167</v>
      </c>
      <c r="G278" s="102">
        <v>45134</v>
      </c>
      <c r="H278" s="80">
        <f t="shared" si="154"/>
        <v>4.9235300534526019</v>
      </c>
      <c r="I278" s="72"/>
      <c r="J278" s="104">
        <f t="shared" si="164"/>
        <v>2.9499999999999998E-2</v>
      </c>
      <c r="K278" s="72"/>
      <c r="L278" s="69">
        <f t="shared" si="165"/>
        <v>47836.183863500002</v>
      </c>
      <c r="N278" s="69">
        <f t="shared" si="166"/>
        <v>26575.657701944445</v>
      </c>
      <c r="P278" s="81">
        <f t="shared" si="158"/>
        <v>26600</v>
      </c>
      <c r="Q278" s="69"/>
      <c r="R278" s="74">
        <f t="shared" si="139"/>
        <v>24.342298055555148</v>
      </c>
      <c r="S278" s="77"/>
      <c r="T278" s="75">
        <f t="shared" si="140"/>
        <v>9.1596220603692188E-4</v>
      </c>
      <c r="U278" s="69"/>
      <c r="V278" s="81">
        <f t="shared" si="163"/>
        <v>665</v>
      </c>
    </row>
    <row r="279" spans="2:28" ht="15" customHeight="1">
      <c r="B279" s="72" t="s">
        <v>2024</v>
      </c>
      <c r="C279" s="73" t="s">
        <v>2170</v>
      </c>
      <c r="D279" s="73" t="s">
        <v>2178</v>
      </c>
      <c r="E279" s="73" t="s">
        <v>2182</v>
      </c>
      <c r="F279" s="102">
        <v>7433</v>
      </c>
      <c r="G279" s="102">
        <v>38236</v>
      </c>
      <c r="H279" s="80">
        <f t="shared" si="154"/>
        <v>5.1440871787972551</v>
      </c>
      <c r="I279" s="72"/>
      <c r="J279" s="104">
        <f t="shared" si="164"/>
        <v>2.9499999999999998E-2</v>
      </c>
      <c r="K279" s="72"/>
      <c r="L279" s="69">
        <f t="shared" si="165"/>
        <v>40525.198879000003</v>
      </c>
      <c r="N279" s="69">
        <f t="shared" si="166"/>
        <v>22513.999377222222</v>
      </c>
      <c r="P279" s="81">
        <f t="shared" si="158"/>
        <v>22520</v>
      </c>
      <c r="Q279" s="69"/>
      <c r="R279" s="74">
        <f t="shared" si="139"/>
        <v>6.0006227777776076</v>
      </c>
      <c r="S279" s="77"/>
      <c r="T279" s="75">
        <f t="shared" si="140"/>
        <v>2.6652851309254873E-4</v>
      </c>
      <c r="U279" s="69"/>
      <c r="V279" s="81">
        <f t="shared" si="163"/>
        <v>563</v>
      </c>
    </row>
    <row r="280" spans="2:28" ht="15" customHeight="1">
      <c r="B280" s="72" t="s">
        <v>2024</v>
      </c>
      <c r="C280" s="73" t="s">
        <v>2170</v>
      </c>
      <c r="D280" s="73" t="s">
        <v>2178</v>
      </c>
      <c r="E280" s="73" t="s">
        <v>2183</v>
      </c>
      <c r="F280" s="102">
        <v>9403</v>
      </c>
      <c r="G280" s="102">
        <v>47115</v>
      </c>
      <c r="H280" s="80">
        <f t="shared" si="154"/>
        <v>5.0106349037541209</v>
      </c>
      <c r="I280" s="72"/>
      <c r="J280" s="104">
        <f t="shared" si="164"/>
        <v>2.9499999999999998E-2</v>
      </c>
      <c r="K280" s="72"/>
      <c r="L280" s="69">
        <f t="shared" si="165"/>
        <v>49935.786828750002</v>
      </c>
      <c r="N280" s="69">
        <f t="shared" si="166"/>
        <v>27742.10379375</v>
      </c>
      <c r="P280" s="81">
        <f t="shared" si="158"/>
        <v>27760</v>
      </c>
      <c r="Q280" s="69"/>
      <c r="R280" s="74">
        <f t="shared" si="139"/>
        <v>17.896206249999523</v>
      </c>
      <c r="S280" s="77"/>
      <c r="T280" s="75">
        <f t="shared" si="140"/>
        <v>6.4509189292382893E-4</v>
      </c>
      <c r="U280" s="69"/>
      <c r="V280" s="81">
        <f t="shared" si="163"/>
        <v>694</v>
      </c>
    </row>
    <row r="281" spans="2:28" ht="15" customHeight="1">
      <c r="B281" s="72" t="s">
        <v>2024</v>
      </c>
      <c r="C281" s="73" t="s">
        <v>2170</v>
      </c>
      <c r="D281" s="73" t="s">
        <v>2178</v>
      </c>
      <c r="E281" s="73" t="s">
        <v>2184</v>
      </c>
      <c r="F281" s="102">
        <v>7638</v>
      </c>
      <c r="G281" s="102">
        <v>37397</v>
      </c>
      <c r="H281" s="80">
        <f t="shared" si="154"/>
        <v>4.8961770096884001</v>
      </c>
      <c r="I281" s="72"/>
      <c r="J281" s="104">
        <f t="shared" si="164"/>
        <v>2.9499999999999998E-2</v>
      </c>
      <c r="K281" s="72"/>
      <c r="L281" s="69">
        <f t="shared" si="165"/>
        <v>39635.967739250002</v>
      </c>
      <c r="N281" s="69">
        <f t="shared" si="166"/>
        <v>22019.98207736111</v>
      </c>
      <c r="P281" s="81">
        <f t="shared" si="158"/>
        <v>22040</v>
      </c>
      <c r="Q281" s="69"/>
      <c r="R281" s="74">
        <f t="shared" si="139"/>
        <v>20.017922638890013</v>
      </c>
      <c r="S281" s="77"/>
      <c r="T281" s="75">
        <f t="shared" si="140"/>
        <v>9.0907987883743883E-4</v>
      </c>
      <c r="U281" s="69"/>
      <c r="V281" s="81">
        <f t="shared" si="163"/>
        <v>551</v>
      </c>
    </row>
    <row r="282" spans="2:28" ht="15" customHeight="1">
      <c r="B282" s="72" t="s">
        <v>2024</v>
      </c>
      <c r="C282" s="73" t="s">
        <v>2170</v>
      </c>
      <c r="D282" s="73" t="s">
        <v>2178</v>
      </c>
      <c r="E282" s="73" t="s">
        <v>2185</v>
      </c>
      <c r="F282" s="102">
        <v>5736</v>
      </c>
      <c r="G282" s="102">
        <v>31302</v>
      </c>
      <c r="H282" s="80">
        <f t="shared" si="154"/>
        <v>5.4571129707112966</v>
      </c>
      <c r="I282" s="72"/>
      <c r="J282" s="104">
        <f t="shared" si="164"/>
        <v>2.9499999999999998E-2</v>
      </c>
      <c r="K282" s="72"/>
      <c r="L282" s="69">
        <f t="shared" si="165"/>
        <v>33176.058565500003</v>
      </c>
      <c r="N282" s="69">
        <f t="shared" si="166"/>
        <v>18431.143647500001</v>
      </c>
      <c r="P282" s="81">
        <f t="shared" si="158"/>
        <v>18440</v>
      </c>
      <c r="Q282" s="69"/>
      <c r="R282" s="74">
        <f t="shared" si="139"/>
        <v>8.8563524999990477</v>
      </c>
      <c r="S282" s="77"/>
      <c r="T282" s="75">
        <f t="shared" si="140"/>
        <v>4.8051019889915091E-4</v>
      </c>
      <c r="U282" s="69"/>
      <c r="V282" s="81">
        <f t="shared" si="163"/>
        <v>461</v>
      </c>
    </row>
    <row r="283" spans="2:28" ht="15" customHeight="1">
      <c r="B283" s="72" t="s">
        <v>2024</v>
      </c>
      <c r="C283" s="73" t="s">
        <v>2170</v>
      </c>
      <c r="D283" s="73" t="s">
        <v>2178</v>
      </c>
      <c r="E283" s="73" t="s">
        <v>2186</v>
      </c>
      <c r="F283" s="102">
        <v>4951</v>
      </c>
      <c r="G283" s="102">
        <v>26282</v>
      </c>
      <c r="H283" s="80">
        <f t="shared" si="154"/>
        <v>5.3084225409008283</v>
      </c>
      <c r="I283" s="72"/>
      <c r="J283" s="104">
        <f t="shared" si="164"/>
        <v>2.9499999999999998E-2</v>
      </c>
      <c r="K283" s="72"/>
      <c r="L283" s="69">
        <f t="shared" si="165"/>
        <v>27855.509910500004</v>
      </c>
      <c r="N283" s="69">
        <f t="shared" si="166"/>
        <v>15475.283283611114</v>
      </c>
      <c r="P283" s="81">
        <f t="shared" si="158"/>
        <v>15480</v>
      </c>
      <c r="Q283" s="69"/>
      <c r="R283" s="74">
        <f t="shared" si="139"/>
        <v>4.7167163888861978</v>
      </c>
      <c r="S283" s="77"/>
      <c r="T283" s="75">
        <f t="shared" si="140"/>
        <v>3.0479030997005216E-4</v>
      </c>
      <c r="U283" s="69"/>
      <c r="V283" s="81">
        <f t="shared" si="163"/>
        <v>387</v>
      </c>
    </row>
    <row r="284" spans="2:28" ht="15" customHeight="1" thickBot="1">
      <c r="B284" s="95" t="s">
        <v>2024</v>
      </c>
      <c r="C284" s="96" t="s">
        <v>2170</v>
      </c>
      <c r="D284" s="96" t="s">
        <v>2178</v>
      </c>
      <c r="E284" s="96"/>
      <c r="F284" s="84">
        <f>SUM(F276:F283)</f>
        <v>55435</v>
      </c>
      <c r="G284" s="84">
        <f>SUM(G276:G283)</f>
        <v>283651</v>
      </c>
      <c r="H284" s="159">
        <f t="shared" si="154"/>
        <v>5.1168215026607742</v>
      </c>
      <c r="I284" s="72"/>
      <c r="J284" s="166"/>
      <c r="K284" s="88"/>
      <c r="L284" s="84">
        <f>SUM(L276:L283)</f>
        <v>300633.25628275005</v>
      </c>
      <c r="M284" s="88"/>
      <c r="N284" s="84">
        <f>SUM(N276:N283)</f>
        <v>167018.4757126389</v>
      </c>
      <c r="O284" s="88"/>
      <c r="P284" s="84">
        <f>SUM(P276:P283)</f>
        <v>167120</v>
      </c>
      <c r="Q284" s="88"/>
      <c r="R284" s="175">
        <f>SUM(R276:R283)</f>
        <v>101.52428736110414</v>
      </c>
      <c r="S284" s="88"/>
      <c r="T284" s="85">
        <f t="shared" si="140"/>
        <v>6.0786261476712439E-4</v>
      </c>
      <c r="U284" s="88"/>
      <c r="V284" s="84">
        <f>SUM(V276:V283)</f>
        <v>4178</v>
      </c>
      <c r="W284" s="88"/>
      <c r="X284" s="88"/>
      <c r="Y284" s="88"/>
      <c r="Z284" s="88"/>
      <c r="AA284" s="88"/>
      <c r="AB284" s="88"/>
    </row>
    <row r="285" spans="2:28" ht="15" customHeight="1" thickBot="1">
      <c r="B285" s="72"/>
      <c r="C285" s="73"/>
      <c r="D285" s="73"/>
      <c r="E285" s="73"/>
      <c r="F285" s="87">
        <f>F284+F275+F272</f>
        <v>102897</v>
      </c>
      <c r="G285" s="87">
        <f>G284+G275+G272</f>
        <v>506388</v>
      </c>
      <c r="H285" s="161">
        <f t="shared" si="154"/>
        <v>4.9213096591737369</v>
      </c>
      <c r="I285" s="72"/>
      <c r="J285" s="169"/>
      <c r="K285" s="88"/>
      <c r="L285" s="87">
        <f>L284+L275+L272</f>
        <v>536705.57615700015</v>
      </c>
      <c r="M285" s="88"/>
      <c r="N285" s="87">
        <f>N284+N275+N272</f>
        <v>298169.7645316667</v>
      </c>
      <c r="O285" s="88"/>
      <c r="P285" s="87">
        <f>P284+P275+P272</f>
        <v>298440</v>
      </c>
      <c r="Q285" s="88"/>
      <c r="R285" s="176">
        <f>R284+R275+R272</f>
        <v>270.2354683333142</v>
      </c>
      <c r="S285" s="88"/>
      <c r="T285" s="86">
        <f t="shared" si="140"/>
        <v>9.0631412194918987E-4</v>
      </c>
      <c r="U285" s="88"/>
      <c r="V285" s="87">
        <f>V284+V275+V272</f>
        <v>7461</v>
      </c>
      <c r="W285" s="88"/>
      <c r="X285" s="88"/>
      <c r="Y285" s="88"/>
      <c r="Z285" s="88"/>
      <c r="AA285" s="88"/>
      <c r="AB285" s="88"/>
    </row>
    <row r="286" spans="2:28" ht="15" customHeight="1">
      <c r="B286" s="72"/>
      <c r="C286" s="73"/>
      <c r="D286" s="73"/>
      <c r="E286" s="72" t="s">
        <v>1</v>
      </c>
      <c r="F286" s="79"/>
      <c r="G286" s="88"/>
      <c r="H286" s="80"/>
      <c r="I286" s="72"/>
      <c r="J286" s="104"/>
      <c r="K286" s="88"/>
      <c r="L286" s="88"/>
      <c r="M286" s="88"/>
      <c r="N286" s="88"/>
      <c r="O286" s="88"/>
      <c r="P286" s="88"/>
      <c r="Q286" s="88"/>
      <c r="R286" s="89"/>
      <c r="S286" s="88"/>
      <c r="T286" s="91"/>
      <c r="U286" s="88"/>
      <c r="V286" s="88"/>
      <c r="W286" s="88"/>
      <c r="X286" s="88"/>
      <c r="Y286" s="88"/>
      <c r="Z286" s="88"/>
      <c r="AA286" s="88"/>
      <c r="AB286" s="88"/>
    </row>
    <row r="287" spans="2:28" ht="15" customHeight="1">
      <c r="B287" s="72" t="s">
        <v>2024</v>
      </c>
      <c r="C287" s="73" t="s">
        <v>2187</v>
      </c>
      <c r="D287" s="73" t="s">
        <v>2188</v>
      </c>
      <c r="E287" s="73" t="s">
        <v>2189</v>
      </c>
      <c r="F287" s="102">
        <v>11107</v>
      </c>
      <c r="G287" s="102">
        <v>41323</v>
      </c>
      <c r="H287" s="80">
        <f t="shared" ref="H287:H302" si="167">G287/F287</f>
        <v>3.720446565229135</v>
      </c>
      <c r="I287" s="72"/>
      <c r="J287" s="104">
        <f>$J$19</f>
        <v>1.5800000000000002E-2</v>
      </c>
      <c r="K287" s="72"/>
      <c r="L287" s="69">
        <f>G287*((1+J287)^2)</f>
        <v>42639.122673720005</v>
      </c>
      <c r="N287" s="69">
        <f>L287/$N$6</f>
        <v>23688.401485400002</v>
      </c>
      <c r="P287" s="81">
        <f t="shared" si="158"/>
        <v>23720</v>
      </c>
      <c r="Q287" s="69"/>
      <c r="R287" s="74">
        <f t="shared" si="139"/>
        <v>31.598514599998452</v>
      </c>
      <c r="S287" s="77"/>
      <c r="T287" s="75">
        <f t="shared" si="140"/>
        <v>1.3339234654340746E-3</v>
      </c>
      <c r="U287" s="69"/>
      <c r="V287" s="81">
        <f t="shared" si="163"/>
        <v>593</v>
      </c>
    </row>
    <row r="288" spans="2:28" ht="15" customHeight="1">
      <c r="B288" s="72" t="s">
        <v>2024</v>
      </c>
      <c r="C288" s="73" t="s">
        <v>2187</v>
      </c>
      <c r="D288" s="73" t="s">
        <v>2188</v>
      </c>
      <c r="E288" s="73" t="s">
        <v>2190</v>
      </c>
      <c r="F288" s="102">
        <v>6734</v>
      </c>
      <c r="G288" s="102">
        <v>36152</v>
      </c>
      <c r="H288" s="80">
        <f t="shared" si="167"/>
        <v>5.3685773685773688</v>
      </c>
      <c r="I288" s="72"/>
      <c r="J288" s="104">
        <f>$J$19</f>
        <v>1.5800000000000002E-2</v>
      </c>
      <c r="K288" s="72"/>
      <c r="L288" s="69">
        <f>G288*((1+J288)^2)</f>
        <v>37303.428185280005</v>
      </c>
      <c r="N288" s="69">
        <f>L288/$N$6</f>
        <v>20724.126769600003</v>
      </c>
      <c r="P288" s="81">
        <f t="shared" si="158"/>
        <v>20760</v>
      </c>
      <c r="Q288" s="69"/>
      <c r="R288" s="74">
        <f t="shared" si="139"/>
        <v>35.873230399996828</v>
      </c>
      <c r="S288" s="77"/>
      <c r="T288" s="75">
        <f t="shared" si="140"/>
        <v>1.7309887552231576E-3</v>
      </c>
      <c r="U288" s="69"/>
      <c r="V288" s="81">
        <f t="shared" si="163"/>
        <v>519</v>
      </c>
    </row>
    <row r="289" spans="2:28" ht="15" customHeight="1">
      <c r="B289" s="72" t="s">
        <v>2024</v>
      </c>
      <c r="C289" s="73" t="s">
        <v>2187</v>
      </c>
      <c r="D289" s="73" t="s">
        <v>2188</v>
      </c>
      <c r="E289" s="73" t="s">
        <v>2191</v>
      </c>
      <c r="F289" s="102">
        <v>8616</v>
      </c>
      <c r="G289" s="102">
        <v>32819</v>
      </c>
      <c r="H289" s="80">
        <f t="shared" si="167"/>
        <v>3.8090761374187556</v>
      </c>
      <c r="I289" s="72"/>
      <c r="J289" s="104">
        <f>$J$19</f>
        <v>1.5800000000000002E-2</v>
      </c>
      <c r="K289" s="72"/>
      <c r="L289" s="69">
        <f>G289*((1+J289)^2)</f>
        <v>33864.273335160004</v>
      </c>
      <c r="N289" s="69">
        <f>L289/$N$6</f>
        <v>18813.485186200003</v>
      </c>
      <c r="P289" s="81">
        <f t="shared" ref="P289:P290" si="168">ROUNDUP(N289/40,0)*40</f>
        <v>18840</v>
      </c>
      <c r="Q289" s="69"/>
      <c r="R289" s="74">
        <f t="shared" ref="R289:R290" si="169">P289-N289</f>
        <v>26.514813799996773</v>
      </c>
      <c r="S289" s="77"/>
      <c r="T289" s="75">
        <f t="shared" ref="T289:T291" si="170">R289/N289</f>
        <v>1.4093515123633669E-3</v>
      </c>
      <c r="U289" s="69"/>
      <c r="V289" s="81">
        <f t="shared" ref="V289:V290" si="171">P289/40</f>
        <v>471</v>
      </c>
    </row>
    <row r="290" spans="2:28" ht="15" customHeight="1">
      <c r="B290" s="72" t="s">
        <v>2024</v>
      </c>
      <c r="C290" s="73" t="s">
        <v>2187</v>
      </c>
      <c r="D290" s="73" t="s">
        <v>2188</v>
      </c>
      <c r="E290" s="73" t="s">
        <v>2192</v>
      </c>
      <c r="F290" s="102">
        <v>17964</v>
      </c>
      <c r="G290" s="102">
        <v>78895</v>
      </c>
      <c r="H290" s="80">
        <f t="shared" si="167"/>
        <v>4.3918392340236023</v>
      </c>
      <c r="J290" s="104">
        <f>$J$19</f>
        <v>1.5800000000000002E-2</v>
      </c>
      <c r="L290" s="69">
        <f>G290*((1+J290)^2)</f>
        <v>81407.777347800016</v>
      </c>
      <c r="N290" s="69">
        <f>L290/$N$6</f>
        <v>45226.54297100001</v>
      </c>
      <c r="P290" s="81">
        <f t="shared" si="168"/>
        <v>45240</v>
      </c>
      <c r="Q290" s="69"/>
      <c r="R290" s="74">
        <f t="shared" si="169"/>
        <v>13.457028999990143</v>
      </c>
      <c r="S290" s="77"/>
      <c r="T290" s="75">
        <f t="shared" si="170"/>
        <v>2.9754715076540358E-4</v>
      </c>
      <c r="U290" s="69"/>
      <c r="V290" s="81">
        <f t="shared" si="171"/>
        <v>1131</v>
      </c>
    </row>
    <row r="291" spans="2:28" ht="15" customHeight="1" thickBot="1">
      <c r="B291" s="95" t="s">
        <v>2024</v>
      </c>
      <c r="C291" s="96" t="s">
        <v>2187</v>
      </c>
      <c r="D291" s="96" t="s">
        <v>2188</v>
      </c>
      <c r="E291" s="73"/>
      <c r="F291" s="84">
        <f>SUM(F287:F290)</f>
        <v>44421</v>
      </c>
      <c r="G291" s="84">
        <f>SUM(G287:G290)</f>
        <v>189189</v>
      </c>
      <c r="H291" s="159">
        <f t="shared" si="167"/>
        <v>4.2589991220368741</v>
      </c>
      <c r="J291" s="166"/>
      <c r="L291" s="84">
        <f>SUM(L287:L290)</f>
        <v>195214.60154196003</v>
      </c>
      <c r="N291" s="84">
        <f>SUM(N287:N290)</f>
        <v>108452.55641220001</v>
      </c>
      <c r="P291" s="84">
        <f>SUM(P287:P290)</f>
        <v>108560</v>
      </c>
      <c r="Q291" s="69"/>
      <c r="R291" s="175">
        <f>SUM(R287:R290)</f>
        <v>107.4435877999822</v>
      </c>
      <c r="S291" s="77"/>
      <c r="T291" s="85">
        <f t="shared" si="170"/>
        <v>9.9069668207374482E-4</v>
      </c>
      <c r="U291" s="69"/>
      <c r="V291" s="84">
        <f>SUM(V287:V290)</f>
        <v>2714</v>
      </c>
    </row>
    <row r="292" spans="2:28" ht="15" customHeight="1">
      <c r="B292" s="72" t="s">
        <v>2024</v>
      </c>
      <c r="C292" s="73" t="s">
        <v>2187</v>
      </c>
      <c r="D292" s="73" t="s">
        <v>2193</v>
      </c>
      <c r="E292" s="73" t="s">
        <v>2194</v>
      </c>
      <c r="F292" s="102">
        <v>4924</v>
      </c>
      <c r="G292" s="102">
        <v>21447</v>
      </c>
      <c r="H292" s="80">
        <f t="shared" si="167"/>
        <v>4.3556051990251827</v>
      </c>
      <c r="I292" s="72"/>
      <c r="J292" s="104">
        <f>$J$19</f>
        <v>1.5800000000000002E-2</v>
      </c>
      <c r="K292" s="72"/>
      <c r="L292" s="69">
        <f>G292*((1+J292)^2)</f>
        <v>22130.079229080002</v>
      </c>
      <c r="N292" s="69">
        <f>L292/$N$6</f>
        <v>12294.488460600001</v>
      </c>
      <c r="P292" s="81">
        <f t="shared" si="158"/>
        <v>12320</v>
      </c>
      <c r="Q292" s="69"/>
      <c r="R292" s="74">
        <f t="shared" si="139"/>
        <v>25.511539399998583</v>
      </c>
      <c r="S292" s="77"/>
      <c r="T292" s="75">
        <f t="shared" si="140"/>
        <v>2.0750387038675992E-3</v>
      </c>
      <c r="U292" s="69"/>
      <c r="V292" s="81">
        <f>P292/40</f>
        <v>308</v>
      </c>
    </row>
    <row r="293" spans="2:28" ht="15" customHeight="1">
      <c r="B293" s="72" t="s">
        <v>2024</v>
      </c>
      <c r="C293" s="73" t="s">
        <v>2187</v>
      </c>
      <c r="D293" s="73" t="s">
        <v>2193</v>
      </c>
      <c r="E293" s="73" t="s">
        <v>2195</v>
      </c>
      <c r="F293" s="102">
        <v>5884</v>
      </c>
      <c r="G293" s="102">
        <v>22464</v>
      </c>
      <c r="H293" s="80">
        <f t="shared" si="167"/>
        <v>3.8178110129163834</v>
      </c>
      <c r="I293" s="72"/>
      <c r="J293" s="104">
        <f>$J$19</f>
        <v>1.5800000000000002E-2</v>
      </c>
      <c r="K293" s="72"/>
      <c r="L293" s="69">
        <f>G293*((1+J293)^2)</f>
        <v>23179.470312960002</v>
      </c>
      <c r="N293" s="69">
        <f>L293/$N$6</f>
        <v>12877.483507200001</v>
      </c>
      <c r="P293" s="81">
        <f t="shared" si="158"/>
        <v>12880</v>
      </c>
      <c r="Q293" s="69"/>
      <c r="R293" s="74">
        <f t="shared" si="139"/>
        <v>2.5164927999994688</v>
      </c>
      <c r="S293" s="77"/>
      <c r="T293" s="75">
        <f t="shared" si="140"/>
        <v>1.9541805653196595E-4</v>
      </c>
      <c r="U293" s="69"/>
      <c r="V293" s="81">
        <f>P293/40</f>
        <v>322</v>
      </c>
    </row>
    <row r="294" spans="2:28" ht="15" customHeight="1">
      <c r="B294" s="72" t="s">
        <v>2024</v>
      </c>
      <c r="C294" s="73" t="s">
        <v>2187</v>
      </c>
      <c r="D294" s="73" t="s">
        <v>2193</v>
      </c>
      <c r="E294" s="73" t="s">
        <v>2196</v>
      </c>
      <c r="F294" s="102">
        <v>8128</v>
      </c>
      <c r="G294" s="102">
        <v>29020</v>
      </c>
      <c r="H294" s="80">
        <f t="shared" si="167"/>
        <v>3.5703740157480315</v>
      </c>
      <c r="I294" s="72"/>
      <c r="J294" s="104">
        <f>$J$19</f>
        <v>1.5800000000000002E-2</v>
      </c>
      <c r="K294" s="72"/>
      <c r="L294" s="69">
        <f>G294*((1+J294)^2)</f>
        <v>29944.276552800002</v>
      </c>
      <c r="N294" s="69">
        <f>L294/$N$6</f>
        <v>16635.709196</v>
      </c>
      <c r="P294" s="81">
        <f t="shared" ref="P294" si="172">ROUNDUP(N294/40,0)*40</f>
        <v>16640</v>
      </c>
      <c r="Q294" s="69"/>
      <c r="R294" s="74">
        <f t="shared" ref="R294" si="173">P294-N294</f>
        <v>4.2908040000002075</v>
      </c>
      <c r="S294" s="77"/>
      <c r="T294" s="75">
        <f t="shared" ref="T294:T295" si="174">R294/N294</f>
        <v>2.5792732665896303E-4</v>
      </c>
      <c r="U294" s="69"/>
      <c r="V294" s="81">
        <f>P294/40</f>
        <v>416</v>
      </c>
    </row>
    <row r="295" spans="2:28" ht="15" customHeight="1" thickBot="1">
      <c r="B295" s="95" t="s">
        <v>2024</v>
      </c>
      <c r="C295" s="96" t="s">
        <v>2187</v>
      </c>
      <c r="D295" s="96" t="s">
        <v>2193</v>
      </c>
      <c r="E295" s="96"/>
      <c r="F295" s="84">
        <f>SUM(F292:F294)</f>
        <v>18936</v>
      </c>
      <c r="G295" s="84">
        <f>SUM(G292:G294)</f>
        <v>72931</v>
      </c>
      <c r="H295" s="159">
        <f t="shared" si="167"/>
        <v>3.8514469792986903</v>
      </c>
      <c r="I295" s="72"/>
      <c r="J295" s="166"/>
      <c r="K295" s="88"/>
      <c r="L295" s="84">
        <f>SUM(L292:L294)</f>
        <v>75253.826094840013</v>
      </c>
      <c r="M295" s="88"/>
      <c r="N295" s="84">
        <f>SUM(N292:N294)</f>
        <v>41807.681163800007</v>
      </c>
      <c r="O295" s="88"/>
      <c r="P295" s="84">
        <f>SUM(P292:P294)</f>
        <v>41840</v>
      </c>
      <c r="Q295" s="88"/>
      <c r="R295" s="175">
        <f>SUM(R292:R294)</f>
        <v>32.318836199998259</v>
      </c>
      <c r="S295" s="88"/>
      <c r="T295" s="85">
        <f t="shared" si="174"/>
        <v>7.7303584653200404E-4</v>
      </c>
      <c r="U295" s="88"/>
      <c r="V295" s="84">
        <f>SUM(V292:V294)</f>
        <v>1046</v>
      </c>
      <c r="W295" s="88"/>
      <c r="X295" s="88"/>
      <c r="Y295" s="88"/>
      <c r="Z295" s="88"/>
    </row>
    <row r="296" spans="2:28" ht="15" customHeight="1">
      <c r="B296" s="72" t="s">
        <v>2024</v>
      </c>
      <c r="C296" s="73" t="s">
        <v>2187</v>
      </c>
      <c r="D296" s="73" t="s">
        <v>2197</v>
      </c>
      <c r="E296" s="73" t="s">
        <v>2198</v>
      </c>
      <c r="F296" s="102">
        <v>10177</v>
      </c>
      <c r="G296" s="102">
        <v>51560</v>
      </c>
      <c r="H296" s="80">
        <f t="shared" si="167"/>
        <v>5.066326029281714</v>
      </c>
      <c r="I296" s="72"/>
      <c r="J296" s="104">
        <f>$J$19</f>
        <v>1.5800000000000002E-2</v>
      </c>
      <c r="K296" s="72"/>
      <c r="L296" s="69">
        <f>G296*((1+J296)^2)</f>
        <v>53202.167438400007</v>
      </c>
      <c r="N296" s="69">
        <f>L296/$N$6</f>
        <v>29556.759688000002</v>
      </c>
      <c r="P296" s="81">
        <f t="shared" ref="P296:P297" si="175">ROUNDUP(N296/40,0)*40</f>
        <v>29560</v>
      </c>
      <c r="Q296" s="69"/>
      <c r="R296" s="74">
        <f t="shared" ref="R296:R297" si="176">P296-N296</f>
        <v>3.2403119999980845</v>
      </c>
      <c r="S296" s="77"/>
      <c r="T296" s="75">
        <f t="shared" ref="T296:T297" si="177">R296/N296</f>
        <v>1.0963015006390048E-4</v>
      </c>
      <c r="U296" s="69"/>
      <c r="V296" s="81">
        <f t="shared" ref="V296:V297" si="178">P296/40</f>
        <v>739</v>
      </c>
    </row>
    <row r="297" spans="2:28" ht="15" customHeight="1">
      <c r="B297" s="72" t="s">
        <v>2024</v>
      </c>
      <c r="C297" s="73" t="s">
        <v>2187</v>
      </c>
      <c r="D297" s="73" t="s">
        <v>2197</v>
      </c>
      <c r="E297" s="73" t="s">
        <v>2199</v>
      </c>
      <c r="F297" s="102">
        <v>10317</v>
      </c>
      <c r="G297" s="102">
        <v>52945</v>
      </c>
      <c r="H297" s="80">
        <f t="shared" si="167"/>
        <v>5.1318212658718618</v>
      </c>
      <c r="I297" s="72"/>
      <c r="J297" s="104">
        <f>$J$19</f>
        <v>1.5800000000000002E-2</v>
      </c>
      <c r="K297" s="72"/>
      <c r="L297" s="69">
        <f>G297*((1+J297)^2)</f>
        <v>54631.279189800007</v>
      </c>
      <c r="N297" s="69">
        <f>L297/$N$6</f>
        <v>30350.710661000005</v>
      </c>
      <c r="P297" s="81">
        <f t="shared" si="175"/>
        <v>30360</v>
      </c>
      <c r="Q297" s="69"/>
      <c r="R297" s="74">
        <f t="shared" si="176"/>
        <v>9.2893389999953797</v>
      </c>
      <c r="S297" s="77"/>
      <c r="T297" s="75">
        <f t="shared" si="177"/>
        <v>3.0606660594382644E-4</v>
      </c>
      <c r="U297" s="69"/>
      <c r="V297" s="81">
        <f t="shared" si="178"/>
        <v>759</v>
      </c>
    </row>
    <row r="298" spans="2:28" ht="15" customHeight="1">
      <c r="B298" s="72" t="s">
        <v>2024</v>
      </c>
      <c r="C298" s="73" t="s">
        <v>2187</v>
      </c>
      <c r="D298" s="73" t="s">
        <v>2197</v>
      </c>
      <c r="E298" s="73" t="s">
        <v>2200</v>
      </c>
      <c r="F298" s="102">
        <v>9704</v>
      </c>
      <c r="G298" s="102">
        <v>46985</v>
      </c>
      <c r="H298" s="80">
        <f t="shared" si="167"/>
        <v>4.8418178070898596</v>
      </c>
      <c r="I298" s="72"/>
      <c r="J298" s="104">
        <f>$J$19</f>
        <v>1.5800000000000002E-2</v>
      </c>
      <c r="K298" s="72"/>
      <c r="L298" s="69">
        <f>G298*((1+J298)^2)</f>
        <v>48481.455335400009</v>
      </c>
      <c r="N298" s="69">
        <f>L298/$N$6</f>
        <v>26934.141853000005</v>
      </c>
      <c r="P298" s="81">
        <f t="shared" si="158"/>
        <v>26960</v>
      </c>
      <c r="Q298" s="69"/>
      <c r="R298" s="74">
        <f t="shared" si="139"/>
        <v>25.85814699999537</v>
      </c>
      <c r="S298" s="77"/>
      <c r="T298" s="75">
        <f t="shared" si="140"/>
        <v>9.6005089529574937E-4</v>
      </c>
      <c r="U298" s="69"/>
      <c r="V298" s="81">
        <f t="shared" ref="V298:V307" si="179">P298/40</f>
        <v>674</v>
      </c>
    </row>
    <row r="299" spans="2:28" ht="15" customHeight="1">
      <c r="B299" s="72" t="s">
        <v>2024</v>
      </c>
      <c r="C299" s="73" t="s">
        <v>2187</v>
      </c>
      <c r="D299" s="73" t="s">
        <v>2197</v>
      </c>
      <c r="E299" s="73" t="s">
        <v>2201</v>
      </c>
      <c r="F299" s="102">
        <v>5327</v>
      </c>
      <c r="G299" s="102">
        <v>22074</v>
      </c>
      <c r="H299" s="80">
        <f t="shared" si="167"/>
        <v>4.1437957574619864</v>
      </c>
      <c r="I299" s="72"/>
      <c r="J299" s="104">
        <f>$J$19</f>
        <v>1.5800000000000002E-2</v>
      </c>
      <c r="K299" s="72"/>
      <c r="L299" s="69">
        <f>G299*((1+J299)^2)</f>
        <v>22777.048953360001</v>
      </c>
      <c r="N299" s="69">
        <f>L299/$N$6</f>
        <v>12653.9160852</v>
      </c>
      <c r="P299" s="81">
        <f t="shared" si="158"/>
        <v>12680</v>
      </c>
      <c r="Q299" s="69"/>
      <c r="R299" s="74">
        <f t="shared" si="139"/>
        <v>26.083914799999548</v>
      </c>
      <c r="S299" s="77"/>
      <c r="T299" s="75">
        <f t="shared" si="140"/>
        <v>2.061331419014802E-3</v>
      </c>
      <c r="U299" s="69"/>
      <c r="V299" s="81">
        <f t="shared" si="179"/>
        <v>317</v>
      </c>
    </row>
    <row r="300" spans="2:28" ht="15" customHeight="1">
      <c r="B300" s="72" t="s">
        <v>2024</v>
      </c>
      <c r="C300" s="73" t="s">
        <v>2187</v>
      </c>
      <c r="D300" s="73" t="s">
        <v>2197</v>
      </c>
      <c r="E300" s="73" t="s">
        <v>2202</v>
      </c>
      <c r="F300" s="102">
        <v>6264</v>
      </c>
      <c r="G300" s="102">
        <v>32572</v>
      </c>
      <c r="H300" s="80">
        <f t="shared" si="167"/>
        <v>5.1998722860791826</v>
      </c>
      <c r="I300" s="72"/>
      <c r="J300" s="104">
        <f>$J$19</f>
        <v>1.5800000000000002E-2</v>
      </c>
      <c r="K300" s="72"/>
      <c r="L300" s="69">
        <f>G300*((1+J300)^2)</f>
        <v>33609.406474080002</v>
      </c>
      <c r="N300" s="69">
        <f>L300/$N$6</f>
        <v>18671.892485600001</v>
      </c>
      <c r="P300" s="81">
        <f t="shared" si="158"/>
        <v>18680</v>
      </c>
      <c r="Q300" s="69"/>
      <c r="R300" s="74">
        <f t="shared" si="139"/>
        <v>8.1075143999987631</v>
      </c>
      <c r="S300" s="77"/>
      <c r="T300" s="75">
        <f t="shared" si="140"/>
        <v>4.3420956961118858E-4</v>
      </c>
      <c r="U300" s="69"/>
      <c r="V300" s="81">
        <f t="shared" si="179"/>
        <v>467</v>
      </c>
    </row>
    <row r="301" spans="2:28" ht="15" customHeight="1" thickBot="1">
      <c r="B301" s="95" t="s">
        <v>2024</v>
      </c>
      <c r="C301" s="96" t="s">
        <v>2187</v>
      </c>
      <c r="D301" s="96" t="s">
        <v>2197</v>
      </c>
      <c r="E301" s="96"/>
      <c r="F301" s="84">
        <f>SUM(F296:F300)</f>
        <v>41789</v>
      </c>
      <c r="G301" s="84">
        <f>SUM(G296:G300)</f>
        <v>206136</v>
      </c>
      <c r="H301" s="159">
        <f t="shared" si="167"/>
        <v>4.9327813539448178</v>
      </c>
      <c r="I301" s="72"/>
      <c r="J301" s="166"/>
      <c r="K301" s="72"/>
      <c r="L301" s="84">
        <f>SUM(L296:L300)</f>
        <v>212701.35739104002</v>
      </c>
      <c r="N301" s="84">
        <f>SUM(N296:N300)</f>
        <v>118167.42077280002</v>
      </c>
      <c r="P301" s="84">
        <f>SUM(P296:P300)</f>
        <v>118240</v>
      </c>
      <c r="Q301" s="69"/>
      <c r="R301" s="175">
        <f>SUM(R296:R300)</f>
        <v>72.579227199987145</v>
      </c>
      <c r="S301" s="77"/>
      <c r="T301" s="85">
        <f t="shared" si="140"/>
        <v>6.1420674772562659E-4</v>
      </c>
      <c r="U301" s="69"/>
      <c r="V301" s="84">
        <f>SUM(V296:V300)</f>
        <v>2956</v>
      </c>
    </row>
    <row r="302" spans="2:28" ht="15" customHeight="1" thickBot="1">
      <c r="B302" s="72"/>
      <c r="C302" s="73"/>
      <c r="D302" s="73"/>
      <c r="E302" s="73"/>
      <c r="F302" s="87">
        <f>F301+F295+F291</f>
        <v>105146</v>
      </c>
      <c r="G302" s="87">
        <f>G301+G295+G291</f>
        <v>468256</v>
      </c>
      <c r="H302" s="161">
        <f t="shared" si="167"/>
        <v>4.453388621535769</v>
      </c>
      <c r="I302" s="72"/>
      <c r="J302" s="169"/>
      <c r="K302" s="72"/>
      <c r="L302" s="87">
        <f>L301+L295+L291</f>
        <v>483169.78502784006</v>
      </c>
      <c r="N302" s="87">
        <f>N301+N295+N291</f>
        <v>268427.65834880003</v>
      </c>
      <c r="P302" s="87">
        <f>P301+P295+P291</f>
        <v>268640</v>
      </c>
      <c r="Q302" s="69"/>
      <c r="R302" s="176">
        <f>R301+R295+R291</f>
        <v>212.3416511999676</v>
      </c>
      <c r="S302" s="77"/>
      <c r="T302" s="86">
        <f t="shared" si="140"/>
        <v>7.910572722131592E-4</v>
      </c>
      <c r="U302" s="69"/>
      <c r="V302" s="87">
        <f>V301+V295+V291</f>
        <v>6716</v>
      </c>
    </row>
    <row r="303" spans="2:28" ht="15" customHeight="1">
      <c r="B303" s="72"/>
      <c r="C303" s="73"/>
      <c r="D303" s="73"/>
      <c r="E303" s="72" t="s">
        <v>1</v>
      </c>
      <c r="F303" s="79"/>
      <c r="G303" s="88"/>
      <c r="H303" s="80"/>
      <c r="I303" s="72"/>
      <c r="J303" s="104"/>
      <c r="K303" s="88"/>
      <c r="L303" s="88"/>
      <c r="M303" s="88"/>
      <c r="N303" s="88"/>
      <c r="O303" s="88"/>
      <c r="P303" s="88"/>
      <c r="Q303" s="88"/>
      <c r="R303" s="89"/>
      <c r="S303" s="88"/>
      <c r="T303" s="91"/>
      <c r="U303" s="88"/>
      <c r="V303" s="88"/>
      <c r="W303" s="88"/>
      <c r="X303" s="88"/>
      <c r="Y303" s="88"/>
      <c r="Z303" s="88"/>
      <c r="AA303" s="88"/>
      <c r="AB303" s="88"/>
    </row>
    <row r="304" spans="2:28" ht="15" customHeight="1">
      <c r="B304" s="72" t="s">
        <v>2024</v>
      </c>
      <c r="C304" s="73" t="s">
        <v>2203</v>
      </c>
      <c r="D304" s="73" t="s">
        <v>2204</v>
      </c>
      <c r="E304" s="73" t="s">
        <v>2205</v>
      </c>
      <c r="F304" s="102">
        <v>4279</v>
      </c>
      <c r="G304" s="102">
        <v>23454</v>
      </c>
      <c r="H304" s="80">
        <f t="shared" ref="H304:H318" si="180">G304/F304</f>
        <v>5.4811871932694558</v>
      </c>
      <c r="J304" s="104">
        <f t="shared" ref="J304:J309" si="181">$J$28</f>
        <v>4.02E-2</v>
      </c>
      <c r="L304" s="69">
        <f t="shared" ref="L304:L309" si="182">G304*((1+J304)^2)</f>
        <v>25377.604202160001</v>
      </c>
      <c r="N304" s="69">
        <f t="shared" ref="N304:N309" si="183">L304/$N$6</f>
        <v>14098.6690012</v>
      </c>
      <c r="P304" s="81">
        <f t="shared" si="158"/>
        <v>14120</v>
      </c>
      <c r="Q304" s="69"/>
      <c r="R304" s="74">
        <f t="shared" si="139"/>
        <v>21.330998800000089</v>
      </c>
      <c r="S304" s="77"/>
      <c r="T304" s="75">
        <f t="shared" si="140"/>
        <v>1.5129796151810155E-3</v>
      </c>
      <c r="U304" s="69"/>
      <c r="V304" s="81">
        <f t="shared" si="179"/>
        <v>353</v>
      </c>
    </row>
    <row r="305" spans="2:26" ht="15" customHeight="1">
      <c r="B305" s="72" t="s">
        <v>2024</v>
      </c>
      <c r="C305" s="73" t="s">
        <v>2203</v>
      </c>
      <c r="D305" s="73" t="s">
        <v>2204</v>
      </c>
      <c r="E305" s="73" t="s">
        <v>2206</v>
      </c>
      <c r="F305" s="102">
        <v>2456</v>
      </c>
      <c r="G305" s="102">
        <v>14080</v>
      </c>
      <c r="H305" s="80">
        <f t="shared" si="180"/>
        <v>5.7328990228013028</v>
      </c>
      <c r="J305" s="104">
        <f t="shared" si="181"/>
        <v>4.02E-2</v>
      </c>
      <c r="L305" s="69">
        <f t="shared" si="182"/>
        <v>15234.785843200001</v>
      </c>
      <c r="N305" s="69">
        <f t="shared" si="183"/>
        <v>8463.7699128888889</v>
      </c>
      <c r="P305" s="81">
        <f t="shared" si="158"/>
        <v>8480</v>
      </c>
      <c r="Q305" s="69"/>
      <c r="R305" s="74">
        <f t="shared" si="139"/>
        <v>16.230087111111061</v>
      </c>
      <c r="S305" s="77"/>
      <c r="T305" s="75">
        <f t="shared" si="140"/>
        <v>1.9175955015501291E-3</v>
      </c>
      <c r="U305" s="69"/>
      <c r="V305" s="81">
        <f t="shared" si="179"/>
        <v>212</v>
      </c>
    </row>
    <row r="306" spans="2:26" ht="15" customHeight="1">
      <c r="B306" s="72" t="s">
        <v>2024</v>
      </c>
      <c r="C306" s="73" t="s">
        <v>2203</v>
      </c>
      <c r="D306" s="73" t="s">
        <v>2204</v>
      </c>
      <c r="E306" s="73" t="s">
        <v>2204</v>
      </c>
      <c r="F306" s="102">
        <v>3229</v>
      </c>
      <c r="G306" s="102">
        <v>17730</v>
      </c>
      <c r="H306" s="80">
        <f t="shared" si="180"/>
        <v>5.4908640445958499</v>
      </c>
      <c r="J306" s="104">
        <f t="shared" si="181"/>
        <v>4.02E-2</v>
      </c>
      <c r="L306" s="69">
        <f t="shared" si="182"/>
        <v>19184.144389200002</v>
      </c>
      <c r="N306" s="69">
        <f t="shared" si="183"/>
        <v>10657.857994000002</v>
      </c>
      <c r="P306" s="81">
        <f t="shared" si="158"/>
        <v>10680</v>
      </c>
      <c r="Q306" s="69"/>
      <c r="R306" s="74">
        <f t="shared" si="139"/>
        <v>22.142005999998219</v>
      </c>
      <c r="S306" s="77"/>
      <c r="T306" s="75">
        <f t="shared" si="140"/>
        <v>2.0775287128486216E-3</v>
      </c>
      <c r="U306" s="69"/>
      <c r="V306" s="81">
        <f t="shared" si="179"/>
        <v>267</v>
      </c>
    </row>
    <row r="307" spans="2:26" ht="15" customHeight="1">
      <c r="B307" s="72" t="s">
        <v>2024</v>
      </c>
      <c r="C307" s="73" t="s">
        <v>2203</v>
      </c>
      <c r="D307" s="73" t="s">
        <v>2204</v>
      </c>
      <c r="E307" s="73" t="s">
        <v>2207</v>
      </c>
      <c r="F307" s="102">
        <v>1069</v>
      </c>
      <c r="G307" s="102">
        <v>4010</v>
      </c>
      <c r="H307" s="80">
        <f t="shared" si="180"/>
        <v>3.7511693171188027</v>
      </c>
      <c r="J307" s="104">
        <f t="shared" si="181"/>
        <v>4.02E-2</v>
      </c>
      <c r="L307" s="69">
        <f t="shared" si="182"/>
        <v>4338.8843204000004</v>
      </c>
      <c r="N307" s="69">
        <f t="shared" si="183"/>
        <v>2410.4912891111112</v>
      </c>
      <c r="P307" s="81">
        <f t="shared" si="158"/>
        <v>2440</v>
      </c>
      <c r="Q307" s="69"/>
      <c r="R307" s="74">
        <f t="shared" si="139"/>
        <v>29.5087108888888</v>
      </c>
      <c r="S307" s="77"/>
      <c r="T307" s="75">
        <f t="shared" si="140"/>
        <v>1.2241782835801237E-2</v>
      </c>
      <c r="U307" s="69"/>
      <c r="V307" s="81">
        <f t="shared" si="179"/>
        <v>61</v>
      </c>
    </row>
    <row r="308" spans="2:26" ht="15" customHeight="1">
      <c r="B308" s="72" t="s">
        <v>2024</v>
      </c>
      <c r="C308" s="73" t="s">
        <v>2203</v>
      </c>
      <c r="D308" s="73" t="s">
        <v>2204</v>
      </c>
      <c r="E308" s="73" t="s">
        <v>2208</v>
      </c>
      <c r="F308" s="102">
        <v>3379</v>
      </c>
      <c r="G308" s="102">
        <v>18446</v>
      </c>
      <c r="H308" s="80">
        <f t="shared" si="180"/>
        <v>5.4590115418762943</v>
      </c>
      <c r="J308" s="104">
        <f t="shared" si="181"/>
        <v>4.02E-2</v>
      </c>
      <c r="L308" s="69">
        <f t="shared" si="182"/>
        <v>19958.867873840001</v>
      </c>
      <c r="N308" s="69">
        <f t="shared" si="183"/>
        <v>11088.259929911112</v>
      </c>
      <c r="P308" s="81">
        <f t="shared" ref="P308:P309" si="184">ROUNDUP(N308/40,0)*40</f>
        <v>11120</v>
      </c>
      <c r="Q308" s="69"/>
      <c r="R308" s="74">
        <f t="shared" ref="R308:R309" si="185">P308-N308</f>
        <v>31.740070088888388</v>
      </c>
      <c r="S308" s="77"/>
      <c r="T308" s="75">
        <f t="shared" ref="T308:T310" si="186">R308/N308</f>
        <v>2.8624933298387091E-3</v>
      </c>
      <c r="U308" s="69"/>
      <c r="V308" s="81">
        <f t="shared" ref="V308:V309" si="187">P308/40</f>
        <v>278</v>
      </c>
    </row>
    <row r="309" spans="2:26" ht="15" customHeight="1">
      <c r="B309" s="72" t="s">
        <v>2024</v>
      </c>
      <c r="C309" s="73" t="s">
        <v>2203</v>
      </c>
      <c r="D309" s="73" t="s">
        <v>2204</v>
      </c>
      <c r="E309" s="73" t="s">
        <v>2209</v>
      </c>
      <c r="F309" s="102">
        <v>4583</v>
      </c>
      <c r="G309" s="102">
        <v>26076</v>
      </c>
      <c r="H309" s="80">
        <f t="shared" si="180"/>
        <v>5.6897228889373777</v>
      </c>
      <c r="J309" s="104">
        <f t="shared" si="181"/>
        <v>4.02E-2</v>
      </c>
      <c r="L309" s="69">
        <f t="shared" si="182"/>
        <v>28214.650259040001</v>
      </c>
      <c r="N309" s="69">
        <f t="shared" si="183"/>
        <v>15674.805699466668</v>
      </c>
      <c r="P309" s="81">
        <f t="shared" si="184"/>
        <v>15680</v>
      </c>
      <c r="Q309" s="69"/>
      <c r="R309" s="74">
        <f t="shared" si="185"/>
        <v>5.1943005333323526</v>
      </c>
      <c r="S309" s="77"/>
      <c r="T309" s="75">
        <f t="shared" si="186"/>
        <v>3.3137894229266828E-4</v>
      </c>
      <c r="U309" s="69"/>
      <c r="V309" s="81">
        <f t="shared" si="187"/>
        <v>392</v>
      </c>
    </row>
    <row r="310" spans="2:26" ht="15" customHeight="1" thickBot="1">
      <c r="B310" s="95" t="s">
        <v>2024</v>
      </c>
      <c r="C310" s="96" t="s">
        <v>2203</v>
      </c>
      <c r="D310" s="96" t="s">
        <v>2204</v>
      </c>
      <c r="E310" s="96"/>
      <c r="F310" s="84">
        <f>SUM(F304:F309)</f>
        <v>18995</v>
      </c>
      <c r="G310" s="84">
        <f>SUM(G304:G309)</f>
        <v>103796</v>
      </c>
      <c r="H310" s="159">
        <f t="shared" si="180"/>
        <v>5.4643853645696234</v>
      </c>
      <c r="J310" s="166"/>
      <c r="K310" s="88"/>
      <c r="L310" s="84">
        <f>SUM(L304:L309)</f>
        <v>112308.93688784001</v>
      </c>
      <c r="M310" s="88"/>
      <c r="N310" s="84">
        <f>SUM(N304:N309)</f>
        <v>62393.853826577775</v>
      </c>
      <c r="O310" s="88"/>
      <c r="P310" s="84">
        <f>SUM(P304:P309)</f>
        <v>62520</v>
      </c>
      <c r="Q310" s="88"/>
      <c r="R310" s="175">
        <f>SUM(R304:R309)</f>
        <v>126.14617342221891</v>
      </c>
      <c r="S310" s="88"/>
      <c r="T310" s="85">
        <f t="shared" si="186"/>
        <v>2.0217724292658566E-3</v>
      </c>
      <c r="U310" s="88"/>
      <c r="V310" s="84">
        <f>SUM(V304:V309)</f>
        <v>1563</v>
      </c>
      <c r="W310" s="88"/>
      <c r="X310" s="88"/>
      <c r="Y310" s="88"/>
      <c r="Z310" s="88"/>
    </row>
    <row r="311" spans="2:26" ht="15" customHeight="1">
      <c r="B311" s="72" t="s">
        <v>2024</v>
      </c>
      <c r="C311" s="73" t="s">
        <v>2203</v>
      </c>
      <c r="D311" s="73" t="s">
        <v>2210</v>
      </c>
      <c r="E311" s="73" t="s">
        <v>2211</v>
      </c>
      <c r="F311" s="102">
        <v>4004</v>
      </c>
      <c r="G311" s="102">
        <v>21881</v>
      </c>
      <c r="H311" s="80">
        <f t="shared" si="180"/>
        <v>5.4647852147852145</v>
      </c>
      <c r="J311" s="104">
        <f t="shared" ref="J311:J316" si="188">$J$28</f>
        <v>4.02E-2</v>
      </c>
      <c r="L311" s="69">
        <f t="shared" ref="L311:L316" si="189">G311*((1+J311)^2)</f>
        <v>23675.592971240003</v>
      </c>
      <c r="N311" s="69">
        <f t="shared" ref="N311:N316" si="190">L311/$N$6</f>
        <v>13153.107206244445</v>
      </c>
      <c r="P311" s="81">
        <f t="shared" si="158"/>
        <v>13160</v>
      </c>
      <c r="Q311" s="69"/>
      <c r="R311" s="74">
        <f t="shared" si="139"/>
        <v>6.8927937555545213</v>
      </c>
      <c r="S311" s="77"/>
      <c r="T311" s="75">
        <f t="shared" si="140"/>
        <v>5.2404299968620064E-4</v>
      </c>
      <c r="U311" s="69"/>
      <c r="V311" s="81">
        <f t="shared" ref="V311:V329" si="191">P311/40</f>
        <v>329</v>
      </c>
    </row>
    <row r="312" spans="2:26" ht="15" customHeight="1">
      <c r="B312" s="72" t="s">
        <v>2024</v>
      </c>
      <c r="C312" s="73" t="s">
        <v>2203</v>
      </c>
      <c r="D312" s="73" t="s">
        <v>2210</v>
      </c>
      <c r="E312" s="73" t="s">
        <v>2212</v>
      </c>
      <c r="F312" s="102">
        <v>1936</v>
      </c>
      <c r="G312" s="102">
        <v>10789</v>
      </c>
      <c r="H312" s="80">
        <f t="shared" si="180"/>
        <v>5.5728305785123968</v>
      </c>
      <c r="J312" s="104">
        <f t="shared" si="188"/>
        <v>4.02E-2</v>
      </c>
      <c r="L312" s="69">
        <f t="shared" si="189"/>
        <v>11673.871055560001</v>
      </c>
      <c r="N312" s="69">
        <f t="shared" si="190"/>
        <v>6485.4839197555557</v>
      </c>
      <c r="P312" s="81">
        <f t="shared" si="158"/>
        <v>6520</v>
      </c>
      <c r="Q312" s="69"/>
      <c r="R312" s="74">
        <f t="shared" si="139"/>
        <v>34.516080244444311</v>
      </c>
      <c r="S312" s="77"/>
      <c r="T312" s="75">
        <f t="shared" si="140"/>
        <v>5.3220516266032549E-3</v>
      </c>
      <c r="U312" s="69"/>
      <c r="V312" s="81">
        <f t="shared" si="191"/>
        <v>163</v>
      </c>
    </row>
    <row r="313" spans="2:26" ht="15" customHeight="1">
      <c r="B313" s="72" t="s">
        <v>2024</v>
      </c>
      <c r="C313" s="73" t="s">
        <v>2203</v>
      </c>
      <c r="D313" s="73" t="s">
        <v>2210</v>
      </c>
      <c r="E313" s="76" t="s">
        <v>1897</v>
      </c>
      <c r="F313" s="102">
        <v>3691</v>
      </c>
      <c r="G313" s="102">
        <v>21393</v>
      </c>
      <c r="H313" s="80">
        <f t="shared" si="180"/>
        <v>5.7959902465456512</v>
      </c>
      <c r="J313" s="104">
        <f t="shared" si="188"/>
        <v>4.02E-2</v>
      </c>
      <c r="L313" s="69">
        <f t="shared" si="189"/>
        <v>23147.56914372</v>
      </c>
      <c r="N313" s="69">
        <f t="shared" si="190"/>
        <v>12859.7606354</v>
      </c>
      <c r="P313" s="81">
        <f t="shared" si="158"/>
        <v>12880</v>
      </c>
      <c r="Q313" s="69"/>
      <c r="R313" s="74">
        <f t="shared" si="139"/>
        <v>20.239364600000044</v>
      </c>
      <c r="S313" s="77"/>
      <c r="T313" s="75">
        <f t="shared" si="140"/>
        <v>1.5738523580513366E-3</v>
      </c>
      <c r="U313" s="69"/>
      <c r="V313" s="81">
        <f t="shared" si="191"/>
        <v>322</v>
      </c>
    </row>
    <row r="314" spans="2:26" ht="15" customHeight="1">
      <c r="B314" s="72" t="s">
        <v>2024</v>
      </c>
      <c r="C314" s="73" t="s">
        <v>2203</v>
      </c>
      <c r="D314" s="73" t="s">
        <v>2210</v>
      </c>
      <c r="E314" s="76" t="s">
        <v>1898</v>
      </c>
      <c r="F314" s="102">
        <v>2112</v>
      </c>
      <c r="G314" s="102">
        <v>12613</v>
      </c>
      <c r="H314" s="80">
        <f t="shared" si="180"/>
        <v>5.9720643939393936</v>
      </c>
      <c r="J314" s="104">
        <f t="shared" si="188"/>
        <v>4.02E-2</v>
      </c>
      <c r="L314" s="69">
        <f t="shared" si="189"/>
        <v>13647.468312520001</v>
      </c>
      <c r="N314" s="69">
        <f t="shared" si="190"/>
        <v>7581.9268402888893</v>
      </c>
      <c r="P314" s="81">
        <f t="shared" si="158"/>
        <v>7600</v>
      </c>
      <c r="Q314" s="69"/>
      <c r="R314" s="74">
        <f t="shared" si="139"/>
        <v>18.073159711110748</v>
      </c>
      <c r="S314" s="77"/>
      <c r="T314" s="75">
        <f t="shared" si="140"/>
        <v>2.3837159196885786E-3</v>
      </c>
      <c r="U314" s="69"/>
      <c r="V314" s="81">
        <f t="shared" si="191"/>
        <v>190</v>
      </c>
    </row>
    <row r="315" spans="2:26" ht="15" customHeight="1">
      <c r="B315" s="72" t="s">
        <v>2024</v>
      </c>
      <c r="C315" s="73" t="s">
        <v>2203</v>
      </c>
      <c r="D315" s="73" t="s">
        <v>2210</v>
      </c>
      <c r="E315" s="76" t="s">
        <v>1899</v>
      </c>
      <c r="F315" s="102">
        <v>2932</v>
      </c>
      <c r="G315" s="102">
        <v>16734</v>
      </c>
      <c r="H315" s="80">
        <f t="shared" si="180"/>
        <v>5.707366984993179</v>
      </c>
      <c r="J315" s="104">
        <f t="shared" si="188"/>
        <v>4.02E-2</v>
      </c>
      <c r="L315" s="69">
        <f t="shared" si="189"/>
        <v>18106.45641336</v>
      </c>
      <c r="N315" s="69">
        <f t="shared" si="190"/>
        <v>10059.142451866666</v>
      </c>
      <c r="P315" s="81">
        <f t="shared" si="158"/>
        <v>10080</v>
      </c>
      <c r="Q315" s="69"/>
      <c r="R315" s="74">
        <f t="shared" si="139"/>
        <v>20.857548133333694</v>
      </c>
      <c r="S315" s="77"/>
      <c r="T315" s="75">
        <f t="shared" si="140"/>
        <v>2.0734916751738788E-3</v>
      </c>
      <c r="U315" s="69"/>
      <c r="V315" s="81">
        <f t="shared" si="191"/>
        <v>252</v>
      </c>
    </row>
    <row r="316" spans="2:26" ht="15" customHeight="1">
      <c r="B316" s="72" t="s">
        <v>2024</v>
      </c>
      <c r="C316" s="73" t="s">
        <v>2203</v>
      </c>
      <c r="D316" s="73" t="s">
        <v>2210</v>
      </c>
      <c r="E316" s="76" t="s">
        <v>1900</v>
      </c>
      <c r="F316" s="102">
        <v>4851</v>
      </c>
      <c r="G316" s="102">
        <v>26168</v>
      </c>
      <c r="H316" s="80">
        <f t="shared" si="180"/>
        <v>5.3943516800659657</v>
      </c>
      <c r="J316" s="104">
        <f t="shared" si="188"/>
        <v>4.02E-2</v>
      </c>
      <c r="L316" s="69">
        <f t="shared" si="189"/>
        <v>28314.19573472</v>
      </c>
      <c r="N316" s="69">
        <f t="shared" si="190"/>
        <v>15730.108741511111</v>
      </c>
      <c r="P316" s="81">
        <f t="shared" si="158"/>
        <v>15760</v>
      </c>
      <c r="Q316" s="69"/>
      <c r="R316" s="74">
        <f t="shared" si="139"/>
        <v>29.891258488889434</v>
      </c>
      <c r="S316" s="77"/>
      <c r="T316" s="75">
        <f t="shared" si="140"/>
        <v>1.9002575875402331E-3</v>
      </c>
      <c r="U316" s="69"/>
      <c r="V316" s="81">
        <f t="shared" si="191"/>
        <v>394</v>
      </c>
    </row>
    <row r="317" spans="2:26" ht="15" customHeight="1" thickBot="1">
      <c r="B317" s="95" t="s">
        <v>2024</v>
      </c>
      <c r="C317" s="96" t="s">
        <v>2203</v>
      </c>
      <c r="D317" s="96" t="s">
        <v>2210</v>
      </c>
      <c r="E317" s="106"/>
      <c r="F317" s="84">
        <f>SUM(F311:F316)</f>
        <v>19526</v>
      </c>
      <c r="G317" s="84">
        <f>SUM(G311:G316)</f>
        <v>109578</v>
      </c>
      <c r="H317" s="159">
        <f t="shared" si="180"/>
        <v>5.6119020792789103</v>
      </c>
      <c r="J317" s="166"/>
      <c r="L317" s="84">
        <f>SUM(L311:L316)</f>
        <v>118565.15363112002</v>
      </c>
      <c r="N317" s="84">
        <f>SUM(N311:N316)</f>
        <v>65869.529795066672</v>
      </c>
      <c r="P317" s="84">
        <f>SUM(P311:P316)</f>
        <v>66000</v>
      </c>
      <c r="Q317" s="69"/>
      <c r="R317" s="175">
        <f>SUM(R311:R316)</f>
        <v>130.47020493333275</v>
      </c>
      <c r="S317" s="77"/>
      <c r="T317" s="85">
        <f t="shared" si="140"/>
        <v>1.980736849636725E-3</v>
      </c>
      <c r="U317" s="69"/>
      <c r="V317" s="84">
        <f>SUM(V311:V316)</f>
        <v>1650</v>
      </c>
    </row>
    <row r="318" spans="2:26" ht="15" customHeight="1" thickBot="1">
      <c r="B318" s="72"/>
      <c r="C318" s="73"/>
      <c r="D318" s="73"/>
      <c r="E318" s="76"/>
      <c r="F318" s="87">
        <f>F317+F310</f>
        <v>38521</v>
      </c>
      <c r="G318" s="87">
        <f>G317+G310</f>
        <v>213374</v>
      </c>
      <c r="H318" s="161">
        <f t="shared" si="180"/>
        <v>5.539160457932037</v>
      </c>
      <c r="J318" s="169"/>
      <c r="L318" s="87">
        <f>L317+L310</f>
        <v>230874.09051896003</v>
      </c>
      <c r="N318" s="87">
        <f>N317+N310</f>
        <v>128263.38362164445</v>
      </c>
      <c r="P318" s="87">
        <f>P317+P310</f>
        <v>128520</v>
      </c>
      <c r="Q318" s="69"/>
      <c r="R318" s="176">
        <f>R317+R310</f>
        <v>256.61637835555166</v>
      </c>
      <c r="S318" s="77"/>
      <c r="T318" s="86">
        <f t="shared" si="140"/>
        <v>2.0006986492148615E-3</v>
      </c>
      <c r="U318" s="69"/>
      <c r="V318" s="87">
        <f>V317+V310</f>
        <v>3213</v>
      </c>
    </row>
    <row r="319" spans="2:26" ht="15" customHeight="1">
      <c r="B319" s="72"/>
      <c r="C319" s="73"/>
      <c r="D319" s="73"/>
      <c r="E319" s="72" t="s">
        <v>1</v>
      </c>
      <c r="F319" s="79"/>
      <c r="G319" s="88"/>
      <c r="H319" s="80"/>
      <c r="J319" s="104"/>
      <c r="K319" s="88"/>
      <c r="L319" s="88"/>
      <c r="M319" s="88"/>
      <c r="N319" s="88"/>
      <c r="O319" s="88"/>
      <c r="P319" s="88"/>
      <c r="Q319" s="88"/>
      <c r="R319" s="89"/>
      <c r="S319" s="88"/>
      <c r="T319" s="91"/>
      <c r="U319" s="88"/>
      <c r="V319" s="88"/>
      <c r="W319" s="88"/>
      <c r="X319" s="88"/>
      <c r="Y319" s="88"/>
      <c r="Z319" s="88"/>
    </row>
    <row r="320" spans="2:26" ht="15" customHeight="1">
      <c r="B320" s="72" t="s">
        <v>2024</v>
      </c>
      <c r="C320" s="73" t="s">
        <v>2213</v>
      </c>
      <c r="D320" s="73" t="s">
        <v>2179</v>
      </c>
      <c r="E320" s="76" t="s">
        <v>1901</v>
      </c>
      <c r="F320" s="102">
        <v>8754</v>
      </c>
      <c r="G320" s="102">
        <v>49497</v>
      </c>
      <c r="H320" s="80">
        <f t="shared" ref="H320:H326" si="192">G320/F320</f>
        <v>5.6542152159013019</v>
      </c>
      <c r="J320" s="104">
        <f>$J$38</f>
        <v>3.5499999999999997E-2</v>
      </c>
      <c r="L320" s="69">
        <f t="shared" ref="L320:L325" si="193">G320*((1+J320)^2)</f>
        <v>53073.665594250015</v>
      </c>
      <c r="N320" s="69">
        <f t="shared" ref="N320:N325" si="194">L320/$N$6</f>
        <v>29485.369774583341</v>
      </c>
      <c r="P320" s="81">
        <f t="shared" si="158"/>
        <v>29520</v>
      </c>
      <c r="Q320" s="69"/>
      <c r="R320" s="74">
        <f t="shared" si="139"/>
        <v>34.630225416658504</v>
      </c>
      <c r="S320" s="77"/>
      <c r="T320" s="75">
        <f t="shared" si="140"/>
        <v>1.1744884219329029E-3</v>
      </c>
      <c r="U320" s="69"/>
      <c r="V320" s="81">
        <f t="shared" si="191"/>
        <v>738</v>
      </c>
    </row>
    <row r="321" spans="2:26" ht="15" customHeight="1">
      <c r="B321" s="72" t="s">
        <v>2024</v>
      </c>
      <c r="C321" s="73" t="s">
        <v>2213</v>
      </c>
      <c r="D321" s="73" t="s">
        <v>2179</v>
      </c>
      <c r="E321" s="76" t="s">
        <v>1902</v>
      </c>
      <c r="F321" s="102">
        <v>6500</v>
      </c>
      <c r="G321" s="102">
        <v>35565</v>
      </c>
      <c r="H321" s="80">
        <f t="shared" si="192"/>
        <v>5.4715384615384615</v>
      </c>
      <c r="J321" s="104">
        <v>3.5499999999999997E-2</v>
      </c>
      <c r="L321" s="69">
        <f t="shared" si="193"/>
        <v>38134.935791250005</v>
      </c>
      <c r="N321" s="69">
        <f t="shared" si="194"/>
        <v>21186.075439583336</v>
      </c>
      <c r="P321" s="81">
        <f t="shared" si="158"/>
        <v>21200</v>
      </c>
      <c r="Q321" s="69"/>
      <c r="R321" s="74">
        <f t="shared" si="139"/>
        <v>13.924560416664463</v>
      </c>
      <c r="S321" s="77"/>
      <c r="T321" s="75">
        <f t="shared" si="140"/>
        <v>6.5725058217475671E-4</v>
      </c>
      <c r="U321" s="69"/>
      <c r="V321" s="81">
        <f t="shared" si="191"/>
        <v>530</v>
      </c>
    </row>
    <row r="322" spans="2:26" ht="15" customHeight="1">
      <c r="B322" s="72" t="s">
        <v>2024</v>
      </c>
      <c r="C322" s="73" t="s">
        <v>2213</v>
      </c>
      <c r="D322" s="73" t="s">
        <v>2179</v>
      </c>
      <c r="E322" s="76" t="s">
        <v>1903</v>
      </c>
      <c r="F322" s="102">
        <v>3792</v>
      </c>
      <c r="G322" s="102">
        <v>16796</v>
      </c>
      <c r="H322" s="80">
        <f t="shared" si="192"/>
        <v>4.4293248945147683</v>
      </c>
      <c r="J322" s="104">
        <v>3.5499999999999997E-2</v>
      </c>
      <c r="L322" s="69">
        <f t="shared" si="193"/>
        <v>18009.683159000004</v>
      </c>
      <c r="N322" s="69">
        <f t="shared" si="194"/>
        <v>10005.379532777779</v>
      </c>
      <c r="P322" s="81">
        <f t="shared" si="158"/>
        <v>10040</v>
      </c>
      <c r="Q322" s="69"/>
      <c r="R322" s="74">
        <f t="shared" si="139"/>
        <v>34.620467222221123</v>
      </c>
      <c r="S322" s="77"/>
      <c r="T322" s="75">
        <f t="shared" si="140"/>
        <v>3.460185304196001E-3</v>
      </c>
      <c r="U322" s="69"/>
      <c r="V322" s="81">
        <f t="shared" si="191"/>
        <v>251</v>
      </c>
    </row>
    <row r="323" spans="2:26" ht="15" customHeight="1">
      <c r="B323" s="72" t="s">
        <v>2024</v>
      </c>
      <c r="C323" s="73" t="s">
        <v>2213</v>
      </c>
      <c r="D323" s="73" t="s">
        <v>2179</v>
      </c>
      <c r="E323" s="76" t="s">
        <v>1904</v>
      </c>
      <c r="F323" s="102">
        <v>6411</v>
      </c>
      <c r="G323" s="102">
        <v>35462</v>
      </c>
      <c r="H323" s="80">
        <f t="shared" si="192"/>
        <v>5.5314303540789265</v>
      </c>
      <c r="J323" s="104">
        <v>3.5499999999999997E-2</v>
      </c>
      <c r="L323" s="69">
        <f t="shared" si="193"/>
        <v>38024.492985500008</v>
      </c>
      <c r="N323" s="69">
        <f t="shared" si="194"/>
        <v>21124.718325277783</v>
      </c>
      <c r="P323" s="81">
        <f t="shared" si="158"/>
        <v>21160</v>
      </c>
      <c r="Q323" s="69"/>
      <c r="R323" s="74">
        <f t="shared" si="139"/>
        <v>35.281674722216849</v>
      </c>
      <c r="S323" s="77"/>
      <c r="T323" s="75">
        <f t="shared" si="140"/>
        <v>1.670160717835413E-3</v>
      </c>
      <c r="U323" s="69"/>
      <c r="V323" s="81">
        <f t="shared" si="191"/>
        <v>529</v>
      </c>
    </row>
    <row r="324" spans="2:26" ht="15" customHeight="1">
      <c r="B324" s="72" t="s">
        <v>2024</v>
      </c>
      <c r="C324" s="73" t="s">
        <v>2213</v>
      </c>
      <c r="D324" s="73" t="s">
        <v>2179</v>
      </c>
      <c r="E324" s="76" t="s">
        <v>1905</v>
      </c>
      <c r="F324" s="102">
        <v>6375</v>
      </c>
      <c r="G324" s="102">
        <v>36022</v>
      </c>
      <c r="H324" s="80">
        <f t="shared" si="192"/>
        <v>5.6505098039215689</v>
      </c>
      <c r="J324" s="104">
        <v>3.5499999999999997E-2</v>
      </c>
      <c r="L324" s="69">
        <f t="shared" si="193"/>
        <v>38624.958725500008</v>
      </c>
      <c r="N324" s="69">
        <f t="shared" si="194"/>
        <v>21458.310403055559</v>
      </c>
      <c r="P324" s="81">
        <f t="shared" si="158"/>
        <v>21480</v>
      </c>
      <c r="Q324" s="69"/>
      <c r="R324" s="74">
        <f t="shared" si="139"/>
        <v>21.689596944441291</v>
      </c>
      <c r="S324" s="77"/>
      <c r="T324" s="75">
        <f t="shared" si="140"/>
        <v>1.0107784134464192E-3</v>
      </c>
      <c r="U324" s="69"/>
      <c r="V324" s="81">
        <f t="shared" si="191"/>
        <v>537</v>
      </c>
    </row>
    <row r="325" spans="2:26" ht="15" customHeight="1">
      <c r="B325" s="72" t="s">
        <v>2024</v>
      </c>
      <c r="C325" s="73" t="s">
        <v>2213</v>
      </c>
      <c r="D325" s="73" t="s">
        <v>2179</v>
      </c>
      <c r="E325" s="76" t="s">
        <v>1906</v>
      </c>
      <c r="F325" s="102">
        <v>11390</v>
      </c>
      <c r="G325" s="102">
        <v>63585</v>
      </c>
      <c r="H325" s="80">
        <f t="shared" si="192"/>
        <v>5.5825285338015807</v>
      </c>
      <c r="J325" s="104">
        <v>3.5499999999999997E-2</v>
      </c>
      <c r="L325" s="69">
        <f t="shared" si="193"/>
        <v>68179.66799625002</v>
      </c>
      <c r="N325" s="69">
        <f t="shared" si="194"/>
        <v>37877.593331250013</v>
      </c>
      <c r="P325" s="81">
        <f t="shared" si="158"/>
        <v>37880</v>
      </c>
      <c r="Q325" s="69"/>
      <c r="R325" s="74">
        <f t="shared" si="139"/>
        <v>2.4066687499871477</v>
      </c>
      <c r="S325" s="77"/>
      <c r="T325" s="75">
        <f t="shared" si="140"/>
        <v>6.3538058739375682E-5</v>
      </c>
      <c r="U325" s="69"/>
      <c r="V325" s="81">
        <f t="shared" si="191"/>
        <v>947</v>
      </c>
    </row>
    <row r="326" spans="2:26" ht="15" customHeight="1" thickBot="1">
      <c r="B326" s="97" t="s">
        <v>2024</v>
      </c>
      <c r="C326" s="98" t="s">
        <v>2213</v>
      </c>
      <c r="D326" s="98" t="s">
        <v>2179</v>
      </c>
      <c r="E326" s="109"/>
      <c r="F326" s="82">
        <f>SUM(F320:F325)</f>
        <v>43222</v>
      </c>
      <c r="G326" s="82">
        <f>SUM(G320:G325)</f>
        <v>236927</v>
      </c>
      <c r="H326" s="163">
        <f t="shared" si="192"/>
        <v>5.4816297256027022</v>
      </c>
      <c r="J326" s="171"/>
      <c r="K326" s="88"/>
      <c r="L326" s="82">
        <f>SUM(L320:L325)</f>
        <v>254047.40425175003</v>
      </c>
      <c r="M326" s="88"/>
      <c r="N326" s="82">
        <f>SUM(N320:N325)</f>
        <v>141137.44680652779</v>
      </c>
      <c r="O326" s="88"/>
      <c r="P326" s="82">
        <f>SUM(P320:P325)</f>
        <v>141280</v>
      </c>
      <c r="Q326" s="88"/>
      <c r="R326" s="177">
        <f>SUM(R320:R325)</f>
        <v>142.55319347218938</v>
      </c>
      <c r="S326" s="88"/>
      <c r="T326" s="83">
        <f t="shared" ref="T326" si="195">R326/N326</f>
        <v>1.0100309782959465E-3</v>
      </c>
      <c r="U326" s="88"/>
      <c r="V326" s="82">
        <f>SUM(V320:V325)</f>
        <v>3532</v>
      </c>
      <c r="W326" s="88"/>
      <c r="X326" s="88"/>
      <c r="Y326" s="88"/>
      <c r="Z326" s="88"/>
    </row>
    <row r="327" spans="2:26" ht="15" customHeight="1">
      <c r="B327" s="72"/>
      <c r="C327" s="73"/>
      <c r="D327" s="73"/>
      <c r="E327" s="72" t="s">
        <v>1</v>
      </c>
      <c r="F327" s="79"/>
      <c r="G327" s="88"/>
      <c r="H327" s="80"/>
      <c r="J327" s="104"/>
      <c r="K327" s="88"/>
      <c r="L327" s="88"/>
      <c r="M327" s="88"/>
      <c r="N327" s="88"/>
      <c r="O327" s="88"/>
      <c r="P327" s="88"/>
      <c r="Q327" s="88"/>
      <c r="R327" s="89"/>
      <c r="S327" s="88"/>
      <c r="T327" s="91"/>
      <c r="U327" s="88"/>
      <c r="V327" s="88"/>
      <c r="W327" s="88"/>
      <c r="X327" s="88"/>
      <c r="Y327" s="88"/>
      <c r="Z327" s="88"/>
    </row>
    <row r="328" spans="2:26" ht="15" customHeight="1">
      <c r="B328" s="72" t="s">
        <v>2024</v>
      </c>
      <c r="C328" s="73" t="s">
        <v>2214</v>
      </c>
      <c r="D328" s="73" t="s">
        <v>2215</v>
      </c>
      <c r="E328" s="76" t="s">
        <v>1907</v>
      </c>
      <c r="F328" s="102">
        <v>10048</v>
      </c>
      <c r="G328" s="102">
        <v>54092</v>
      </c>
      <c r="H328" s="80">
        <f t="shared" ref="H328:H343" si="196">G328/F328</f>
        <v>5.3833598726114653</v>
      </c>
      <c r="J328" s="104">
        <f t="shared" ref="J328:J335" si="197">$J$21</f>
        <v>2.5399999999999999E-2</v>
      </c>
      <c r="L328" s="69">
        <f t="shared" ref="L328:L335" si="198">G328*((1+J328)^2)</f>
        <v>56874.771594720005</v>
      </c>
      <c r="N328" s="69">
        <f t="shared" ref="N328:N335" si="199">L328/$N$6</f>
        <v>31597.095330400003</v>
      </c>
      <c r="P328" s="81">
        <f t="shared" si="158"/>
        <v>31600</v>
      </c>
      <c r="Q328" s="69"/>
      <c r="R328" s="74">
        <f t="shared" ref="R328:R400" si="200">P328-N328</f>
        <v>2.9046695999968506</v>
      </c>
      <c r="S328" s="77"/>
      <c r="T328" s="75">
        <f t="shared" ref="T328:T400" si="201">R328/N328</f>
        <v>9.1928374099698584E-5</v>
      </c>
      <c r="U328" s="69"/>
      <c r="V328" s="81">
        <f t="shared" si="191"/>
        <v>790</v>
      </c>
    </row>
    <row r="329" spans="2:26" ht="15" customHeight="1">
      <c r="B329" s="72" t="s">
        <v>2024</v>
      </c>
      <c r="C329" s="73" t="s">
        <v>2214</v>
      </c>
      <c r="D329" s="73" t="s">
        <v>2215</v>
      </c>
      <c r="E329" s="76" t="s">
        <v>1908</v>
      </c>
      <c r="F329" s="102">
        <v>4553</v>
      </c>
      <c r="G329" s="102">
        <v>28872</v>
      </c>
      <c r="H329" s="80">
        <f t="shared" si="196"/>
        <v>6.3413134197232592</v>
      </c>
      <c r="J329" s="104">
        <f t="shared" si="197"/>
        <v>2.5399999999999999E-2</v>
      </c>
      <c r="L329" s="69">
        <f t="shared" si="198"/>
        <v>30357.324659520003</v>
      </c>
      <c r="N329" s="69">
        <f t="shared" si="199"/>
        <v>16865.1803664</v>
      </c>
      <c r="P329" s="81">
        <f t="shared" si="158"/>
        <v>16880</v>
      </c>
      <c r="Q329" s="69"/>
      <c r="R329" s="74">
        <f t="shared" si="200"/>
        <v>14.819633600000088</v>
      </c>
      <c r="S329" s="77"/>
      <c r="T329" s="75">
        <f t="shared" si="201"/>
        <v>8.7871183574916314E-4</v>
      </c>
      <c r="U329" s="69"/>
      <c r="V329" s="81">
        <f t="shared" si="191"/>
        <v>422</v>
      </c>
    </row>
    <row r="330" spans="2:26" ht="15" customHeight="1">
      <c r="B330" s="72" t="s">
        <v>2024</v>
      </c>
      <c r="C330" s="73" t="s">
        <v>2214</v>
      </c>
      <c r="D330" s="73" t="s">
        <v>2215</v>
      </c>
      <c r="E330" s="76" t="s">
        <v>1909</v>
      </c>
      <c r="F330" s="102">
        <v>5522</v>
      </c>
      <c r="G330" s="102">
        <v>29799</v>
      </c>
      <c r="H330" s="80">
        <f t="shared" si="196"/>
        <v>5.3964143426294822</v>
      </c>
      <c r="J330" s="104">
        <f t="shared" si="197"/>
        <v>2.5399999999999999E-2</v>
      </c>
      <c r="L330" s="69">
        <f t="shared" si="198"/>
        <v>31332.014322840005</v>
      </c>
      <c r="N330" s="69">
        <f t="shared" si="199"/>
        <v>17406.674623800001</v>
      </c>
      <c r="P330" s="81">
        <f t="shared" ref="P330:P334" si="202">ROUNDUP(N330/40,0)*40</f>
        <v>17440</v>
      </c>
      <c r="Q330" s="69"/>
      <c r="R330" s="74">
        <f t="shared" ref="R330:R334" si="203">P330-N330</f>
        <v>33.325376199998573</v>
      </c>
      <c r="S330" s="77"/>
      <c r="T330" s="75">
        <f t="shared" ref="T330:T334" si="204">R330/N330</f>
        <v>1.9145170987704373E-3</v>
      </c>
      <c r="U330" s="69"/>
      <c r="V330" s="81">
        <f t="shared" ref="V330:V334" si="205">P330/40</f>
        <v>436</v>
      </c>
    </row>
    <row r="331" spans="2:26" ht="15" customHeight="1">
      <c r="B331" s="72" t="s">
        <v>2024</v>
      </c>
      <c r="C331" s="73" t="s">
        <v>2214</v>
      </c>
      <c r="D331" s="73" t="s">
        <v>2215</v>
      </c>
      <c r="E331" s="76" t="s">
        <v>1910</v>
      </c>
      <c r="F331" s="102">
        <v>4659</v>
      </c>
      <c r="G331" s="102">
        <v>17725</v>
      </c>
      <c r="H331" s="80">
        <f t="shared" si="196"/>
        <v>3.8044644773556557</v>
      </c>
      <c r="J331" s="104">
        <f t="shared" si="197"/>
        <v>2.5399999999999999E-2</v>
      </c>
      <c r="L331" s="69">
        <f t="shared" si="198"/>
        <v>18636.865461000001</v>
      </c>
      <c r="N331" s="69">
        <f t="shared" si="199"/>
        <v>10353.814145</v>
      </c>
      <c r="P331" s="81">
        <f t="shared" si="202"/>
        <v>10360</v>
      </c>
      <c r="Q331" s="69"/>
      <c r="R331" s="74">
        <f t="shared" si="203"/>
        <v>6.1858549999997194</v>
      </c>
      <c r="S331" s="77"/>
      <c r="T331" s="75">
        <f t="shared" si="204"/>
        <v>5.9744698073288809E-4</v>
      </c>
      <c r="U331" s="69"/>
      <c r="V331" s="81">
        <f t="shared" si="205"/>
        <v>259</v>
      </c>
    </row>
    <row r="332" spans="2:26" ht="15" customHeight="1">
      <c r="B332" s="72" t="s">
        <v>2024</v>
      </c>
      <c r="C332" s="73" t="s">
        <v>2214</v>
      </c>
      <c r="D332" s="73" t="s">
        <v>2215</v>
      </c>
      <c r="E332" s="76" t="s">
        <v>1911</v>
      </c>
      <c r="F332" s="102">
        <v>10739</v>
      </c>
      <c r="G332" s="102">
        <v>55248</v>
      </c>
      <c r="H332" s="80">
        <f t="shared" si="196"/>
        <v>5.1446130924667104</v>
      </c>
      <c r="J332" s="104">
        <f t="shared" si="197"/>
        <v>2.5399999999999999E-2</v>
      </c>
      <c r="L332" s="69">
        <f t="shared" si="198"/>
        <v>58090.242199680004</v>
      </c>
      <c r="N332" s="69">
        <f t="shared" si="199"/>
        <v>32272.356777600002</v>
      </c>
      <c r="P332" s="81">
        <f t="shared" si="202"/>
        <v>32280</v>
      </c>
      <c r="Q332" s="69"/>
      <c r="R332" s="74">
        <f t="shared" si="203"/>
        <v>7.6432223999981943</v>
      </c>
      <c r="S332" s="77"/>
      <c r="T332" s="75">
        <f t="shared" si="204"/>
        <v>2.36834962276548E-4</v>
      </c>
      <c r="U332" s="69"/>
      <c r="V332" s="81">
        <f t="shared" si="205"/>
        <v>807</v>
      </c>
    </row>
    <row r="333" spans="2:26" ht="15" customHeight="1">
      <c r="B333" s="72" t="s">
        <v>2024</v>
      </c>
      <c r="C333" s="73" t="s">
        <v>2214</v>
      </c>
      <c r="D333" s="73" t="s">
        <v>2215</v>
      </c>
      <c r="E333" s="76" t="s">
        <v>1912</v>
      </c>
      <c r="F333" s="102">
        <v>10107</v>
      </c>
      <c r="G333" s="102">
        <v>50488</v>
      </c>
      <c r="H333" s="80">
        <f t="shared" si="196"/>
        <v>4.9953497575937469</v>
      </c>
      <c r="J333" s="104">
        <f t="shared" si="197"/>
        <v>2.5399999999999999E-2</v>
      </c>
      <c r="L333" s="69">
        <f t="shared" si="198"/>
        <v>53085.363238080005</v>
      </c>
      <c r="N333" s="69">
        <f t="shared" si="199"/>
        <v>29491.8684656</v>
      </c>
      <c r="P333" s="81">
        <f t="shared" si="202"/>
        <v>29520</v>
      </c>
      <c r="Q333" s="69"/>
      <c r="R333" s="74">
        <f t="shared" si="203"/>
        <v>28.131534399999509</v>
      </c>
      <c r="S333" s="77"/>
      <c r="T333" s="75">
        <f t="shared" si="204"/>
        <v>9.5387426648849952E-4</v>
      </c>
      <c r="U333" s="69"/>
      <c r="V333" s="81">
        <f t="shared" si="205"/>
        <v>738</v>
      </c>
    </row>
    <row r="334" spans="2:26" ht="15" customHeight="1">
      <c r="B334" s="72" t="s">
        <v>2024</v>
      </c>
      <c r="C334" s="73" t="s">
        <v>2214</v>
      </c>
      <c r="D334" s="73" t="s">
        <v>2215</v>
      </c>
      <c r="E334" s="76" t="s">
        <v>1913</v>
      </c>
      <c r="F334" s="102">
        <v>6960</v>
      </c>
      <c r="G334" s="102">
        <v>37524</v>
      </c>
      <c r="H334" s="80">
        <f t="shared" si="196"/>
        <v>5.3913793103448278</v>
      </c>
      <c r="J334" s="104">
        <f t="shared" si="197"/>
        <v>2.5399999999999999E-2</v>
      </c>
      <c r="L334" s="69">
        <f t="shared" si="198"/>
        <v>39454.428183840006</v>
      </c>
      <c r="N334" s="69">
        <f t="shared" si="199"/>
        <v>21919.126768800004</v>
      </c>
      <c r="P334" s="81">
        <f t="shared" si="202"/>
        <v>21920</v>
      </c>
      <c r="Q334" s="69"/>
      <c r="R334" s="74">
        <f t="shared" si="203"/>
        <v>0.87323119999564369</v>
      </c>
      <c r="S334" s="77"/>
      <c r="T334" s="75">
        <f t="shared" si="204"/>
        <v>3.9838776845737004E-5</v>
      </c>
      <c r="U334" s="69"/>
      <c r="V334" s="81">
        <f t="shared" si="205"/>
        <v>548</v>
      </c>
    </row>
    <row r="335" spans="2:26" ht="15" customHeight="1">
      <c r="B335" s="72" t="s">
        <v>2024</v>
      </c>
      <c r="C335" s="73" t="s">
        <v>2214</v>
      </c>
      <c r="D335" s="73" t="s">
        <v>2215</v>
      </c>
      <c r="E335" s="76" t="s">
        <v>1914</v>
      </c>
      <c r="F335" s="102">
        <v>11204</v>
      </c>
      <c r="G335" s="102">
        <v>56838</v>
      </c>
      <c r="H335" s="80">
        <f t="shared" si="196"/>
        <v>5.0730096394144946</v>
      </c>
      <c r="J335" s="104">
        <f t="shared" si="197"/>
        <v>2.5399999999999999E-2</v>
      </c>
      <c r="L335" s="69">
        <f t="shared" si="198"/>
        <v>59762.040004080009</v>
      </c>
      <c r="N335" s="69">
        <f t="shared" si="199"/>
        <v>33201.133335600003</v>
      </c>
      <c r="P335" s="81">
        <f t="shared" si="158"/>
        <v>33240</v>
      </c>
      <c r="Q335" s="69"/>
      <c r="R335" s="74">
        <f t="shared" si="200"/>
        <v>38.866664399996807</v>
      </c>
      <c r="S335" s="77"/>
      <c r="T335" s="75">
        <f t="shared" si="201"/>
        <v>1.1706427008719585E-3</v>
      </c>
      <c r="U335" s="69"/>
      <c r="V335" s="81">
        <f t="shared" ref="V335:V341" si="206">P335/40</f>
        <v>831</v>
      </c>
    </row>
    <row r="336" spans="2:26" ht="15" customHeight="1" thickBot="1">
      <c r="B336" s="95" t="s">
        <v>2024</v>
      </c>
      <c r="C336" s="96" t="s">
        <v>2214</v>
      </c>
      <c r="D336" s="96" t="s">
        <v>2215</v>
      </c>
      <c r="E336" s="106"/>
      <c r="F336" s="84">
        <f>SUM(F328:F335)</f>
        <v>63792</v>
      </c>
      <c r="G336" s="84">
        <f>SUM(G328:G335)</f>
        <v>330586</v>
      </c>
      <c r="H336" s="159">
        <f t="shared" si="196"/>
        <v>5.1822485578128923</v>
      </c>
      <c r="J336" s="166"/>
      <c r="L336" s="84">
        <f>SUM(L328:L335)</f>
        <v>347593.04966376006</v>
      </c>
      <c r="N336" s="84">
        <f>SUM(N328:N335)</f>
        <v>193107.2498132</v>
      </c>
      <c r="P336" s="84">
        <f>SUM(P328:P335)</f>
        <v>193240</v>
      </c>
      <c r="Q336" s="69"/>
      <c r="R336" s="175">
        <f>SUM(R328:R335)</f>
        <v>132.75018679998539</v>
      </c>
      <c r="S336" s="77"/>
      <c r="T336" s="85">
        <f t="shared" si="201"/>
        <v>6.8744279113497656E-4</v>
      </c>
      <c r="U336" s="69"/>
      <c r="V336" s="84">
        <f>SUM(V328:V335)</f>
        <v>4831</v>
      </c>
    </row>
    <row r="337" spans="2:28" ht="15" customHeight="1">
      <c r="B337" s="72" t="s">
        <v>2024</v>
      </c>
      <c r="C337" s="73" t="s">
        <v>2214</v>
      </c>
      <c r="D337" s="73" t="s">
        <v>2216</v>
      </c>
      <c r="E337" s="76" t="s">
        <v>1915</v>
      </c>
      <c r="F337" s="102">
        <v>6968</v>
      </c>
      <c r="G337" s="102">
        <v>36444</v>
      </c>
      <c r="H337" s="80">
        <f t="shared" si="196"/>
        <v>5.2301951779563716</v>
      </c>
      <c r="J337" s="104">
        <f>$J$21</f>
        <v>2.5399999999999999E-2</v>
      </c>
      <c r="L337" s="69">
        <f>G337*((1+J337)^2)</f>
        <v>38318.867411040002</v>
      </c>
      <c r="N337" s="69">
        <f>L337/$N$6</f>
        <v>21288.259672800003</v>
      </c>
      <c r="P337" s="81">
        <f t="shared" si="158"/>
        <v>21320</v>
      </c>
      <c r="Q337" s="69"/>
      <c r="R337" s="74">
        <f t="shared" si="200"/>
        <v>31.740327199997409</v>
      </c>
      <c r="S337" s="77"/>
      <c r="T337" s="75">
        <f t="shared" si="201"/>
        <v>1.4909780173600572E-3</v>
      </c>
      <c r="U337" s="69"/>
      <c r="V337" s="81">
        <f t="shared" si="206"/>
        <v>533</v>
      </c>
    </row>
    <row r="338" spans="2:28" ht="15" customHeight="1">
      <c r="B338" s="72" t="s">
        <v>2024</v>
      </c>
      <c r="C338" s="73" t="s">
        <v>2214</v>
      </c>
      <c r="D338" s="73" t="s">
        <v>2216</v>
      </c>
      <c r="E338" s="76" t="s">
        <v>1916</v>
      </c>
      <c r="F338" s="102">
        <v>8920</v>
      </c>
      <c r="G338" s="102">
        <v>47440</v>
      </c>
      <c r="H338" s="80">
        <f t="shared" si="196"/>
        <v>5.3183856502242151</v>
      </c>
      <c r="J338" s="104">
        <f>$J$21</f>
        <v>2.5399999999999999E-2</v>
      </c>
      <c r="L338" s="69">
        <f>G338*((1+J338)^2)</f>
        <v>49880.558390400001</v>
      </c>
      <c r="N338" s="69">
        <f>L338/$N$6</f>
        <v>27711.421328</v>
      </c>
      <c r="P338" s="81">
        <f t="shared" si="158"/>
        <v>27720</v>
      </c>
      <c r="Q338" s="69"/>
      <c r="R338" s="74">
        <f t="shared" si="200"/>
        <v>8.5786719999996421</v>
      </c>
      <c r="S338" s="77"/>
      <c r="T338" s="75">
        <f t="shared" si="201"/>
        <v>3.0957170685906441E-4</v>
      </c>
      <c r="U338" s="69"/>
      <c r="V338" s="81">
        <f t="shared" si="206"/>
        <v>693</v>
      </c>
    </row>
    <row r="339" spans="2:28" ht="15" customHeight="1">
      <c r="B339" s="72" t="s">
        <v>2024</v>
      </c>
      <c r="C339" s="73" t="s">
        <v>2214</v>
      </c>
      <c r="D339" s="73" t="s">
        <v>2216</v>
      </c>
      <c r="E339" s="76" t="s">
        <v>1917</v>
      </c>
      <c r="F339" s="102">
        <v>5580</v>
      </c>
      <c r="G339" s="102">
        <v>30863</v>
      </c>
      <c r="H339" s="80">
        <f t="shared" si="196"/>
        <v>5.5310035842293903</v>
      </c>
      <c r="J339" s="104">
        <f>$J$21</f>
        <v>2.5399999999999999E-2</v>
      </c>
      <c r="L339" s="69">
        <f>G339*((1+J339)^2)</f>
        <v>32450.751973080001</v>
      </c>
      <c r="N339" s="69">
        <f>L339/$N$6</f>
        <v>18028.195540600002</v>
      </c>
      <c r="P339" s="81">
        <f t="shared" ref="P339:P411" si="207">ROUNDUP(N339/40,0)*40</f>
        <v>18040</v>
      </c>
      <c r="Q339" s="69"/>
      <c r="R339" s="74">
        <f t="shared" si="200"/>
        <v>11.80445939999845</v>
      </c>
      <c r="S339" s="77"/>
      <c r="T339" s="75">
        <f t="shared" si="201"/>
        <v>6.5477764390864726E-4</v>
      </c>
      <c r="U339" s="69"/>
      <c r="V339" s="81">
        <f t="shared" si="206"/>
        <v>451</v>
      </c>
    </row>
    <row r="340" spans="2:28" ht="15" customHeight="1">
      <c r="B340" s="72" t="s">
        <v>2024</v>
      </c>
      <c r="C340" s="73" t="s">
        <v>2214</v>
      </c>
      <c r="D340" s="73" t="s">
        <v>2216</v>
      </c>
      <c r="E340" s="76" t="s">
        <v>1918</v>
      </c>
      <c r="F340" s="102">
        <v>4639</v>
      </c>
      <c r="G340" s="102">
        <v>24058</v>
      </c>
      <c r="H340" s="80">
        <f t="shared" si="196"/>
        <v>5.1860314723000647</v>
      </c>
      <c r="J340" s="104">
        <f>$J$21</f>
        <v>2.5399999999999999E-2</v>
      </c>
      <c r="L340" s="69">
        <f>G340*((1+J340)^2)</f>
        <v>25295.667659280003</v>
      </c>
      <c r="N340" s="69">
        <f>L340/$N$6</f>
        <v>14053.148699600002</v>
      </c>
      <c r="P340" s="81">
        <f t="shared" si="207"/>
        <v>14080</v>
      </c>
      <c r="Q340" s="69"/>
      <c r="R340" s="74">
        <f t="shared" si="200"/>
        <v>26.851300399997854</v>
      </c>
      <c r="S340" s="77"/>
      <c r="T340" s="75">
        <f t="shared" si="201"/>
        <v>1.9106963837052496E-3</v>
      </c>
      <c r="U340" s="69"/>
      <c r="V340" s="81">
        <f t="shared" si="206"/>
        <v>352</v>
      </c>
    </row>
    <row r="341" spans="2:28" ht="15" customHeight="1">
      <c r="B341" s="72" t="s">
        <v>2024</v>
      </c>
      <c r="C341" s="73" t="s">
        <v>2214</v>
      </c>
      <c r="D341" s="73" t="s">
        <v>2216</v>
      </c>
      <c r="E341" s="76" t="s">
        <v>1919</v>
      </c>
      <c r="F341" s="102">
        <v>3890</v>
      </c>
      <c r="G341" s="102">
        <v>20864</v>
      </c>
      <c r="H341" s="80">
        <f t="shared" si="196"/>
        <v>5.3634961439588693</v>
      </c>
      <c r="J341" s="104">
        <f>$J$21</f>
        <v>2.5399999999999999E-2</v>
      </c>
      <c r="L341" s="69">
        <f>G341*((1+J341)^2)</f>
        <v>21937.35181824</v>
      </c>
      <c r="N341" s="69">
        <f>L341/$N$6</f>
        <v>12187.4176768</v>
      </c>
      <c r="P341" s="81">
        <f t="shared" si="207"/>
        <v>12200</v>
      </c>
      <c r="Q341" s="69"/>
      <c r="R341" s="74">
        <f t="shared" si="200"/>
        <v>12.582323200000246</v>
      </c>
      <c r="S341" s="77"/>
      <c r="T341" s="75">
        <f t="shared" si="201"/>
        <v>1.0324027233391689E-3</v>
      </c>
      <c r="U341" s="69"/>
      <c r="V341" s="81">
        <f t="shared" si="206"/>
        <v>305</v>
      </c>
    </row>
    <row r="342" spans="2:28" ht="15" customHeight="1" thickBot="1">
      <c r="B342" s="95" t="s">
        <v>2024</v>
      </c>
      <c r="C342" s="96" t="s">
        <v>2214</v>
      </c>
      <c r="D342" s="96" t="s">
        <v>2216</v>
      </c>
      <c r="E342" s="106"/>
      <c r="F342" s="84">
        <f>SUM(F337:F341)</f>
        <v>29997</v>
      </c>
      <c r="G342" s="84">
        <f>SUM(G337:G341)</f>
        <v>159669</v>
      </c>
      <c r="H342" s="159">
        <f t="shared" si="196"/>
        <v>5.3228322832283226</v>
      </c>
      <c r="J342" s="166"/>
      <c r="L342" s="84">
        <f>SUM(L337:L341)</f>
        <v>167883.19725203997</v>
      </c>
      <c r="N342" s="84">
        <f>SUM(N337:N341)</f>
        <v>93268.442917800014</v>
      </c>
      <c r="P342" s="84">
        <f>SUM(P337:P341)</f>
        <v>93360</v>
      </c>
      <c r="Q342" s="69"/>
      <c r="R342" s="175">
        <f>SUM(R337:R341)</f>
        <v>91.557082199993602</v>
      </c>
      <c r="S342" s="77"/>
      <c r="T342" s="85">
        <f t="shared" si="201"/>
        <v>9.816512352488324E-4</v>
      </c>
      <c r="U342" s="69"/>
      <c r="V342" s="84">
        <f>SUM(V337:V341)</f>
        <v>2334</v>
      </c>
    </row>
    <row r="343" spans="2:28" ht="15" customHeight="1" thickBot="1">
      <c r="B343" s="72"/>
      <c r="C343" s="73"/>
      <c r="D343" s="73"/>
      <c r="E343" s="76"/>
      <c r="F343" s="87">
        <f>F342+F336</f>
        <v>93789</v>
      </c>
      <c r="G343" s="87">
        <f>G342+G336</f>
        <v>490255</v>
      </c>
      <c r="H343" s="161">
        <f t="shared" si="196"/>
        <v>5.2272121464137582</v>
      </c>
      <c r="J343" s="169"/>
      <c r="K343" s="88"/>
      <c r="L343" s="87">
        <f>L342+L336</f>
        <v>515476.24691580003</v>
      </c>
      <c r="M343" s="88"/>
      <c r="N343" s="87">
        <f>N342+N336</f>
        <v>286375.69273100002</v>
      </c>
      <c r="O343" s="88"/>
      <c r="P343" s="87">
        <f>P342+P336</f>
        <v>286600</v>
      </c>
      <c r="Q343" s="88"/>
      <c r="R343" s="176">
        <f>R342+R336</f>
        <v>224.30726899997899</v>
      </c>
      <c r="S343" s="88"/>
      <c r="T343" s="86">
        <f t="shared" si="201"/>
        <v>7.832622484851622E-4</v>
      </c>
      <c r="U343" s="88"/>
      <c r="V343" s="87">
        <f>V342+V336</f>
        <v>7165</v>
      </c>
      <c r="W343" s="88"/>
      <c r="X343" s="88"/>
      <c r="Y343" s="88"/>
      <c r="Z343" s="88"/>
      <c r="AA343" s="88"/>
      <c r="AB343" s="88"/>
    </row>
    <row r="344" spans="2:28" ht="15" customHeight="1">
      <c r="B344" s="72"/>
      <c r="C344" s="73"/>
      <c r="D344" s="73"/>
      <c r="E344" s="72" t="s">
        <v>1</v>
      </c>
      <c r="F344" s="79"/>
      <c r="G344" s="88"/>
      <c r="H344" s="80"/>
      <c r="J344" s="104"/>
      <c r="K344" s="88"/>
      <c r="L344" s="88"/>
      <c r="M344" s="88"/>
      <c r="N344" s="88"/>
      <c r="O344" s="88"/>
      <c r="P344" s="88"/>
      <c r="Q344" s="88"/>
      <c r="R344" s="89"/>
      <c r="S344" s="88"/>
      <c r="T344" s="91"/>
      <c r="U344" s="88"/>
      <c r="V344" s="88"/>
      <c r="W344" s="88"/>
      <c r="X344" s="88"/>
      <c r="Y344" s="88"/>
      <c r="Z344" s="88"/>
      <c r="AA344" s="88"/>
      <c r="AB344" s="88"/>
    </row>
    <row r="345" spans="2:28" ht="15" customHeight="1">
      <c r="B345" s="72" t="s">
        <v>2024</v>
      </c>
      <c r="C345" s="73" t="s">
        <v>2217</v>
      </c>
      <c r="D345" s="73" t="s">
        <v>2218</v>
      </c>
      <c r="E345" s="73" t="s">
        <v>2219</v>
      </c>
      <c r="F345" s="102">
        <v>829</v>
      </c>
      <c r="G345" s="102">
        <v>3792</v>
      </c>
      <c r="H345" s="80">
        <f t="shared" ref="H345:H360" si="208">G345/F345</f>
        <v>4.5741857659831124</v>
      </c>
      <c r="J345" s="104">
        <f t="shared" ref="J345:J359" si="209">$J$30</f>
        <v>2.8500000000000001E-2</v>
      </c>
      <c r="L345" s="69">
        <f t="shared" ref="L345:L359" si="210">G345*((1+J345)^2)</f>
        <v>4011.224052</v>
      </c>
      <c r="N345" s="69">
        <f t="shared" ref="N345:N359" si="211">L345/$N$6</f>
        <v>2228.4578066666668</v>
      </c>
      <c r="P345" s="81">
        <f t="shared" ref="P345:P347" si="212">ROUNDUP(N345/40,0)*40</f>
        <v>2240</v>
      </c>
      <c r="Q345" s="69"/>
      <c r="R345" s="74">
        <f t="shared" ref="R345:R347" si="213">P345-N345</f>
        <v>11.542193333333216</v>
      </c>
      <c r="S345" s="77"/>
      <c r="T345" s="75">
        <f t="shared" ref="T345:T347" si="214">R345/N345</f>
        <v>5.1794533864646334E-3</v>
      </c>
      <c r="U345" s="69"/>
      <c r="V345" s="81">
        <f t="shared" ref="V345:V347" si="215">P345/40</f>
        <v>56</v>
      </c>
    </row>
    <row r="346" spans="2:28" ht="15" customHeight="1">
      <c r="B346" s="72" t="s">
        <v>2024</v>
      </c>
      <c r="C346" s="73" t="s">
        <v>2217</v>
      </c>
      <c r="D346" s="73" t="s">
        <v>2218</v>
      </c>
      <c r="E346" s="73" t="s">
        <v>2220</v>
      </c>
      <c r="F346" s="102">
        <v>1764</v>
      </c>
      <c r="G346" s="102">
        <v>8730</v>
      </c>
      <c r="H346" s="80">
        <f t="shared" si="208"/>
        <v>4.9489795918367347</v>
      </c>
      <c r="J346" s="104">
        <f t="shared" si="209"/>
        <v>2.8500000000000001E-2</v>
      </c>
      <c r="L346" s="69">
        <f t="shared" si="210"/>
        <v>9234.7009424999997</v>
      </c>
      <c r="N346" s="69">
        <f t="shared" si="211"/>
        <v>5130.3894124999997</v>
      </c>
      <c r="P346" s="81">
        <f t="shared" si="212"/>
        <v>5160</v>
      </c>
      <c r="Q346" s="69"/>
      <c r="R346" s="74">
        <f t="shared" si="213"/>
        <v>29.610587500000292</v>
      </c>
      <c r="S346" s="77"/>
      <c r="T346" s="75">
        <f t="shared" si="214"/>
        <v>5.7716062308750321E-3</v>
      </c>
      <c r="U346" s="69"/>
      <c r="V346" s="81">
        <f t="shared" si="215"/>
        <v>129</v>
      </c>
    </row>
    <row r="347" spans="2:28" ht="15" customHeight="1">
      <c r="B347" s="72" t="s">
        <v>2024</v>
      </c>
      <c r="C347" s="73" t="s">
        <v>2217</v>
      </c>
      <c r="D347" s="73" t="s">
        <v>2218</v>
      </c>
      <c r="E347" s="73" t="s">
        <v>2221</v>
      </c>
      <c r="F347" s="102">
        <v>571</v>
      </c>
      <c r="G347" s="102">
        <v>4024</v>
      </c>
      <c r="H347" s="80">
        <f t="shared" si="208"/>
        <v>7.0472854640980733</v>
      </c>
      <c r="J347" s="104">
        <f t="shared" si="209"/>
        <v>2.8500000000000001E-2</v>
      </c>
      <c r="L347" s="69">
        <f t="shared" si="210"/>
        <v>4256.6364940000003</v>
      </c>
      <c r="N347" s="69">
        <f t="shared" si="211"/>
        <v>2364.7980522222224</v>
      </c>
      <c r="P347" s="81">
        <f t="shared" si="212"/>
        <v>2400</v>
      </c>
      <c r="Q347" s="69"/>
      <c r="R347" s="74">
        <f t="shared" si="213"/>
        <v>35.201947777777605</v>
      </c>
      <c r="S347" s="77"/>
      <c r="T347" s="75">
        <f t="shared" si="214"/>
        <v>1.4885815617404629E-2</v>
      </c>
      <c r="U347" s="69"/>
      <c r="V347" s="81">
        <f t="shared" si="215"/>
        <v>60</v>
      </c>
    </row>
    <row r="348" spans="2:28" ht="15" customHeight="1">
      <c r="B348" s="72" t="s">
        <v>2024</v>
      </c>
      <c r="C348" s="73" t="s">
        <v>2217</v>
      </c>
      <c r="D348" s="73" t="s">
        <v>2218</v>
      </c>
      <c r="E348" s="73" t="s">
        <v>2222</v>
      </c>
      <c r="F348" s="102">
        <v>719</v>
      </c>
      <c r="G348" s="102">
        <v>3308</v>
      </c>
      <c r="H348" s="80">
        <f t="shared" si="208"/>
        <v>4.6008344923504865</v>
      </c>
      <c r="J348" s="104">
        <f t="shared" si="209"/>
        <v>2.8500000000000001E-2</v>
      </c>
      <c r="L348" s="69">
        <f t="shared" si="210"/>
        <v>3499.2429230000002</v>
      </c>
      <c r="N348" s="69">
        <f t="shared" si="211"/>
        <v>1944.0238461111112</v>
      </c>
      <c r="P348" s="81">
        <f t="shared" si="207"/>
        <v>1960</v>
      </c>
      <c r="Q348" s="69"/>
      <c r="R348" s="74">
        <f t="shared" si="200"/>
        <v>15.976153888888803</v>
      </c>
      <c r="S348" s="77"/>
      <c r="T348" s="75">
        <f t="shared" si="201"/>
        <v>8.2180853495434341E-3</v>
      </c>
      <c r="U348" s="69"/>
      <c r="V348" s="81">
        <f t="shared" ref="V348" si="216">P348/40</f>
        <v>49</v>
      </c>
    </row>
    <row r="349" spans="2:28" ht="15" customHeight="1">
      <c r="B349" s="72" t="s">
        <v>2024</v>
      </c>
      <c r="C349" s="73" t="s">
        <v>2217</v>
      </c>
      <c r="D349" s="73" t="s">
        <v>2218</v>
      </c>
      <c r="E349" s="73" t="s">
        <v>2223</v>
      </c>
      <c r="F349" s="102">
        <v>1251</v>
      </c>
      <c r="G349" s="102">
        <v>5329</v>
      </c>
      <c r="H349" s="80">
        <f t="shared" si="208"/>
        <v>4.259792166266986</v>
      </c>
      <c r="J349" s="104">
        <f t="shared" si="209"/>
        <v>2.8500000000000001E-2</v>
      </c>
      <c r="L349" s="69">
        <f t="shared" si="210"/>
        <v>5637.0814802499999</v>
      </c>
      <c r="N349" s="69">
        <f t="shared" si="211"/>
        <v>3131.711933472222</v>
      </c>
      <c r="P349" s="81">
        <f t="shared" ref="P349:P357" si="217">ROUNDUP(N349/40,0)*40</f>
        <v>3160</v>
      </c>
      <c r="Q349" s="69"/>
      <c r="R349" s="74">
        <f t="shared" ref="R349:R357" si="218">P349-N349</f>
        <v>28.288066527778028</v>
      </c>
      <c r="S349" s="77"/>
      <c r="T349" s="75">
        <f t="shared" ref="T349:T357" si="219">R349/N349</f>
        <v>9.0327805138878808E-3</v>
      </c>
      <c r="U349" s="69"/>
      <c r="V349" s="81">
        <f t="shared" ref="V349:V357" si="220">P349/40</f>
        <v>79</v>
      </c>
    </row>
    <row r="350" spans="2:28" ht="15" customHeight="1">
      <c r="B350" s="72" t="s">
        <v>2024</v>
      </c>
      <c r="C350" s="73" t="s">
        <v>2217</v>
      </c>
      <c r="D350" s="73" t="s">
        <v>2218</v>
      </c>
      <c r="E350" s="73" t="s">
        <v>2224</v>
      </c>
      <c r="F350" s="102">
        <v>1467</v>
      </c>
      <c r="G350" s="102">
        <v>7605</v>
      </c>
      <c r="H350" s="80">
        <f t="shared" si="208"/>
        <v>5.1840490797546011</v>
      </c>
      <c r="J350" s="104">
        <f t="shared" si="209"/>
        <v>2.8500000000000001E-2</v>
      </c>
      <c r="L350" s="69">
        <f t="shared" si="210"/>
        <v>8044.6621612500003</v>
      </c>
      <c r="N350" s="69">
        <f t="shared" si="211"/>
        <v>4469.2567562499999</v>
      </c>
      <c r="P350" s="81">
        <f t="shared" si="217"/>
        <v>4480</v>
      </c>
      <c r="Q350" s="69"/>
      <c r="R350" s="74">
        <f t="shared" si="218"/>
        <v>10.743243750000147</v>
      </c>
      <c r="S350" s="77"/>
      <c r="T350" s="75">
        <f t="shared" si="219"/>
        <v>2.4038099254370059E-3</v>
      </c>
      <c r="U350" s="69"/>
      <c r="V350" s="81">
        <f t="shared" si="220"/>
        <v>112</v>
      </c>
    </row>
    <row r="351" spans="2:28" ht="15" customHeight="1">
      <c r="B351" s="72" t="s">
        <v>2024</v>
      </c>
      <c r="C351" s="73" t="s">
        <v>2217</v>
      </c>
      <c r="D351" s="73" t="s">
        <v>2218</v>
      </c>
      <c r="E351" s="73" t="s">
        <v>2225</v>
      </c>
      <c r="F351" s="102">
        <v>2973</v>
      </c>
      <c r="G351" s="102">
        <v>12345</v>
      </c>
      <c r="H351" s="80">
        <f t="shared" si="208"/>
        <v>4.1523713420787081</v>
      </c>
      <c r="J351" s="104">
        <f t="shared" si="209"/>
        <v>2.8500000000000001E-2</v>
      </c>
      <c r="L351" s="69">
        <f t="shared" si="210"/>
        <v>13058.692226249999</v>
      </c>
      <c r="N351" s="69">
        <f t="shared" si="211"/>
        <v>7254.8290145833325</v>
      </c>
      <c r="P351" s="81">
        <f t="shared" si="217"/>
        <v>7280</v>
      </c>
      <c r="Q351" s="69"/>
      <c r="R351" s="74">
        <f t="shared" si="218"/>
        <v>25.170985416667463</v>
      </c>
      <c r="S351" s="77"/>
      <c r="T351" s="75">
        <f t="shared" si="219"/>
        <v>3.4695490915181977E-3</v>
      </c>
      <c r="U351" s="69"/>
      <c r="V351" s="81">
        <f t="shared" si="220"/>
        <v>182</v>
      </c>
    </row>
    <row r="352" spans="2:28" ht="15" customHeight="1">
      <c r="B352" s="72" t="s">
        <v>2024</v>
      </c>
      <c r="C352" s="73" t="s">
        <v>2217</v>
      </c>
      <c r="D352" s="73" t="s">
        <v>2218</v>
      </c>
      <c r="E352" s="73" t="s">
        <v>2226</v>
      </c>
      <c r="F352" s="102">
        <v>1364</v>
      </c>
      <c r="G352" s="102">
        <v>6833</v>
      </c>
      <c r="H352" s="80">
        <f t="shared" si="208"/>
        <v>5.0095307917888565</v>
      </c>
      <c r="J352" s="104">
        <f t="shared" si="209"/>
        <v>2.8500000000000001E-2</v>
      </c>
      <c r="L352" s="69">
        <f t="shared" si="210"/>
        <v>7228.0311042499998</v>
      </c>
      <c r="N352" s="69">
        <f t="shared" si="211"/>
        <v>4015.5728356944442</v>
      </c>
      <c r="P352" s="81">
        <f t="shared" si="217"/>
        <v>4040</v>
      </c>
      <c r="Q352" s="69"/>
      <c r="R352" s="74">
        <f t="shared" si="218"/>
        <v>24.427164305555834</v>
      </c>
      <c r="S352" s="77"/>
      <c r="T352" s="75">
        <f t="shared" si="219"/>
        <v>6.0831082650083359E-3</v>
      </c>
      <c r="U352" s="69"/>
      <c r="V352" s="81">
        <f t="shared" si="220"/>
        <v>101</v>
      </c>
    </row>
    <row r="353" spans="2:26" ht="15" customHeight="1">
      <c r="B353" s="72" t="s">
        <v>2024</v>
      </c>
      <c r="C353" s="73" t="s">
        <v>2217</v>
      </c>
      <c r="D353" s="73" t="s">
        <v>2218</v>
      </c>
      <c r="E353" s="73" t="s">
        <v>2227</v>
      </c>
      <c r="F353" s="102">
        <v>2117</v>
      </c>
      <c r="G353" s="102">
        <v>10778</v>
      </c>
      <c r="H353" s="80">
        <f t="shared" si="208"/>
        <v>5.0911667453944265</v>
      </c>
      <c r="J353" s="104">
        <f t="shared" si="209"/>
        <v>2.8500000000000001E-2</v>
      </c>
      <c r="L353" s="69">
        <f t="shared" si="210"/>
        <v>11401.100430500001</v>
      </c>
      <c r="N353" s="69">
        <f t="shared" si="211"/>
        <v>6333.944683611111</v>
      </c>
      <c r="P353" s="81">
        <f t="shared" si="217"/>
        <v>6360</v>
      </c>
      <c r="Q353" s="69"/>
      <c r="R353" s="74">
        <f t="shared" si="218"/>
        <v>26.055316388888969</v>
      </c>
      <c r="S353" s="77"/>
      <c r="T353" s="75">
        <f t="shared" si="219"/>
        <v>4.113600242879655E-3</v>
      </c>
      <c r="U353" s="69"/>
      <c r="V353" s="81">
        <f t="shared" si="220"/>
        <v>159</v>
      </c>
    </row>
    <row r="354" spans="2:26" ht="15" customHeight="1">
      <c r="B354" s="72" t="s">
        <v>2024</v>
      </c>
      <c r="C354" s="73" t="s">
        <v>2217</v>
      </c>
      <c r="D354" s="73" t="s">
        <v>2218</v>
      </c>
      <c r="E354" s="73" t="s">
        <v>2228</v>
      </c>
      <c r="F354" s="102">
        <v>2141</v>
      </c>
      <c r="G354" s="102">
        <v>10684</v>
      </c>
      <c r="H354" s="80">
        <f t="shared" si="208"/>
        <v>4.9901914992993932</v>
      </c>
      <c r="J354" s="104">
        <f t="shared" si="209"/>
        <v>2.8500000000000001E-2</v>
      </c>
      <c r="L354" s="69">
        <f t="shared" si="210"/>
        <v>11301.666079000001</v>
      </c>
      <c r="N354" s="69">
        <f t="shared" si="211"/>
        <v>6278.7033772222221</v>
      </c>
      <c r="P354" s="81">
        <f t="shared" si="217"/>
        <v>6280</v>
      </c>
      <c r="Q354" s="69"/>
      <c r="R354" s="74">
        <f t="shared" si="218"/>
        <v>1.296622777777884</v>
      </c>
      <c r="S354" s="77"/>
      <c r="T354" s="75">
        <f t="shared" si="219"/>
        <v>2.0651123327178523E-4</v>
      </c>
      <c r="U354" s="69"/>
      <c r="V354" s="81">
        <f t="shared" si="220"/>
        <v>157</v>
      </c>
    </row>
    <row r="355" spans="2:26" ht="15" customHeight="1">
      <c r="B355" s="72" t="s">
        <v>2024</v>
      </c>
      <c r="C355" s="73" t="s">
        <v>2217</v>
      </c>
      <c r="D355" s="73" t="s">
        <v>2218</v>
      </c>
      <c r="E355" s="73" t="s">
        <v>2229</v>
      </c>
      <c r="F355" s="102">
        <v>961</v>
      </c>
      <c r="G355" s="102">
        <v>4698</v>
      </c>
      <c r="H355" s="80">
        <f t="shared" si="208"/>
        <v>4.8886576482830382</v>
      </c>
      <c r="J355" s="104">
        <f t="shared" si="209"/>
        <v>2.8500000000000001E-2</v>
      </c>
      <c r="L355" s="69">
        <f t="shared" si="210"/>
        <v>4969.6019505000004</v>
      </c>
      <c r="N355" s="69">
        <f t="shared" si="211"/>
        <v>2760.8899725000001</v>
      </c>
      <c r="P355" s="81">
        <f t="shared" si="217"/>
        <v>2800</v>
      </c>
      <c r="Q355" s="69"/>
      <c r="R355" s="74">
        <f t="shared" si="218"/>
        <v>39.110027499999887</v>
      </c>
      <c r="S355" s="77"/>
      <c r="T355" s="75">
        <f t="shared" si="219"/>
        <v>1.4165732024657816E-2</v>
      </c>
      <c r="U355" s="69"/>
      <c r="V355" s="81">
        <f t="shared" si="220"/>
        <v>70</v>
      </c>
    </row>
    <row r="356" spans="2:26" ht="15" customHeight="1">
      <c r="B356" s="72" t="s">
        <v>2024</v>
      </c>
      <c r="C356" s="73" t="s">
        <v>2217</v>
      </c>
      <c r="D356" s="73" t="s">
        <v>2218</v>
      </c>
      <c r="E356" s="73" t="s">
        <v>2230</v>
      </c>
      <c r="F356" s="102">
        <v>1428</v>
      </c>
      <c r="G356" s="102">
        <v>6981</v>
      </c>
      <c r="H356" s="80">
        <f t="shared" si="208"/>
        <v>4.8886554621848743</v>
      </c>
      <c r="J356" s="104">
        <f t="shared" si="209"/>
        <v>2.8500000000000001E-2</v>
      </c>
      <c r="L356" s="69">
        <f t="shared" si="210"/>
        <v>7384.5873172499996</v>
      </c>
      <c r="N356" s="69">
        <f t="shared" si="211"/>
        <v>4102.5485095833328</v>
      </c>
      <c r="P356" s="81">
        <f t="shared" si="217"/>
        <v>4120</v>
      </c>
      <c r="Q356" s="69"/>
      <c r="R356" s="74">
        <f t="shared" si="218"/>
        <v>17.451490416667184</v>
      </c>
      <c r="S356" s="77"/>
      <c r="T356" s="75">
        <f t="shared" si="219"/>
        <v>4.2538169569235904E-3</v>
      </c>
      <c r="U356" s="69"/>
      <c r="V356" s="81">
        <f t="shared" si="220"/>
        <v>103</v>
      </c>
    </row>
    <row r="357" spans="2:26" ht="15" customHeight="1">
      <c r="B357" s="72" t="s">
        <v>2024</v>
      </c>
      <c r="C357" s="73" t="s">
        <v>2217</v>
      </c>
      <c r="D357" s="73" t="s">
        <v>2218</v>
      </c>
      <c r="E357" s="73" t="s">
        <v>2231</v>
      </c>
      <c r="F357" s="102">
        <v>1207</v>
      </c>
      <c r="G357" s="102">
        <v>5451</v>
      </c>
      <c r="H357" s="80">
        <f t="shared" si="208"/>
        <v>4.5161557580778791</v>
      </c>
      <c r="J357" s="104">
        <f t="shared" si="209"/>
        <v>2.8500000000000001E-2</v>
      </c>
      <c r="L357" s="69">
        <f t="shared" si="210"/>
        <v>5766.13457475</v>
      </c>
      <c r="N357" s="69">
        <f t="shared" si="211"/>
        <v>3203.4080970833334</v>
      </c>
      <c r="P357" s="81">
        <f t="shared" si="217"/>
        <v>3240</v>
      </c>
      <c r="Q357" s="69"/>
      <c r="R357" s="74">
        <f t="shared" si="218"/>
        <v>36.591902916666641</v>
      </c>
      <c r="S357" s="77"/>
      <c r="T357" s="75">
        <f t="shared" si="219"/>
        <v>1.1422804028616632E-2</v>
      </c>
      <c r="U357" s="69"/>
      <c r="V357" s="81">
        <f t="shared" si="220"/>
        <v>81</v>
      </c>
    </row>
    <row r="358" spans="2:26" ht="15" customHeight="1">
      <c r="B358" s="72" t="s">
        <v>2024</v>
      </c>
      <c r="C358" s="73" t="s">
        <v>2217</v>
      </c>
      <c r="D358" s="73" t="s">
        <v>2218</v>
      </c>
      <c r="E358" s="73" t="s">
        <v>2232</v>
      </c>
      <c r="F358" s="102">
        <v>1092</v>
      </c>
      <c r="G358" s="102">
        <v>5038</v>
      </c>
      <c r="H358" s="80">
        <f t="shared" si="208"/>
        <v>4.6135531135531131</v>
      </c>
      <c r="J358" s="104">
        <f t="shared" si="209"/>
        <v>2.8500000000000001E-2</v>
      </c>
      <c r="L358" s="69">
        <f t="shared" si="210"/>
        <v>5329.2581154999998</v>
      </c>
      <c r="N358" s="69">
        <f t="shared" si="211"/>
        <v>2960.6989530555552</v>
      </c>
      <c r="P358" s="81">
        <f t="shared" si="207"/>
        <v>3000</v>
      </c>
      <c r="Q358" s="69"/>
      <c r="R358" s="74">
        <f t="shared" si="200"/>
        <v>39.301046944444806</v>
      </c>
      <c r="S358" s="77"/>
      <c r="T358" s="75">
        <f t="shared" si="201"/>
        <v>1.3274246239687629E-2</v>
      </c>
      <c r="U358" s="69"/>
      <c r="V358" s="81">
        <f t="shared" ref="V358:V367" si="221">P358/40</f>
        <v>75</v>
      </c>
    </row>
    <row r="359" spans="2:26" ht="15" customHeight="1">
      <c r="B359" s="72" t="s">
        <v>2024</v>
      </c>
      <c r="C359" s="73" t="s">
        <v>2217</v>
      </c>
      <c r="D359" s="73" t="s">
        <v>2218</v>
      </c>
      <c r="E359" s="73" t="s">
        <v>2233</v>
      </c>
      <c r="F359" s="102">
        <v>1768</v>
      </c>
      <c r="G359" s="102">
        <v>8984</v>
      </c>
      <c r="H359" s="80">
        <f t="shared" si="208"/>
        <v>5.0814479638009047</v>
      </c>
      <c r="J359" s="104">
        <f t="shared" si="209"/>
        <v>2.8500000000000001E-2</v>
      </c>
      <c r="L359" s="69">
        <f t="shared" si="210"/>
        <v>9503.3852540000007</v>
      </c>
      <c r="N359" s="69">
        <f t="shared" si="211"/>
        <v>5279.6584744444444</v>
      </c>
      <c r="P359" s="81">
        <f t="shared" si="207"/>
        <v>5280</v>
      </c>
      <c r="Q359" s="69"/>
      <c r="R359" s="74">
        <f t="shared" si="200"/>
        <v>0.34152555555556319</v>
      </c>
      <c r="S359" s="77"/>
      <c r="T359" s="75">
        <f t="shared" si="201"/>
        <v>6.4687054514733628E-5</v>
      </c>
      <c r="U359" s="69"/>
      <c r="V359" s="81">
        <f t="shared" si="221"/>
        <v>132</v>
      </c>
    </row>
    <row r="360" spans="2:26" ht="15" customHeight="1" thickBot="1">
      <c r="B360" s="97" t="s">
        <v>2024</v>
      </c>
      <c r="C360" s="98" t="s">
        <v>2217</v>
      </c>
      <c r="D360" s="98" t="s">
        <v>2218</v>
      </c>
      <c r="E360" s="98"/>
      <c r="F360" s="82">
        <f>SUM(F345:F359)</f>
        <v>21652</v>
      </c>
      <c r="G360" s="82">
        <f>SUM(G345:G359)</f>
        <v>104580</v>
      </c>
      <c r="H360" s="163">
        <f t="shared" si="208"/>
        <v>4.8300387954923334</v>
      </c>
      <c r="J360" s="171"/>
      <c r="K360" s="88"/>
      <c r="L360" s="82">
        <f>SUM(L345:L359)</f>
        <v>110626.00510499999</v>
      </c>
      <c r="M360" s="88"/>
      <c r="N360" s="82">
        <f>SUM(N345:N359)</f>
        <v>61458.891724999994</v>
      </c>
      <c r="O360" s="88"/>
      <c r="P360" s="82">
        <f>SUM(P345:P359)</f>
        <v>61800</v>
      </c>
      <c r="Q360" s="88"/>
      <c r="R360" s="177">
        <f>SUM(R345:R359)</f>
        <v>341.10827500000232</v>
      </c>
      <c r="S360" s="88"/>
      <c r="T360" s="83">
        <f t="shared" si="201"/>
        <v>5.5501859116871728E-3</v>
      </c>
      <c r="U360" s="88"/>
      <c r="V360" s="82">
        <f>SUM(V345:V359)</f>
        <v>1545</v>
      </c>
      <c r="W360" s="88"/>
      <c r="X360" s="88"/>
      <c r="Y360" s="88"/>
      <c r="Z360" s="88"/>
    </row>
    <row r="361" spans="2:26" ht="15" customHeight="1">
      <c r="B361" s="72"/>
      <c r="C361" s="73"/>
      <c r="D361" s="73"/>
      <c r="E361" s="72" t="s">
        <v>1</v>
      </c>
      <c r="F361" s="79"/>
      <c r="G361" s="88"/>
      <c r="H361" s="80"/>
      <c r="J361" s="104"/>
      <c r="K361" s="88"/>
      <c r="L361" s="88"/>
      <c r="M361" s="88"/>
      <c r="N361" s="88"/>
      <c r="O361" s="88"/>
      <c r="P361" s="88"/>
      <c r="Q361" s="88"/>
      <c r="R361" s="89"/>
      <c r="S361" s="88"/>
      <c r="T361" s="91"/>
      <c r="U361" s="88"/>
      <c r="V361" s="88"/>
      <c r="W361" s="88"/>
      <c r="X361" s="88"/>
      <c r="Y361" s="88"/>
      <c r="Z361" s="88"/>
    </row>
    <row r="362" spans="2:26" ht="15" customHeight="1">
      <c r="B362" s="72" t="s">
        <v>2024</v>
      </c>
      <c r="C362" s="73" t="s">
        <v>2234</v>
      </c>
      <c r="D362" s="73" t="s">
        <v>2235</v>
      </c>
      <c r="E362" s="73" t="s">
        <v>2236</v>
      </c>
      <c r="F362" s="102">
        <v>2490</v>
      </c>
      <c r="G362" s="102">
        <v>14468</v>
      </c>
      <c r="H362" s="80">
        <f t="shared" ref="H362:H374" si="222">G362/F362</f>
        <v>5.8104417670682729</v>
      </c>
      <c r="J362" s="104">
        <f>$J$15</f>
        <v>2.76E-2</v>
      </c>
      <c r="L362" s="69">
        <f>G362*((1+J362)^2)</f>
        <v>15277.654743680003</v>
      </c>
      <c r="N362" s="69">
        <f>L362/$N$6</f>
        <v>8487.5859687111133</v>
      </c>
      <c r="P362" s="81">
        <f t="shared" si="207"/>
        <v>8520</v>
      </c>
      <c r="Q362" s="69"/>
      <c r="R362" s="74">
        <f t="shared" si="200"/>
        <v>32.41403128888669</v>
      </c>
      <c r="S362" s="77"/>
      <c r="T362" s="75">
        <f t="shared" si="201"/>
        <v>3.8189929867430772E-3</v>
      </c>
      <c r="U362" s="69"/>
      <c r="V362" s="81">
        <f t="shared" si="221"/>
        <v>213</v>
      </c>
    </row>
    <row r="363" spans="2:26" ht="15" customHeight="1">
      <c r="B363" s="72" t="s">
        <v>2024</v>
      </c>
      <c r="C363" s="73" t="s">
        <v>2234</v>
      </c>
      <c r="D363" s="73" t="s">
        <v>2235</v>
      </c>
      <c r="E363" s="73" t="s">
        <v>2237</v>
      </c>
      <c r="F363" s="102">
        <v>3467</v>
      </c>
      <c r="G363" s="102">
        <v>18564</v>
      </c>
      <c r="H363" s="80">
        <f t="shared" si="222"/>
        <v>5.354485145659071</v>
      </c>
      <c r="J363" s="104">
        <f>$J$15</f>
        <v>2.76E-2</v>
      </c>
      <c r="L363" s="69">
        <f>G363*((1+J363)^2)</f>
        <v>19602.874112640002</v>
      </c>
      <c r="N363" s="69">
        <f>L363/$N$6</f>
        <v>10890.485618133334</v>
      </c>
      <c r="P363" s="81">
        <f t="shared" si="207"/>
        <v>10920</v>
      </c>
      <c r="Q363" s="69"/>
      <c r="R363" s="74">
        <f t="shared" si="200"/>
        <v>29.514381866665644</v>
      </c>
      <c r="S363" s="77"/>
      <c r="T363" s="75">
        <f t="shared" si="201"/>
        <v>2.7101070513809197E-3</v>
      </c>
      <c r="U363" s="69"/>
      <c r="V363" s="81">
        <f t="shared" si="221"/>
        <v>273</v>
      </c>
    </row>
    <row r="364" spans="2:26" ht="15" customHeight="1">
      <c r="B364" s="72" t="s">
        <v>2024</v>
      </c>
      <c r="C364" s="73" t="s">
        <v>2234</v>
      </c>
      <c r="D364" s="73" t="s">
        <v>2235</v>
      </c>
      <c r="E364" s="73" t="s">
        <v>2238</v>
      </c>
      <c r="F364" s="102">
        <v>2972</v>
      </c>
      <c r="G364" s="102">
        <v>17066</v>
      </c>
      <c r="H364" s="80">
        <f t="shared" si="222"/>
        <v>5.7422611036339166</v>
      </c>
      <c r="J364" s="104">
        <f>$J$15</f>
        <v>2.76E-2</v>
      </c>
      <c r="L364" s="69">
        <f>G364*((1+J364)^2)</f>
        <v>18021.043396160003</v>
      </c>
      <c r="N364" s="69">
        <f>L364/$N$6</f>
        <v>10011.690775644445</v>
      </c>
      <c r="P364" s="81">
        <f t="shared" si="207"/>
        <v>10040</v>
      </c>
      <c r="Q364" s="69"/>
      <c r="R364" s="74">
        <f t="shared" si="200"/>
        <v>28.309224355554761</v>
      </c>
      <c r="S364" s="77"/>
      <c r="T364" s="75">
        <f t="shared" si="201"/>
        <v>2.8276167322729279E-3</v>
      </c>
      <c r="U364" s="69"/>
      <c r="V364" s="81">
        <f t="shared" si="221"/>
        <v>251</v>
      </c>
    </row>
    <row r="365" spans="2:26" ht="15" customHeight="1">
      <c r="B365" s="72" t="s">
        <v>2024</v>
      </c>
      <c r="C365" s="73" t="s">
        <v>2234</v>
      </c>
      <c r="D365" s="73" t="s">
        <v>2235</v>
      </c>
      <c r="E365" s="73" t="s">
        <v>2235</v>
      </c>
      <c r="F365" s="102">
        <v>2178</v>
      </c>
      <c r="G365" s="102">
        <v>11825</v>
      </c>
      <c r="H365" s="80">
        <f t="shared" si="222"/>
        <v>5.4292929292929291</v>
      </c>
      <c r="J365" s="104">
        <f>$J$15</f>
        <v>2.76E-2</v>
      </c>
      <c r="L365" s="69">
        <f>G365*((1+J365)^2)</f>
        <v>12486.747812000001</v>
      </c>
      <c r="N365" s="69">
        <f>L365/$N$6</f>
        <v>6937.082117777778</v>
      </c>
      <c r="P365" s="81">
        <f t="shared" si="207"/>
        <v>6960</v>
      </c>
      <c r="Q365" s="69"/>
      <c r="R365" s="74">
        <f t="shared" si="200"/>
        <v>22.917882222222033</v>
      </c>
      <c r="S365" s="77"/>
      <c r="T365" s="75">
        <f t="shared" si="201"/>
        <v>3.3036775164431149E-3</v>
      </c>
      <c r="U365" s="69"/>
      <c r="V365" s="81">
        <f t="shared" si="221"/>
        <v>174</v>
      </c>
    </row>
    <row r="366" spans="2:26" ht="15" customHeight="1" thickBot="1">
      <c r="B366" s="95" t="s">
        <v>2024</v>
      </c>
      <c r="C366" s="96" t="s">
        <v>2234</v>
      </c>
      <c r="D366" s="96" t="s">
        <v>2235</v>
      </c>
      <c r="E366" s="96"/>
      <c r="F366" s="84">
        <f>SUM(F362:F365)</f>
        <v>11107</v>
      </c>
      <c r="G366" s="84">
        <f>SUM(G362:G365)</f>
        <v>61923</v>
      </c>
      <c r="H366" s="159">
        <f t="shared" si="222"/>
        <v>5.5751327991356803</v>
      </c>
      <c r="J366" s="166"/>
      <c r="L366" s="84">
        <f>SUM(L362:L365)</f>
        <v>65388.320064480009</v>
      </c>
      <c r="N366" s="84">
        <f>SUM(N362:N365)</f>
        <v>36326.844480266671</v>
      </c>
      <c r="P366" s="84">
        <f>SUM(P362:P365)</f>
        <v>36440</v>
      </c>
      <c r="Q366" s="69"/>
      <c r="R366" s="175">
        <f>SUM(R362:R365)</f>
        <v>113.15551973332913</v>
      </c>
      <c r="S366" s="77"/>
      <c r="T366" s="85">
        <f t="shared" si="201"/>
        <v>3.1149284049374845E-3</v>
      </c>
      <c r="U366" s="69"/>
      <c r="V366" s="84">
        <f>SUM(V362:V365)</f>
        <v>911</v>
      </c>
    </row>
    <row r="367" spans="2:26" ht="15" customHeight="1">
      <c r="B367" s="72" t="s">
        <v>2024</v>
      </c>
      <c r="C367" s="73" t="s">
        <v>2234</v>
      </c>
      <c r="D367" s="73" t="s">
        <v>2239</v>
      </c>
      <c r="E367" s="73" t="s">
        <v>2240</v>
      </c>
      <c r="F367" s="102">
        <v>6785</v>
      </c>
      <c r="G367" s="102">
        <v>36781</v>
      </c>
      <c r="H367" s="80">
        <f t="shared" si="222"/>
        <v>5.4209285187914515</v>
      </c>
      <c r="J367" s="104">
        <f t="shared" ref="J367:J372" si="223">$J$15</f>
        <v>2.76E-2</v>
      </c>
      <c r="L367" s="69">
        <f t="shared" ref="L367:L372" si="224">G367*((1+J367)^2)</f>
        <v>38839.329494560006</v>
      </c>
      <c r="N367" s="69">
        <f t="shared" ref="N367:N372" si="225">L367/$N$6</f>
        <v>21577.405274755558</v>
      </c>
      <c r="P367" s="81">
        <f t="shared" si="207"/>
        <v>21600</v>
      </c>
      <c r="Q367" s="69"/>
      <c r="R367" s="74">
        <f t="shared" si="200"/>
        <v>22.594725244442088</v>
      </c>
      <c r="S367" s="77"/>
      <c r="T367" s="75">
        <f t="shared" si="201"/>
        <v>1.047147465449738E-3</v>
      </c>
      <c r="U367" s="69"/>
      <c r="V367" s="81">
        <f t="shared" si="221"/>
        <v>540</v>
      </c>
    </row>
    <row r="368" spans="2:26" ht="15" customHeight="1">
      <c r="B368" s="72" t="s">
        <v>2024</v>
      </c>
      <c r="C368" s="73" t="s">
        <v>2234</v>
      </c>
      <c r="D368" s="73" t="s">
        <v>2239</v>
      </c>
      <c r="E368" s="73" t="s">
        <v>2241</v>
      </c>
      <c r="F368" s="102">
        <v>1710</v>
      </c>
      <c r="G368" s="102">
        <v>6947</v>
      </c>
      <c r="H368" s="80">
        <f t="shared" si="222"/>
        <v>4.0625730994152045</v>
      </c>
      <c r="J368" s="104">
        <f t="shared" si="223"/>
        <v>2.76E-2</v>
      </c>
      <c r="L368" s="69">
        <f t="shared" si="224"/>
        <v>7335.7663467200009</v>
      </c>
      <c r="N368" s="69">
        <f t="shared" si="225"/>
        <v>4075.4257481777781</v>
      </c>
      <c r="P368" s="81">
        <f t="shared" ref="P368:P371" si="226">ROUNDUP(N368/40,0)*40</f>
        <v>4080</v>
      </c>
      <c r="Q368" s="69"/>
      <c r="R368" s="74">
        <f t="shared" ref="R368:R371" si="227">P368-N368</f>
        <v>4.5742518222218678</v>
      </c>
      <c r="S368" s="77"/>
      <c r="T368" s="75">
        <f t="shared" ref="T368:T371" si="228">R368/N368</f>
        <v>1.1223985185516204E-3</v>
      </c>
      <c r="U368" s="69"/>
      <c r="V368" s="81">
        <f t="shared" ref="V368:V371" si="229">P368/40</f>
        <v>102</v>
      </c>
    </row>
    <row r="369" spans="2:26" ht="15" customHeight="1">
      <c r="B369" s="72" t="s">
        <v>2024</v>
      </c>
      <c r="C369" s="73" t="s">
        <v>2234</v>
      </c>
      <c r="D369" s="73" t="s">
        <v>2239</v>
      </c>
      <c r="E369" s="73" t="s">
        <v>2242</v>
      </c>
      <c r="F369" s="102">
        <v>1869</v>
      </c>
      <c r="G369" s="102">
        <v>8827</v>
      </c>
      <c r="H369" s="80">
        <f t="shared" si="222"/>
        <v>4.7228464419475653</v>
      </c>
      <c r="J369" s="104">
        <f t="shared" si="223"/>
        <v>2.76E-2</v>
      </c>
      <c r="L369" s="69">
        <f t="shared" si="224"/>
        <v>9320.9744555200014</v>
      </c>
      <c r="N369" s="69">
        <f t="shared" si="225"/>
        <v>5178.319141955556</v>
      </c>
      <c r="P369" s="81">
        <f t="shared" si="226"/>
        <v>5200</v>
      </c>
      <c r="Q369" s="69"/>
      <c r="R369" s="74">
        <f t="shared" si="227"/>
        <v>21.680858044443994</v>
      </c>
      <c r="S369" s="77"/>
      <c r="T369" s="75">
        <f t="shared" si="228"/>
        <v>4.1868524225906192E-3</v>
      </c>
      <c r="U369" s="69"/>
      <c r="V369" s="81">
        <f t="shared" si="229"/>
        <v>130</v>
      </c>
    </row>
    <row r="370" spans="2:26" ht="15" customHeight="1">
      <c r="B370" s="72" t="s">
        <v>2024</v>
      </c>
      <c r="C370" s="73" t="s">
        <v>2234</v>
      </c>
      <c r="D370" s="73" t="s">
        <v>2239</v>
      </c>
      <c r="E370" s="73" t="s">
        <v>2243</v>
      </c>
      <c r="F370" s="102">
        <v>2986</v>
      </c>
      <c r="G370" s="102">
        <v>16662</v>
      </c>
      <c r="H370" s="80">
        <f t="shared" si="222"/>
        <v>5.5800401875418624</v>
      </c>
      <c r="J370" s="104">
        <f t="shared" si="223"/>
        <v>2.76E-2</v>
      </c>
      <c r="L370" s="69">
        <f t="shared" si="224"/>
        <v>17594.434845120002</v>
      </c>
      <c r="N370" s="69">
        <f t="shared" si="225"/>
        <v>9774.6860250666668</v>
      </c>
      <c r="P370" s="81">
        <f t="shared" si="226"/>
        <v>9800</v>
      </c>
      <c r="Q370" s="69"/>
      <c r="R370" s="74">
        <f t="shared" si="227"/>
        <v>25.313974933333157</v>
      </c>
      <c r="S370" s="77"/>
      <c r="T370" s="75">
        <f t="shared" si="228"/>
        <v>2.5897481380390943E-3</v>
      </c>
      <c r="U370" s="69"/>
      <c r="V370" s="81">
        <f t="shared" si="229"/>
        <v>245</v>
      </c>
    </row>
    <row r="371" spans="2:26" ht="15" customHeight="1">
      <c r="B371" s="72" t="s">
        <v>2024</v>
      </c>
      <c r="C371" s="73" t="s">
        <v>2234</v>
      </c>
      <c r="D371" s="73" t="s">
        <v>2239</v>
      </c>
      <c r="E371" s="73" t="s">
        <v>2244</v>
      </c>
      <c r="F371" s="102">
        <v>2484</v>
      </c>
      <c r="G371" s="102">
        <v>13225</v>
      </c>
      <c r="H371" s="80">
        <f t="shared" si="222"/>
        <v>5.3240740740740744</v>
      </c>
      <c r="J371" s="104">
        <f t="shared" si="223"/>
        <v>2.76E-2</v>
      </c>
      <c r="L371" s="69">
        <f t="shared" si="224"/>
        <v>13965.094276000003</v>
      </c>
      <c r="N371" s="69">
        <f t="shared" si="225"/>
        <v>7758.3857088888908</v>
      </c>
      <c r="P371" s="81">
        <f t="shared" si="226"/>
        <v>7760</v>
      </c>
      <c r="Q371" s="69"/>
      <c r="R371" s="74">
        <f t="shared" si="227"/>
        <v>1.6142911111091962</v>
      </c>
      <c r="S371" s="77"/>
      <c r="T371" s="75">
        <f t="shared" si="228"/>
        <v>2.0807048936219818E-4</v>
      </c>
      <c r="U371" s="69"/>
      <c r="V371" s="81">
        <f t="shared" si="229"/>
        <v>194</v>
      </c>
    </row>
    <row r="372" spans="2:26" ht="15" customHeight="1">
      <c r="B372" s="72" t="s">
        <v>2024</v>
      </c>
      <c r="C372" s="73" t="s">
        <v>2234</v>
      </c>
      <c r="D372" s="73" t="s">
        <v>2239</v>
      </c>
      <c r="E372" s="73" t="s">
        <v>2239</v>
      </c>
      <c r="F372" s="102">
        <v>3780</v>
      </c>
      <c r="G372" s="102">
        <v>21188</v>
      </c>
      <c r="H372" s="80">
        <f t="shared" si="222"/>
        <v>5.6052910052910052</v>
      </c>
      <c r="J372" s="104">
        <f t="shared" si="223"/>
        <v>2.76E-2</v>
      </c>
      <c r="L372" s="69">
        <f t="shared" si="224"/>
        <v>22373.717770880005</v>
      </c>
      <c r="N372" s="69">
        <f t="shared" si="225"/>
        <v>12429.843206044447</v>
      </c>
      <c r="P372" s="81">
        <f t="shared" si="207"/>
        <v>12440</v>
      </c>
      <c r="Q372" s="69"/>
      <c r="R372" s="74">
        <f t="shared" si="200"/>
        <v>10.156793955553439</v>
      </c>
      <c r="S372" s="77"/>
      <c r="T372" s="75">
        <f t="shared" si="201"/>
        <v>8.1712969240145701E-4</v>
      </c>
      <c r="U372" s="69"/>
      <c r="V372" s="81">
        <f t="shared" ref="V372:V377" si="230">P372/40</f>
        <v>311</v>
      </c>
    </row>
    <row r="373" spans="2:26" ht="15" customHeight="1" thickBot="1">
      <c r="B373" s="95" t="s">
        <v>2024</v>
      </c>
      <c r="C373" s="96" t="s">
        <v>2234</v>
      </c>
      <c r="D373" s="96" t="s">
        <v>2239</v>
      </c>
      <c r="E373" s="96"/>
      <c r="F373" s="84">
        <f>SUM(F367:F372)</f>
        <v>19614</v>
      </c>
      <c r="G373" s="84">
        <f>SUM(G367:G372)</f>
        <v>103630</v>
      </c>
      <c r="H373" s="159">
        <f t="shared" si="222"/>
        <v>5.2834709901091061</v>
      </c>
      <c r="J373" s="166"/>
      <c r="L373" s="84">
        <f>SUM(L367:L372)</f>
        <v>109429.31718880002</v>
      </c>
      <c r="N373" s="84">
        <f>SUM(N367:N372)</f>
        <v>60794.065104888898</v>
      </c>
      <c r="P373" s="84">
        <f>SUM(P367:P372)</f>
        <v>60880</v>
      </c>
      <c r="Q373" s="69"/>
      <c r="R373" s="175">
        <f>SUM(R367:R372)</f>
        <v>85.934895111103742</v>
      </c>
      <c r="S373" s="77"/>
      <c r="T373" s="85">
        <f t="shared" si="201"/>
        <v>1.4135408606553782E-3</v>
      </c>
      <c r="U373" s="69"/>
      <c r="V373" s="84">
        <f>SUM(V367:V372)</f>
        <v>1522</v>
      </c>
    </row>
    <row r="374" spans="2:26" ht="15" customHeight="1" thickBot="1">
      <c r="B374" s="72"/>
      <c r="C374" s="73"/>
      <c r="D374" s="73"/>
      <c r="E374" s="73"/>
      <c r="F374" s="87">
        <f>F373+F366</f>
        <v>30721</v>
      </c>
      <c r="G374" s="87">
        <f>G373+G366</f>
        <v>165553</v>
      </c>
      <c r="H374" s="161">
        <f t="shared" si="222"/>
        <v>5.3889196315224117</v>
      </c>
      <c r="J374" s="169"/>
      <c r="L374" s="87">
        <f>L373+L366</f>
        <v>174817.63725328003</v>
      </c>
      <c r="N374" s="87">
        <f>N373+N366</f>
        <v>97120.909585155576</v>
      </c>
      <c r="P374" s="87">
        <f>P373+P366</f>
        <v>97320</v>
      </c>
      <c r="Q374" s="69"/>
      <c r="R374" s="176">
        <f>R373+R366</f>
        <v>199.09041484443287</v>
      </c>
      <c r="S374" s="77"/>
      <c r="T374" s="86">
        <f t="shared" si="201"/>
        <v>2.0499232934991251E-3</v>
      </c>
      <c r="U374" s="69"/>
      <c r="V374" s="87">
        <f>V373+V366</f>
        <v>2433</v>
      </c>
    </row>
    <row r="375" spans="2:26" ht="15" customHeight="1">
      <c r="B375" s="72"/>
      <c r="C375" s="73"/>
      <c r="D375" s="73"/>
      <c r="E375" s="72" t="s">
        <v>1</v>
      </c>
      <c r="F375" s="79"/>
      <c r="G375" s="88"/>
      <c r="H375" s="80"/>
      <c r="J375" s="104"/>
      <c r="K375" s="88"/>
      <c r="L375" s="88"/>
      <c r="M375" s="88"/>
      <c r="N375" s="88"/>
      <c r="O375" s="88"/>
      <c r="P375" s="88"/>
      <c r="Q375" s="88"/>
      <c r="R375" s="89"/>
      <c r="S375" s="88"/>
      <c r="T375" s="91"/>
      <c r="U375" s="88"/>
      <c r="V375" s="88"/>
      <c r="W375" s="88"/>
      <c r="X375" s="88"/>
      <c r="Y375" s="88"/>
      <c r="Z375" s="88"/>
    </row>
    <row r="376" spans="2:26" ht="15" customHeight="1">
      <c r="B376" s="72" t="s">
        <v>2024</v>
      </c>
      <c r="C376" s="73" t="s">
        <v>2245</v>
      </c>
      <c r="D376" s="73" t="s">
        <v>2246</v>
      </c>
      <c r="E376" s="73" t="s">
        <v>2247</v>
      </c>
      <c r="F376" s="102">
        <v>4279</v>
      </c>
      <c r="G376" s="102">
        <v>24260</v>
      </c>
      <c r="H376" s="80">
        <f t="shared" ref="H376:H386" si="231">G376/F376</f>
        <v>5.6695489600373916</v>
      </c>
      <c r="J376" s="104">
        <f t="shared" ref="J376:J385" si="232">$J$43</f>
        <v>3.8100000000000002E-2</v>
      </c>
      <c r="L376" s="69">
        <f t="shared" ref="L376:L385" si="233">G376*((1+J376)^2)</f>
        <v>26143.8280586</v>
      </c>
      <c r="N376" s="69">
        <f t="shared" ref="N376:N385" si="234">L376/$N$6</f>
        <v>14524.348921444443</v>
      </c>
      <c r="P376" s="81">
        <f t="shared" si="207"/>
        <v>14560</v>
      </c>
      <c r="Q376" s="69"/>
      <c r="R376" s="74">
        <f t="shared" si="200"/>
        <v>35.651078555556523</v>
      </c>
      <c r="S376" s="77"/>
      <c r="T376" s="75">
        <f t="shared" si="201"/>
        <v>2.4545732650996539E-3</v>
      </c>
      <c r="U376" s="69"/>
      <c r="V376" s="81">
        <f t="shared" si="230"/>
        <v>364</v>
      </c>
    </row>
    <row r="377" spans="2:26" ht="15" customHeight="1">
      <c r="B377" s="72" t="s">
        <v>2024</v>
      </c>
      <c r="C377" s="73" t="s">
        <v>2245</v>
      </c>
      <c r="D377" s="73" t="s">
        <v>2246</v>
      </c>
      <c r="E377" s="73" t="s">
        <v>2248</v>
      </c>
      <c r="F377" s="102">
        <v>2788</v>
      </c>
      <c r="G377" s="102">
        <v>16709</v>
      </c>
      <c r="H377" s="80">
        <f t="shared" si="231"/>
        <v>5.9931850789096126</v>
      </c>
      <c r="J377" s="104">
        <f t="shared" si="232"/>
        <v>3.8100000000000002E-2</v>
      </c>
      <c r="L377" s="69">
        <f t="shared" si="233"/>
        <v>18006.480751489999</v>
      </c>
      <c r="N377" s="69">
        <f t="shared" si="234"/>
        <v>10003.600417494443</v>
      </c>
      <c r="P377" s="81">
        <f t="shared" si="207"/>
        <v>10040</v>
      </c>
      <c r="Q377" s="69"/>
      <c r="R377" s="74">
        <f t="shared" si="200"/>
        <v>36.399582505557191</v>
      </c>
      <c r="S377" s="77"/>
      <c r="T377" s="75">
        <f t="shared" si="201"/>
        <v>3.6386481852974722E-3</v>
      </c>
      <c r="U377" s="69"/>
      <c r="V377" s="81">
        <f t="shared" si="230"/>
        <v>251</v>
      </c>
    </row>
    <row r="378" spans="2:26" ht="15" customHeight="1">
      <c r="B378" s="72" t="s">
        <v>2024</v>
      </c>
      <c r="C378" s="73" t="s">
        <v>2245</v>
      </c>
      <c r="D378" s="73" t="s">
        <v>2246</v>
      </c>
      <c r="E378" s="73" t="s">
        <v>2249</v>
      </c>
      <c r="F378" s="102">
        <v>2685</v>
      </c>
      <c r="G378" s="102">
        <v>16163</v>
      </c>
      <c r="H378" s="80">
        <f t="shared" si="231"/>
        <v>6.0197392923649904</v>
      </c>
      <c r="J378" s="104">
        <f t="shared" si="232"/>
        <v>3.8100000000000002E-2</v>
      </c>
      <c r="L378" s="69">
        <f t="shared" si="233"/>
        <v>17418.082972429998</v>
      </c>
      <c r="N378" s="69">
        <f t="shared" si="234"/>
        <v>9676.7127624611094</v>
      </c>
      <c r="P378" s="81">
        <f t="shared" ref="P378:P384" si="235">ROUNDUP(N378/40,0)*40</f>
        <v>9680</v>
      </c>
      <c r="Q378" s="69"/>
      <c r="R378" s="74">
        <f t="shared" ref="R378:R384" si="236">P378-N378</f>
        <v>3.2872375388906221</v>
      </c>
      <c r="S378" s="77"/>
      <c r="T378" s="75">
        <f t="shared" ref="T378:T384" si="237">R378/N378</f>
        <v>3.3970601583244354E-4</v>
      </c>
      <c r="U378" s="69"/>
      <c r="V378" s="81">
        <f t="shared" ref="V378:V384" si="238">P378/40</f>
        <v>242</v>
      </c>
    </row>
    <row r="379" spans="2:26" ht="15" customHeight="1">
      <c r="B379" s="72" t="s">
        <v>2024</v>
      </c>
      <c r="C379" s="73" t="s">
        <v>2245</v>
      </c>
      <c r="D379" s="73" t="s">
        <v>2246</v>
      </c>
      <c r="E379" s="73" t="s">
        <v>2250</v>
      </c>
      <c r="F379" s="102">
        <v>3669</v>
      </c>
      <c r="G379" s="102">
        <v>20088</v>
      </c>
      <c r="H379" s="80">
        <f t="shared" si="231"/>
        <v>5.4750613246116107</v>
      </c>
      <c r="J379" s="104">
        <f t="shared" si="232"/>
        <v>3.8100000000000002E-2</v>
      </c>
      <c r="L379" s="69">
        <f t="shared" si="233"/>
        <v>21647.865541679999</v>
      </c>
      <c r="N379" s="69">
        <f t="shared" si="234"/>
        <v>12026.591967599999</v>
      </c>
      <c r="P379" s="81">
        <f t="shared" si="235"/>
        <v>12040</v>
      </c>
      <c r="Q379" s="69"/>
      <c r="R379" s="74">
        <f t="shared" si="236"/>
        <v>13.408032400000593</v>
      </c>
      <c r="S379" s="77"/>
      <c r="T379" s="75">
        <f t="shared" si="237"/>
        <v>1.1148654944079118E-3</v>
      </c>
      <c r="U379" s="69"/>
      <c r="V379" s="81">
        <f t="shared" si="238"/>
        <v>301</v>
      </c>
    </row>
    <row r="380" spans="2:26" ht="15" customHeight="1">
      <c r="B380" s="72" t="s">
        <v>2024</v>
      </c>
      <c r="C380" s="73" t="s">
        <v>2245</v>
      </c>
      <c r="D380" s="73" t="s">
        <v>2246</v>
      </c>
      <c r="E380" s="73" t="s">
        <v>2251</v>
      </c>
      <c r="F380" s="102">
        <v>4769</v>
      </c>
      <c r="G380" s="102">
        <v>27329</v>
      </c>
      <c r="H380" s="80">
        <f t="shared" si="231"/>
        <v>5.730551478297337</v>
      </c>
      <c r="J380" s="104">
        <f t="shared" si="232"/>
        <v>3.8100000000000002E-2</v>
      </c>
      <c r="L380" s="69">
        <f t="shared" si="233"/>
        <v>29451.14084969</v>
      </c>
      <c r="N380" s="69">
        <f t="shared" si="234"/>
        <v>16361.744916494445</v>
      </c>
      <c r="P380" s="81">
        <f t="shared" si="235"/>
        <v>16400</v>
      </c>
      <c r="Q380" s="69"/>
      <c r="R380" s="74">
        <f t="shared" si="236"/>
        <v>38.255083505555376</v>
      </c>
      <c r="S380" s="77"/>
      <c r="T380" s="75">
        <f t="shared" si="237"/>
        <v>2.3380809137899484E-3</v>
      </c>
      <c r="U380" s="69"/>
      <c r="V380" s="81">
        <f t="shared" si="238"/>
        <v>410</v>
      </c>
    </row>
    <row r="381" spans="2:26" ht="15" customHeight="1">
      <c r="B381" s="72" t="s">
        <v>2024</v>
      </c>
      <c r="C381" s="73" t="s">
        <v>2245</v>
      </c>
      <c r="D381" s="73" t="s">
        <v>2246</v>
      </c>
      <c r="E381" s="73" t="s">
        <v>2252</v>
      </c>
      <c r="F381" s="102">
        <v>3993</v>
      </c>
      <c r="G381" s="102">
        <v>21840</v>
      </c>
      <c r="H381" s="80">
        <f t="shared" si="231"/>
        <v>5.4695717505634862</v>
      </c>
      <c r="J381" s="104">
        <f t="shared" si="232"/>
        <v>3.8100000000000002E-2</v>
      </c>
      <c r="L381" s="69">
        <f t="shared" si="233"/>
        <v>23535.9111624</v>
      </c>
      <c r="N381" s="69">
        <f t="shared" si="234"/>
        <v>13075.506201333334</v>
      </c>
      <c r="P381" s="81">
        <f t="shared" si="235"/>
        <v>13080</v>
      </c>
      <c r="Q381" s="69"/>
      <c r="R381" s="74">
        <f t="shared" si="236"/>
        <v>4.4937986666664074</v>
      </c>
      <c r="S381" s="77"/>
      <c r="T381" s="75">
        <f t="shared" si="237"/>
        <v>3.4368066501380776E-4</v>
      </c>
      <c r="U381" s="69"/>
      <c r="V381" s="81">
        <f t="shared" si="238"/>
        <v>327</v>
      </c>
    </row>
    <row r="382" spans="2:26" ht="15" customHeight="1">
      <c r="B382" s="72" t="s">
        <v>2024</v>
      </c>
      <c r="C382" s="73" t="s">
        <v>2245</v>
      </c>
      <c r="D382" s="73" t="s">
        <v>2246</v>
      </c>
      <c r="E382" s="73" t="s">
        <v>2246</v>
      </c>
      <c r="F382" s="102">
        <v>2220</v>
      </c>
      <c r="G382" s="102">
        <v>12651</v>
      </c>
      <c r="H382" s="80">
        <f t="shared" si="231"/>
        <v>5.698648648648649</v>
      </c>
      <c r="J382" s="104">
        <f t="shared" si="232"/>
        <v>3.8100000000000002E-2</v>
      </c>
      <c r="L382" s="69">
        <f t="shared" si="233"/>
        <v>13633.370518109999</v>
      </c>
      <c r="N382" s="69">
        <f t="shared" si="234"/>
        <v>7574.0947322833326</v>
      </c>
      <c r="P382" s="81">
        <f t="shared" si="235"/>
        <v>7600</v>
      </c>
      <c r="Q382" s="69"/>
      <c r="R382" s="74">
        <f t="shared" si="236"/>
        <v>25.905267716667367</v>
      </c>
      <c r="S382" s="77"/>
      <c r="T382" s="75">
        <f t="shared" si="237"/>
        <v>3.4202460666685917E-3</v>
      </c>
      <c r="U382" s="69"/>
      <c r="V382" s="81">
        <f t="shared" si="238"/>
        <v>190</v>
      </c>
    </row>
    <row r="383" spans="2:26" ht="15" customHeight="1">
      <c r="B383" s="72" t="s">
        <v>2024</v>
      </c>
      <c r="C383" s="73" t="s">
        <v>2245</v>
      </c>
      <c r="D383" s="73" t="s">
        <v>2246</v>
      </c>
      <c r="E383" s="73" t="s">
        <v>2253</v>
      </c>
      <c r="F383" s="102">
        <v>1619</v>
      </c>
      <c r="G383" s="102">
        <v>8478</v>
      </c>
      <c r="H383" s="80">
        <f t="shared" si="231"/>
        <v>5.2365657813465099</v>
      </c>
      <c r="J383" s="104">
        <f t="shared" si="232"/>
        <v>3.8100000000000002E-2</v>
      </c>
      <c r="L383" s="69">
        <f t="shared" si="233"/>
        <v>9136.3303495799992</v>
      </c>
      <c r="N383" s="69">
        <f t="shared" si="234"/>
        <v>5075.7390830999993</v>
      </c>
      <c r="P383" s="81">
        <f t="shared" si="235"/>
        <v>5080</v>
      </c>
      <c r="Q383" s="69"/>
      <c r="R383" s="74">
        <f t="shared" si="236"/>
        <v>4.2609169000006659</v>
      </c>
      <c r="S383" s="77"/>
      <c r="T383" s="75">
        <f t="shared" si="237"/>
        <v>8.3946728353072038E-4</v>
      </c>
      <c r="U383" s="69"/>
      <c r="V383" s="81">
        <f t="shared" si="238"/>
        <v>127</v>
      </c>
    </row>
    <row r="384" spans="2:26" ht="15" customHeight="1">
      <c r="B384" s="72" t="s">
        <v>2024</v>
      </c>
      <c r="C384" s="73" t="s">
        <v>2245</v>
      </c>
      <c r="D384" s="73" t="s">
        <v>2246</v>
      </c>
      <c r="E384" s="73" t="s">
        <v>2254</v>
      </c>
      <c r="F384" s="102">
        <v>3953</v>
      </c>
      <c r="G384" s="102">
        <v>23549</v>
      </c>
      <c r="H384" s="80">
        <f t="shared" si="231"/>
        <v>5.9572476600050592</v>
      </c>
      <c r="J384" s="104">
        <f t="shared" si="232"/>
        <v>3.8100000000000002E-2</v>
      </c>
      <c r="L384" s="69">
        <f t="shared" si="233"/>
        <v>25377.617763890001</v>
      </c>
      <c r="N384" s="69">
        <f t="shared" si="234"/>
        <v>14098.676535494444</v>
      </c>
      <c r="P384" s="81">
        <f t="shared" si="235"/>
        <v>14120</v>
      </c>
      <c r="Q384" s="69"/>
      <c r="R384" s="74">
        <f t="shared" si="236"/>
        <v>21.323464505556331</v>
      </c>
      <c r="S384" s="77"/>
      <c r="T384" s="75">
        <f t="shared" si="237"/>
        <v>1.5124444093651598E-3</v>
      </c>
      <c r="U384" s="69"/>
      <c r="V384" s="81">
        <f t="shared" si="238"/>
        <v>353</v>
      </c>
    </row>
    <row r="385" spans="2:26" ht="15" customHeight="1">
      <c r="B385" s="72" t="s">
        <v>2024</v>
      </c>
      <c r="C385" s="73" t="s">
        <v>2245</v>
      </c>
      <c r="D385" s="73" t="s">
        <v>2246</v>
      </c>
      <c r="E385" s="73" t="s">
        <v>2255</v>
      </c>
      <c r="F385" s="102">
        <v>5892</v>
      </c>
      <c r="G385" s="102">
        <v>31563</v>
      </c>
      <c r="H385" s="80">
        <f t="shared" si="231"/>
        <v>5.356924643584521</v>
      </c>
      <c r="J385" s="104">
        <f t="shared" si="232"/>
        <v>3.8100000000000002E-2</v>
      </c>
      <c r="L385" s="69">
        <f t="shared" si="233"/>
        <v>34013.91776643</v>
      </c>
      <c r="N385" s="69">
        <f t="shared" si="234"/>
        <v>18896.620981349999</v>
      </c>
      <c r="P385" s="81">
        <f t="shared" si="207"/>
        <v>18920</v>
      </c>
      <c r="Q385" s="69"/>
      <c r="R385" s="74">
        <f t="shared" si="200"/>
        <v>23.379018650000944</v>
      </c>
      <c r="S385" s="77"/>
      <c r="T385" s="75">
        <f t="shared" si="201"/>
        <v>1.2372063065177019E-3</v>
      </c>
      <c r="U385" s="69"/>
      <c r="V385" s="81">
        <f t="shared" ref="V385:V388" si="239">P385/40</f>
        <v>473</v>
      </c>
    </row>
    <row r="386" spans="2:26" ht="15" customHeight="1" thickBot="1">
      <c r="B386" s="97" t="s">
        <v>2024</v>
      </c>
      <c r="C386" s="98" t="s">
        <v>2245</v>
      </c>
      <c r="D386" s="98" t="s">
        <v>2246</v>
      </c>
      <c r="E386" s="98"/>
      <c r="F386" s="82">
        <f>SUM(F376:F385)</f>
        <v>35867</v>
      </c>
      <c r="G386" s="82">
        <f>SUM(G376:G385)</f>
        <v>202630</v>
      </c>
      <c r="H386" s="163">
        <f t="shared" si="231"/>
        <v>5.649482811498034</v>
      </c>
      <c r="J386" s="171"/>
      <c r="L386" s="82">
        <f>SUM(L376:L385)</f>
        <v>218364.54573430002</v>
      </c>
      <c r="N386" s="82">
        <f>SUM(N376:N385)</f>
        <v>121313.63651905557</v>
      </c>
      <c r="P386" s="82">
        <f>SUM(P376:P385)</f>
        <v>121520</v>
      </c>
      <c r="Q386" s="69"/>
      <c r="R386" s="177">
        <f>SUM(R376:R385)</f>
        <v>206.36348094445202</v>
      </c>
      <c r="S386" s="77"/>
      <c r="T386" s="83">
        <f t="shared" si="201"/>
        <v>1.7010740660802555E-3</v>
      </c>
      <c r="U386" s="69"/>
      <c r="V386" s="82">
        <f>SUM(V376:V385)</f>
        <v>3038</v>
      </c>
    </row>
    <row r="387" spans="2:26" ht="15" customHeight="1">
      <c r="B387" s="72"/>
      <c r="C387" s="73"/>
      <c r="D387" s="73"/>
      <c r="E387" s="72" t="s">
        <v>1</v>
      </c>
      <c r="F387" s="79"/>
      <c r="G387" s="88"/>
      <c r="H387" s="80"/>
      <c r="J387" s="104"/>
      <c r="K387" s="88"/>
      <c r="L387" s="88"/>
      <c r="M387" s="88"/>
      <c r="N387" s="88"/>
      <c r="O387" s="88"/>
      <c r="P387" s="88"/>
      <c r="Q387" s="88"/>
      <c r="R387" s="89"/>
      <c r="S387" s="88"/>
      <c r="T387" s="91"/>
      <c r="U387" s="88"/>
      <c r="V387" s="88"/>
      <c r="W387" s="88"/>
      <c r="X387" s="88"/>
      <c r="Y387" s="88"/>
      <c r="Z387" s="88"/>
    </row>
    <row r="388" spans="2:26" ht="15" customHeight="1">
      <c r="B388" s="72" t="s">
        <v>2024</v>
      </c>
      <c r="C388" s="73" t="s">
        <v>2256</v>
      </c>
      <c r="D388" s="73" t="s">
        <v>2257</v>
      </c>
      <c r="E388" s="73" t="s">
        <v>2258</v>
      </c>
      <c r="F388" s="102">
        <v>5980</v>
      </c>
      <c r="G388" s="102">
        <v>35783</v>
      </c>
      <c r="H388" s="80">
        <f t="shared" ref="H388:H395" si="240">G388/F388</f>
        <v>5.9837792642140473</v>
      </c>
      <c r="J388" s="104">
        <f t="shared" ref="J388:J394" si="241">$J$26</f>
        <v>3.7100000000000001E-2</v>
      </c>
      <c r="L388" s="69">
        <f t="shared" ref="L388:L394" si="242">G388*((1+J388)^2)</f>
        <v>38487.350679029994</v>
      </c>
      <c r="N388" s="69">
        <f t="shared" ref="N388:N394" si="243">L388/$N$6</f>
        <v>21381.861488349998</v>
      </c>
      <c r="P388" s="81">
        <f t="shared" si="207"/>
        <v>21400</v>
      </c>
      <c r="Q388" s="69"/>
      <c r="R388" s="74">
        <f t="shared" si="200"/>
        <v>18.138511650002329</v>
      </c>
      <c r="S388" s="77"/>
      <c r="T388" s="75">
        <f t="shared" si="201"/>
        <v>8.483130273706607E-4</v>
      </c>
      <c r="U388" s="69"/>
      <c r="V388" s="81">
        <f t="shared" si="239"/>
        <v>535</v>
      </c>
    </row>
    <row r="389" spans="2:26" ht="15" customHeight="1">
      <c r="B389" s="72" t="s">
        <v>2024</v>
      </c>
      <c r="C389" s="73" t="s">
        <v>2256</v>
      </c>
      <c r="D389" s="73" t="s">
        <v>2257</v>
      </c>
      <c r="E389" s="73" t="s">
        <v>2259</v>
      </c>
      <c r="F389" s="102">
        <v>7012</v>
      </c>
      <c r="G389" s="102">
        <v>41741</v>
      </c>
      <c r="H389" s="80">
        <f t="shared" si="240"/>
        <v>5.9527952082144893</v>
      </c>
      <c r="J389" s="104">
        <f t="shared" si="241"/>
        <v>3.7100000000000001E-2</v>
      </c>
      <c r="L389" s="69">
        <f t="shared" si="242"/>
        <v>44895.634929809996</v>
      </c>
      <c r="N389" s="69">
        <f t="shared" si="243"/>
        <v>24942.019405449995</v>
      </c>
      <c r="P389" s="81">
        <f t="shared" ref="P389:P394" si="244">ROUNDUP(N389/40,0)*40</f>
        <v>24960</v>
      </c>
      <c r="Q389" s="69"/>
      <c r="R389" s="74">
        <f t="shared" ref="R389:R394" si="245">P389-N389</f>
        <v>17.980594550004753</v>
      </c>
      <c r="S389" s="77"/>
      <c r="T389" s="75">
        <f t="shared" ref="T389:T395" si="246">R389/N389</f>
        <v>7.2089570045302245E-4</v>
      </c>
      <c r="U389" s="69"/>
      <c r="V389" s="81">
        <f t="shared" ref="V389:V394" si="247">P389/40</f>
        <v>624</v>
      </c>
    </row>
    <row r="390" spans="2:26" ht="15" customHeight="1">
      <c r="B390" s="72" t="s">
        <v>2024</v>
      </c>
      <c r="C390" s="73" t="s">
        <v>2256</v>
      </c>
      <c r="D390" s="73" t="s">
        <v>2257</v>
      </c>
      <c r="E390" s="73" t="s">
        <v>2257</v>
      </c>
      <c r="F390" s="102">
        <v>6047</v>
      </c>
      <c r="G390" s="102">
        <v>37080</v>
      </c>
      <c r="H390" s="80">
        <f t="shared" si="240"/>
        <v>6.1319662642632711</v>
      </c>
      <c r="J390" s="104">
        <f t="shared" si="241"/>
        <v>3.7100000000000001E-2</v>
      </c>
      <c r="L390" s="69">
        <f t="shared" si="242"/>
        <v>39882.373282799992</v>
      </c>
      <c r="N390" s="69">
        <f t="shared" si="243"/>
        <v>22156.874045999994</v>
      </c>
      <c r="P390" s="81">
        <f t="shared" si="244"/>
        <v>22160</v>
      </c>
      <c r="Q390" s="69"/>
      <c r="R390" s="74">
        <f t="shared" si="245"/>
        <v>3.125954000006459</v>
      </c>
      <c r="S390" s="77"/>
      <c r="T390" s="75">
        <f t="shared" si="246"/>
        <v>1.4108280768833413E-4</v>
      </c>
      <c r="U390" s="69"/>
      <c r="V390" s="81">
        <f t="shared" si="247"/>
        <v>554</v>
      </c>
    </row>
    <row r="391" spans="2:26" ht="15" customHeight="1">
      <c r="B391" s="72" t="s">
        <v>2024</v>
      </c>
      <c r="C391" s="73" t="s">
        <v>2256</v>
      </c>
      <c r="D391" s="73" t="s">
        <v>2257</v>
      </c>
      <c r="E391" s="73" t="s">
        <v>2260</v>
      </c>
      <c r="F391" s="102">
        <v>2810</v>
      </c>
      <c r="G391" s="102">
        <v>11463</v>
      </c>
      <c r="H391" s="80">
        <f t="shared" si="240"/>
        <v>4.0793594306049821</v>
      </c>
      <c r="J391" s="104">
        <f t="shared" si="241"/>
        <v>3.7100000000000001E-2</v>
      </c>
      <c r="L391" s="69">
        <f t="shared" si="242"/>
        <v>12329.332387829998</v>
      </c>
      <c r="N391" s="69">
        <f t="shared" si="243"/>
        <v>6849.6291043499987</v>
      </c>
      <c r="P391" s="81">
        <f t="shared" si="244"/>
        <v>6880</v>
      </c>
      <c r="Q391" s="69"/>
      <c r="R391" s="74">
        <f t="shared" si="245"/>
        <v>30.37089565000133</v>
      </c>
      <c r="S391" s="77"/>
      <c r="T391" s="75">
        <f t="shared" si="246"/>
        <v>4.4339474718001395E-3</v>
      </c>
      <c r="U391" s="69"/>
      <c r="V391" s="81">
        <f t="shared" si="247"/>
        <v>172</v>
      </c>
    </row>
    <row r="392" spans="2:26" ht="15" customHeight="1">
      <c r="B392" s="72" t="s">
        <v>2024</v>
      </c>
      <c r="C392" s="73" t="s">
        <v>2256</v>
      </c>
      <c r="D392" s="73" t="s">
        <v>2257</v>
      </c>
      <c r="E392" s="73" t="s">
        <v>2261</v>
      </c>
      <c r="F392" s="102">
        <v>8808</v>
      </c>
      <c r="G392" s="102">
        <v>53466</v>
      </c>
      <c r="H392" s="80">
        <f t="shared" si="240"/>
        <v>6.0701634877384194</v>
      </c>
      <c r="J392" s="104">
        <f t="shared" si="241"/>
        <v>3.7100000000000001E-2</v>
      </c>
      <c r="L392" s="69">
        <f t="shared" si="242"/>
        <v>57506.768337059992</v>
      </c>
      <c r="N392" s="69">
        <f t="shared" si="243"/>
        <v>31948.204631699995</v>
      </c>
      <c r="P392" s="81">
        <f t="shared" si="244"/>
        <v>31960</v>
      </c>
      <c r="Q392" s="69"/>
      <c r="R392" s="74">
        <f t="shared" si="245"/>
        <v>11.795368300005066</v>
      </c>
      <c r="S392" s="77"/>
      <c r="T392" s="75">
        <f t="shared" si="246"/>
        <v>3.6920285305488927E-4</v>
      </c>
      <c r="U392" s="69"/>
      <c r="V392" s="81">
        <f t="shared" si="247"/>
        <v>799</v>
      </c>
    </row>
    <row r="393" spans="2:26" ht="15" customHeight="1">
      <c r="B393" s="72" t="s">
        <v>2024</v>
      </c>
      <c r="C393" s="73" t="s">
        <v>2256</v>
      </c>
      <c r="D393" s="73" t="s">
        <v>2257</v>
      </c>
      <c r="E393" s="73" t="s">
        <v>2262</v>
      </c>
      <c r="F393" s="102">
        <v>6227</v>
      </c>
      <c r="G393" s="102">
        <v>36627</v>
      </c>
      <c r="H393" s="80">
        <f t="shared" si="240"/>
        <v>5.8819656335313955</v>
      </c>
      <c r="J393" s="104">
        <f t="shared" si="241"/>
        <v>3.7100000000000001E-2</v>
      </c>
      <c r="L393" s="69">
        <f t="shared" si="242"/>
        <v>39395.137169069996</v>
      </c>
      <c r="N393" s="69">
        <f t="shared" si="243"/>
        <v>21886.187316149997</v>
      </c>
      <c r="P393" s="81">
        <f t="shared" si="244"/>
        <v>21920</v>
      </c>
      <c r="Q393" s="69"/>
      <c r="R393" s="74">
        <f t="shared" si="245"/>
        <v>33.812683850002941</v>
      </c>
      <c r="S393" s="77"/>
      <c r="T393" s="75">
        <f t="shared" si="246"/>
        <v>1.5449325806076914E-3</v>
      </c>
      <c r="U393" s="69"/>
      <c r="V393" s="81">
        <f t="shared" si="247"/>
        <v>548</v>
      </c>
    </row>
    <row r="394" spans="2:26" ht="15" customHeight="1">
      <c r="B394" s="72" t="s">
        <v>2024</v>
      </c>
      <c r="C394" s="73" t="s">
        <v>2256</v>
      </c>
      <c r="D394" s="73" t="s">
        <v>2257</v>
      </c>
      <c r="E394" s="73" t="s">
        <v>2263</v>
      </c>
      <c r="F394" s="102">
        <v>7080</v>
      </c>
      <c r="G394" s="102">
        <v>41913</v>
      </c>
      <c r="H394" s="80">
        <f t="shared" si="240"/>
        <v>5.9199152542372877</v>
      </c>
      <c r="J394" s="104">
        <f t="shared" si="241"/>
        <v>3.7100000000000001E-2</v>
      </c>
      <c r="L394" s="69">
        <f t="shared" si="242"/>
        <v>45080.634072329995</v>
      </c>
      <c r="N394" s="69">
        <f t="shared" si="243"/>
        <v>25044.796706849997</v>
      </c>
      <c r="P394" s="81">
        <f t="shared" si="244"/>
        <v>25080</v>
      </c>
      <c r="Q394" s="69"/>
      <c r="R394" s="74">
        <f t="shared" si="245"/>
        <v>35.203293150003446</v>
      </c>
      <c r="S394" s="77"/>
      <c r="T394" s="75">
        <f t="shared" si="246"/>
        <v>1.4056130525657252E-3</v>
      </c>
      <c r="U394" s="69"/>
      <c r="V394" s="81">
        <f t="shared" si="247"/>
        <v>627</v>
      </c>
    </row>
    <row r="395" spans="2:26" ht="15" customHeight="1" thickBot="1">
      <c r="B395" s="97" t="s">
        <v>2024</v>
      </c>
      <c r="C395" s="98" t="s">
        <v>2256</v>
      </c>
      <c r="D395" s="98" t="s">
        <v>2257</v>
      </c>
      <c r="E395" s="98"/>
      <c r="F395" s="82">
        <f>SUM(F388:F394)</f>
        <v>43964</v>
      </c>
      <c r="G395" s="82">
        <f>SUM(G388:G394)</f>
        <v>258073</v>
      </c>
      <c r="H395" s="163">
        <f t="shared" si="240"/>
        <v>5.8700982622145395</v>
      </c>
      <c r="J395" s="171"/>
      <c r="L395" s="82">
        <f>SUM(L388:L394)</f>
        <v>277577.23085792991</v>
      </c>
      <c r="N395" s="82">
        <f>SUM(N388:N394)</f>
        <v>154209.57269884995</v>
      </c>
      <c r="P395" s="82">
        <f>SUM(P388:P394)</f>
        <v>154360</v>
      </c>
      <c r="Q395" s="69"/>
      <c r="R395" s="177">
        <f>SUM(R388:R394)</f>
        <v>150.42730115002632</v>
      </c>
      <c r="S395" s="77"/>
      <c r="T395" s="83">
        <f t="shared" si="246"/>
        <v>9.7547317275685681E-4</v>
      </c>
      <c r="U395" s="69"/>
      <c r="V395" s="82">
        <f>SUM(V388:V394)</f>
        <v>3859</v>
      </c>
    </row>
    <row r="396" spans="2:26" ht="15" customHeight="1">
      <c r="B396" s="72"/>
      <c r="C396" s="73"/>
      <c r="D396" s="73"/>
      <c r="E396" s="72" t="s">
        <v>1</v>
      </c>
      <c r="F396" s="79"/>
      <c r="G396" s="88"/>
      <c r="H396" s="80"/>
      <c r="J396" s="104"/>
      <c r="K396" s="88"/>
      <c r="L396" s="88"/>
      <c r="M396" s="88"/>
      <c r="N396" s="88"/>
      <c r="O396" s="88"/>
      <c r="P396" s="88"/>
      <c r="Q396" s="88"/>
      <c r="R396" s="89"/>
      <c r="S396" s="88"/>
      <c r="T396" s="91"/>
      <c r="U396" s="88"/>
      <c r="V396" s="88"/>
      <c r="W396" s="88"/>
      <c r="X396" s="88"/>
      <c r="Y396" s="88"/>
      <c r="Z396" s="88"/>
    </row>
    <row r="397" spans="2:26" ht="15" customHeight="1">
      <c r="B397" s="72" t="s">
        <v>2024</v>
      </c>
      <c r="C397" s="73" t="s">
        <v>2264</v>
      </c>
      <c r="D397" s="73" t="s">
        <v>2265</v>
      </c>
      <c r="E397" s="73" t="s">
        <v>2266</v>
      </c>
      <c r="F397" s="102">
        <v>1957</v>
      </c>
      <c r="G397" s="102">
        <v>11314</v>
      </c>
      <c r="H397" s="80">
        <f t="shared" ref="H397:H409" si="248">G397/F397</f>
        <v>5.781297904956566</v>
      </c>
      <c r="J397" s="104">
        <f t="shared" ref="J397:J408" si="249">$J$32</f>
        <v>2.9399999999999999E-2</v>
      </c>
      <c r="L397" s="69">
        <f t="shared" ref="L397:L408" si="250">G397*((1+J397)^2)</f>
        <v>11989.042569040002</v>
      </c>
      <c r="N397" s="69">
        <f t="shared" ref="N397:N408" si="251">L397/$N$6</f>
        <v>6660.5792050222235</v>
      </c>
      <c r="P397" s="81">
        <f t="shared" si="207"/>
        <v>6680</v>
      </c>
      <c r="Q397" s="69"/>
      <c r="R397" s="74">
        <f t="shared" si="200"/>
        <v>19.420794977776495</v>
      </c>
      <c r="S397" s="77"/>
      <c r="T397" s="75">
        <f t="shared" si="201"/>
        <v>2.9157817030586149E-3</v>
      </c>
      <c r="U397" s="69"/>
      <c r="V397" s="81">
        <f t="shared" ref="V397:V412" si="252">P397/40</f>
        <v>167</v>
      </c>
    </row>
    <row r="398" spans="2:26" ht="15" customHeight="1">
      <c r="B398" s="72" t="s">
        <v>2024</v>
      </c>
      <c r="C398" s="73" t="s">
        <v>2264</v>
      </c>
      <c r="D398" s="73" t="s">
        <v>2265</v>
      </c>
      <c r="E398" s="73" t="s">
        <v>2267</v>
      </c>
      <c r="F398" s="102">
        <v>978</v>
      </c>
      <c r="G398" s="102">
        <v>5084</v>
      </c>
      <c r="H398" s="80">
        <f t="shared" si="248"/>
        <v>5.1983640081799587</v>
      </c>
      <c r="J398" s="104">
        <f t="shared" si="249"/>
        <v>2.9399999999999999E-2</v>
      </c>
      <c r="L398" s="69">
        <f t="shared" si="250"/>
        <v>5387.3336062400012</v>
      </c>
      <c r="N398" s="69">
        <f t="shared" si="251"/>
        <v>2992.9631145777785</v>
      </c>
      <c r="P398" s="81">
        <f t="shared" si="207"/>
        <v>3000</v>
      </c>
      <c r="Q398" s="69"/>
      <c r="R398" s="74">
        <f t="shared" si="200"/>
        <v>7.0368854222215305</v>
      </c>
      <c r="S398" s="77"/>
      <c r="T398" s="75">
        <f t="shared" si="201"/>
        <v>2.3511433829394965E-3</v>
      </c>
      <c r="U398" s="69"/>
      <c r="V398" s="81">
        <f t="shared" si="252"/>
        <v>75</v>
      </c>
    </row>
    <row r="399" spans="2:26" ht="15" customHeight="1">
      <c r="B399" s="72" t="s">
        <v>2024</v>
      </c>
      <c r="C399" s="73" t="s">
        <v>2264</v>
      </c>
      <c r="D399" s="73" t="s">
        <v>2265</v>
      </c>
      <c r="E399" s="73" t="s">
        <v>2268</v>
      </c>
      <c r="F399" s="102">
        <v>664</v>
      </c>
      <c r="G399" s="102">
        <v>3576</v>
      </c>
      <c r="H399" s="80">
        <f t="shared" si="248"/>
        <v>5.3855421686746991</v>
      </c>
      <c r="J399" s="104">
        <f t="shared" si="249"/>
        <v>2.9399999999999999E-2</v>
      </c>
      <c r="L399" s="69">
        <f t="shared" si="250"/>
        <v>3789.3597513600007</v>
      </c>
      <c r="N399" s="69">
        <f t="shared" si="251"/>
        <v>2105.1998618666671</v>
      </c>
      <c r="P399" s="81">
        <f t="shared" si="207"/>
        <v>2120</v>
      </c>
      <c r="Q399" s="69"/>
      <c r="R399" s="74">
        <f t="shared" si="200"/>
        <v>14.800138133332894</v>
      </c>
      <c r="S399" s="77"/>
      <c r="T399" s="75">
        <f t="shared" si="201"/>
        <v>7.0302769829225179E-3</v>
      </c>
      <c r="U399" s="69"/>
      <c r="V399" s="81">
        <f t="shared" si="252"/>
        <v>53</v>
      </c>
    </row>
    <row r="400" spans="2:26" ht="15" customHeight="1">
      <c r="B400" s="72" t="s">
        <v>2024</v>
      </c>
      <c r="C400" s="73" t="s">
        <v>2264</v>
      </c>
      <c r="D400" s="73" t="s">
        <v>2265</v>
      </c>
      <c r="E400" s="73" t="s">
        <v>2269</v>
      </c>
      <c r="F400" s="102">
        <v>965</v>
      </c>
      <c r="G400" s="102">
        <v>5747</v>
      </c>
      <c r="H400" s="80">
        <f t="shared" si="248"/>
        <v>5.9554404145077724</v>
      </c>
      <c r="J400" s="104">
        <f t="shared" si="249"/>
        <v>2.9399999999999999E-2</v>
      </c>
      <c r="L400" s="69">
        <f t="shared" si="250"/>
        <v>6089.8910769200011</v>
      </c>
      <c r="N400" s="69">
        <f t="shared" si="251"/>
        <v>3383.2728205111116</v>
      </c>
      <c r="P400" s="81">
        <f t="shared" si="207"/>
        <v>3400</v>
      </c>
      <c r="Q400" s="69"/>
      <c r="R400" s="74">
        <f t="shared" si="200"/>
        <v>16.727179488888396</v>
      </c>
      <c r="S400" s="77"/>
      <c r="T400" s="75">
        <f t="shared" si="201"/>
        <v>4.9440823653001823E-3</v>
      </c>
      <c r="U400" s="69"/>
      <c r="V400" s="81">
        <f t="shared" si="252"/>
        <v>85</v>
      </c>
    </row>
    <row r="401" spans="2:26" ht="15" customHeight="1">
      <c r="B401" s="72" t="s">
        <v>2024</v>
      </c>
      <c r="C401" s="73" t="s">
        <v>2264</v>
      </c>
      <c r="D401" s="73" t="s">
        <v>2265</v>
      </c>
      <c r="E401" s="73" t="s">
        <v>2270</v>
      </c>
      <c r="F401" s="102">
        <v>1599</v>
      </c>
      <c r="G401" s="102">
        <v>8436</v>
      </c>
      <c r="H401" s="80">
        <f t="shared" si="248"/>
        <v>5.2757973733583485</v>
      </c>
      <c r="J401" s="104">
        <f t="shared" si="249"/>
        <v>2.9399999999999999E-2</v>
      </c>
      <c r="L401" s="69">
        <f t="shared" si="250"/>
        <v>8939.3285409600012</v>
      </c>
      <c r="N401" s="69">
        <f t="shared" si="251"/>
        <v>4966.2936338666668</v>
      </c>
      <c r="P401" s="81">
        <f t="shared" si="207"/>
        <v>5000</v>
      </c>
      <c r="Q401" s="69"/>
      <c r="R401" s="74">
        <f t="shared" ref="R401:R468" si="253">P401-N401</f>
        <v>33.706366133333177</v>
      </c>
      <c r="S401" s="77"/>
      <c r="T401" s="75">
        <f t="shared" ref="T401:T468" si="254">R401/N401</f>
        <v>6.7870264262022712E-3</v>
      </c>
      <c r="U401" s="69"/>
      <c r="V401" s="81">
        <f t="shared" si="252"/>
        <v>125</v>
      </c>
    </row>
    <row r="402" spans="2:26" ht="15" customHeight="1">
      <c r="B402" s="72" t="s">
        <v>2024</v>
      </c>
      <c r="C402" s="73" t="s">
        <v>2264</v>
      </c>
      <c r="D402" s="73" t="s">
        <v>2265</v>
      </c>
      <c r="E402" s="73" t="s">
        <v>2271</v>
      </c>
      <c r="F402" s="102">
        <v>1863</v>
      </c>
      <c r="G402" s="102">
        <v>9468</v>
      </c>
      <c r="H402" s="80">
        <f t="shared" si="248"/>
        <v>5.0821256038647347</v>
      </c>
      <c r="J402" s="104">
        <f t="shared" si="249"/>
        <v>2.9399999999999999E-2</v>
      </c>
      <c r="L402" s="69">
        <f t="shared" si="250"/>
        <v>10032.902160480002</v>
      </c>
      <c r="N402" s="69">
        <f t="shared" si="251"/>
        <v>5573.8345336000011</v>
      </c>
      <c r="P402" s="81">
        <f t="shared" si="207"/>
        <v>5600</v>
      </c>
      <c r="Q402" s="69"/>
      <c r="R402" s="74">
        <f t="shared" si="253"/>
        <v>26.165466399998877</v>
      </c>
      <c r="S402" s="77"/>
      <c r="T402" s="75">
        <f t="shared" si="254"/>
        <v>4.6943385639220351E-3</v>
      </c>
      <c r="U402" s="69"/>
      <c r="V402" s="81">
        <f t="shared" si="252"/>
        <v>140</v>
      </c>
    </row>
    <row r="403" spans="2:26" ht="15" customHeight="1">
      <c r="B403" s="72" t="s">
        <v>2024</v>
      </c>
      <c r="C403" s="73" t="s">
        <v>2264</v>
      </c>
      <c r="D403" s="73" t="s">
        <v>2265</v>
      </c>
      <c r="E403" s="73" t="s">
        <v>2272</v>
      </c>
      <c r="F403" s="102">
        <v>1107</v>
      </c>
      <c r="G403" s="102">
        <v>4398</v>
      </c>
      <c r="H403" s="80">
        <f t="shared" si="248"/>
        <v>3.97289972899729</v>
      </c>
      <c r="J403" s="104">
        <f t="shared" si="249"/>
        <v>2.9399999999999999E-2</v>
      </c>
      <c r="L403" s="69">
        <f t="shared" si="250"/>
        <v>4660.4038552800012</v>
      </c>
      <c r="N403" s="69">
        <f t="shared" si="251"/>
        <v>2589.113252933334</v>
      </c>
      <c r="P403" s="81">
        <f t="shared" si="207"/>
        <v>2600</v>
      </c>
      <c r="Q403" s="69"/>
      <c r="R403" s="74">
        <f t="shared" si="253"/>
        <v>10.886747066665976</v>
      </c>
      <c r="S403" s="77"/>
      <c r="T403" s="75">
        <f t="shared" si="254"/>
        <v>4.2048168631989517E-3</v>
      </c>
      <c r="U403" s="69"/>
      <c r="V403" s="81">
        <f t="shared" si="252"/>
        <v>65</v>
      </c>
    </row>
    <row r="404" spans="2:26" ht="15" customHeight="1">
      <c r="B404" s="72" t="s">
        <v>2024</v>
      </c>
      <c r="C404" s="73" t="s">
        <v>2264</v>
      </c>
      <c r="D404" s="73" t="s">
        <v>2265</v>
      </c>
      <c r="E404" s="73" t="s">
        <v>2273</v>
      </c>
      <c r="F404" s="102">
        <v>1381</v>
      </c>
      <c r="G404" s="102">
        <v>7906</v>
      </c>
      <c r="H404" s="80">
        <f t="shared" si="248"/>
        <v>5.7248370745836352</v>
      </c>
      <c r="J404" s="104">
        <f t="shared" si="249"/>
        <v>2.9399999999999999E-2</v>
      </c>
      <c r="L404" s="69">
        <f t="shared" si="250"/>
        <v>8377.7064301600021</v>
      </c>
      <c r="N404" s="69">
        <f t="shared" si="251"/>
        <v>4654.2813500888897</v>
      </c>
      <c r="P404" s="81">
        <f t="shared" si="207"/>
        <v>4680</v>
      </c>
      <c r="Q404" s="69"/>
      <c r="R404" s="74">
        <f t="shared" si="253"/>
        <v>25.718649911110333</v>
      </c>
      <c r="S404" s="77"/>
      <c r="T404" s="75">
        <f t="shared" si="254"/>
        <v>5.5258047325865136E-3</v>
      </c>
      <c r="U404" s="69"/>
      <c r="V404" s="81">
        <f t="shared" si="252"/>
        <v>117</v>
      </c>
    </row>
    <row r="405" spans="2:26" ht="15" customHeight="1">
      <c r="B405" s="72" t="s">
        <v>2024</v>
      </c>
      <c r="C405" s="73" t="s">
        <v>2264</v>
      </c>
      <c r="D405" s="73" t="s">
        <v>2265</v>
      </c>
      <c r="E405" s="73" t="s">
        <v>2274</v>
      </c>
      <c r="F405" s="102">
        <v>1822</v>
      </c>
      <c r="G405" s="102">
        <v>10329</v>
      </c>
      <c r="H405" s="80">
        <f t="shared" si="248"/>
        <v>5.6690450054884742</v>
      </c>
      <c r="J405" s="104">
        <f t="shared" si="249"/>
        <v>2.9399999999999999E-2</v>
      </c>
      <c r="L405" s="69">
        <f t="shared" si="250"/>
        <v>10945.273174440003</v>
      </c>
      <c r="N405" s="69">
        <f t="shared" si="251"/>
        <v>6080.7073191333347</v>
      </c>
      <c r="P405" s="81">
        <f t="shared" si="207"/>
        <v>6120</v>
      </c>
      <c r="Q405" s="69"/>
      <c r="R405" s="74">
        <f t="shared" si="253"/>
        <v>39.292680866665251</v>
      </c>
      <c r="S405" s="77"/>
      <c r="T405" s="75">
        <f t="shared" si="254"/>
        <v>6.4618602416577943E-3</v>
      </c>
      <c r="U405" s="69"/>
      <c r="V405" s="81">
        <f t="shared" si="252"/>
        <v>153</v>
      </c>
    </row>
    <row r="406" spans="2:26" ht="15" customHeight="1">
      <c r="B406" s="72" t="s">
        <v>2024</v>
      </c>
      <c r="C406" s="73" t="s">
        <v>2264</v>
      </c>
      <c r="D406" s="73" t="s">
        <v>2265</v>
      </c>
      <c r="E406" s="73" t="s">
        <v>2275</v>
      </c>
      <c r="F406" s="102">
        <v>2131</v>
      </c>
      <c r="G406" s="102">
        <v>12410</v>
      </c>
      <c r="H406" s="80">
        <f t="shared" si="248"/>
        <v>5.8235570154856875</v>
      </c>
      <c r="J406" s="104">
        <f t="shared" si="249"/>
        <v>2.9399999999999999E-2</v>
      </c>
      <c r="L406" s="69">
        <f t="shared" si="250"/>
        <v>13150.434707600003</v>
      </c>
      <c r="N406" s="69">
        <f t="shared" si="251"/>
        <v>7305.7970597777794</v>
      </c>
      <c r="P406" s="81">
        <f t="shared" si="207"/>
        <v>7320</v>
      </c>
      <c r="Q406" s="69"/>
      <c r="R406" s="74">
        <f t="shared" si="253"/>
        <v>14.202940222220604</v>
      </c>
      <c r="S406" s="77"/>
      <c r="T406" s="75">
        <f t="shared" si="254"/>
        <v>1.9440644334914794E-3</v>
      </c>
      <c r="U406" s="69"/>
      <c r="V406" s="81">
        <f t="shared" si="252"/>
        <v>183</v>
      </c>
    </row>
    <row r="407" spans="2:26" ht="15" customHeight="1">
      <c r="B407" s="72" t="s">
        <v>2024</v>
      </c>
      <c r="C407" s="73" t="s">
        <v>2264</v>
      </c>
      <c r="D407" s="73" t="s">
        <v>2265</v>
      </c>
      <c r="E407" s="73" t="s">
        <v>2276</v>
      </c>
      <c r="F407" s="102">
        <v>1176</v>
      </c>
      <c r="G407" s="102">
        <v>5781</v>
      </c>
      <c r="H407" s="80">
        <f t="shared" si="248"/>
        <v>4.9158163265306118</v>
      </c>
      <c r="J407" s="104">
        <f t="shared" si="249"/>
        <v>2.9399999999999999E-2</v>
      </c>
      <c r="L407" s="69">
        <f t="shared" si="250"/>
        <v>6125.9196651600014</v>
      </c>
      <c r="N407" s="69">
        <f t="shared" si="251"/>
        <v>3403.2887028666673</v>
      </c>
      <c r="P407" s="81">
        <f t="shared" si="207"/>
        <v>3440</v>
      </c>
      <c r="Q407" s="69"/>
      <c r="R407" s="74">
        <f t="shared" si="253"/>
        <v>36.711297133332664</v>
      </c>
      <c r="S407" s="77"/>
      <c r="T407" s="75">
        <f t="shared" si="254"/>
        <v>1.0787006433632829E-2</v>
      </c>
      <c r="U407" s="69"/>
      <c r="V407" s="81">
        <f t="shared" si="252"/>
        <v>86</v>
      </c>
    </row>
    <row r="408" spans="2:26" ht="15" customHeight="1">
      <c r="B408" s="72" t="s">
        <v>2024</v>
      </c>
      <c r="C408" s="73" t="s">
        <v>2264</v>
      </c>
      <c r="D408" s="73" t="s">
        <v>2265</v>
      </c>
      <c r="E408" s="73" t="s">
        <v>2277</v>
      </c>
      <c r="F408" s="102">
        <v>2595</v>
      </c>
      <c r="G408" s="102">
        <v>11174</v>
      </c>
      <c r="H408" s="80">
        <f t="shared" si="248"/>
        <v>4.3059730250481696</v>
      </c>
      <c r="J408" s="104">
        <f t="shared" si="249"/>
        <v>2.9399999999999999E-2</v>
      </c>
      <c r="L408" s="69">
        <f t="shared" si="250"/>
        <v>11840.689558640002</v>
      </c>
      <c r="N408" s="69">
        <f t="shared" si="251"/>
        <v>6578.1608659111125</v>
      </c>
      <c r="P408" s="81">
        <f t="shared" si="207"/>
        <v>6600</v>
      </c>
      <c r="Q408" s="69"/>
      <c r="R408" s="74">
        <f t="shared" si="253"/>
        <v>21.839134088887477</v>
      </c>
      <c r="S408" s="77"/>
      <c r="T408" s="75">
        <f t="shared" si="254"/>
        <v>3.3199452755952987E-3</v>
      </c>
      <c r="U408" s="69"/>
      <c r="V408" s="81">
        <f t="shared" si="252"/>
        <v>165</v>
      </c>
    </row>
    <row r="409" spans="2:26" ht="15" customHeight="1" thickBot="1">
      <c r="B409" s="97" t="s">
        <v>2024</v>
      </c>
      <c r="C409" s="98" t="s">
        <v>2264</v>
      </c>
      <c r="D409" s="98" t="s">
        <v>2265</v>
      </c>
      <c r="E409" s="98"/>
      <c r="F409" s="82">
        <f>SUM(F397:F408)</f>
        <v>18238</v>
      </c>
      <c r="G409" s="82">
        <f>SUM(G397:G408)</f>
        <v>95623</v>
      </c>
      <c r="H409" s="163">
        <f t="shared" si="248"/>
        <v>5.2430639324487336</v>
      </c>
      <c r="J409" s="171"/>
      <c r="L409" s="82">
        <f>SUM(L397:L408)</f>
        <v>101328.28509628003</v>
      </c>
      <c r="N409" s="82">
        <f>SUM(N397:N408)</f>
        <v>56293.491720155565</v>
      </c>
      <c r="P409" s="82">
        <f>SUM(P397:P408)</f>
        <v>56560</v>
      </c>
      <c r="Q409" s="69"/>
      <c r="R409" s="177">
        <f>SUM(R397:R408)</f>
        <v>266.50827984443367</v>
      </c>
      <c r="S409" s="77"/>
      <c r="T409" s="83">
        <f t="shared" si="254"/>
        <v>4.7342645073304608E-3</v>
      </c>
      <c r="U409" s="69"/>
      <c r="V409" s="82">
        <f>SUM(V397:V408)</f>
        <v>1414</v>
      </c>
    </row>
    <row r="410" spans="2:26" ht="15" customHeight="1">
      <c r="B410" s="72"/>
      <c r="C410" s="73"/>
      <c r="D410" s="73"/>
      <c r="E410" s="72" t="s">
        <v>1</v>
      </c>
      <c r="F410" s="79"/>
      <c r="G410" s="88"/>
      <c r="H410" s="80"/>
      <c r="J410" s="104"/>
      <c r="K410" s="88"/>
      <c r="L410" s="88"/>
      <c r="M410" s="88"/>
      <c r="N410" s="88"/>
      <c r="O410" s="88"/>
      <c r="P410" s="88"/>
      <c r="Q410" s="88"/>
      <c r="R410" s="89"/>
      <c r="S410" s="88"/>
      <c r="T410" s="91"/>
      <c r="U410" s="88"/>
      <c r="V410" s="88"/>
      <c r="W410" s="88"/>
      <c r="X410" s="88"/>
      <c r="Y410" s="88"/>
      <c r="Z410" s="88"/>
    </row>
    <row r="411" spans="2:26" ht="15" customHeight="1">
      <c r="B411" s="72" t="s">
        <v>2024</v>
      </c>
      <c r="C411" s="73" t="s">
        <v>2278</v>
      </c>
      <c r="D411" s="73" t="s">
        <v>2279</v>
      </c>
      <c r="E411" s="73" t="s">
        <v>1512</v>
      </c>
      <c r="F411" s="102">
        <v>7922</v>
      </c>
      <c r="G411" s="102">
        <v>41822</v>
      </c>
      <c r="H411" s="80">
        <f t="shared" ref="H411:H419" si="255">G411/F411</f>
        <v>5.279222418581166</v>
      </c>
      <c r="J411" s="104">
        <f t="shared" ref="J411:J418" si="256">$J$24</f>
        <v>2.1999999999999999E-2</v>
      </c>
      <c r="L411" s="69">
        <f t="shared" ref="L411:L418" si="257">G411*((1+J411)^2)</f>
        <v>43682.409847999996</v>
      </c>
      <c r="N411" s="69">
        <f t="shared" ref="N411:N418" si="258">L411/$N$6</f>
        <v>24268.005471111108</v>
      </c>
      <c r="P411" s="81">
        <f t="shared" si="207"/>
        <v>24280</v>
      </c>
      <c r="Q411" s="69"/>
      <c r="R411" s="74">
        <f t="shared" si="253"/>
        <v>11.994528888892091</v>
      </c>
      <c r="S411" s="77"/>
      <c r="T411" s="75">
        <f t="shared" si="254"/>
        <v>4.9425276845147025E-4</v>
      </c>
      <c r="U411" s="69"/>
      <c r="V411" s="81">
        <f t="shared" si="252"/>
        <v>607</v>
      </c>
    </row>
    <row r="412" spans="2:26" ht="15" customHeight="1">
      <c r="B412" s="72" t="s">
        <v>2024</v>
      </c>
      <c r="C412" s="73" t="s">
        <v>2278</v>
      </c>
      <c r="D412" s="73" t="s">
        <v>2279</v>
      </c>
      <c r="E412" s="73" t="s">
        <v>2280</v>
      </c>
      <c r="F412" s="102">
        <v>7122</v>
      </c>
      <c r="G412" s="102">
        <v>39049</v>
      </c>
      <c r="H412" s="80">
        <f t="shared" si="255"/>
        <v>5.4828699803426</v>
      </c>
      <c r="J412" s="104">
        <f t="shared" si="256"/>
        <v>2.1999999999999999E-2</v>
      </c>
      <c r="L412" s="69">
        <f t="shared" si="257"/>
        <v>40786.055715999995</v>
      </c>
      <c r="N412" s="69">
        <f t="shared" si="258"/>
        <v>22658.919842222218</v>
      </c>
      <c r="P412" s="81">
        <f t="shared" ref="P412:P470" si="259">ROUNDUP(N412/40,0)*40</f>
        <v>22680</v>
      </c>
      <c r="Q412" s="69"/>
      <c r="R412" s="74">
        <f t="shared" si="253"/>
        <v>21.080157777782006</v>
      </c>
      <c r="S412" s="77"/>
      <c r="T412" s="75">
        <f t="shared" si="254"/>
        <v>9.3032491948277362E-4</v>
      </c>
      <c r="U412" s="69"/>
      <c r="V412" s="81">
        <f t="shared" si="252"/>
        <v>567</v>
      </c>
    </row>
    <row r="413" spans="2:26" ht="15" customHeight="1">
      <c r="B413" s="72" t="s">
        <v>2024</v>
      </c>
      <c r="C413" s="73" t="s">
        <v>2278</v>
      </c>
      <c r="D413" s="73" t="s">
        <v>2279</v>
      </c>
      <c r="E413" s="73" t="s">
        <v>2281</v>
      </c>
      <c r="F413" s="102">
        <v>5157</v>
      </c>
      <c r="G413" s="102">
        <v>28272</v>
      </c>
      <c r="H413" s="80">
        <f t="shared" si="255"/>
        <v>5.4822571262361839</v>
      </c>
      <c r="J413" s="104">
        <f t="shared" si="256"/>
        <v>2.1999999999999999E-2</v>
      </c>
      <c r="L413" s="69">
        <f t="shared" si="257"/>
        <v>29529.651647999999</v>
      </c>
      <c r="N413" s="69">
        <f t="shared" si="258"/>
        <v>16405.362026666666</v>
      </c>
      <c r="P413" s="81">
        <f t="shared" ref="P413:P418" si="260">ROUNDUP(N413/40,0)*40</f>
        <v>16440</v>
      </c>
      <c r="Q413" s="69"/>
      <c r="R413" s="74">
        <f t="shared" ref="R413:R418" si="261">P413-N413</f>
        <v>34.63797333333423</v>
      </c>
      <c r="S413" s="77"/>
      <c r="T413" s="75">
        <f t="shared" ref="T413:T419" si="262">R413/N413</f>
        <v>2.1113812226167721E-3</v>
      </c>
      <c r="U413" s="69"/>
      <c r="V413" s="81">
        <f t="shared" ref="V413:V418" si="263">P413/40</f>
        <v>411</v>
      </c>
    </row>
    <row r="414" spans="2:26" ht="15" customHeight="1">
      <c r="B414" s="72" t="s">
        <v>2024</v>
      </c>
      <c r="C414" s="73" t="s">
        <v>2278</v>
      </c>
      <c r="D414" s="73" t="s">
        <v>2279</v>
      </c>
      <c r="E414" s="73" t="s">
        <v>2282</v>
      </c>
      <c r="F414" s="102">
        <v>6254</v>
      </c>
      <c r="G414" s="102">
        <v>34707</v>
      </c>
      <c r="H414" s="80">
        <f t="shared" si="255"/>
        <v>5.549568276303166</v>
      </c>
      <c r="J414" s="104">
        <f t="shared" si="256"/>
        <v>2.1999999999999999E-2</v>
      </c>
      <c r="L414" s="69">
        <f t="shared" si="257"/>
        <v>36250.906188000001</v>
      </c>
      <c r="N414" s="69">
        <f t="shared" si="258"/>
        <v>20139.392326666668</v>
      </c>
      <c r="P414" s="81">
        <f t="shared" si="260"/>
        <v>20160</v>
      </c>
      <c r="Q414" s="69"/>
      <c r="R414" s="74">
        <f t="shared" si="261"/>
        <v>20.607673333332059</v>
      </c>
      <c r="S414" s="77"/>
      <c r="T414" s="75">
        <f t="shared" si="262"/>
        <v>1.0232519928640219E-3</v>
      </c>
      <c r="U414" s="69"/>
      <c r="V414" s="81">
        <f t="shared" si="263"/>
        <v>504</v>
      </c>
    </row>
    <row r="415" spans="2:26" ht="15" customHeight="1">
      <c r="B415" s="72" t="s">
        <v>2024</v>
      </c>
      <c r="C415" s="73" t="s">
        <v>2278</v>
      </c>
      <c r="D415" s="73" t="s">
        <v>2279</v>
      </c>
      <c r="E415" s="73" t="s">
        <v>2283</v>
      </c>
      <c r="F415" s="102">
        <v>5262</v>
      </c>
      <c r="G415" s="102">
        <v>28691</v>
      </c>
      <c r="H415" s="80">
        <f t="shared" si="255"/>
        <v>5.4524895477004938</v>
      </c>
      <c r="J415" s="104">
        <f t="shared" si="256"/>
        <v>2.1999999999999999E-2</v>
      </c>
      <c r="L415" s="69">
        <f t="shared" si="257"/>
        <v>29967.290443999998</v>
      </c>
      <c r="N415" s="69">
        <f t="shared" si="258"/>
        <v>16648.494691111111</v>
      </c>
      <c r="P415" s="81">
        <f t="shared" si="260"/>
        <v>16680</v>
      </c>
      <c r="Q415" s="69"/>
      <c r="R415" s="74">
        <f t="shared" si="261"/>
        <v>31.505308888888976</v>
      </c>
      <c r="S415" s="77"/>
      <c r="T415" s="75">
        <f t="shared" si="262"/>
        <v>1.8923818323172573E-3</v>
      </c>
      <c r="U415" s="69"/>
      <c r="V415" s="81">
        <f t="shared" si="263"/>
        <v>417</v>
      </c>
    </row>
    <row r="416" spans="2:26" ht="15" customHeight="1">
      <c r="B416" s="72" t="s">
        <v>2024</v>
      </c>
      <c r="C416" s="73" t="s">
        <v>2278</v>
      </c>
      <c r="D416" s="73" t="s">
        <v>2279</v>
      </c>
      <c r="E416" s="73" t="s">
        <v>2284</v>
      </c>
      <c r="F416" s="102">
        <v>2070</v>
      </c>
      <c r="G416" s="102">
        <v>10337</v>
      </c>
      <c r="H416" s="80">
        <f t="shared" si="255"/>
        <v>4.9937198067632851</v>
      </c>
      <c r="J416" s="104">
        <f t="shared" si="256"/>
        <v>2.1999999999999999E-2</v>
      </c>
      <c r="L416" s="69">
        <f t="shared" si="257"/>
        <v>10796.831108</v>
      </c>
      <c r="N416" s="69">
        <f t="shared" si="258"/>
        <v>5998.2395044444447</v>
      </c>
      <c r="P416" s="81">
        <f t="shared" si="260"/>
        <v>6000</v>
      </c>
      <c r="Q416" s="69"/>
      <c r="R416" s="74">
        <f t="shared" si="261"/>
        <v>1.7604955555552806</v>
      </c>
      <c r="S416" s="77"/>
      <c r="T416" s="75">
        <f t="shared" si="262"/>
        <v>2.935020440999108E-4</v>
      </c>
      <c r="U416" s="69"/>
      <c r="V416" s="81">
        <f t="shared" si="263"/>
        <v>150</v>
      </c>
    </row>
    <row r="417" spans="2:26" ht="15" customHeight="1">
      <c r="B417" s="72" t="s">
        <v>2024</v>
      </c>
      <c r="C417" s="73" t="s">
        <v>2278</v>
      </c>
      <c r="D417" s="73" t="s">
        <v>2279</v>
      </c>
      <c r="E417" s="73" t="s">
        <v>2285</v>
      </c>
      <c r="F417" s="102">
        <v>3920</v>
      </c>
      <c r="G417" s="102">
        <v>21469</v>
      </c>
      <c r="H417" s="80">
        <f t="shared" si="255"/>
        <v>5.4767857142857146</v>
      </c>
      <c r="J417" s="104">
        <f t="shared" si="256"/>
        <v>2.1999999999999999E-2</v>
      </c>
      <c r="L417" s="69">
        <f t="shared" si="257"/>
        <v>22424.026996000001</v>
      </c>
      <c r="N417" s="69">
        <f t="shared" si="258"/>
        <v>12457.792775555556</v>
      </c>
      <c r="P417" s="81">
        <f t="shared" si="260"/>
        <v>12480</v>
      </c>
      <c r="Q417" s="69"/>
      <c r="R417" s="74">
        <f t="shared" si="261"/>
        <v>22.207224444444364</v>
      </c>
      <c r="S417" s="77"/>
      <c r="T417" s="75">
        <f t="shared" si="262"/>
        <v>1.7825970334021735E-3</v>
      </c>
      <c r="U417" s="69"/>
      <c r="V417" s="81">
        <f t="shared" si="263"/>
        <v>312</v>
      </c>
    </row>
    <row r="418" spans="2:26" ht="15" customHeight="1">
      <c r="B418" s="72" t="s">
        <v>2024</v>
      </c>
      <c r="C418" s="73" t="s">
        <v>2278</v>
      </c>
      <c r="D418" s="73" t="s">
        <v>2279</v>
      </c>
      <c r="E418" s="73" t="s">
        <v>2286</v>
      </c>
      <c r="F418" s="102">
        <v>7287</v>
      </c>
      <c r="G418" s="102">
        <v>37106</v>
      </c>
      <c r="H418" s="80">
        <f t="shared" si="255"/>
        <v>5.0920817894881294</v>
      </c>
      <c r="J418" s="104">
        <f t="shared" si="256"/>
        <v>2.1999999999999999E-2</v>
      </c>
      <c r="L418" s="69">
        <f t="shared" si="257"/>
        <v>38756.623304000001</v>
      </c>
      <c r="N418" s="69">
        <f t="shared" si="258"/>
        <v>21531.457391111111</v>
      </c>
      <c r="P418" s="81">
        <f t="shared" si="260"/>
        <v>21560</v>
      </c>
      <c r="Q418" s="69"/>
      <c r="R418" s="74">
        <f t="shared" si="261"/>
        <v>28.542608888888935</v>
      </c>
      <c r="S418" s="77"/>
      <c r="T418" s="75">
        <f t="shared" si="262"/>
        <v>1.3256236384942646E-3</v>
      </c>
      <c r="U418" s="69"/>
      <c r="V418" s="81">
        <f t="shared" si="263"/>
        <v>539</v>
      </c>
    </row>
    <row r="419" spans="2:26" ht="15" customHeight="1" thickBot="1">
      <c r="B419" s="97" t="s">
        <v>2024</v>
      </c>
      <c r="C419" s="98" t="s">
        <v>2278</v>
      </c>
      <c r="D419" s="98" t="s">
        <v>2279</v>
      </c>
      <c r="E419" s="98"/>
      <c r="F419" s="82">
        <f>SUM(F411:F418)</f>
        <v>44994</v>
      </c>
      <c r="G419" s="82">
        <f>SUM(G411:G418)</f>
        <v>241453</v>
      </c>
      <c r="H419" s="163">
        <f t="shared" si="255"/>
        <v>5.3663377339200782</v>
      </c>
      <c r="J419" s="171"/>
      <c r="L419" s="82">
        <f>SUM(L411:L418)</f>
        <v>252193.79525200001</v>
      </c>
      <c r="N419" s="82">
        <f>SUM(N411:N418)</f>
        <v>140107.66402888889</v>
      </c>
      <c r="P419" s="82">
        <f>SUM(P411:P418)</f>
        <v>140280</v>
      </c>
      <c r="Q419" s="69"/>
      <c r="R419" s="177">
        <f>SUM(R411:R418)</f>
        <v>172.33597111111794</v>
      </c>
      <c r="S419" s="77"/>
      <c r="T419" s="83">
        <f t="shared" si="262"/>
        <v>1.2300252973711978E-3</v>
      </c>
      <c r="U419" s="69"/>
      <c r="V419" s="82">
        <f>SUM(V411:V418)</f>
        <v>3507</v>
      </c>
    </row>
    <row r="420" spans="2:26" ht="15" customHeight="1">
      <c r="B420" s="72"/>
      <c r="C420" s="73"/>
      <c r="D420" s="73"/>
      <c r="E420" s="72" t="s">
        <v>1</v>
      </c>
      <c r="F420" s="79"/>
      <c r="G420" s="88"/>
      <c r="H420" s="80"/>
      <c r="J420" s="104"/>
      <c r="K420" s="88"/>
      <c r="L420" s="88"/>
      <c r="M420" s="88"/>
      <c r="N420" s="88"/>
      <c r="O420" s="88"/>
      <c r="P420" s="88"/>
      <c r="Q420" s="88"/>
      <c r="R420" s="89"/>
      <c r="S420" s="88"/>
      <c r="T420" s="91"/>
      <c r="U420" s="88"/>
      <c r="V420" s="88"/>
      <c r="W420" s="88"/>
      <c r="X420" s="88"/>
      <c r="Y420" s="88"/>
      <c r="Z420" s="88"/>
    </row>
    <row r="421" spans="2:26" ht="15" customHeight="1">
      <c r="B421" s="72" t="s">
        <v>2024</v>
      </c>
      <c r="C421" s="73" t="s">
        <v>2287</v>
      </c>
      <c r="D421" s="73" t="s">
        <v>2288</v>
      </c>
      <c r="E421" s="73" t="s">
        <v>2289</v>
      </c>
      <c r="F421" s="102">
        <v>4481</v>
      </c>
      <c r="G421" s="102">
        <v>23201</v>
      </c>
      <c r="H421" s="80">
        <f t="shared" ref="H421:H451" si="264">G421/F421</f>
        <v>5.1776389198839547</v>
      </c>
      <c r="J421" s="104">
        <f t="shared" ref="J421:J450" si="265">$J$44</f>
        <v>2.46E-2</v>
      </c>
      <c r="L421" s="69">
        <f t="shared" ref="L421:L450" si="266">G421*((1+J421)^2)</f>
        <v>24356.529517160001</v>
      </c>
      <c r="N421" s="69">
        <f t="shared" ref="N421:N450" si="267">L421/$N$6</f>
        <v>13531.40528731111</v>
      </c>
      <c r="P421" s="81">
        <f t="shared" si="259"/>
        <v>13560</v>
      </c>
      <c r="Q421" s="69"/>
      <c r="R421" s="74">
        <f t="shared" si="253"/>
        <v>28.594712688889558</v>
      </c>
      <c r="S421" s="77"/>
      <c r="T421" s="75">
        <f t="shared" si="254"/>
        <v>2.1132108662582044E-3</v>
      </c>
      <c r="U421" s="69"/>
      <c r="V421" s="81">
        <f>P421/40</f>
        <v>339</v>
      </c>
    </row>
    <row r="422" spans="2:26" ht="15" customHeight="1">
      <c r="B422" s="72" t="s">
        <v>2024</v>
      </c>
      <c r="C422" s="73" t="s">
        <v>2287</v>
      </c>
      <c r="D422" s="73" t="s">
        <v>2288</v>
      </c>
      <c r="E422" s="73" t="s">
        <v>2290</v>
      </c>
      <c r="F422" s="102">
        <v>2711</v>
      </c>
      <c r="G422" s="102">
        <v>13487</v>
      </c>
      <c r="H422" s="80">
        <f t="shared" si="264"/>
        <v>4.9749170047952784</v>
      </c>
      <c r="J422" s="104">
        <f t="shared" si="265"/>
        <v>2.46E-2</v>
      </c>
      <c r="L422" s="69">
        <f t="shared" si="266"/>
        <v>14158.72219292</v>
      </c>
      <c r="N422" s="69">
        <f t="shared" si="267"/>
        <v>7865.9567738444448</v>
      </c>
      <c r="P422" s="81">
        <f t="shared" ref="P422:P450" si="268">ROUNDUP(N422/40,0)*40</f>
        <v>7880</v>
      </c>
      <c r="Q422" s="69"/>
      <c r="R422" s="74">
        <f t="shared" ref="R422:R450" si="269">P422-N422</f>
        <v>14.043226155555203</v>
      </c>
      <c r="S422" s="77"/>
      <c r="T422" s="75">
        <f t="shared" ref="T422:T451" si="270">R422/N422</f>
        <v>1.7853169753298365E-3</v>
      </c>
      <c r="U422" s="69"/>
      <c r="V422" s="81">
        <f t="shared" ref="V422:V450" si="271">P422/40</f>
        <v>197</v>
      </c>
    </row>
    <row r="423" spans="2:26" ht="15" customHeight="1">
      <c r="B423" s="72" t="s">
        <v>2024</v>
      </c>
      <c r="C423" s="73" t="s">
        <v>2287</v>
      </c>
      <c r="D423" s="73" t="s">
        <v>2288</v>
      </c>
      <c r="E423" s="73" t="s">
        <v>2291</v>
      </c>
      <c r="F423" s="102">
        <v>2094</v>
      </c>
      <c r="G423" s="102">
        <v>9736</v>
      </c>
      <c r="H423" s="80">
        <f t="shared" si="264"/>
        <v>4.6494746895893027</v>
      </c>
      <c r="J423" s="104">
        <f t="shared" si="265"/>
        <v>2.46E-2</v>
      </c>
      <c r="L423" s="69">
        <f t="shared" si="266"/>
        <v>10220.903037759999</v>
      </c>
      <c r="N423" s="69">
        <f t="shared" si="267"/>
        <v>5678.2794654222216</v>
      </c>
      <c r="P423" s="81">
        <f t="shared" si="268"/>
        <v>5680</v>
      </c>
      <c r="Q423" s="69"/>
      <c r="R423" s="74">
        <f t="shared" si="269"/>
        <v>1.7205345777783805</v>
      </c>
      <c r="S423" s="77"/>
      <c r="T423" s="75">
        <f t="shared" si="270"/>
        <v>3.0300280010090103E-4</v>
      </c>
      <c r="U423" s="69"/>
      <c r="V423" s="81">
        <f t="shared" si="271"/>
        <v>142</v>
      </c>
    </row>
    <row r="424" spans="2:26" ht="15" customHeight="1">
      <c r="B424" s="72" t="s">
        <v>2024</v>
      </c>
      <c r="C424" s="73" t="s">
        <v>2287</v>
      </c>
      <c r="D424" s="73" t="s">
        <v>2288</v>
      </c>
      <c r="E424" s="73" t="s">
        <v>2292</v>
      </c>
      <c r="F424" s="102">
        <v>1907</v>
      </c>
      <c r="G424" s="102">
        <v>8939</v>
      </c>
      <c r="H424" s="80">
        <f t="shared" si="264"/>
        <v>4.6874672260094385</v>
      </c>
      <c r="J424" s="104">
        <f t="shared" si="265"/>
        <v>2.46E-2</v>
      </c>
      <c r="L424" s="69">
        <f t="shared" si="266"/>
        <v>9384.2083252400007</v>
      </c>
      <c r="N424" s="69">
        <f t="shared" si="267"/>
        <v>5213.4490695777777</v>
      </c>
      <c r="P424" s="81">
        <f t="shared" si="268"/>
        <v>5240</v>
      </c>
      <c r="Q424" s="69"/>
      <c r="R424" s="74">
        <f t="shared" si="269"/>
        <v>26.550930422222336</v>
      </c>
      <c r="S424" s="77"/>
      <c r="T424" s="75">
        <f t="shared" si="270"/>
        <v>5.0927764073031637E-3</v>
      </c>
      <c r="U424" s="69"/>
      <c r="V424" s="81">
        <f t="shared" si="271"/>
        <v>131</v>
      </c>
    </row>
    <row r="425" spans="2:26" ht="15" customHeight="1">
      <c r="B425" s="72" t="s">
        <v>2024</v>
      </c>
      <c r="C425" s="73" t="s">
        <v>2287</v>
      </c>
      <c r="D425" s="73" t="s">
        <v>2288</v>
      </c>
      <c r="E425" s="73" t="s">
        <v>2293</v>
      </c>
      <c r="F425" s="102">
        <v>1510</v>
      </c>
      <c r="G425" s="102">
        <v>7356</v>
      </c>
      <c r="H425" s="80">
        <f t="shared" si="264"/>
        <v>4.8715231788079469</v>
      </c>
      <c r="J425" s="104">
        <f t="shared" si="265"/>
        <v>2.46E-2</v>
      </c>
      <c r="L425" s="69">
        <f t="shared" si="266"/>
        <v>7722.3667569600002</v>
      </c>
      <c r="N425" s="69">
        <f t="shared" si="267"/>
        <v>4290.2037538666664</v>
      </c>
      <c r="P425" s="81">
        <f t="shared" si="268"/>
        <v>4320</v>
      </c>
      <c r="Q425" s="69"/>
      <c r="R425" s="74">
        <f t="shared" si="269"/>
        <v>29.796246133333625</v>
      </c>
      <c r="S425" s="77"/>
      <c r="T425" s="75">
        <f t="shared" si="270"/>
        <v>6.9451820572575193E-3</v>
      </c>
      <c r="U425" s="69"/>
      <c r="V425" s="81">
        <f t="shared" si="271"/>
        <v>108</v>
      </c>
    </row>
    <row r="426" spans="2:26" ht="15" customHeight="1">
      <c r="B426" s="72" t="s">
        <v>2024</v>
      </c>
      <c r="C426" s="73" t="s">
        <v>2287</v>
      </c>
      <c r="D426" s="73" t="s">
        <v>2288</v>
      </c>
      <c r="E426" s="73" t="s">
        <v>2294</v>
      </c>
      <c r="F426" s="102">
        <v>2425</v>
      </c>
      <c r="G426" s="102">
        <v>11460</v>
      </c>
      <c r="H426" s="80">
        <f t="shared" si="264"/>
        <v>4.7257731958762887</v>
      </c>
      <c r="J426" s="104">
        <f t="shared" si="265"/>
        <v>2.46E-2</v>
      </c>
      <c r="L426" s="69">
        <f t="shared" si="266"/>
        <v>12030.7671336</v>
      </c>
      <c r="N426" s="69">
        <f t="shared" si="267"/>
        <v>6683.7595186666667</v>
      </c>
      <c r="P426" s="81">
        <f t="shared" si="268"/>
        <v>6720</v>
      </c>
      <c r="Q426" s="69"/>
      <c r="R426" s="74">
        <f t="shared" si="269"/>
        <v>36.240481333333264</v>
      </c>
      <c r="S426" s="77"/>
      <c r="T426" s="75">
        <f t="shared" si="270"/>
        <v>5.4221701472231942E-3</v>
      </c>
      <c r="U426" s="69"/>
      <c r="V426" s="81">
        <f t="shared" si="271"/>
        <v>168</v>
      </c>
    </row>
    <row r="427" spans="2:26" ht="15" customHeight="1">
      <c r="B427" s="72" t="s">
        <v>2024</v>
      </c>
      <c r="C427" s="73" t="s">
        <v>2287</v>
      </c>
      <c r="D427" s="73" t="s">
        <v>2288</v>
      </c>
      <c r="E427" s="73" t="s">
        <v>2295</v>
      </c>
      <c r="F427" s="102">
        <v>3726</v>
      </c>
      <c r="G427" s="102">
        <v>19375</v>
      </c>
      <c r="H427" s="80">
        <f t="shared" si="264"/>
        <v>5.1999463231347294</v>
      </c>
      <c r="J427" s="104">
        <f t="shared" si="265"/>
        <v>2.46E-2</v>
      </c>
      <c r="L427" s="69">
        <f t="shared" si="266"/>
        <v>20339.974975000001</v>
      </c>
      <c r="N427" s="69">
        <f t="shared" si="267"/>
        <v>11299.986097222223</v>
      </c>
      <c r="P427" s="81">
        <f t="shared" si="268"/>
        <v>11320</v>
      </c>
      <c r="Q427" s="69"/>
      <c r="R427" s="74">
        <f t="shared" si="269"/>
        <v>20.013902777776821</v>
      </c>
      <c r="S427" s="77"/>
      <c r="T427" s="75">
        <f t="shared" si="270"/>
        <v>1.7711440178405761E-3</v>
      </c>
      <c r="U427" s="69"/>
      <c r="V427" s="81">
        <f t="shared" si="271"/>
        <v>283</v>
      </c>
    </row>
    <row r="428" spans="2:26" ht="15" customHeight="1">
      <c r="B428" s="72" t="s">
        <v>2024</v>
      </c>
      <c r="C428" s="73" t="s">
        <v>2287</v>
      </c>
      <c r="D428" s="73" t="s">
        <v>2288</v>
      </c>
      <c r="E428" s="73" t="s">
        <v>2296</v>
      </c>
      <c r="F428" s="102">
        <v>2018</v>
      </c>
      <c r="G428" s="102">
        <v>9736</v>
      </c>
      <c r="H428" s="80">
        <f t="shared" si="264"/>
        <v>4.8245787908820619</v>
      </c>
      <c r="J428" s="104">
        <f t="shared" si="265"/>
        <v>2.46E-2</v>
      </c>
      <c r="L428" s="69">
        <f t="shared" si="266"/>
        <v>10220.903037759999</v>
      </c>
      <c r="N428" s="69">
        <f t="shared" si="267"/>
        <v>5678.2794654222216</v>
      </c>
      <c r="P428" s="81">
        <f t="shared" si="268"/>
        <v>5680</v>
      </c>
      <c r="Q428" s="69"/>
      <c r="R428" s="74">
        <f t="shared" si="269"/>
        <v>1.7205345777783805</v>
      </c>
      <c r="S428" s="77"/>
      <c r="T428" s="75">
        <f t="shared" si="270"/>
        <v>3.0300280010090103E-4</v>
      </c>
      <c r="U428" s="69"/>
      <c r="V428" s="81">
        <f t="shared" si="271"/>
        <v>142</v>
      </c>
    </row>
    <row r="429" spans="2:26" ht="15" customHeight="1">
      <c r="B429" s="72" t="s">
        <v>2024</v>
      </c>
      <c r="C429" s="73" t="s">
        <v>2287</v>
      </c>
      <c r="D429" s="73" t="s">
        <v>2288</v>
      </c>
      <c r="E429" s="73" t="s">
        <v>2297</v>
      </c>
      <c r="F429" s="102">
        <v>3226</v>
      </c>
      <c r="G429" s="102">
        <v>16721</v>
      </c>
      <c r="H429" s="80">
        <f t="shared" si="264"/>
        <v>5.1831990080595167</v>
      </c>
      <c r="J429" s="104">
        <f t="shared" si="265"/>
        <v>2.46E-2</v>
      </c>
      <c r="L429" s="69">
        <f t="shared" si="266"/>
        <v>17553.792080359999</v>
      </c>
      <c r="N429" s="69">
        <f t="shared" si="267"/>
        <v>9752.1067113111112</v>
      </c>
      <c r="P429" s="81">
        <f t="shared" si="268"/>
        <v>9760</v>
      </c>
      <c r="Q429" s="69"/>
      <c r="R429" s="74">
        <f t="shared" si="269"/>
        <v>7.8932886888887879</v>
      </c>
      <c r="S429" s="77"/>
      <c r="T429" s="75">
        <f t="shared" si="270"/>
        <v>8.0939318267853359E-4</v>
      </c>
      <c r="U429" s="69"/>
      <c r="V429" s="81">
        <f t="shared" si="271"/>
        <v>244</v>
      </c>
    </row>
    <row r="430" spans="2:26" ht="15" customHeight="1">
      <c r="B430" s="72" t="s">
        <v>2024</v>
      </c>
      <c r="C430" s="73" t="s">
        <v>2287</v>
      </c>
      <c r="D430" s="73" t="s">
        <v>2288</v>
      </c>
      <c r="E430" s="73" t="s">
        <v>2298</v>
      </c>
      <c r="F430" s="102">
        <v>3970</v>
      </c>
      <c r="G430" s="102">
        <v>19386</v>
      </c>
      <c r="H430" s="80">
        <f t="shared" si="264"/>
        <v>4.8831234256926956</v>
      </c>
      <c r="J430" s="104">
        <f t="shared" si="265"/>
        <v>2.46E-2</v>
      </c>
      <c r="L430" s="69">
        <f t="shared" si="266"/>
        <v>20351.522831760001</v>
      </c>
      <c r="N430" s="69">
        <f t="shared" si="267"/>
        <v>11306.401573200001</v>
      </c>
      <c r="P430" s="81">
        <f t="shared" si="268"/>
        <v>11320</v>
      </c>
      <c r="Q430" s="69"/>
      <c r="R430" s="74">
        <f t="shared" si="269"/>
        <v>13.598426799999288</v>
      </c>
      <c r="S430" s="77"/>
      <c r="T430" s="75">
        <f t="shared" si="270"/>
        <v>1.2027192482029086E-3</v>
      </c>
      <c r="U430" s="69"/>
      <c r="V430" s="81">
        <f t="shared" si="271"/>
        <v>283</v>
      </c>
    </row>
    <row r="431" spans="2:26" ht="15" customHeight="1">
      <c r="B431" s="72" t="s">
        <v>2024</v>
      </c>
      <c r="C431" s="73" t="s">
        <v>2287</v>
      </c>
      <c r="D431" s="73" t="s">
        <v>2288</v>
      </c>
      <c r="E431" s="73" t="s">
        <v>2299</v>
      </c>
      <c r="F431" s="102">
        <v>2481</v>
      </c>
      <c r="G431" s="102">
        <v>12054</v>
      </c>
      <c r="H431" s="80">
        <f t="shared" si="264"/>
        <v>4.8585247883917777</v>
      </c>
      <c r="J431" s="104">
        <f t="shared" si="265"/>
        <v>2.46E-2</v>
      </c>
      <c r="L431" s="69">
        <f t="shared" si="266"/>
        <v>12654.351398639999</v>
      </c>
      <c r="N431" s="69">
        <f t="shared" si="267"/>
        <v>7030.1952214666662</v>
      </c>
      <c r="P431" s="81">
        <f t="shared" si="268"/>
        <v>7040</v>
      </c>
      <c r="Q431" s="69"/>
      <c r="R431" s="74">
        <f t="shared" si="269"/>
        <v>9.8047785333337742</v>
      </c>
      <c r="S431" s="77"/>
      <c r="T431" s="75">
        <f t="shared" si="270"/>
        <v>1.3946666094555855E-3</v>
      </c>
      <c r="U431" s="69"/>
      <c r="V431" s="81">
        <f t="shared" si="271"/>
        <v>176</v>
      </c>
    </row>
    <row r="432" spans="2:26" ht="15" customHeight="1">
      <c r="B432" s="72" t="s">
        <v>2024</v>
      </c>
      <c r="C432" s="73" t="s">
        <v>2287</v>
      </c>
      <c r="D432" s="73" t="s">
        <v>2288</v>
      </c>
      <c r="E432" s="73" t="s">
        <v>2300</v>
      </c>
      <c r="F432" s="102">
        <v>2875</v>
      </c>
      <c r="G432" s="102">
        <v>13702</v>
      </c>
      <c r="H432" s="80">
        <f t="shared" si="264"/>
        <v>4.7659130434782613</v>
      </c>
      <c r="J432" s="104">
        <f t="shared" si="265"/>
        <v>2.46E-2</v>
      </c>
      <c r="L432" s="69">
        <f t="shared" si="266"/>
        <v>14384.430302320001</v>
      </c>
      <c r="N432" s="69">
        <f t="shared" si="267"/>
        <v>7991.3501679555557</v>
      </c>
      <c r="P432" s="81">
        <f t="shared" si="268"/>
        <v>8000</v>
      </c>
      <c r="Q432" s="69"/>
      <c r="R432" s="74">
        <f t="shared" si="269"/>
        <v>8.649832044444338</v>
      </c>
      <c r="S432" s="77"/>
      <c r="T432" s="75">
        <f t="shared" si="270"/>
        <v>1.0823993271036004E-3</v>
      </c>
      <c r="U432" s="69"/>
      <c r="V432" s="81">
        <f t="shared" si="271"/>
        <v>200</v>
      </c>
    </row>
    <row r="433" spans="2:22" ht="15" customHeight="1">
      <c r="B433" s="72" t="s">
        <v>2024</v>
      </c>
      <c r="C433" s="73" t="s">
        <v>2287</v>
      </c>
      <c r="D433" s="73" t="s">
        <v>2288</v>
      </c>
      <c r="E433" s="73" t="s">
        <v>2301</v>
      </c>
      <c r="F433" s="102">
        <v>2768</v>
      </c>
      <c r="G433" s="102">
        <v>13029</v>
      </c>
      <c r="H433" s="80">
        <f t="shared" si="264"/>
        <v>4.7070086705202314</v>
      </c>
      <c r="J433" s="104">
        <f t="shared" si="265"/>
        <v>2.46E-2</v>
      </c>
      <c r="L433" s="69">
        <f t="shared" si="266"/>
        <v>13677.91142964</v>
      </c>
      <c r="N433" s="69">
        <f t="shared" si="267"/>
        <v>7598.839683133333</v>
      </c>
      <c r="P433" s="81">
        <f t="shared" si="268"/>
        <v>7600</v>
      </c>
      <c r="Q433" s="69"/>
      <c r="R433" s="74">
        <f t="shared" si="269"/>
        <v>1.1603168666670172</v>
      </c>
      <c r="S433" s="77"/>
      <c r="T433" s="75">
        <f t="shared" si="270"/>
        <v>1.5269658461705669E-4</v>
      </c>
      <c r="U433" s="69"/>
      <c r="V433" s="81">
        <f t="shared" si="271"/>
        <v>190</v>
      </c>
    </row>
    <row r="434" spans="2:22" ht="15" customHeight="1">
      <c r="B434" s="72" t="s">
        <v>2024</v>
      </c>
      <c r="C434" s="73" t="s">
        <v>2287</v>
      </c>
      <c r="D434" s="73" t="s">
        <v>2288</v>
      </c>
      <c r="E434" s="73" t="s">
        <v>2302</v>
      </c>
      <c r="F434" s="102">
        <v>3491</v>
      </c>
      <c r="G434" s="102">
        <v>17685</v>
      </c>
      <c r="H434" s="80">
        <f t="shared" si="264"/>
        <v>5.0658837009452879</v>
      </c>
      <c r="J434" s="104">
        <f t="shared" si="265"/>
        <v>2.46E-2</v>
      </c>
      <c r="L434" s="69">
        <f t="shared" si="266"/>
        <v>18565.8042546</v>
      </c>
      <c r="N434" s="69">
        <f t="shared" si="267"/>
        <v>10314.335697</v>
      </c>
      <c r="P434" s="81">
        <f t="shared" si="268"/>
        <v>10320</v>
      </c>
      <c r="Q434" s="69"/>
      <c r="R434" s="74">
        <f t="shared" si="269"/>
        <v>5.6643029999995633</v>
      </c>
      <c r="S434" s="77"/>
      <c r="T434" s="75">
        <f t="shared" si="270"/>
        <v>5.4916798971814222E-4</v>
      </c>
      <c r="U434" s="69"/>
      <c r="V434" s="81">
        <f t="shared" si="271"/>
        <v>258</v>
      </c>
    </row>
    <row r="435" spans="2:22" ht="15" customHeight="1">
      <c r="B435" s="72" t="s">
        <v>2024</v>
      </c>
      <c r="C435" s="73" t="s">
        <v>2287</v>
      </c>
      <c r="D435" s="73" t="s">
        <v>2288</v>
      </c>
      <c r="E435" s="73" t="s">
        <v>2303</v>
      </c>
      <c r="F435" s="102">
        <v>1002</v>
      </c>
      <c r="G435" s="102">
        <v>4757</v>
      </c>
      <c r="H435" s="80">
        <f t="shared" si="264"/>
        <v>4.7475049900199604</v>
      </c>
      <c r="J435" s="104">
        <f t="shared" si="265"/>
        <v>2.46E-2</v>
      </c>
      <c r="L435" s="69">
        <f t="shared" si="266"/>
        <v>4993.9231461199997</v>
      </c>
      <c r="N435" s="69">
        <f t="shared" si="267"/>
        <v>2774.4017478444443</v>
      </c>
      <c r="P435" s="81">
        <f t="shared" si="268"/>
        <v>2800</v>
      </c>
      <c r="Q435" s="69"/>
      <c r="R435" s="74">
        <f t="shared" si="269"/>
        <v>25.598252155555656</v>
      </c>
      <c r="S435" s="77"/>
      <c r="T435" s="75">
        <f t="shared" si="270"/>
        <v>9.2265844971601788E-3</v>
      </c>
      <c r="U435" s="69"/>
      <c r="V435" s="81">
        <f t="shared" si="271"/>
        <v>70</v>
      </c>
    </row>
    <row r="436" spans="2:22" ht="15" customHeight="1">
      <c r="B436" s="72" t="s">
        <v>2024</v>
      </c>
      <c r="C436" s="73" t="s">
        <v>2287</v>
      </c>
      <c r="D436" s="73" t="s">
        <v>2288</v>
      </c>
      <c r="E436" s="73" t="s">
        <v>2304</v>
      </c>
      <c r="F436" s="102">
        <v>1805</v>
      </c>
      <c r="G436" s="102">
        <v>7065</v>
      </c>
      <c r="H436" s="80">
        <f t="shared" si="264"/>
        <v>3.9141274238227148</v>
      </c>
      <c r="J436" s="104">
        <f t="shared" si="265"/>
        <v>2.46E-2</v>
      </c>
      <c r="L436" s="69">
        <f t="shared" si="266"/>
        <v>7416.8734554000002</v>
      </c>
      <c r="N436" s="69">
        <f t="shared" si="267"/>
        <v>4120.4852529999998</v>
      </c>
      <c r="P436" s="81">
        <f t="shared" si="268"/>
        <v>4160</v>
      </c>
      <c r="Q436" s="69"/>
      <c r="R436" s="74">
        <f t="shared" si="269"/>
        <v>39.51474700000017</v>
      </c>
      <c r="S436" s="77"/>
      <c r="T436" s="75">
        <f t="shared" si="270"/>
        <v>9.5898285211021405E-3</v>
      </c>
      <c r="U436" s="69"/>
      <c r="V436" s="81">
        <f t="shared" si="271"/>
        <v>104</v>
      </c>
    </row>
    <row r="437" spans="2:22" ht="15" customHeight="1">
      <c r="B437" s="72" t="s">
        <v>2024</v>
      </c>
      <c r="C437" s="73" t="s">
        <v>2287</v>
      </c>
      <c r="D437" s="73" t="s">
        <v>2288</v>
      </c>
      <c r="E437" s="73" t="s">
        <v>2305</v>
      </c>
      <c r="F437" s="102">
        <v>1528</v>
      </c>
      <c r="G437" s="102">
        <v>6873</v>
      </c>
      <c r="H437" s="80">
        <f t="shared" si="264"/>
        <v>4.4980366492146597</v>
      </c>
      <c r="J437" s="104">
        <f t="shared" si="265"/>
        <v>2.46E-2</v>
      </c>
      <c r="L437" s="69">
        <f t="shared" si="266"/>
        <v>7215.3108646800001</v>
      </c>
      <c r="N437" s="69">
        <f t="shared" si="267"/>
        <v>4008.5060359333334</v>
      </c>
      <c r="P437" s="81">
        <f t="shared" si="268"/>
        <v>4040</v>
      </c>
      <c r="Q437" s="69"/>
      <c r="R437" s="74">
        <f t="shared" si="269"/>
        <v>31.493964066666649</v>
      </c>
      <c r="S437" s="77"/>
      <c r="T437" s="75">
        <f t="shared" si="270"/>
        <v>7.8567834959823515E-3</v>
      </c>
      <c r="U437" s="69"/>
      <c r="V437" s="81">
        <f t="shared" si="271"/>
        <v>101</v>
      </c>
    </row>
    <row r="438" spans="2:22" ht="15" customHeight="1">
      <c r="B438" s="72" t="s">
        <v>2024</v>
      </c>
      <c r="C438" s="73" t="s">
        <v>2287</v>
      </c>
      <c r="D438" s="73" t="s">
        <v>2288</v>
      </c>
      <c r="E438" s="73" t="s">
        <v>2306</v>
      </c>
      <c r="F438" s="102">
        <v>1928</v>
      </c>
      <c r="G438" s="102">
        <v>8937</v>
      </c>
      <c r="H438" s="80">
        <f t="shared" si="264"/>
        <v>4.6353734439834025</v>
      </c>
      <c r="J438" s="104">
        <f t="shared" si="265"/>
        <v>2.46E-2</v>
      </c>
      <c r="L438" s="69">
        <f t="shared" si="266"/>
        <v>9382.1087149199993</v>
      </c>
      <c r="N438" s="69">
        <f t="shared" si="267"/>
        <v>5212.2826193999999</v>
      </c>
      <c r="P438" s="81">
        <f t="shared" si="268"/>
        <v>5240</v>
      </c>
      <c r="Q438" s="69"/>
      <c r="R438" s="74">
        <f t="shared" si="269"/>
        <v>27.71738060000007</v>
      </c>
      <c r="S438" s="77"/>
      <c r="T438" s="75">
        <f t="shared" si="270"/>
        <v>5.3177048567621017E-3</v>
      </c>
      <c r="U438" s="69"/>
      <c r="V438" s="81">
        <f t="shared" si="271"/>
        <v>131</v>
      </c>
    </row>
    <row r="439" spans="2:22" ht="15" customHeight="1">
      <c r="B439" s="72" t="s">
        <v>2024</v>
      </c>
      <c r="C439" s="73" t="s">
        <v>2287</v>
      </c>
      <c r="D439" s="73" t="s">
        <v>2288</v>
      </c>
      <c r="E439" s="73" t="s">
        <v>2307</v>
      </c>
      <c r="F439" s="102">
        <v>3107</v>
      </c>
      <c r="G439" s="102">
        <v>14886</v>
      </c>
      <c r="H439" s="80">
        <f t="shared" si="264"/>
        <v>4.7911168329578375</v>
      </c>
      <c r="J439" s="104">
        <f t="shared" si="265"/>
        <v>2.46E-2</v>
      </c>
      <c r="L439" s="69">
        <f t="shared" si="266"/>
        <v>15627.39961176</v>
      </c>
      <c r="N439" s="69">
        <f t="shared" si="267"/>
        <v>8681.8886731999992</v>
      </c>
      <c r="P439" s="81">
        <f t="shared" si="268"/>
        <v>8720</v>
      </c>
      <c r="Q439" s="69"/>
      <c r="R439" s="74">
        <f t="shared" si="269"/>
        <v>38.111326800000825</v>
      </c>
      <c r="S439" s="77"/>
      <c r="T439" s="75">
        <f t="shared" si="270"/>
        <v>4.389750690727715E-3</v>
      </c>
      <c r="U439" s="69"/>
      <c r="V439" s="81">
        <f t="shared" si="271"/>
        <v>218</v>
      </c>
    </row>
    <row r="440" spans="2:22" ht="15" customHeight="1">
      <c r="B440" s="72" t="s">
        <v>2024</v>
      </c>
      <c r="C440" s="73" t="s">
        <v>2287</v>
      </c>
      <c r="D440" s="73" t="s">
        <v>2288</v>
      </c>
      <c r="E440" s="73" t="s">
        <v>2308</v>
      </c>
      <c r="F440" s="102">
        <v>2035</v>
      </c>
      <c r="G440" s="102">
        <v>9061</v>
      </c>
      <c r="H440" s="80">
        <f t="shared" si="264"/>
        <v>4.452579852579853</v>
      </c>
      <c r="J440" s="104">
        <f t="shared" si="265"/>
        <v>2.46E-2</v>
      </c>
      <c r="L440" s="69">
        <f t="shared" si="266"/>
        <v>9512.2845547600009</v>
      </c>
      <c r="N440" s="69">
        <f t="shared" si="267"/>
        <v>5284.602530422223</v>
      </c>
      <c r="P440" s="81">
        <f t="shared" si="268"/>
        <v>5320</v>
      </c>
      <c r="Q440" s="69"/>
      <c r="R440" s="74">
        <f t="shared" si="269"/>
        <v>35.397469577776974</v>
      </c>
      <c r="S440" s="77"/>
      <c r="T440" s="75">
        <f t="shared" si="270"/>
        <v>6.6982274208896514E-3</v>
      </c>
      <c r="U440" s="69"/>
      <c r="V440" s="81">
        <f t="shared" si="271"/>
        <v>133</v>
      </c>
    </row>
    <row r="441" spans="2:22" ht="15" customHeight="1">
      <c r="B441" s="72" t="s">
        <v>2024</v>
      </c>
      <c r="C441" s="73" t="s">
        <v>2287</v>
      </c>
      <c r="D441" s="73" t="s">
        <v>2288</v>
      </c>
      <c r="E441" s="73" t="s">
        <v>2309</v>
      </c>
      <c r="F441" s="102">
        <v>4284</v>
      </c>
      <c r="G441" s="102">
        <v>20882</v>
      </c>
      <c r="H441" s="80">
        <f t="shared" si="264"/>
        <v>4.8744164332399622</v>
      </c>
      <c r="J441" s="104">
        <f t="shared" si="265"/>
        <v>2.46E-2</v>
      </c>
      <c r="L441" s="69">
        <f t="shared" si="266"/>
        <v>21922.03135112</v>
      </c>
      <c r="N441" s="69">
        <f t="shared" si="267"/>
        <v>12178.906306177778</v>
      </c>
      <c r="P441" s="81">
        <f t="shared" si="268"/>
        <v>12200</v>
      </c>
      <c r="Q441" s="69"/>
      <c r="R441" s="74">
        <f t="shared" si="269"/>
        <v>21.093693822222122</v>
      </c>
      <c r="S441" s="77"/>
      <c r="T441" s="75">
        <f t="shared" si="270"/>
        <v>1.7319858854257133E-3</v>
      </c>
      <c r="U441" s="69"/>
      <c r="V441" s="81">
        <f t="shared" si="271"/>
        <v>305</v>
      </c>
    </row>
    <row r="442" spans="2:22" ht="15" customHeight="1">
      <c r="B442" s="72" t="s">
        <v>2024</v>
      </c>
      <c r="C442" s="73" t="s">
        <v>2287</v>
      </c>
      <c r="D442" s="73" t="s">
        <v>2288</v>
      </c>
      <c r="E442" s="73" t="s">
        <v>2310</v>
      </c>
      <c r="F442" s="102">
        <v>3033</v>
      </c>
      <c r="G442" s="102">
        <v>13700</v>
      </c>
      <c r="H442" s="80">
        <f t="shared" si="264"/>
        <v>4.5169798878997689</v>
      </c>
      <c r="J442" s="104">
        <f t="shared" si="265"/>
        <v>2.46E-2</v>
      </c>
      <c r="L442" s="69">
        <f t="shared" si="266"/>
        <v>14382.330692</v>
      </c>
      <c r="N442" s="69">
        <f t="shared" si="267"/>
        <v>7990.183717777777</v>
      </c>
      <c r="P442" s="81">
        <f t="shared" si="268"/>
        <v>8000</v>
      </c>
      <c r="Q442" s="69"/>
      <c r="R442" s="74">
        <f t="shared" si="269"/>
        <v>9.8162822222229806</v>
      </c>
      <c r="S442" s="77"/>
      <c r="T442" s="75">
        <f t="shared" si="270"/>
        <v>1.22854274306387E-3</v>
      </c>
      <c r="U442" s="69"/>
      <c r="V442" s="81">
        <f t="shared" si="271"/>
        <v>200</v>
      </c>
    </row>
    <row r="443" spans="2:22" ht="15" customHeight="1">
      <c r="B443" s="72" t="s">
        <v>2024</v>
      </c>
      <c r="C443" s="73" t="s">
        <v>2287</v>
      </c>
      <c r="D443" s="73" t="s">
        <v>2288</v>
      </c>
      <c r="E443" s="73" t="s">
        <v>2311</v>
      </c>
      <c r="F443" s="102">
        <v>1719</v>
      </c>
      <c r="G443" s="102">
        <v>8028</v>
      </c>
      <c r="H443" s="80">
        <f t="shared" si="264"/>
        <v>4.670157068062827</v>
      </c>
      <c r="J443" s="104">
        <f t="shared" si="265"/>
        <v>2.46E-2</v>
      </c>
      <c r="L443" s="69">
        <f t="shared" si="266"/>
        <v>8427.8358244800002</v>
      </c>
      <c r="N443" s="69">
        <f t="shared" si="267"/>
        <v>4682.1310136000002</v>
      </c>
      <c r="P443" s="81">
        <f t="shared" si="268"/>
        <v>4720</v>
      </c>
      <c r="Q443" s="69"/>
      <c r="R443" s="74">
        <f t="shared" si="269"/>
        <v>37.868986399999812</v>
      </c>
      <c r="S443" s="77"/>
      <c r="T443" s="75">
        <f t="shared" si="270"/>
        <v>8.0879809407304638E-3</v>
      </c>
      <c r="U443" s="69"/>
      <c r="V443" s="81">
        <f t="shared" si="271"/>
        <v>118</v>
      </c>
    </row>
    <row r="444" spans="2:22" ht="15" customHeight="1">
      <c r="B444" s="72" t="s">
        <v>2024</v>
      </c>
      <c r="C444" s="73" t="s">
        <v>2287</v>
      </c>
      <c r="D444" s="73" t="s">
        <v>2288</v>
      </c>
      <c r="E444" s="73" t="s">
        <v>2312</v>
      </c>
      <c r="F444" s="102">
        <v>1236</v>
      </c>
      <c r="G444" s="102">
        <v>5904</v>
      </c>
      <c r="H444" s="80">
        <f t="shared" si="264"/>
        <v>4.7766990291262132</v>
      </c>
      <c r="J444" s="104">
        <f t="shared" si="265"/>
        <v>2.46E-2</v>
      </c>
      <c r="L444" s="69">
        <f t="shared" si="266"/>
        <v>6198.0496646399997</v>
      </c>
      <c r="N444" s="69">
        <f t="shared" si="267"/>
        <v>3443.3609247999998</v>
      </c>
      <c r="P444" s="81">
        <f t="shared" si="268"/>
        <v>3480</v>
      </c>
      <c r="Q444" s="69"/>
      <c r="R444" s="74">
        <f t="shared" si="269"/>
        <v>36.639075200000207</v>
      </c>
      <c r="S444" s="77"/>
      <c r="T444" s="75">
        <f t="shared" si="270"/>
        <v>1.0640498048321295E-2</v>
      </c>
      <c r="U444" s="69"/>
      <c r="V444" s="81">
        <f t="shared" si="271"/>
        <v>87</v>
      </c>
    </row>
    <row r="445" spans="2:22" ht="15" customHeight="1">
      <c r="B445" s="72" t="s">
        <v>2024</v>
      </c>
      <c r="C445" s="73" t="s">
        <v>2287</v>
      </c>
      <c r="D445" s="73" t="s">
        <v>2288</v>
      </c>
      <c r="E445" s="73" t="s">
        <v>2313</v>
      </c>
      <c r="F445" s="102">
        <v>2155</v>
      </c>
      <c r="G445" s="102">
        <v>10691</v>
      </c>
      <c r="H445" s="80">
        <f t="shared" si="264"/>
        <v>4.9610208816705335</v>
      </c>
      <c r="J445" s="104">
        <f t="shared" si="265"/>
        <v>2.46E-2</v>
      </c>
      <c r="L445" s="69">
        <f t="shared" si="266"/>
        <v>11223.466965560001</v>
      </c>
      <c r="N445" s="69">
        <f t="shared" si="267"/>
        <v>6235.259425311111</v>
      </c>
      <c r="P445" s="81">
        <f t="shared" si="268"/>
        <v>6240</v>
      </c>
      <c r="Q445" s="69"/>
      <c r="R445" s="74">
        <f t="shared" si="269"/>
        <v>4.7405746888889553</v>
      </c>
      <c r="S445" s="77"/>
      <c r="T445" s="75">
        <f t="shared" si="270"/>
        <v>7.6028507645492592E-4</v>
      </c>
      <c r="U445" s="69"/>
      <c r="V445" s="81">
        <f t="shared" si="271"/>
        <v>156</v>
      </c>
    </row>
    <row r="446" spans="2:22" ht="15" customHeight="1">
      <c r="B446" s="72" t="s">
        <v>2024</v>
      </c>
      <c r="C446" s="73" t="s">
        <v>2287</v>
      </c>
      <c r="D446" s="73" t="s">
        <v>2288</v>
      </c>
      <c r="E446" s="73" t="s">
        <v>2314</v>
      </c>
      <c r="F446" s="102">
        <v>1838</v>
      </c>
      <c r="G446" s="102">
        <v>10273</v>
      </c>
      <c r="H446" s="80">
        <f t="shared" si="264"/>
        <v>5.5892274211099018</v>
      </c>
      <c r="J446" s="104">
        <f t="shared" si="265"/>
        <v>2.46E-2</v>
      </c>
      <c r="L446" s="69">
        <f t="shared" si="266"/>
        <v>10784.648408680001</v>
      </c>
      <c r="N446" s="69">
        <f t="shared" si="267"/>
        <v>5991.4713381555557</v>
      </c>
      <c r="P446" s="81">
        <f t="shared" si="268"/>
        <v>6000</v>
      </c>
      <c r="Q446" s="69"/>
      <c r="R446" s="74">
        <f t="shared" si="269"/>
        <v>8.5286618444442865</v>
      </c>
      <c r="S446" s="77"/>
      <c r="T446" s="75">
        <f t="shared" si="270"/>
        <v>1.4234670188825091E-3</v>
      </c>
      <c r="U446" s="69"/>
      <c r="V446" s="81">
        <f t="shared" si="271"/>
        <v>150</v>
      </c>
    </row>
    <row r="447" spans="2:22" ht="15" customHeight="1">
      <c r="B447" s="72" t="s">
        <v>2024</v>
      </c>
      <c r="C447" s="73" t="s">
        <v>2287</v>
      </c>
      <c r="D447" s="73" t="s">
        <v>2288</v>
      </c>
      <c r="E447" s="73" t="s">
        <v>2315</v>
      </c>
      <c r="F447" s="102">
        <v>1580</v>
      </c>
      <c r="G447" s="102">
        <v>7699</v>
      </c>
      <c r="H447" s="80">
        <f t="shared" si="264"/>
        <v>4.872784810126582</v>
      </c>
      <c r="J447" s="104">
        <f t="shared" si="265"/>
        <v>2.46E-2</v>
      </c>
      <c r="L447" s="69">
        <f t="shared" si="266"/>
        <v>8082.4499268400004</v>
      </c>
      <c r="N447" s="69">
        <f t="shared" si="267"/>
        <v>4490.2499593555558</v>
      </c>
      <c r="P447" s="81">
        <f t="shared" si="268"/>
        <v>4520</v>
      </c>
      <c r="Q447" s="69"/>
      <c r="R447" s="74">
        <f t="shared" si="269"/>
        <v>29.750040644444198</v>
      </c>
      <c r="S447" s="77"/>
      <c r="T447" s="75">
        <f t="shared" si="270"/>
        <v>6.6254753997512308E-3</v>
      </c>
      <c r="U447" s="69"/>
      <c r="V447" s="81">
        <f t="shared" si="271"/>
        <v>113</v>
      </c>
    </row>
    <row r="448" spans="2:22" ht="15" customHeight="1">
      <c r="B448" s="72" t="s">
        <v>2024</v>
      </c>
      <c r="C448" s="73" t="s">
        <v>2287</v>
      </c>
      <c r="D448" s="73" t="s">
        <v>2288</v>
      </c>
      <c r="E448" s="73" t="s">
        <v>2316</v>
      </c>
      <c r="F448" s="102">
        <v>815</v>
      </c>
      <c r="G448" s="102">
        <v>4044</v>
      </c>
      <c r="H448" s="80">
        <f t="shared" si="264"/>
        <v>4.9619631901840489</v>
      </c>
      <c r="J448" s="104">
        <f t="shared" si="265"/>
        <v>2.46E-2</v>
      </c>
      <c r="L448" s="69">
        <f t="shared" si="266"/>
        <v>4245.4120670399998</v>
      </c>
      <c r="N448" s="69">
        <f t="shared" si="267"/>
        <v>2358.5622594666665</v>
      </c>
      <c r="P448" s="81">
        <f t="shared" si="268"/>
        <v>2360</v>
      </c>
      <c r="Q448" s="69"/>
      <c r="R448" s="74">
        <f t="shared" si="269"/>
        <v>1.4377405333334536</v>
      </c>
      <c r="S448" s="77"/>
      <c r="T448" s="75">
        <f t="shared" si="270"/>
        <v>6.0958345600703576E-4</v>
      </c>
      <c r="U448" s="69"/>
      <c r="V448" s="81">
        <f t="shared" si="271"/>
        <v>59</v>
      </c>
    </row>
    <row r="449" spans="2:28" ht="15" customHeight="1">
      <c r="B449" s="72" t="s">
        <v>2024</v>
      </c>
      <c r="C449" s="73" t="s">
        <v>2287</v>
      </c>
      <c r="D449" s="73" t="s">
        <v>2288</v>
      </c>
      <c r="E449" s="73" t="s">
        <v>2317</v>
      </c>
      <c r="F449" s="102">
        <v>3493</v>
      </c>
      <c r="G449" s="102">
        <v>16626</v>
      </c>
      <c r="H449" s="80">
        <f t="shared" si="264"/>
        <v>4.7598053249355852</v>
      </c>
      <c r="J449" s="104">
        <f t="shared" si="265"/>
        <v>2.46E-2</v>
      </c>
      <c r="L449" s="69">
        <f t="shared" si="266"/>
        <v>17454.060590159999</v>
      </c>
      <c r="N449" s="69">
        <f t="shared" si="267"/>
        <v>9696.7003278666652</v>
      </c>
      <c r="P449" s="81">
        <f t="shared" si="268"/>
        <v>9720</v>
      </c>
      <c r="Q449" s="69"/>
      <c r="R449" s="74">
        <f t="shared" si="269"/>
        <v>23.299672133334752</v>
      </c>
      <c r="S449" s="77"/>
      <c r="T449" s="75">
        <f t="shared" si="270"/>
        <v>2.4028454366456457E-3</v>
      </c>
      <c r="U449" s="69"/>
      <c r="V449" s="81">
        <f t="shared" si="271"/>
        <v>243</v>
      </c>
    </row>
    <row r="450" spans="2:28" ht="15" customHeight="1">
      <c r="B450" s="72" t="s">
        <v>2024</v>
      </c>
      <c r="C450" s="73" t="s">
        <v>2287</v>
      </c>
      <c r="D450" s="73" t="s">
        <v>2288</v>
      </c>
      <c r="E450" s="73" t="s">
        <v>2318</v>
      </c>
      <c r="F450" s="102">
        <v>1499</v>
      </c>
      <c r="G450" s="102">
        <v>7571</v>
      </c>
      <c r="H450" s="80">
        <f t="shared" si="264"/>
        <v>5.0507004669779851</v>
      </c>
      <c r="J450" s="104">
        <f t="shared" si="265"/>
        <v>2.46E-2</v>
      </c>
      <c r="L450" s="69">
        <f t="shared" si="266"/>
        <v>7948.0748663599998</v>
      </c>
      <c r="N450" s="69">
        <f t="shared" si="267"/>
        <v>4415.5971479777772</v>
      </c>
      <c r="P450" s="81">
        <f t="shared" si="268"/>
        <v>4440</v>
      </c>
      <c r="Q450" s="69"/>
      <c r="R450" s="74">
        <f t="shared" si="269"/>
        <v>24.40285202222276</v>
      </c>
      <c r="S450" s="77"/>
      <c r="T450" s="75">
        <f t="shared" si="270"/>
        <v>5.5265123163236477E-3</v>
      </c>
      <c r="U450" s="69"/>
      <c r="V450" s="81">
        <f t="shared" si="271"/>
        <v>111</v>
      </c>
    </row>
    <row r="451" spans="2:28" ht="15" customHeight="1" thickBot="1">
      <c r="B451" s="97" t="s">
        <v>2024</v>
      </c>
      <c r="C451" s="98" t="s">
        <v>2287</v>
      </c>
      <c r="D451" s="98" t="s">
        <v>2288</v>
      </c>
      <c r="E451" s="98"/>
      <c r="F451" s="82">
        <f>SUM(F421:F450)</f>
        <v>72740</v>
      </c>
      <c r="G451" s="82">
        <f>SUM(G421:G450)</f>
        <v>352864</v>
      </c>
      <c r="H451" s="163">
        <f t="shared" si="264"/>
        <v>4.8510310695628265</v>
      </c>
      <c r="J451" s="171"/>
      <c r="K451" s="88"/>
      <c r="L451" s="82">
        <f>SUM(L421:L450)</f>
        <v>370438.44797823997</v>
      </c>
      <c r="M451" s="88"/>
      <c r="N451" s="82">
        <f>SUM(N421:N450)</f>
        <v>205799.13776568891</v>
      </c>
      <c r="O451" s="88"/>
      <c r="P451" s="82">
        <f>SUM(P421:P450)</f>
        <v>206400</v>
      </c>
      <c r="Q451" s="88"/>
      <c r="R451" s="177">
        <f>SUM(R421:R450)</f>
        <v>600.86223431111421</v>
      </c>
      <c r="S451" s="88"/>
      <c r="T451" s="83">
        <f t="shared" si="270"/>
        <v>2.9196537985267047E-3</v>
      </c>
      <c r="U451" s="88"/>
      <c r="V451" s="82">
        <f>SUM(V421:V450)</f>
        <v>5160</v>
      </c>
      <c r="W451" s="88"/>
      <c r="X451" s="88"/>
      <c r="Y451" s="88"/>
      <c r="Z451" s="88"/>
      <c r="AA451" s="88"/>
      <c r="AB451" s="88"/>
    </row>
    <row r="452" spans="2:28" ht="15" customHeight="1">
      <c r="B452" s="72"/>
      <c r="C452" s="73"/>
      <c r="D452" s="73"/>
      <c r="E452" s="72" t="s">
        <v>1</v>
      </c>
      <c r="F452" s="79"/>
      <c r="G452" s="88"/>
      <c r="H452" s="80"/>
      <c r="I452" s="88"/>
      <c r="J452" s="104"/>
      <c r="K452" s="88"/>
      <c r="L452" s="88"/>
      <c r="M452" s="88"/>
      <c r="N452" s="88"/>
      <c r="O452" s="88"/>
      <c r="P452" s="88"/>
      <c r="Q452" s="88"/>
      <c r="R452" s="89"/>
      <c r="S452" s="88"/>
      <c r="T452" s="91"/>
      <c r="U452" s="88"/>
      <c r="V452" s="88"/>
      <c r="W452" s="88"/>
      <c r="X452" s="88"/>
      <c r="Y452" s="88"/>
      <c r="Z452" s="88"/>
      <c r="AA452" s="88"/>
      <c r="AB452" s="88"/>
    </row>
    <row r="453" spans="2:28" ht="15" customHeight="1">
      <c r="B453" s="72" t="s">
        <v>2024</v>
      </c>
      <c r="C453" s="73" t="s">
        <v>2319</v>
      </c>
      <c r="D453" s="73" t="s">
        <v>2320</v>
      </c>
      <c r="E453" s="73" t="s">
        <v>2321</v>
      </c>
      <c r="F453" s="102">
        <v>8004</v>
      </c>
      <c r="G453" s="102">
        <v>38160</v>
      </c>
      <c r="H453" s="80">
        <f t="shared" ref="H453:H466" si="272">G453/F453</f>
        <v>4.7676161919040476</v>
      </c>
      <c r="J453" s="104">
        <f t="shared" ref="J453:J465" si="273">$J$37</f>
        <v>3.2399999999999998E-2</v>
      </c>
      <c r="L453" s="69">
        <f t="shared" ref="L453:L465" si="274">G453*((1+J453)^2)</f>
        <v>40672.826841599992</v>
      </c>
      <c r="N453" s="69">
        <f t="shared" ref="N453:N465" si="275">L453/$N$6</f>
        <v>22596.014911999995</v>
      </c>
      <c r="P453" s="81">
        <f t="shared" si="259"/>
        <v>22600</v>
      </c>
      <c r="Q453" s="69"/>
      <c r="R453" s="74">
        <f t="shared" si="253"/>
        <v>3.9850880000049074</v>
      </c>
      <c r="S453" s="77"/>
      <c r="T453" s="75">
        <f t="shared" si="254"/>
        <v>1.7636242565447058E-4</v>
      </c>
      <c r="U453" s="69"/>
      <c r="V453" s="81">
        <f t="shared" ref="V453:V464" si="276">P453/40</f>
        <v>565</v>
      </c>
    </row>
    <row r="454" spans="2:28" ht="15" customHeight="1">
      <c r="B454" s="72" t="s">
        <v>2024</v>
      </c>
      <c r="C454" s="73" t="s">
        <v>2319</v>
      </c>
      <c r="D454" s="73" t="s">
        <v>2320</v>
      </c>
      <c r="E454" s="73" t="s">
        <v>2322</v>
      </c>
      <c r="F454" s="102">
        <v>8527</v>
      </c>
      <c r="G454" s="102">
        <v>44254</v>
      </c>
      <c r="H454" s="80">
        <f t="shared" si="272"/>
        <v>5.1898674797701423</v>
      </c>
      <c r="J454" s="104">
        <f t="shared" si="273"/>
        <v>3.2399999999999998E-2</v>
      </c>
      <c r="L454" s="69">
        <f t="shared" si="274"/>
        <v>47168.115279039994</v>
      </c>
      <c r="N454" s="69">
        <f t="shared" si="275"/>
        <v>26204.50848835555</v>
      </c>
      <c r="P454" s="81">
        <f t="shared" si="259"/>
        <v>26240</v>
      </c>
      <c r="Q454" s="69"/>
      <c r="R454" s="74">
        <f t="shared" si="253"/>
        <v>35.491511644449929</v>
      </c>
      <c r="S454" s="77"/>
      <c r="T454" s="75">
        <f t="shared" si="254"/>
        <v>1.3544047834448498E-3</v>
      </c>
      <c r="U454" s="69"/>
      <c r="V454" s="81">
        <f t="shared" si="276"/>
        <v>656</v>
      </c>
    </row>
    <row r="455" spans="2:28" ht="15" customHeight="1">
      <c r="B455" s="72" t="s">
        <v>2024</v>
      </c>
      <c r="C455" s="73" t="s">
        <v>2319</v>
      </c>
      <c r="D455" s="73" t="s">
        <v>2320</v>
      </c>
      <c r="E455" s="73" t="s">
        <v>2323</v>
      </c>
      <c r="F455" s="102">
        <v>8156</v>
      </c>
      <c r="G455" s="102">
        <v>41109</v>
      </c>
      <c r="H455" s="80">
        <f t="shared" si="272"/>
        <v>5.0403384011770473</v>
      </c>
      <c r="J455" s="104">
        <f t="shared" si="273"/>
        <v>3.2399999999999998E-2</v>
      </c>
      <c r="L455" s="69">
        <f t="shared" si="274"/>
        <v>43816.017783839998</v>
      </c>
      <c r="N455" s="69">
        <f t="shared" si="275"/>
        <v>24342.23210213333</v>
      </c>
      <c r="P455" s="81">
        <f t="shared" si="259"/>
        <v>24360</v>
      </c>
      <c r="Q455" s="69"/>
      <c r="R455" s="74">
        <f t="shared" si="253"/>
        <v>17.767897866669955</v>
      </c>
      <c r="S455" s="77"/>
      <c r="T455" s="75">
        <f t="shared" si="254"/>
        <v>7.2992064951647522E-4</v>
      </c>
      <c r="U455" s="69"/>
      <c r="V455" s="81">
        <f t="shared" si="276"/>
        <v>609</v>
      </c>
    </row>
    <row r="456" spans="2:28" ht="15" customHeight="1">
      <c r="B456" s="72" t="s">
        <v>2024</v>
      </c>
      <c r="C456" s="73" t="s">
        <v>2319</v>
      </c>
      <c r="D456" s="73" t="s">
        <v>2320</v>
      </c>
      <c r="E456" s="73" t="s">
        <v>2324</v>
      </c>
      <c r="F456" s="102">
        <v>5545</v>
      </c>
      <c r="G456" s="102">
        <v>30289</v>
      </c>
      <c r="H456" s="80">
        <f t="shared" si="272"/>
        <v>5.4623985572587914</v>
      </c>
      <c r="J456" s="104">
        <f t="shared" si="273"/>
        <v>3.2399999999999998E-2</v>
      </c>
      <c r="L456" s="69">
        <f t="shared" si="274"/>
        <v>32283.523380639996</v>
      </c>
      <c r="N456" s="69">
        <f t="shared" si="275"/>
        <v>17935.290767022219</v>
      </c>
      <c r="P456" s="81">
        <f t="shared" si="259"/>
        <v>17960</v>
      </c>
      <c r="Q456" s="69"/>
      <c r="R456" s="74">
        <f t="shared" si="253"/>
        <v>24.70923297778063</v>
      </c>
      <c r="S456" s="77"/>
      <c r="T456" s="75">
        <f t="shared" si="254"/>
        <v>1.377687894707217E-3</v>
      </c>
      <c r="U456" s="69"/>
      <c r="V456" s="81">
        <f t="shared" si="276"/>
        <v>449</v>
      </c>
    </row>
    <row r="457" spans="2:28" ht="15" customHeight="1">
      <c r="B457" s="72" t="s">
        <v>2024</v>
      </c>
      <c r="C457" s="73" t="s">
        <v>2319</v>
      </c>
      <c r="D457" s="73" t="s">
        <v>2320</v>
      </c>
      <c r="E457" s="73" t="s">
        <v>2325</v>
      </c>
      <c r="F457" s="102">
        <v>4001</v>
      </c>
      <c r="G457" s="102">
        <v>21348</v>
      </c>
      <c r="H457" s="80">
        <f t="shared" si="272"/>
        <v>5.3356660834791301</v>
      </c>
      <c r="J457" s="104">
        <f t="shared" si="273"/>
        <v>3.2399999999999998E-2</v>
      </c>
      <c r="L457" s="69">
        <f t="shared" si="274"/>
        <v>22753.760676479997</v>
      </c>
      <c r="N457" s="69">
        <f t="shared" si="275"/>
        <v>12640.978153599997</v>
      </c>
      <c r="P457" s="81">
        <f t="shared" si="259"/>
        <v>12680</v>
      </c>
      <c r="Q457" s="69"/>
      <c r="R457" s="74">
        <f t="shared" si="253"/>
        <v>39.021846400002687</v>
      </c>
      <c r="S457" s="77"/>
      <c r="T457" s="75">
        <f t="shared" si="254"/>
        <v>3.0869325083747365E-3</v>
      </c>
      <c r="U457" s="69"/>
      <c r="V457" s="81">
        <f t="shared" si="276"/>
        <v>317</v>
      </c>
    </row>
    <row r="458" spans="2:28" ht="15" customHeight="1">
      <c r="B458" s="72" t="s">
        <v>2024</v>
      </c>
      <c r="C458" s="73" t="s">
        <v>2319</v>
      </c>
      <c r="D458" s="73" t="s">
        <v>2320</v>
      </c>
      <c r="E458" s="73" t="s">
        <v>2326</v>
      </c>
      <c r="F458" s="102">
        <v>5785</v>
      </c>
      <c r="G458" s="102">
        <v>32075</v>
      </c>
      <c r="H458" s="80">
        <f t="shared" si="272"/>
        <v>5.544511668107174</v>
      </c>
      <c r="J458" s="104">
        <f t="shared" si="273"/>
        <v>3.2399999999999998E-2</v>
      </c>
      <c r="L458" s="69">
        <f t="shared" si="274"/>
        <v>34187.131051999997</v>
      </c>
      <c r="N458" s="69">
        <f t="shared" si="275"/>
        <v>18992.850584444441</v>
      </c>
      <c r="P458" s="81">
        <f t="shared" si="259"/>
        <v>19000</v>
      </c>
      <c r="Q458" s="69"/>
      <c r="R458" s="74">
        <f t="shared" si="253"/>
        <v>7.1494155555592442</v>
      </c>
      <c r="S458" s="77"/>
      <c r="T458" s="75">
        <f t="shared" si="254"/>
        <v>3.7642667296160226E-4</v>
      </c>
      <c r="U458" s="69"/>
      <c r="V458" s="81">
        <f t="shared" si="276"/>
        <v>475</v>
      </c>
    </row>
    <row r="459" spans="2:28" ht="15" customHeight="1">
      <c r="B459" s="72" t="s">
        <v>2024</v>
      </c>
      <c r="C459" s="73" t="s">
        <v>2319</v>
      </c>
      <c r="D459" s="73" t="s">
        <v>2320</v>
      </c>
      <c r="E459" s="73" t="s">
        <v>2327</v>
      </c>
      <c r="F459" s="102">
        <v>3761</v>
      </c>
      <c r="G459" s="102">
        <v>13217</v>
      </c>
      <c r="H459" s="80">
        <f t="shared" si="272"/>
        <v>3.514224940175485</v>
      </c>
      <c r="J459" s="104">
        <f t="shared" si="273"/>
        <v>3.2399999999999998E-2</v>
      </c>
      <c r="L459" s="69">
        <f t="shared" si="274"/>
        <v>14087.336277919998</v>
      </c>
      <c r="N459" s="69">
        <f t="shared" si="275"/>
        <v>7826.2979321777766</v>
      </c>
      <c r="P459" s="81">
        <f t="shared" si="259"/>
        <v>7840</v>
      </c>
      <c r="Q459" s="69"/>
      <c r="R459" s="74">
        <f t="shared" si="253"/>
        <v>13.702067822223398</v>
      </c>
      <c r="S459" s="77"/>
      <c r="T459" s="75">
        <f t="shared" si="254"/>
        <v>1.7507725799560262E-3</v>
      </c>
      <c r="U459" s="69"/>
      <c r="V459" s="81">
        <f t="shared" si="276"/>
        <v>196</v>
      </c>
    </row>
    <row r="460" spans="2:28" ht="15" customHeight="1">
      <c r="B460" s="72" t="s">
        <v>2024</v>
      </c>
      <c r="C460" s="73" t="s">
        <v>2319</v>
      </c>
      <c r="D460" s="73" t="s">
        <v>2320</v>
      </c>
      <c r="E460" s="73" t="s">
        <v>2328</v>
      </c>
      <c r="F460" s="102">
        <v>5854</v>
      </c>
      <c r="G460" s="102">
        <v>31627</v>
      </c>
      <c r="H460" s="80">
        <f t="shared" si="272"/>
        <v>5.4026306798770074</v>
      </c>
      <c r="J460" s="104">
        <f t="shared" si="273"/>
        <v>3.2399999999999998E-2</v>
      </c>
      <c r="L460" s="69">
        <f t="shared" si="274"/>
        <v>33709.630359519993</v>
      </c>
      <c r="N460" s="69">
        <f t="shared" si="275"/>
        <v>18727.572421955552</v>
      </c>
      <c r="P460" s="81">
        <f t="shared" si="259"/>
        <v>18760</v>
      </c>
      <c r="Q460" s="69"/>
      <c r="R460" s="74">
        <f t="shared" si="253"/>
        <v>32.427578044447728</v>
      </c>
      <c r="S460" s="77"/>
      <c r="T460" s="75">
        <f t="shared" si="254"/>
        <v>1.7315419913384378E-3</v>
      </c>
      <c r="U460" s="69"/>
      <c r="V460" s="81">
        <f t="shared" si="276"/>
        <v>469</v>
      </c>
    </row>
    <row r="461" spans="2:28" ht="15" customHeight="1">
      <c r="B461" s="72" t="s">
        <v>2024</v>
      </c>
      <c r="C461" s="73" t="s">
        <v>2319</v>
      </c>
      <c r="D461" s="73" t="s">
        <v>2320</v>
      </c>
      <c r="E461" s="73" t="s">
        <v>2329</v>
      </c>
      <c r="F461" s="102">
        <v>8598</v>
      </c>
      <c r="G461" s="102">
        <v>47320</v>
      </c>
      <c r="H461" s="80">
        <f t="shared" si="272"/>
        <v>5.5036054896487556</v>
      </c>
      <c r="J461" s="104">
        <f t="shared" si="273"/>
        <v>3.2399999999999998E-2</v>
      </c>
      <c r="L461" s="69">
        <f t="shared" si="274"/>
        <v>50436.010643199996</v>
      </c>
      <c r="N461" s="69">
        <f t="shared" si="275"/>
        <v>28020.005912888886</v>
      </c>
      <c r="P461" s="81">
        <f t="shared" si="259"/>
        <v>28040</v>
      </c>
      <c r="Q461" s="69"/>
      <c r="R461" s="74">
        <f t="shared" si="253"/>
        <v>19.994087111113913</v>
      </c>
      <c r="S461" s="77"/>
      <c r="T461" s="75">
        <f t="shared" si="254"/>
        <v>7.1356469992452283E-4</v>
      </c>
      <c r="U461" s="69"/>
      <c r="V461" s="81">
        <f t="shared" si="276"/>
        <v>701</v>
      </c>
    </row>
    <row r="462" spans="2:28" ht="15" customHeight="1">
      <c r="B462" s="72" t="s">
        <v>2024</v>
      </c>
      <c r="C462" s="73" t="s">
        <v>2319</v>
      </c>
      <c r="D462" s="73" t="s">
        <v>2320</v>
      </c>
      <c r="E462" s="73" t="s">
        <v>2330</v>
      </c>
      <c r="F462" s="102">
        <v>22320</v>
      </c>
      <c r="G462" s="102">
        <v>102524</v>
      </c>
      <c r="H462" s="80">
        <f t="shared" si="272"/>
        <v>4.5933691756272399</v>
      </c>
      <c r="J462" s="104">
        <f t="shared" si="273"/>
        <v>3.2399999999999998E-2</v>
      </c>
      <c r="L462" s="69">
        <f t="shared" si="274"/>
        <v>109275.18079423999</v>
      </c>
      <c r="N462" s="69">
        <f t="shared" si="275"/>
        <v>60708.433774577774</v>
      </c>
      <c r="P462" s="81">
        <f t="shared" si="259"/>
        <v>60720</v>
      </c>
      <c r="Q462" s="69"/>
      <c r="R462" s="74">
        <f t="shared" si="253"/>
        <v>11.566225422226125</v>
      </c>
      <c r="S462" s="77"/>
      <c r="T462" s="75">
        <f t="shared" si="254"/>
        <v>1.9052089970190584E-4</v>
      </c>
      <c r="U462" s="69"/>
      <c r="V462" s="81">
        <f t="shared" si="276"/>
        <v>1518</v>
      </c>
    </row>
    <row r="463" spans="2:28" ht="15" customHeight="1">
      <c r="B463" s="72" t="s">
        <v>2024</v>
      </c>
      <c r="C463" s="73" t="s">
        <v>2319</v>
      </c>
      <c r="D463" s="73" t="s">
        <v>2320</v>
      </c>
      <c r="E463" s="73" t="s">
        <v>2331</v>
      </c>
      <c r="F463" s="102">
        <v>4397</v>
      </c>
      <c r="G463" s="102">
        <v>17151</v>
      </c>
      <c r="H463" s="80">
        <f t="shared" si="272"/>
        <v>3.9006140550375257</v>
      </c>
      <c r="J463" s="104">
        <f t="shared" si="273"/>
        <v>3.2399999999999998E-2</v>
      </c>
      <c r="L463" s="69">
        <f t="shared" si="274"/>
        <v>18280.389233759997</v>
      </c>
      <c r="N463" s="69">
        <f t="shared" si="275"/>
        <v>10155.771796533332</v>
      </c>
      <c r="P463" s="81">
        <f t="shared" si="259"/>
        <v>10160</v>
      </c>
      <c r="Q463" s="69"/>
      <c r="R463" s="74">
        <f t="shared" si="253"/>
        <v>4.2282034666677646</v>
      </c>
      <c r="S463" s="77"/>
      <c r="T463" s="75">
        <f t="shared" si="254"/>
        <v>4.1633502124487082E-4</v>
      </c>
      <c r="U463" s="69"/>
      <c r="V463" s="81">
        <f t="shared" si="276"/>
        <v>254</v>
      </c>
    </row>
    <row r="464" spans="2:28" ht="15" customHeight="1">
      <c r="B464" s="72" t="s">
        <v>2024</v>
      </c>
      <c r="C464" s="73" t="s">
        <v>2319</v>
      </c>
      <c r="D464" s="73" t="s">
        <v>2320</v>
      </c>
      <c r="E464" s="73" t="s">
        <v>2332</v>
      </c>
      <c r="F464" s="102">
        <v>4880</v>
      </c>
      <c r="G464" s="102">
        <v>25956</v>
      </c>
      <c r="H464" s="80">
        <f t="shared" si="272"/>
        <v>5.3188524590163935</v>
      </c>
      <c r="J464" s="104">
        <f t="shared" si="273"/>
        <v>3.2399999999999998E-2</v>
      </c>
      <c r="L464" s="69">
        <f t="shared" si="274"/>
        <v>27665.196370559996</v>
      </c>
      <c r="N464" s="69">
        <f t="shared" si="275"/>
        <v>15369.553539199997</v>
      </c>
      <c r="P464" s="81">
        <f t="shared" si="259"/>
        <v>15400</v>
      </c>
      <c r="Q464" s="69"/>
      <c r="R464" s="74">
        <f t="shared" si="253"/>
        <v>30.446460800003479</v>
      </c>
      <c r="S464" s="77"/>
      <c r="T464" s="75">
        <f t="shared" si="254"/>
        <v>1.9809593507286909E-3</v>
      </c>
      <c r="U464" s="69"/>
      <c r="V464" s="81">
        <f t="shared" si="276"/>
        <v>385</v>
      </c>
    </row>
    <row r="465" spans="2:26" ht="15" customHeight="1">
      <c r="B465" s="72" t="s">
        <v>2024</v>
      </c>
      <c r="C465" s="73" t="s">
        <v>2319</v>
      </c>
      <c r="D465" s="73" t="s">
        <v>2320</v>
      </c>
      <c r="E465" s="73" t="s">
        <v>2333</v>
      </c>
      <c r="F465" s="102">
        <v>7685</v>
      </c>
      <c r="G465" s="102">
        <v>34142</v>
      </c>
      <c r="H465" s="80">
        <f t="shared" si="272"/>
        <v>4.4426805465191936</v>
      </c>
      <c r="J465" s="104">
        <f t="shared" si="273"/>
        <v>3.2399999999999998E-2</v>
      </c>
      <c r="L465" s="69">
        <f t="shared" si="274"/>
        <v>36390.242505919996</v>
      </c>
      <c r="N465" s="69">
        <f t="shared" si="275"/>
        <v>20216.801392177775</v>
      </c>
      <c r="P465" s="81">
        <f t="shared" ref="P465" si="277">ROUNDUP(N465/40,0)*40</f>
        <v>20240</v>
      </c>
      <c r="Q465" s="69"/>
      <c r="R465" s="74">
        <f t="shared" ref="R465" si="278">P465-N465</f>
        <v>23.198607822225313</v>
      </c>
      <c r="S465" s="77"/>
      <c r="T465" s="75">
        <f t="shared" ref="T465:T466" si="279">R465/N465</f>
        <v>1.1474915033394576E-3</v>
      </c>
      <c r="U465" s="69"/>
      <c r="V465" s="81">
        <f t="shared" ref="V465" si="280">P465/40</f>
        <v>506</v>
      </c>
    </row>
    <row r="466" spans="2:26" ht="15" customHeight="1" thickBot="1">
      <c r="B466" s="97" t="s">
        <v>2024</v>
      </c>
      <c r="C466" s="98" t="s">
        <v>2319</v>
      </c>
      <c r="D466" s="98" t="s">
        <v>2320</v>
      </c>
      <c r="E466" s="98"/>
      <c r="F466" s="82">
        <f>SUM(F453:F465)</f>
        <v>97513</v>
      </c>
      <c r="G466" s="82">
        <f>SUM(G453:G465)</f>
        <v>479172</v>
      </c>
      <c r="H466" s="163">
        <f t="shared" si="272"/>
        <v>4.9139294247946426</v>
      </c>
      <c r="J466" s="171"/>
      <c r="K466" s="88"/>
      <c r="L466" s="82">
        <f>SUM(L453:L465)</f>
        <v>510725.36119871988</v>
      </c>
      <c r="M466" s="88"/>
      <c r="N466" s="82">
        <f>SUM(N453:N465)</f>
        <v>283736.31177706661</v>
      </c>
      <c r="O466" s="88"/>
      <c r="P466" s="82">
        <f>SUM(P453:P465)</f>
        <v>284000</v>
      </c>
      <c r="Q466" s="88"/>
      <c r="R466" s="177">
        <f>SUM(R453:R465)</f>
        <v>263.68822293337507</v>
      </c>
      <c r="S466" s="88"/>
      <c r="T466" s="83">
        <f t="shared" si="279"/>
        <v>9.2934253385430819E-4</v>
      </c>
      <c r="U466" s="88"/>
      <c r="V466" s="82">
        <f>SUM(V453:V465)</f>
        <v>7100</v>
      </c>
      <c r="W466" s="88"/>
      <c r="X466" s="88"/>
      <c r="Y466" s="88"/>
      <c r="Z466" s="88"/>
    </row>
    <row r="467" spans="2:26" ht="15" customHeight="1">
      <c r="B467" s="72"/>
      <c r="C467" s="73"/>
      <c r="D467" s="73"/>
      <c r="E467" s="72" t="s">
        <v>1</v>
      </c>
      <c r="F467" s="79"/>
      <c r="G467" s="88"/>
      <c r="H467" s="80"/>
      <c r="J467" s="104"/>
      <c r="K467" s="88"/>
      <c r="L467" s="88"/>
      <c r="M467" s="88"/>
      <c r="N467" s="88"/>
      <c r="O467" s="88"/>
      <c r="P467" s="88"/>
      <c r="Q467" s="88"/>
      <c r="R467" s="89"/>
      <c r="S467" s="88"/>
      <c r="T467" s="91"/>
      <c r="U467" s="88"/>
      <c r="V467" s="88"/>
      <c r="W467" s="88"/>
      <c r="X467" s="88"/>
      <c r="Y467" s="88"/>
      <c r="Z467" s="88"/>
    </row>
    <row r="468" spans="2:26" ht="15" customHeight="1">
      <c r="B468" s="72" t="s">
        <v>2024</v>
      </c>
      <c r="C468" s="73" t="s">
        <v>2334</v>
      </c>
      <c r="D468" s="73" t="s">
        <v>2335</v>
      </c>
      <c r="E468" s="73" t="s">
        <v>2336</v>
      </c>
      <c r="F468" s="102">
        <v>4274</v>
      </c>
      <c r="G468" s="102">
        <v>20897</v>
      </c>
      <c r="H468" s="80">
        <f t="shared" ref="H468:H493" si="281">G468/F468</f>
        <v>4.8893308376228362</v>
      </c>
      <c r="J468" s="104">
        <f t="shared" ref="J468:J487" si="282">$J$41</f>
        <v>3.2800000000000003E-2</v>
      </c>
      <c r="L468" s="69">
        <f t="shared" ref="L468:L487" si="283">G468*((1+J468)^2)</f>
        <v>22290.325028479998</v>
      </c>
      <c r="N468" s="69">
        <f t="shared" ref="N468:N487" si="284">L468/$N$6</f>
        <v>12383.51390471111</v>
      </c>
      <c r="P468" s="81">
        <f t="shared" si="259"/>
        <v>12400</v>
      </c>
      <c r="Q468" s="69"/>
      <c r="R468" s="74">
        <f t="shared" si="253"/>
        <v>16.486095288890283</v>
      </c>
      <c r="S468" s="77"/>
      <c r="T468" s="75">
        <f t="shared" si="254"/>
        <v>1.3312938004307817E-3</v>
      </c>
      <c r="U468" s="69"/>
      <c r="V468" s="81">
        <f>P468/40</f>
        <v>310</v>
      </c>
    </row>
    <row r="469" spans="2:26" ht="15" customHeight="1">
      <c r="B469" s="72" t="s">
        <v>2024</v>
      </c>
      <c r="C469" s="73" t="s">
        <v>2334</v>
      </c>
      <c r="D469" s="73" t="s">
        <v>2335</v>
      </c>
      <c r="E469" s="73" t="s">
        <v>2337</v>
      </c>
      <c r="F469" s="102">
        <v>1575</v>
      </c>
      <c r="G469" s="102">
        <v>7757</v>
      </c>
      <c r="H469" s="80">
        <f t="shared" si="281"/>
        <v>4.9250793650793652</v>
      </c>
      <c r="J469" s="104">
        <f t="shared" si="282"/>
        <v>3.2800000000000003E-2</v>
      </c>
      <c r="L469" s="69">
        <f t="shared" si="283"/>
        <v>8274.204490879998</v>
      </c>
      <c r="N469" s="69">
        <f t="shared" si="284"/>
        <v>4596.7802727111102</v>
      </c>
      <c r="P469" s="81">
        <f t="shared" si="259"/>
        <v>4600</v>
      </c>
      <c r="Q469" s="69"/>
      <c r="R469" s="74">
        <f t="shared" ref="R469:R540" si="285">P469-N469</f>
        <v>3.2197272888897714</v>
      </c>
      <c r="S469" s="77"/>
      <c r="T469" s="75">
        <f t="shared" ref="T469:T540" si="286">R469/N469</f>
        <v>7.0043097513356367E-4</v>
      </c>
      <c r="U469" s="69"/>
      <c r="V469" s="81">
        <f>P469/40</f>
        <v>115</v>
      </c>
    </row>
    <row r="470" spans="2:26" ht="15" customHeight="1">
      <c r="B470" s="72" t="s">
        <v>2024</v>
      </c>
      <c r="C470" s="73" t="s">
        <v>2334</v>
      </c>
      <c r="D470" s="73" t="s">
        <v>2335</v>
      </c>
      <c r="E470" s="73" t="s">
        <v>2338</v>
      </c>
      <c r="F470" s="102">
        <v>3117</v>
      </c>
      <c r="G470" s="102">
        <v>17052</v>
      </c>
      <c r="H470" s="80">
        <f t="shared" si="281"/>
        <v>5.4706448508180943</v>
      </c>
      <c r="J470" s="104">
        <f t="shared" si="282"/>
        <v>3.2800000000000003E-2</v>
      </c>
      <c r="L470" s="69">
        <f t="shared" si="283"/>
        <v>18188.956423679996</v>
      </c>
      <c r="N470" s="69">
        <f t="shared" si="284"/>
        <v>10104.975790933331</v>
      </c>
      <c r="P470" s="81">
        <f t="shared" si="259"/>
        <v>10120</v>
      </c>
      <c r="Q470" s="69"/>
      <c r="R470" s="74">
        <f t="shared" si="285"/>
        <v>15.024209066668845</v>
      </c>
      <c r="S470" s="77"/>
      <c r="T470" s="75">
        <f t="shared" si="286"/>
        <v>1.486812969918175E-3</v>
      </c>
      <c r="U470" s="69"/>
      <c r="V470" s="81">
        <f>P470/40</f>
        <v>253</v>
      </c>
    </row>
    <row r="471" spans="2:26" ht="15" customHeight="1">
      <c r="B471" s="72" t="s">
        <v>2024</v>
      </c>
      <c r="C471" s="73" t="s">
        <v>2334</v>
      </c>
      <c r="D471" s="73" t="s">
        <v>2335</v>
      </c>
      <c r="E471" s="73" t="s">
        <v>2339</v>
      </c>
      <c r="F471" s="102">
        <v>7802</v>
      </c>
      <c r="G471" s="102">
        <v>32984</v>
      </c>
      <c r="H471" s="80">
        <f t="shared" si="281"/>
        <v>4.2276339400153811</v>
      </c>
      <c r="J471" s="104">
        <f t="shared" si="282"/>
        <v>3.2800000000000003E-2</v>
      </c>
      <c r="L471" s="69">
        <f t="shared" si="283"/>
        <v>35183.235906559996</v>
      </c>
      <c r="N471" s="69">
        <f t="shared" si="284"/>
        <v>19546.242170311107</v>
      </c>
      <c r="P471" s="81">
        <f t="shared" ref="P471:P487" si="287">ROUNDUP(N471/40,0)*40</f>
        <v>19560</v>
      </c>
      <c r="Q471" s="69"/>
      <c r="R471" s="74">
        <f t="shared" ref="R471:R487" si="288">P471-N471</f>
        <v>13.757829688893253</v>
      </c>
      <c r="S471" s="77"/>
      <c r="T471" s="75">
        <f t="shared" ref="T471:T488" si="289">R471/N471</f>
        <v>7.0386059729629744E-4</v>
      </c>
      <c r="U471" s="69"/>
      <c r="V471" s="81">
        <f t="shared" ref="V471:V487" si="290">P471/40</f>
        <v>489</v>
      </c>
    </row>
    <row r="472" spans="2:26" ht="15" customHeight="1">
      <c r="B472" s="72" t="s">
        <v>2024</v>
      </c>
      <c r="C472" s="73" t="s">
        <v>2334</v>
      </c>
      <c r="D472" s="73" t="s">
        <v>2335</v>
      </c>
      <c r="E472" s="73" t="s">
        <v>2340</v>
      </c>
      <c r="F472" s="102">
        <v>4708</v>
      </c>
      <c r="G472" s="102">
        <v>22172</v>
      </c>
      <c r="H472" s="80">
        <f t="shared" si="281"/>
        <v>4.7094307561597279</v>
      </c>
      <c r="J472" s="104">
        <f t="shared" si="282"/>
        <v>3.2800000000000003E-2</v>
      </c>
      <c r="L472" s="69">
        <f t="shared" si="283"/>
        <v>23650.336724479996</v>
      </c>
      <c r="N472" s="69">
        <f t="shared" si="284"/>
        <v>13139.075958044441</v>
      </c>
      <c r="P472" s="81">
        <f t="shared" si="287"/>
        <v>13160</v>
      </c>
      <c r="Q472" s="69"/>
      <c r="R472" s="74">
        <f t="shared" si="288"/>
        <v>20.924041955559005</v>
      </c>
      <c r="S472" s="77"/>
      <c r="T472" s="75">
        <f t="shared" si="289"/>
        <v>1.5925048323316979E-3</v>
      </c>
      <c r="U472" s="69"/>
      <c r="V472" s="81">
        <f t="shared" si="290"/>
        <v>329</v>
      </c>
    </row>
    <row r="473" spans="2:26" ht="15" customHeight="1">
      <c r="B473" s="72" t="s">
        <v>2024</v>
      </c>
      <c r="C473" s="73" t="s">
        <v>2334</v>
      </c>
      <c r="D473" s="73" t="s">
        <v>2335</v>
      </c>
      <c r="E473" s="73" t="s">
        <v>2341</v>
      </c>
      <c r="F473" s="102">
        <v>3958</v>
      </c>
      <c r="G473" s="102">
        <v>19271</v>
      </c>
      <c r="H473" s="80">
        <f t="shared" si="281"/>
        <v>4.8688731682668012</v>
      </c>
      <c r="J473" s="104">
        <f t="shared" si="282"/>
        <v>3.2800000000000003E-2</v>
      </c>
      <c r="L473" s="69">
        <f t="shared" si="283"/>
        <v>20555.910112639998</v>
      </c>
      <c r="N473" s="69">
        <f t="shared" si="284"/>
        <v>11419.950062577776</v>
      </c>
      <c r="P473" s="81">
        <f t="shared" si="287"/>
        <v>11440</v>
      </c>
      <c r="Q473" s="69"/>
      <c r="R473" s="74">
        <f t="shared" si="288"/>
        <v>20.049937422223593</v>
      </c>
      <c r="S473" s="77"/>
      <c r="T473" s="75">
        <f t="shared" si="289"/>
        <v>1.7556939664671184E-3</v>
      </c>
      <c r="U473" s="69"/>
      <c r="V473" s="81">
        <f t="shared" si="290"/>
        <v>286</v>
      </c>
    </row>
    <row r="474" spans="2:26" ht="15" customHeight="1">
      <c r="B474" s="72" t="s">
        <v>2024</v>
      </c>
      <c r="C474" s="73" t="s">
        <v>2334</v>
      </c>
      <c r="D474" s="73" t="s">
        <v>2335</v>
      </c>
      <c r="E474" s="73" t="s">
        <v>2342</v>
      </c>
      <c r="F474" s="102">
        <v>2497</v>
      </c>
      <c r="G474" s="102">
        <v>12114</v>
      </c>
      <c r="H474" s="80">
        <f t="shared" si="281"/>
        <v>4.8514217060472564</v>
      </c>
      <c r="J474" s="104">
        <f t="shared" si="282"/>
        <v>3.2800000000000003E-2</v>
      </c>
      <c r="L474" s="69">
        <f t="shared" si="283"/>
        <v>12921.711125759997</v>
      </c>
      <c r="N474" s="69">
        <f t="shared" si="284"/>
        <v>7178.728403199998</v>
      </c>
      <c r="P474" s="81">
        <f t="shared" si="287"/>
        <v>7200</v>
      </c>
      <c r="Q474" s="69"/>
      <c r="R474" s="74">
        <f t="shared" si="288"/>
        <v>21.271596800002044</v>
      </c>
      <c r="S474" s="77"/>
      <c r="T474" s="75">
        <f t="shared" si="289"/>
        <v>2.9631427190531393E-3</v>
      </c>
      <c r="U474" s="69"/>
      <c r="V474" s="81">
        <f t="shared" si="290"/>
        <v>180</v>
      </c>
    </row>
    <row r="475" spans="2:26" ht="15" customHeight="1">
      <c r="B475" s="72" t="s">
        <v>2024</v>
      </c>
      <c r="C475" s="73" t="s">
        <v>2334</v>
      </c>
      <c r="D475" s="73" t="s">
        <v>2335</v>
      </c>
      <c r="E475" s="73" t="s">
        <v>2343</v>
      </c>
      <c r="F475" s="102">
        <v>3459</v>
      </c>
      <c r="G475" s="102">
        <v>15796</v>
      </c>
      <c r="H475" s="80">
        <f t="shared" si="281"/>
        <v>4.5666377565770455</v>
      </c>
      <c r="J475" s="104">
        <f t="shared" si="282"/>
        <v>3.2800000000000003E-2</v>
      </c>
      <c r="L475" s="69">
        <f t="shared" si="283"/>
        <v>16849.211568639996</v>
      </c>
      <c r="N475" s="69">
        <f t="shared" si="284"/>
        <v>9360.6730936888871</v>
      </c>
      <c r="P475" s="81">
        <f t="shared" si="287"/>
        <v>9400</v>
      </c>
      <c r="Q475" s="69"/>
      <c r="R475" s="74">
        <f t="shared" si="288"/>
        <v>39.326906311112907</v>
      </c>
      <c r="S475" s="77"/>
      <c r="T475" s="75">
        <f t="shared" si="289"/>
        <v>4.2012904325894815E-3</v>
      </c>
      <c r="U475" s="69"/>
      <c r="V475" s="81">
        <f t="shared" si="290"/>
        <v>235</v>
      </c>
    </row>
    <row r="476" spans="2:26" ht="15" customHeight="1">
      <c r="B476" s="72" t="s">
        <v>2024</v>
      </c>
      <c r="C476" s="73" t="s">
        <v>2334</v>
      </c>
      <c r="D476" s="73" t="s">
        <v>2335</v>
      </c>
      <c r="E476" s="73" t="s">
        <v>2335</v>
      </c>
      <c r="F476" s="102">
        <v>6277</v>
      </c>
      <c r="G476" s="102">
        <v>28103</v>
      </c>
      <c r="H476" s="80">
        <f t="shared" si="281"/>
        <v>4.4771387605544053</v>
      </c>
      <c r="J476" s="104">
        <f t="shared" si="282"/>
        <v>3.2800000000000003E-2</v>
      </c>
      <c r="L476" s="69">
        <f t="shared" si="283"/>
        <v>29976.791131519996</v>
      </c>
      <c r="N476" s="69">
        <f t="shared" si="284"/>
        <v>16653.772850844442</v>
      </c>
      <c r="P476" s="81">
        <f t="shared" si="287"/>
        <v>16680</v>
      </c>
      <c r="Q476" s="69"/>
      <c r="R476" s="74">
        <f t="shared" si="288"/>
        <v>26.227149155558436</v>
      </c>
      <c r="S476" s="77"/>
      <c r="T476" s="75">
        <f t="shared" si="289"/>
        <v>1.574847296793085E-3</v>
      </c>
      <c r="U476" s="69"/>
      <c r="V476" s="81">
        <f t="shared" si="290"/>
        <v>417</v>
      </c>
    </row>
    <row r="477" spans="2:26" ht="15" customHeight="1">
      <c r="B477" s="72" t="s">
        <v>2024</v>
      </c>
      <c r="C477" s="73" t="s">
        <v>2334</v>
      </c>
      <c r="D477" s="73" t="s">
        <v>2335</v>
      </c>
      <c r="E477" s="73" t="s">
        <v>2344</v>
      </c>
      <c r="F477" s="102">
        <v>8255</v>
      </c>
      <c r="G477" s="102">
        <v>34747</v>
      </c>
      <c r="H477" s="80">
        <f t="shared" si="281"/>
        <v>4.2092065414900057</v>
      </c>
      <c r="J477" s="104">
        <f t="shared" si="282"/>
        <v>3.2800000000000003E-2</v>
      </c>
      <c r="L477" s="69">
        <f t="shared" si="283"/>
        <v>37063.785412479992</v>
      </c>
      <c r="N477" s="69">
        <f t="shared" si="284"/>
        <v>20590.991895822219</v>
      </c>
      <c r="P477" s="81">
        <f t="shared" si="287"/>
        <v>20600</v>
      </c>
      <c r="Q477" s="69"/>
      <c r="R477" s="74">
        <f t="shared" si="288"/>
        <v>9.0081041777812061</v>
      </c>
      <c r="S477" s="77"/>
      <c r="T477" s="75">
        <f t="shared" si="289"/>
        <v>4.3747791380603152E-4</v>
      </c>
      <c r="U477" s="69"/>
      <c r="V477" s="81">
        <f t="shared" si="290"/>
        <v>515</v>
      </c>
    </row>
    <row r="478" spans="2:26" ht="15" customHeight="1">
      <c r="B478" s="72" t="s">
        <v>2024</v>
      </c>
      <c r="C478" s="73" t="s">
        <v>2334</v>
      </c>
      <c r="D478" s="73" t="s">
        <v>2335</v>
      </c>
      <c r="E478" s="73" t="s">
        <v>2345</v>
      </c>
      <c r="F478" s="102">
        <v>3132</v>
      </c>
      <c r="G478" s="102">
        <v>14737</v>
      </c>
      <c r="H478" s="80">
        <f t="shared" si="281"/>
        <v>4.7053001277139206</v>
      </c>
      <c r="J478" s="104">
        <f t="shared" si="282"/>
        <v>3.2800000000000003E-2</v>
      </c>
      <c r="L478" s="69">
        <f t="shared" si="283"/>
        <v>15719.601854079998</v>
      </c>
      <c r="N478" s="69">
        <f t="shared" si="284"/>
        <v>8733.1121411555541</v>
      </c>
      <c r="P478" s="81">
        <f t="shared" si="287"/>
        <v>8760</v>
      </c>
      <c r="Q478" s="69"/>
      <c r="R478" s="74">
        <f t="shared" si="288"/>
        <v>26.887858844445873</v>
      </c>
      <c r="S478" s="77"/>
      <c r="T478" s="75">
        <f t="shared" si="289"/>
        <v>3.078840441969649E-3</v>
      </c>
      <c r="U478" s="69"/>
      <c r="V478" s="81">
        <f t="shared" si="290"/>
        <v>219</v>
      </c>
    </row>
    <row r="479" spans="2:26" ht="15" customHeight="1">
      <c r="B479" s="72" t="s">
        <v>2024</v>
      </c>
      <c r="C479" s="73" t="s">
        <v>2334</v>
      </c>
      <c r="D479" s="73" t="s">
        <v>2335</v>
      </c>
      <c r="E479" s="73" t="s">
        <v>2346</v>
      </c>
      <c r="F479" s="102">
        <v>5058</v>
      </c>
      <c r="G479" s="102">
        <v>23852</v>
      </c>
      <c r="H479" s="80">
        <f t="shared" si="281"/>
        <v>4.7156979043100042</v>
      </c>
      <c r="J479" s="104">
        <f t="shared" si="282"/>
        <v>3.2800000000000003E-2</v>
      </c>
      <c r="L479" s="69">
        <f t="shared" si="283"/>
        <v>25442.352135679997</v>
      </c>
      <c r="N479" s="69">
        <f t="shared" si="284"/>
        <v>14134.640075377776</v>
      </c>
      <c r="P479" s="81">
        <f t="shared" si="287"/>
        <v>14160</v>
      </c>
      <c r="Q479" s="69"/>
      <c r="R479" s="74">
        <f t="shared" si="288"/>
        <v>25.359924622223843</v>
      </c>
      <c r="S479" s="77"/>
      <c r="T479" s="75">
        <f t="shared" si="289"/>
        <v>1.7941684037926272E-3</v>
      </c>
      <c r="U479" s="69"/>
      <c r="V479" s="81">
        <f t="shared" si="290"/>
        <v>354</v>
      </c>
    </row>
    <row r="480" spans="2:26" ht="15" customHeight="1">
      <c r="B480" s="72" t="s">
        <v>2024</v>
      </c>
      <c r="C480" s="73" t="s">
        <v>2334</v>
      </c>
      <c r="D480" s="73" t="s">
        <v>2335</v>
      </c>
      <c r="E480" s="73" t="s">
        <v>2347</v>
      </c>
      <c r="F480" s="102">
        <v>4596</v>
      </c>
      <c r="G480" s="102">
        <v>21840</v>
      </c>
      <c r="H480" s="80">
        <f t="shared" si="281"/>
        <v>4.7519582245430811</v>
      </c>
      <c r="J480" s="104">
        <f t="shared" si="282"/>
        <v>3.2800000000000003E-2</v>
      </c>
      <c r="L480" s="69">
        <f t="shared" si="283"/>
        <v>23296.200345599995</v>
      </c>
      <c r="N480" s="69">
        <f t="shared" si="284"/>
        <v>12942.33352533333</v>
      </c>
      <c r="P480" s="81">
        <f t="shared" si="287"/>
        <v>12960</v>
      </c>
      <c r="Q480" s="69"/>
      <c r="R480" s="74">
        <f t="shared" si="288"/>
        <v>17.666474666670183</v>
      </c>
      <c r="S480" s="77"/>
      <c r="T480" s="75">
        <f t="shared" si="289"/>
        <v>1.365014634500789E-3</v>
      </c>
      <c r="U480" s="69"/>
      <c r="V480" s="81">
        <f t="shared" si="290"/>
        <v>324</v>
      </c>
    </row>
    <row r="481" spans="2:32" ht="15" customHeight="1">
      <c r="B481" s="72" t="s">
        <v>2024</v>
      </c>
      <c r="C481" s="73" t="s">
        <v>2334</v>
      </c>
      <c r="D481" s="73" t="s">
        <v>2335</v>
      </c>
      <c r="E481" s="73" t="s">
        <v>2348</v>
      </c>
      <c r="F481" s="102">
        <v>2065</v>
      </c>
      <c r="G481" s="102">
        <v>9782</v>
      </c>
      <c r="H481" s="80">
        <f t="shared" si="281"/>
        <v>4.7370460048426146</v>
      </c>
      <c r="J481" s="104">
        <f t="shared" si="282"/>
        <v>3.2800000000000003E-2</v>
      </c>
      <c r="L481" s="69">
        <f t="shared" si="283"/>
        <v>10434.223066879998</v>
      </c>
      <c r="N481" s="69">
        <f t="shared" si="284"/>
        <v>5796.7905927111105</v>
      </c>
      <c r="P481" s="81">
        <f t="shared" si="287"/>
        <v>5800</v>
      </c>
      <c r="Q481" s="69"/>
      <c r="R481" s="74">
        <f t="shared" si="288"/>
        <v>3.2094072888894516</v>
      </c>
      <c r="S481" s="77"/>
      <c r="T481" s="75">
        <f t="shared" si="289"/>
        <v>5.536524457041734E-4</v>
      </c>
      <c r="U481" s="69"/>
      <c r="V481" s="81">
        <f t="shared" si="290"/>
        <v>145</v>
      </c>
    </row>
    <row r="482" spans="2:32" ht="15" customHeight="1">
      <c r="B482" s="72" t="s">
        <v>2024</v>
      </c>
      <c r="C482" s="73" t="s">
        <v>2334</v>
      </c>
      <c r="D482" s="73" t="s">
        <v>2335</v>
      </c>
      <c r="E482" s="73" t="s">
        <v>2349</v>
      </c>
      <c r="F482" s="102">
        <v>1712</v>
      </c>
      <c r="G482" s="102">
        <v>9025</v>
      </c>
      <c r="H482" s="80">
        <f t="shared" si="281"/>
        <v>5.27161214953271</v>
      </c>
      <c r="J482" s="104">
        <f t="shared" si="282"/>
        <v>3.2800000000000003E-2</v>
      </c>
      <c r="L482" s="69">
        <f t="shared" si="283"/>
        <v>9626.7494559999977</v>
      </c>
      <c r="N482" s="69">
        <f t="shared" si="284"/>
        <v>5348.1941422222208</v>
      </c>
      <c r="P482" s="81">
        <f t="shared" si="287"/>
        <v>5360</v>
      </c>
      <c r="Q482" s="69"/>
      <c r="R482" s="74">
        <f t="shared" si="288"/>
        <v>11.805857777779238</v>
      </c>
      <c r="S482" s="77"/>
      <c r="T482" s="75">
        <f t="shared" si="289"/>
        <v>2.207447497946251E-3</v>
      </c>
      <c r="U482" s="69"/>
      <c r="V482" s="81">
        <f t="shared" si="290"/>
        <v>134</v>
      </c>
    </row>
    <row r="483" spans="2:32" ht="15" customHeight="1">
      <c r="B483" s="72" t="s">
        <v>2024</v>
      </c>
      <c r="C483" s="73" t="s">
        <v>2334</v>
      </c>
      <c r="D483" s="73" t="s">
        <v>2335</v>
      </c>
      <c r="E483" s="73" t="s">
        <v>2350</v>
      </c>
      <c r="F483" s="102">
        <v>4553</v>
      </c>
      <c r="G483" s="102">
        <v>22694</v>
      </c>
      <c r="H483" s="80">
        <f t="shared" si="281"/>
        <v>4.9844058862288598</v>
      </c>
      <c r="J483" s="104">
        <f t="shared" si="282"/>
        <v>3.2800000000000003E-2</v>
      </c>
      <c r="L483" s="69">
        <f t="shared" si="283"/>
        <v>24207.141512959995</v>
      </c>
      <c r="N483" s="69">
        <f t="shared" si="284"/>
        <v>13448.411951644441</v>
      </c>
      <c r="P483" s="81">
        <f t="shared" si="287"/>
        <v>13480</v>
      </c>
      <c r="Q483" s="69"/>
      <c r="R483" s="74">
        <f t="shared" si="288"/>
        <v>31.588048355559295</v>
      </c>
      <c r="S483" s="77"/>
      <c r="T483" s="75">
        <f t="shared" si="289"/>
        <v>2.3488311087687033E-3</v>
      </c>
      <c r="U483" s="69"/>
      <c r="V483" s="81">
        <f t="shared" si="290"/>
        <v>337</v>
      </c>
    </row>
    <row r="484" spans="2:32" ht="15" customHeight="1">
      <c r="B484" s="72" t="s">
        <v>2024</v>
      </c>
      <c r="C484" s="73" t="s">
        <v>2334</v>
      </c>
      <c r="D484" s="73" t="s">
        <v>2335</v>
      </c>
      <c r="E484" s="73" t="s">
        <v>2351</v>
      </c>
      <c r="F484" s="102">
        <v>5661</v>
      </c>
      <c r="G484" s="102">
        <v>27532</v>
      </c>
      <c r="H484" s="80">
        <f t="shared" si="281"/>
        <v>4.8634516869810991</v>
      </c>
      <c r="J484" s="104">
        <f t="shared" si="282"/>
        <v>3.2800000000000003E-2</v>
      </c>
      <c r="L484" s="69">
        <f t="shared" si="283"/>
        <v>29367.719226879995</v>
      </c>
      <c r="N484" s="69">
        <f t="shared" si="284"/>
        <v>16315.399570488886</v>
      </c>
      <c r="P484" s="81">
        <f t="shared" si="287"/>
        <v>16320</v>
      </c>
      <c r="Q484" s="69"/>
      <c r="R484" s="74">
        <f t="shared" si="288"/>
        <v>4.600429511114271</v>
      </c>
      <c r="S484" s="77"/>
      <c r="T484" s="75">
        <f t="shared" si="289"/>
        <v>2.8196854703059048E-4</v>
      </c>
      <c r="U484" s="69"/>
      <c r="V484" s="81">
        <f t="shared" si="290"/>
        <v>408</v>
      </c>
    </row>
    <row r="485" spans="2:32" ht="15" customHeight="1">
      <c r="B485" s="72" t="s">
        <v>2024</v>
      </c>
      <c r="C485" s="73" t="s">
        <v>2334</v>
      </c>
      <c r="D485" s="73" t="s">
        <v>2335</v>
      </c>
      <c r="E485" s="73" t="s">
        <v>2352</v>
      </c>
      <c r="F485" s="102">
        <v>6736</v>
      </c>
      <c r="G485" s="102">
        <v>30712</v>
      </c>
      <c r="H485" s="80">
        <f t="shared" si="281"/>
        <v>4.5593824228028508</v>
      </c>
      <c r="J485" s="104">
        <f t="shared" si="282"/>
        <v>3.2800000000000003E-2</v>
      </c>
      <c r="L485" s="69">
        <f t="shared" si="283"/>
        <v>32759.748398079995</v>
      </c>
      <c r="N485" s="69">
        <f t="shared" si="284"/>
        <v>18199.860221155552</v>
      </c>
      <c r="P485" s="81">
        <f t="shared" si="287"/>
        <v>18200</v>
      </c>
      <c r="Q485" s="69"/>
      <c r="R485" s="74">
        <f t="shared" si="288"/>
        <v>0.13977884444830124</v>
      </c>
      <c r="S485" s="77"/>
      <c r="T485" s="75">
        <f t="shared" si="289"/>
        <v>7.6802152736218293E-6</v>
      </c>
      <c r="U485" s="69"/>
      <c r="V485" s="81">
        <f t="shared" si="290"/>
        <v>455</v>
      </c>
    </row>
    <row r="486" spans="2:32" ht="15" customHeight="1">
      <c r="B486" s="72" t="s">
        <v>2024</v>
      </c>
      <c r="C486" s="73" t="s">
        <v>2334</v>
      </c>
      <c r="D486" s="73" t="s">
        <v>2335</v>
      </c>
      <c r="E486" s="73" t="s">
        <v>2353</v>
      </c>
      <c r="F486" s="102">
        <v>2529</v>
      </c>
      <c r="G486" s="102">
        <v>12287</v>
      </c>
      <c r="H486" s="80">
        <f t="shared" si="281"/>
        <v>4.8584420719652037</v>
      </c>
      <c r="J486" s="104">
        <f t="shared" si="282"/>
        <v>3.2800000000000003E-2</v>
      </c>
      <c r="L486" s="69">
        <f t="shared" si="283"/>
        <v>13106.246046079998</v>
      </c>
      <c r="N486" s="69">
        <f t="shared" si="284"/>
        <v>7281.2478033777761</v>
      </c>
      <c r="P486" s="81">
        <f t="shared" si="287"/>
        <v>7320</v>
      </c>
      <c r="Q486" s="69"/>
      <c r="R486" s="74">
        <f t="shared" si="288"/>
        <v>38.752196622223892</v>
      </c>
      <c r="S486" s="77"/>
      <c r="T486" s="75">
        <f t="shared" si="289"/>
        <v>5.322191699648887E-3</v>
      </c>
      <c r="U486" s="69"/>
      <c r="V486" s="81">
        <f t="shared" si="290"/>
        <v>183</v>
      </c>
    </row>
    <row r="487" spans="2:32" ht="15" customHeight="1">
      <c r="B487" s="72" t="s">
        <v>2024</v>
      </c>
      <c r="C487" s="73" t="s">
        <v>2334</v>
      </c>
      <c r="D487" s="73" t="s">
        <v>2335</v>
      </c>
      <c r="E487" s="73" t="s">
        <v>2354</v>
      </c>
      <c r="F487" s="102">
        <v>2699</v>
      </c>
      <c r="G487" s="102">
        <v>13261</v>
      </c>
      <c r="H487" s="80">
        <f t="shared" si="281"/>
        <v>4.9133012226750647</v>
      </c>
      <c r="J487" s="104">
        <f t="shared" si="282"/>
        <v>3.2800000000000003E-2</v>
      </c>
      <c r="L487" s="69">
        <f t="shared" si="283"/>
        <v>14145.188314239998</v>
      </c>
      <c r="N487" s="69">
        <f t="shared" si="284"/>
        <v>7858.4379523555544</v>
      </c>
      <c r="P487" s="81">
        <f t="shared" si="287"/>
        <v>7880</v>
      </c>
      <c r="Q487" s="69"/>
      <c r="R487" s="74">
        <f t="shared" si="288"/>
        <v>21.562047644445556</v>
      </c>
      <c r="S487" s="77"/>
      <c r="T487" s="75">
        <f t="shared" si="289"/>
        <v>2.7438083465407227E-3</v>
      </c>
      <c r="U487" s="69"/>
      <c r="V487" s="81">
        <f t="shared" si="290"/>
        <v>197</v>
      </c>
    </row>
    <row r="488" spans="2:32" ht="15" customHeight="1" thickBot="1">
      <c r="B488" s="95" t="s">
        <v>2024</v>
      </c>
      <c r="C488" s="96" t="s">
        <v>2334</v>
      </c>
      <c r="D488" s="96" t="s">
        <v>2335</v>
      </c>
      <c r="E488" s="96"/>
      <c r="F488" s="84">
        <f>SUM(F468:F487)</f>
        <v>84663</v>
      </c>
      <c r="G488" s="84">
        <f>SUM(G468:G487)</f>
        <v>396615</v>
      </c>
      <c r="H488" s="159">
        <f t="shared" si="281"/>
        <v>4.6846320116225506</v>
      </c>
      <c r="J488" s="166"/>
      <c r="L488" s="84">
        <f>SUM(L468:L487)</f>
        <v>423059.63828160003</v>
      </c>
      <c r="N488" s="84">
        <f>SUM(N468:N487)</f>
        <v>235033.1323786666</v>
      </c>
      <c r="P488" s="84">
        <f>SUM(P468:P487)</f>
        <v>235400</v>
      </c>
      <c r="Q488" s="69"/>
      <c r="R488" s="175">
        <f>SUM(R468:R487)</f>
        <v>366.86762133337925</v>
      </c>
      <c r="S488" s="77"/>
      <c r="T488" s="85">
        <f t="shared" si="289"/>
        <v>1.5609187420534032E-3</v>
      </c>
      <c r="U488" s="69"/>
      <c r="V488" s="84">
        <f>SUM(V468:V487)</f>
        <v>5885</v>
      </c>
    </row>
    <row r="489" spans="2:32" ht="15" customHeight="1">
      <c r="B489" s="72" t="s">
        <v>2024</v>
      </c>
      <c r="C489" s="73" t="s">
        <v>2334</v>
      </c>
      <c r="D489" s="73" t="s">
        <v>2467</v>
      </c>
      <c r="E489" s="73" t="s">
        <v>2355</v>
      </c>
      <c r="F489" s="102">
        <v>10722</v>
      </c>
      <c r="G489" s="102">
        <v>42310</v>
      </c>
      <c r="H489" s="80">
        <f t="shared" si="281"/>
        <v>3.9460921469875023</v>
      </c>
      <c r="J489" s="104">
        <f>$J$41</f>
        <v>3.2800000000000003E-2</v>
      </c>
      <c r="L489" s="69">
        <f>G489*((1+J489)^2)</f>
        <v>45131.05479039999</v>
      </c>
      <c r="N489" s="69">
        <f>L489/$N$6</f>
        <v>25072.808216888883</v>
      </c>
      <c r="P489" s="81">
        <f t="shared" ref="P489:P548" si="291">ROUNDUP(N489/40,0)*40</f>
        <v>25080</v>
      </c>
      <c r="Q489" s="69"/>
      <c r="R489" s="74">
        <f t="shared" si="285"/>
        <v>7.1917831111168198</v>
      </c>
      <c r="S489" s="77"/>
      <c r="T489" s="75">
        <f t="shared" si="286"/>
        <v>2.8683596384199519E-4</v>
      </c>
      <c r="U489" s="69"/>
      <c r="V489" s="81">
        <f>P489/40</f>
        <v>627</v>
      </c>
    </row>
    <row r="490" spans="2:32" ht="15" customHeight="1">
      <c r="B490" s="72" t="s">
        <v>2024</v>
      </c>
      <c r="C490" s="73" t="s">
        <v>2334</v>
      </c>
      <c r="D490" s="73" t="s">
        <v>2467</v>
      </c>
      <c r="E490" s="73" t="s">
        <v>2177</v>
      </c>
      <c r="F490" s="102">
        <v>10546</v>
      </c>
      <c r="G490" s="102">
        <v>39076</v>
      </c>
      <c r="H490" s="80">
        <f t="shared" si="281"/>
        <v>3.7052911056324671</v>
      </c>
      <c r="J490" s="104">
        <f>$J$41</f>
        <v>3.2800000000000003E-2</v>
      </c>
      <c r="L490" s="69">
        <f>G490*((1+J490)^2)</f>
        <v>41681.425123839996</v>
      </c>
      <c r="N490" s="69">
        <f>L490/$N$6</f>
        <v>23156.347291022219</v>
      </c>
      <c r="P490" s="81">
        <f t="shared" si="291"/>
        <v>23160</v>
      </c>
      <c r="Q490" s="69"/>
      <c r="R490" s="74">
        <f t="shared" si="285"/>
        <v>3.6527089777810033</v>
      </c>
      <c r="S490" s="77"/>
      <c r="T490" s="75">
        <f t="shared" si="286"/>
        <v>1.5774115545404558E-4</v>
      </c>
      <c r="U490" s="69"/>
      <c r="V490" s="81">
        <f>P490/40</f>
        <v>579</v>
      </c>
    </row>
    <row r="491" spans="2:32" ht="15" customHeight="1">
      <c r="B491" s="72" t="s">
        <v>2024</v>
      </c>
      <c r="C491" s="73" t="s">
        <v>2334</v>
      </c>
      <c r="D491" s="73" t="s">
        <v>2467</v>
      </c>
      <c r="E491" s="73" t="s">
        <v>2356</v>
      </c>
      <c r="F491" s="102">
        <v>3606</v>
      </c>
      <c r="G491" s="102">
        <v>14803</v>
      </c>
      <c r="H491" s="80">
        <f t="shared" si="281"/>
        <v>4.1051026067665006</v>
      </c>
      <c r="J491" s="104">
        <f>$J$41</f>
        <v>3.2800000000000003E-2</v>
      </c>
      <c r="L491" s="69">
        <f>G491*((1+J491)^2)</f>
        <v>15790.002459519998</v>
      </c>
      <c r="N491" s="69">
        <f>L491/$N$6</f>
        <v>8772.2235886222206</v>
      </c>
      <c r="P491" s="81">
        <f t="shared" si="291"/>
        <v>8800</v>
      </c>
      <c r="Q491" s="69"/>
      <c r="R491" s="74">
        <f t="shared" si="285"/>
        <v>27.776411377779368</v>
      </c>
      <c r="S491" s="77"/>
      <c r="T491" s="75">
        <f t="shared" si="286"/>
        <v>3.1664048570086635E-3</v>
      </c>
      <c r="U491" s="69"/>
      <c r="V491" s="81">
        <f>P491/40</f>
        <v>220</v>
      </c>
    </row>
    <row r="492" spans="2:32" ht="15" customHeight="1" thickBot="1">
      <c r="B492" s="95" t="s">
        <v>2024</v>
      </c>
      <c r="C492" s="96" t="s">
        <v>2334</v>
      </c>
      <c r="D492" s="96" t="s">
        <v>2467</v>
      </c>
      <c r="E492" s="96"/>
      <c r="F492" s="84">
        <f>SUM(F489:F491)</f>
        <v>24874</v>
      </c>
      <c r="G492" s="84">
        <f>SUM(G489:G491)</f>
        <v>96189</v>
      </c>
      <c r="H492" s="159">
        <f t="shared" si="281"/>
        <v>3.867049931655544</v>
      </c>
      <c r="J492" s="166"/>
      <c r="L492" s="84">
        <f>SUM(L489:L491)</f>
        <v>102602.48237375998</v>
      </c>
      <c r="N492" s="84">
        <f>SUM(N489:N491)</f>
        <v>57001.379096533317</v>
      </c>
      <c r="P492" s="84">
        <f>SUM(P489:P491)</f>
        <v>57040</v>
      </c>
      <c r="Q492" s="69"/>
      <c r="R492" s="175">
        <f>SUM(R489:R491)</f>
        <v>38.620903466677191</v>
      </c>
      <c r="S492" s="77"/>
      <c r="T492" s="85">
        <f t="shared" si="286"/>
        <v>6.7754331700065865E-4</v>
      </c>
      <c r="U492" s="69"/>
      <c r="V492" s="84">
        <f>SUM(V489:V491)</f>
        <v>1426</v>
      </c>
    </row>
    <row r="493" spans="2:32" ht="15" customHeight="1" thickBot="1">
      <c r="B493" s="72"/>
      <c r="C493" s="73"/>
      <c r="D493" s="73"/>
      <c r="E493" s="73"/>
      <c r="F493" s="87">
        <f>F492+F488</f>
        <v>109537</v>
      </c>
      <c r="G493" s="87">
        <f>G492+G488</f>
        <v>492804</v>
      </c>
      <c r="H493" s="161">
        <f t="shared" si="281"/>
        <v>4.4989729497795263</v>
      </c>
      <c r="J493" s="169"/>
      <c r="L493" s="87">
        <f>L492+L488</f>
        <v>525662.12065536005</v>
      </c>
      <c r="N493" s="87">
        <f>N492+N488</f>
        <v>292034.51147519995</v>
      </c>
      <c r="P493" s="87">
        <f>P492+P488</f>
        <v>292440</v>
      </c>
      <c r="Q493" s="69"/>
      <c r="R493" s="176">
        <f>R492+R488</f>
        <v>405.48852480005644</v>
      </c>
      <c r="S493" s="77"/>
      <c r="T493" s="86">
        <f t="shared" si="286"/>
        <v>1.3884952252791916E-3</v>
      </c>
      <c r="U493" s="69"/>
      <c r="V493" s="87">
        <f>V492+V488</f>
        <v>7311</v>
      </c>
    </row>
    <row r="494" spans="2:32" ht="15" customHeight="1">
      <c r="B494" s="72"/>
      <c r="C494" s="73"/>
      <c r="D494" s="73"/>
      <c r="E494" s="72" t="s">
        <v>1</v>
      </c>
      <c r="F494" s="79"/>
      <c r="G494" s="88"/>
      <c r="H494" s="80"/>
      <c r="J494" s="104"/>
      <c r="K494" s="88"/>
      <c r="L494" s="88"/>
      <c r="M494" s="88"/>
      <c r="N494" s="88"/>
      <c r="O494" s="88"/>
      <c r="P494" s="88"/>
      <c r="Q494" s="88"/>
      <c r="R494" s="89"/>
      <c r="S494" s="88"/>
      <c r="T494" s="91"/>
      <c r="U494" s="88"/>
      <c r="V494" s="88"/>
      <c r="W494" s="88"/>
      <c r="X494" s="88"/>
      <c r="Y494" s="88"/>
      <c r="Z494" s="88"/>
      <c r="AA494" s="88"/>
      <c r="AB494" s="88"/>
      <c r="AC494" s="88"/>
      <c r="AD494" s="88"/>
      <c r="AE494" s="88"/>
      <c r="AF494" s="88"/>
    </row>
    <row r="495" spans="2:32" ht="15" customHeight="1">
      <c r="B495" s="72" t="s">
        <v>2024</v>
      </c>
      <c r="C495" s="73" t="s">
        <v>2357</v>
      </c>
      <c r="D495" s="73" t="s">
        <v>2358</v>
      </c>
      <c r="E495" s="73" t="s">
        <v>2359</v>
      </c>
      <c r="F495" s="102">
        <v>8187</v>
      </c>
      <c r="G495" s="102">
        <v>44117</v>
      </c>
      <c r="H495" s="80">
        <f t="shared" ref="H495:H504" si="292">G495/F495</f>
        <v>5.3886649566385731</v>
      </c>
      <c r="J495" s="104">
        <f t="shared" ref="J495:J503" si="293">$J$17</f>
        <v>3.5700000000000003E-2</v>
      </c>
      <c r="L495" s="69">
        <f t="shared" ref="L495:L503" si="294">G495*((1+J495)^2)</f>
        <v>47323.180475330002</v>
      </c>
      <c r="N495" s="69">
        <f t="shared" ref="N495:N503" si="295">L495/$N$6</f>
        <v>26290.655819627777</v>
      </c>
      <c r="P495" s="81">
        <f t="shared" ref="P495:P497" si="296">ROUNDUP(N495/40,0)*40</f>
        <v>26320</v>
      </c>
      <c r="Q495" s="69"/>
      <c r="R495" s="74">
        <f t="shared" ref="R495:R497" si="297">P495-N495</f>
        <v>29.344180372223491</v>
      </c>
      <c r="S495" s="77"/>
      <c r="T495" s="75">
        <f t="shared" ref="T495:T497" si="298">R495/N495</f>
        <v>1.1161448604989173E-3</v>
      </c>
      <c r="U495" s="69"/>
      <c r="V495" s="81">
        <f t="shared" ref="V495:V497" si="299">P495/40</f>
        <v>658</v>
      </c>
    </row>
    <row r="496" spans="2:32" ht="15" customHeight="1">
      <c r="B496" s="72" t="s">
        <v>2024</v>
      </c>
      <c r="C496" s="73" t="s">
        <v>2357</v>
      </c>
      <c r="D496" s="73" t="s">
        <v>2358</v>
      </c>
      <c r="E496" s="73" t="s">
        <v>2360</v>
      </c>
      <c r="F496" s="102">
        <v>1692</v>
      </c>
      <c r="G496" s="102">
        <v>8425</v>
      </c>
      <c r="H496" s="80">
        <f t="shared" si="292"/>
        <v>4.9793144208037825</v>
      </c>
      <c r="J496" s="104">
        <f t="shared" si="293"/>
        <v>3.5700000000000003E-2</v>
      </c>
      <c r="L496" s="69">
        <f t="shared" si="294"/>
        <v>9037.2825782500004</v>
      </c>
      <c r="N496" s="69">
        <f t="shared" si="295"/>
        <v>5020.712543472222</v>
      </c>
      <c r="P496" s="81">
        <f t="shared" si="296"/>
        <v>5040</v>
      </c>
      <c r="Q496" s="69"/>
      <c r="R496" s="74">
        <f t="shared" si="297"/>
        <v>19.287456527777977</v>
      </c>
      <c r="S496" s="77"/>
      <c r="T496" s="75">
        <f t="shared" si="298"/>
        <v>3.8415775372073317E-3</v>
      </c>
      <c r="U496" s="69"/>
      <c r="V496" s="81">
        <f t="shared" si="299"/>
        <v>126</v>
      </c>
    </row>
    <row r="497" spans="2:26" ht="15" customHeight="1">
      <c r="B497" s="72" t="s">
        <v>2024</v>
      </c>
      <c r="C497" s="73" t="s">
        <v>2357</v>
      </c>
      <c r="D497" s="73" t="s">
        <v>2358</v>
      </c>
      <c r="E497" s="73" t="s">
        <v>2361</v>
      </c>
      <c r="F497" s="102">
        <v>5824</v>
      </c>
      <c r="G497" s="102">
        <v>31472</v>
      </c>
      <c r="H497" s="80">
        <f t="shared" si="292"/>
        <v>5.4038461538461542</v>
      </c>
      <c r="J497" s="104">
        <f t="shared" si="293"/>
        <v>3.5700000000000003E-2</v>
      </c>
      <c r="L497" s="69">
        <f t="shared" si="294"/>
        <v>33759.21154928</v>
      </c>
      <c r="N497" s="69">
        <f t="shared" si="295"/>
        <v>18755.117527377777</v>
      </c>
      <c r="P497" s="81">
        <f t="shared" si="296"/>
        <v>18760</v>
      </c>
      <c r="Q497" s="69"/>
      <c r="R497" s="74">
        <f t="shared" si="297"/>
        <v>4.8824726222228492</v>
      </c>
      <c r="S497" s="77"/>
      <c r="T497" s="75">
        <f t="shared" si="298"/>
        <v>2.6032748742286799E-4</v>
      </c>
      <c r="U497" s="69"/>
      <c r="V497" s="81">
        <f t="shared" si="299"/>
        <v>469</v>
      </c>
    </row>
    <row r="498" spans="2:26" ht="15" customHeight="1">
      <c r="B498" s="72" t="s">
        <v>2024</v>
      </c>
      <c r="C498" s="73" t="s">
        <v>2357</v>
      </c>
      <c r="D498" s="73" t="s">
        <v>2358</v>
      </c>
      <c r="E498" s="73" t="s">
        <v>2362</v>
      </c>
      <c r="F498" s="102">
        <v>5611</v>
      </c>
      <c r="G498" s="102">
        <v>27303</v>
      </c>
      <c r="H498" s="80">
        <f t="shared" si="292"/>
        <v>4.8659775441097848</v>
      </c>
      <c r="J498" s="104">
        <f t="shared" si="293"/>
        <v>3.5700000000000003E-2</v>
      </c>
      <c r="L498" s="69">
        <f t="shared" si="294"/>
        <v>29287.231600470001</v>
      </c>
      <c r="N498" s="69">
        <f t="shared" si="295"/>
        <v>16270.684222483333</v>
      </c>
      <c r="P498" s="81">
        <f t="shared" si="291"/>
        <v>16280</v>
      </c>
      <c r="Q498" s="69"/>
      <c r="R498" s="74">
        <f t="shared" si="285"/>
        <v>9.3157775166673673</v>
      </c>
      <c r="S498" s="77"/>
      <c r="T498" s="75">
        <f t="shared" si="286"/>
        <v>5.725498319114656E-4</v>
      </c>
      <c r="U498" s="69"/>
      <c r="V498" s="81">
        <f t="shared" ref="V498:V503" si="300">P498/40</f>
        <v>407</v>
      </c>
    </row>
    <row r="499" spans="2:26" ht="15" customHeight="1">
      <c r="B499" s="72" t="s">
        <v>2024</v>
      </c>
      <c r="C499" s="73" t="s">
        <v>2357</v>
      </c>
      <c r="D499" s="73" t="s">
        <v>2358</v>
      </c>
      <c r="E499" s="73" t="s">
        <v>2363</v>
      </c>
      <c r="F499" s="102">
        <v>4577</v>
      </c>
      <c r="G499" s="102">
        <v>25194</v>
      </c>
      <c r="H499" s="80">
        <f t="shared" si="292"/>
        <v>5.5044789163207337</v>
      </c>
      <c r="J499" s="104">
        <f t="shared" si="293"/>
        <v>3.5700000000000003E-2</v>
      </c>
      <c r="L499" s="69">
        <f t="shared" si="294"/>
        <v>27024.961101060002</v>
      </c>
      <c r="N499" s="69">
        <f t="shared" si="295"/>
        <v>15013.867278366668</v>
      </c>
      <c r="P499" s="81">
        <f t="shared" ref="P499:P501" si="301">ROUNDUP(N499/40,0)*40</f>
        <v>15040</v>
      </c>
      <c r="Q499" s="69"/>
      <c r="R499" s="74">
        <f t="shared" ref="R499:R501" si="302">P499-N499</f>
        <v>26.132721633332039</v>
      </c>
      <c r="S499" s="77"/>
      <c r="T499" s="75">
        <f t="shared" ref="T499:T501" si="303">R499/N499</f>
        <v>1.7405723088405355E-3</v>
      </c>
      <c r="U499" s="69"/>
      <c r="V499" s="81">
        <f t="shared" ref="V499:V501" si="304">P499/40</f>
        <v>376</v>
      </c>
    </row>
    <row r="500" spans="2:26" ht="15" customHeight="1">
      <c r="B500" s="72" t="s">
        <v>2024</v>
      </c>
      <c r="C500" s="73" t="s">
        <v>2357</v>
      </c>
      <c r="D500" s="73" t="s">
        <v>2358</v>
      </c>
      <c r="E500" s="73" t="s">
        <v>2364</v>
      </c>
      <c r="F500" s="102">
        <v>3985</v>
      </c>
      <c r="G500" s="102">
        <v>12149</v>
      </c>
      <c r="H500" s="80">
        <f t="shared" si="292"/>
        <v>3.0486825595984945</v>
      </c>
      <c r="J500" s="104">
        <f t="shared" si="293"/>
        <v>3.5700000000000003E-2</v>
      </c>
      <c r="L500" s="69">
        <f t="shared" si="294"/>
        <v>13031.92237901</v>
      </c>
      <c r="N500" s="69">
        <f t="shared" si="295"/>
        <v>7239.956877227778</v>
      </c>
      <c r="P500" s="81">
        <f t="shared" si="301"/>
        <v>7240</v>
      </c>
      <c r="Q500" s="69"/>
      <c r="R500" s="74">
        <f t="shared" si="302"/>
        <v>4.3122772221977357E-2</v>
      </c>
      <c r="S500" s="77"/>
      <c r="T500" s="75">
        <f t="shared" si="303"/>
        <v>5.9562194848996555E-6</v>
      </c>
      <c r="U500" s="69"/>
      <c r="V500" s="81">
        <f t="shared" si="304"/>
        <v>181</v>
      </c>
    </row>
    <row r="501" spans="2:26" ht="15" customHeight="1">
      <c r="B501" s="72" t="s">
        <v>2024</v>
      </c>
      <c r="C501" s="73" t="s">
        <v>2357</v>
      </c>
      <c r="D501" s="73" t="s">
        <v>2358</v>
      </c>
      <c r="E501" s="73" t="s">
        <v>2365</v>
      </c>
      <c r="F501" s="102">
        <v>7798</v>
      </c>
      <c r="G501" s="102">
        <v>42311</v>
      </c>
      <c r="H501" s="80">
        <f t="shared" si="292"/>
        <v>5.4258784303667609</v>
      </c>
      <c r="J501" s="104">
        <f t="shared" si="293"/>
        <v>3.5700000000000003E-2</v>
      </c>
      <c r="L501" s="69">
        <f t="shared" si="294"/>
        <v>45385.93034639</v>
      </c>
      <c r="N501" s="69">
        <f t="shared" si="295"/>
        <v>25214.405747994442</v>
      </c>
      <c r="P501" s="81">
        <f t="shared" si="301"/>
        <v>25240</v>
      </c>
      <c r="Q501" s="69"/>
      <c r="R501" s="74">
        <f t="shared" si="302"/>
        <v>25.594252005557792</v>
      </c>
      <c r="S501" s="77"/>
      <c r="T501" s="75">
        <f t="shared" si="303"/>
        <v>1.015064652380061E-3</v>
      </c>
      <c r="U501" s="69"/>
      <c r="V501" s="81">
        <f t="shared" si="304"/>
        <v>631</v>
      </c>
    </row>
    <row r="502" spans="2:26" ht="15" customHeight="1">
      <c r="B502" s="72" t="s">
        <v>2024</v>
      </c>
      <c r="C502" s="73" t="s">
        <v>2357</v>
      </c>
      <c r="D502" s="73" t="s">
        <v>2358</v>
      </c>
      <c r="E502" s="73" t="s">
        <v>2366</v>
      </c>
      <c r="F502" s="102">
        <v>3206</v>
      </c>
      <c r="G502" s="102">
        <v>15741</v>
      </c>
      <c r="H502" s="80">
        <f t="shared" si="292"/>
        <v>4.9098565190268246</v>
      </c>
      <c r="J502" s="104">
        <f t="shared" si="293"/>
        <v>3.5700000000000003E-2</v>
      </c>
      <c r="L502" s="69">
        <f t="shared" si="294"/>
        <v>16884.96914709</v>
      </c>
      <c r="N502" s="69">
        <f t="shared" si="295"/>
        <v>9380.5384150499995</v>
      </c>
      <c r="P502" s="81">
        <f t="shared" si="291"/>
        <v>9400</v>
      </c>
      <c r="Q502" s="69"/>
      <c r="R502" s="74">
        <f t="shared" si="285"/>
        <v>19.461584950000542</v>
      </c>
      <c r="S502" s="77"/>
      <c r="T502" s="75">
        <f t="shared" si="286"/>
        <v>2.0746767497670134E-3</v>
      </c>
      <c r="U502" s="69"/>
      <c r="V502" s="81">
        <f t="shared" si="300"/>
        <v>235</v>
      </c>
    </row>
    <row r="503" spans="2:26" ht="15" customHeight="1">
      <c r="B503" s="72" t="s">
        <v>2024</v>
      </c>
      <c r="C503" s="73" t="s">
        <v>2357</v>
      </c>
      <c r="D503" s="73" t="s">
        <v>2358</v>
      </c>
      <c r="E503" s="73" t="s">
        <v>2367</v>
      </c>
      <c r="F503" s="102">
        <v>3933</v>
      </c>
      <c r="G503" s="102">
        <v>16517</v>
      </c>
      <c r="H503" s="80">
        <f t="shared" si="292"/>
        <v>4.1995931858632085</v>
      </c>
      <c r="J503" s="104">
        <f t="shared" si="293"/>
        <v>3.5700000000000003E-2</v>
      </c>
      <c r="L503" s="69">
        <f t="shared" si="294"/>
        <v>17717.36455133</v>
      </c>
      <c r="N503" s="69">
        <f t="shared" si="295"/>
        <v>9842.9803062944447</v>
      </c>
      <c r="P503" s="81">
        <f t="shared" si="291"/>
        <v>9880</v>
      </c>
      <c r="Q503" s="69"/>
      <c r="R503" s="74">
        <f t="shared" si="285"/>
        <v>37.019693705555255</v>
      </c>
      <c r="S503" s="77"/>
      <c r="T503" s="75">
        <f t="shared" si="286"/>
        <v>3.761024867832123E-3</v>
      </c>
      <c r="U503" s="69"/>
      <c r="V503" s="81">
        <f t="shared" si="300"/>
        <v>247</v>
      </c>
    </row>
    <row r="504" spans="2:26" ht="15" customHeight="1" thickBot="1">
      <c r="B504" s="97" t="s">
        <v>2024</v>
      </c>
      <c r="C504" s="98" t="s">
        <v>2357</v>
      </c>
      <c r="D504" s="98" t="s">
        <v>2358</v>
      </c>
      <c r="E504" s="98"/>
      <c r="F504" s="82">
        <f>SUM(F495:F503)</f>
        <v>44813</v>
      </c>
      <c r="G504" s="82">
        <f>SUM(G495:G503)</f>
        <v>223229</v>
      </c>
      <c r="H504" s="163">
        <f t="shared" si="292"/>
        <v>4.9813446990828556</v>
      </c>
      <c r="J504" s="171"/>
      <c r="L504" s="82">
        <f>SUM(L495:L503)</f>
        <v>239452.05372820998</v>
      </c>
      <c r="N504" s="82">
        <f>SUM(N495:N503)</f>
        <v>133028.91873789448</v>
      </c>
      <c r="P504" s="82">
        <f>SUM(P495:P503)</f>
        <v>133200</v>
      </c>
      <c r="Q504" s="69"/>
      <c r="R504" s="177">
        <f>SUM(R495:R503)</f>
        <v>171.08126210555929</v>
      </c>
      <c r="S504" s="77"/>
      <c r="T504" s="83">
        <f t="shared" si="286"/>
        <v>1.2860456487858777E-3</v>
      </c>
      <c r="U504" s="69"/>
      <c r="V504" s="82">
        <f>SUM(V495:V503)</f>
        <v>3330</v>
      </c>
    </row>
    <row r="505" spans="2:26" ht="15" customHeight="1">
      <c r="B505" s="72"/>
      <c r="C505" s="73"/>
      <c r="D505" s="73"/>
      <c r="E505" s="72" t="s">
        <v>1</v>
      </c>
      <c r="F505" s="79"/>
      <c r="G505" s="88"/>
      <c r="H505" s="80"/>
      <c r="J505" s="104"/>
      <c r="K505" s="88"/>
      <c r="L505" s="88"/>
      <c r="M505" s="88"/>
      <c r="N505" s="88"/>
      <c r="O505" s="88"/>
      <c r="P505" s="88"/>
      <c r="Q505" s="88"/>
      <c r="R505" s="89"/>
      <c r="S505" s="88"/>
      <c r="T505" s="91"/>
      <c r="U505" s="88"/>
      <c r="V505" s="88"/>
      <c r="W505" s="88"/>
      <c r="X505" s="88"/>
      <c r="Y505" s="88"/>
      <c r="Z505" s="88"/>
    </row>
    <row r="506" spans="2:26" ht="15" customHeight="1">
      <c r="B506" s="72" t="s">
        <v>2024</v>
      </c>
      <c r="C506" s="73" t="s">
        <v>2368</v>
      </c>
      <c r="D506" s="73" t="s">
        <v>2369</v>
      </c>
      <c r="E506" s="73" t="s">
        <v>2370</v>
      </c>
      <c r="F506" s="102">
        <v>7827</v>
      </c>
      <c r="G506" s="102">
        <v>44796</v>
      </c>
      <c r="H506" s="80">
        <f t="shared" ref="H506:H513" si="305">G506/F506</f>
        <v>5.7232656190111157</v>
      </c>
      <c r="J506" s="104">
        <f t="shared" ref="J506:J512" si="306">$J$25</f>
        <v>3.44E-2</v>
      </c>
      <c r="L506" s="69">
        <f t="shared" ref="L506:L512" si="307">G506*((1+J506)^2)</f>
        <v>47930.974594560001</v>
      </c>
      <c r="N506" s="69">
        <f t="shared" ref="N506:N512" si="308">L506/$N$6</f>
        <v>26628.319219199999</v>
      </c>
      <c r="P506" s="81">
        <f t="shared" si="291"/>
        <v>26640</v>
      </c>
      <c r="Q506" s="69"/>
      <c r="R506" s="74">
        <f t="shared" si="285"/>
        <v>11.68078080000123</v>
      </c>
      <c r="S506" s="77"/>
      <c r="T506" s="75">
        <f t="shared" si="286"/>
        <v>4.3866008604775015E-4</v>
      </c>
      <c r="U506" s="69"/>
      <c r="V506" s="81">
        <f>P506/40</f>
        <v>666</v>
      </c>
    </row>
    <row r="507" spans="2:26" ht="15" customHeight="1">
      <c r="B507" s="72" t="s">
        <v>2024</v>
      </c>
      <c r="C507" s="73" t="s">
        <v>2368</v>
      </c>
      <c r="D507" s="73" t="s">
        <v>2369</v>
      </c>
      <c r="E507" s="73" t="s">
        <v>2371</v>
      </c>
      <c r="F507" s="102">
        <v>7862</v>
      </c>
      <c r="G507" s="102">
        <v>44788</v>
      </c>
      <c r="H507" s="80">
        <f t="shared" si="305"/>
        <v>5.6967692699058761</v>
      </c>
      <c r="J507" s="104">
        <f t="shared" si="306"/>
        <v>3.44E-2</v>
      </c>
      <c r="L507" s="69">
        <f t="shared" si="307"/>
        <v>47922.414727679999</v>
      </c>
      <c r="N507" s="69">
        <f t="shared" si="308"/>
        <v>26623.563737599998</v>
      </c>
      <c r="P507" s="81">
        <f t="shared" si="291"/>
        <v>26640</v>
      </c>
      <c r="Q507" s="69"/>
      <c r="R507" s="74">
        <f t="shared" si="285"/>
        <v>16.436262400002306</v>
      </c>
      <c r="S507" s="77"/>
      <c r="T507" s="75">
        <f t="shared" si="286"/>
        <v>6.1735771221302198E-4</v>
      </c>
      <c r="U507" s="69"/>
      <c r="V507" s="81">
        <f>P507/40</f>
        <v>666</v>
      </c>
    </row>
    <row r="508" spans="2:26" ht="15" customHeight="1">
      <c r="B508" s="72" t="s">
        <v>2024</v>
      </c>
      <c r="C508" s="73" t="s">
        <v>2368</v>
      </c>
      <c r="D508" s="73" t="s">
        <v>2369</v>
      </c>
      <c r="E508" s="73" t="s">
        <v>2372</v>
      </c>
      <c r="F508" s="102">
        <v>5778</v>
      </c>
      <c r="G508" s="102">
        <v>32580</v>
      </c>
      <c r="H508" s="80">
        <f t="shared" si="305"/>
        <v>5.638629283489097</v>
      </c>
      <c r="J508" s="104">
        <f t="shared" si="306"/>
        <v>3.44E-2</v>
      </c>
      <c r="L508" s="69">
        <f t="shared" si="307"/>
        <v>34860.057868799995</v>
      </c>
      <c r="N508" s="69">
        <f t="shared" si="308"/>
        <v>19366.698815999996</v>
      </c>
      <c r="P508" s="81">
        <f t="shared" si="291"/>
        <v>19400</v>
      </c>
      <c r="Q508" s="69"/>
      <c r="R508" s="74">
        <f t="shared" si="285"/>
        <v>33.301184000003559</v>
      </c>
      <c r="S508" s="77"/>
      <c r="T508" s="75">
        <f t="shared" si="286"/>
        <v>1.7195075070043143E-3</v>
      </c>
      <c r="U508" s="69"/>
      <c r="V508" s="81">
        <f>P508/40</f>
        <v>485</v>
      </c>
    </row>
    <row r="509" spans="2:26" ht="15" customHeight="1">
      <c r="B509" s="72" t="s">
        <v>2024</v>
      </c>
      <c r="C509" s="73" t="s">
        <v>2368</v>
      </c>
      <c r="D509" s="73" t="s">
        <v>2369</v>
      </c>
      <c r="E509" s="73" t="s">
        <v>2373</v>
      </c>
      <c r="F509" s="102">
        <v>7614</v>
      </c>
      <c r="G509" s="102">
        <v>48990</v>
      </c>
      <c r="H509" s="80">
        <f t="shared" si="305"/>
        <v>6.4342001576044128</v>
      </c>
      <c r="J509" s="104">
        <f t="shared" si="306"/>
        <v>3.44E-2</v>
      </c>
      <c r="L509" s="69">
        <f t="shared" si="307"/>
        <v>52418.484806399996</v>
      </c>
      <c r="N509" s="69">
        <f t="shared" si="308"/>
        <v>29121.380447999996</v>
      </c>
      <c r="P509" s="81">
        <f t="shared" si="291"/>
        <v>29160</v>
      </c>
      <c r="Q509" s="69"/>
      <c r="R509" s="74">
        <f t="shared" si="285"/>
        <v>38.61955200000375</v>
      </c>
      <c r="S509" s="77"/>
      <c r="T509" s="75">
        <f t="shared" si="286"/>
        <v>1.3261580119446595E-3</v>
      </c>
      <c r="U509" s="69"/>
      <c r="V509" s="81">
        <f>P509/40</f>
        <v>729</v>
      </c>
    </row>
    <row r="510" spans="2:26" ht="15" customHeight="1">
      <c r="B510" s="72" t="s">
        <v>2024</v>
      </c>
      <c r="C510" s="73" t="s">
        <v>2368</v>
      </c>
      <c r="D510" s="73" t="s">
        <v>2369</v>
      </c>
      <c r="E510" s="73" t="s">
        <v>2374</v>
      </c>
      <c r="F510" s="102">
        <v>6725</v>
      </c>
      <c r="G510" s="102">
        <v>37536</v>
      </c>
      <c r="H510" s="80">
        <f t="shared" si="305"/>
        <v>5.5815613382899629</v>
      </c>
      <c r="J510" s="104">
        <f t="shared" si="306"/>
        <v>3.44E-2</v>
      </c>
      <c r="L510" s="69">
        <f t="shared" si="307"/>
        <v>40162.895400959998</v>
      </c>
      <c r="N510" s="69">
        <f t="shared" si="308"/>
        <v>22312.719667199999</v>
      </c>
      <c r="P510" s="81">
        <f t="shared" ref="P510:P512" si="309">ROUNDUP(N510/40,0)*40</f>
        <v>22320</v>
      </c>
      <c r="Q510" s="69"/>
      <c r="R510" s="74">
        <f t="shared" ref="R510:R512" si="310">P510-N510</f>
        <v>7.280332800000906</v>
      </c>
      <c r="S510" s="77"/>
      <c r="T510" s="75">
        <f t="shared" ref="T510:T513" si="311">R510/N510</f>
        <v>3.2628621291303606E-4</v>
      </c>
      <c r="U510" s="69"/>
      <c r="V510" s="81">
        <f t="shared" ref="V510:V512" si="312">P510/40</f>
        <v>558</v>
      </c>
    </row>
    <row r="511" spans="2:26" ht="15" customHeight="1">
      <c r="B511" s="72" t="s">
        <v>2024</v>
      </c>
      <c r="C511" s="73" t="s">
        <v>2368</v>
      </c>
      <c r="D511" s="73" t="s">
        <v>2369</v>
      </c>
      <c r="E511" s="73" t="s">
        <v>2375</v>
      </c>
      <c r="F511" s="102">
        <v>4085</v>
      </c>
      <c r="G511" s="102">
        <v>18736</v>
      </c>
      <c r="H511" s="80">
        <f t="shared" si="305"/>
        <v>4.5865361077111384</v>
      </c>
      <c r="J511" s="104">
        <f t="shared" si="306"/>
        <v>3.44E-2</v>
      </c>
      <c r="L511" s="69">
        <f t="shared" si="307"/>
        <v>20047.208232959998</v>
      </c>
      <c r="N511" s="69">
        <f t="shared" si="308"/>
        <v>11137.337907199999</v>
      </c>
      <c r="P511" s="81">
        <f t="shared" si="309"/>
        <v>11160</v>
      </c>
      <c r="Q511" s="69"/>
      <c r="R511" s="74">
        <f t="shared" si="310"/>
        <v>22.662092800001119</v>
      </c>
      <c r="S511" s="77"/>
      <c r="T511" s="75">
        <f t="shared" si="311"/>
        <v>2.0347854207916835E-3</v>
      </c>
      <c r="U511" s="69"/>
      <c r="V511" s="81">
        <f t="shared" si="312"/>
        <v>279</v>
      </c>
    </row>
    <row r="512" spans="2:26" ht="15" customHeight="1">
      <c r="B512" s="72" t="s">
        <v>2024</v>
      </c>
      <c r="C512" s="73" t="s">
        <v>2368</v>
      </c>
      <c r="D512" s="73" t="s">
        <v>2369</v>
      </c>
      <c r="E512" s="73" t="s">
        <v>2376</v>
      </c>
      <c r="F512" s="102">
        <v>4574</v>
      </c>
      <c r="G512" s="102">
        <v>25834</v>
      </c>
      <c r="H512" s="80">
        <f t="shared" si="305"/>
        <v>5.6480104940970701</v>
      </c>
      <c r="J512" s="104">
        <f t="shared" si="306"/>
        <v>3.44E-2</v>
      </c>
      <c r="L512" s="69">
        <f t="shared" si="307"/>
        <v>27641.950122239999</v>
      </c>
      <c r="N512" s="69">
        <f t="shared" si="308"/>
        <v>15356.6389568</v>
      </c>
      <c r="P512" s="81">
        <f t="shared" si="309"/>
        <v>15360</v>
      </c>
      <c r="Q512" s="69"/>
      <c r="R512" s="74">
        <f t="shared" si="310"/>
        <v>3.3610432000004948</v>
      </c>
      <c r="S512" s="77"/>
      <c r="T512" s="75">
        <f t="shared" si="311"/>
        <v>2.1886580842692843E-4</v>
      </c>
      <c r="U512" s="69"/>
      <c r="V512" s="81">
        <f t="shared" si="312"/>
        <v>384</v>
      </c>
    </row>
    <row r="513" spans="2:26" ht="15" customHeight="1" thickBot="1">
      <c r="B513" s="97" t="s">
        <v>2024</v>
      </c>
      <c r="C513" s="98" t="s">
        <v>2368</v>
      </c>
      <c r="D513" s="98" t="s">
        <v>2369</v>
      </c>
      <c r="E513" s="98"/>
      <c r="F513" s="82">
        <f>SUM(F506:F512)</f>
        <v>44465</v>
      </c>
      <c r="G513" s="82">
        <f>SUM(G506:G512)</f>
        <v>253260</v>
      </c>
      <c r="H513" s="163">
        <f t="shared" si="305"/>
        <v>5.6957157314741931</v>
      </c>
      <c r="J513" s="171"/>
      <c r="L513" s="82">
        <f>SUM(L506:L512)</f>
        <v>270983.98575360002</v>
      </c>
      <c r="N513" s="82">
        <f>SUM(N506:N512)</f>
        <v>150546.65875199996</v>
      </c>
      <c r="P513" s="82">
        <f>SUM(P506:P512)</f>
        <v>150680</v>
      </c>
      <c r="Q513" s="69"/>
      <c r="R513" s="177">
        <f>SUM(R506:R512)</f>
        <v>133.34124800001337</v>
      </c>
      <c r="S513" s="77"/>
      <c r="T513" s="83">
        <f t="shared" si="311"/>
        <v>8.8571376545573427E-4</v>
      </c>
      <c r="U513" s="69"/>
      <c r="V513" s="82">
        <f>SUM(V506:V512)</f>
        <v>3767</v>
      </c>
    </row>
    <row r="514" spans="2:26" ht="15" customHeight="1">
      <c r="B514" s="72"/>
      <c r="C514" s="73"/>
      <c r="D514" s="73"/>
      <c r="E514" s="72" t="s">
        <v>1</v>
      </c>
      <c r="F514" s="79"/>
      <c r="G514" s="88"/>
      <c r="H514" s="80"/>
      <c r="J514" s="104"/>
      <c r="P514" s="81"/>
      <c r="Q514" s="69"/>
      <c r="R514" s="74"/>
      <c r="S514" s="77"/>
      <c r="T514" s="75"/>
      <c r="U514" s="69"/>
      <c r="V514" s="81"/>
    </row>
    <row r="515" spans="2:26" ht="15" customHeight="1">
      <c r="B515" s="72" t="s">
        <v>2024</v>
      </c>
      <c r="C515" s="73" t="s">
        <v>2377</v>
      </c>
      <c r="D515" s="73" t="s">
        <v>2378</v>
      </c>
      <c r="E515" s="73" t="s">
        <v>2379</v>
      </c>
      <c r="F515" s="102">
        <v>5331</v>
      </c>
      <c r="G515" s="102">
        <v>32188</v>
      </c>
      <c r="H515" s="80">
        <f t="shared" ref="H515:H520" si="313">G515/F515</f>
        <v>6.0378915775651851</v>
      </c>
      <c r="J515" s="104">
        <f>$J$27</f>
        <v>2.8000000000000001E-2</v>
      </c>
      <c r="L515" s="69">
        <f>G515*((1+J515)^2)</f>
        <v>34015.763392000001</v>
      </c>
      <c r="N515" s="69">
        <f>L515/$N$6</f>
        <v>18897.646328888888</v>
      </c>
      <c r="P515" s="81">
        <f t="shared" si="291"/>
        <v>18920</v>
      </c>
      <c r="Q515" s="69"/>
      <c r="R515" s="74">
        <f t="shared" si="285"/>
        <v>22.353671111111908</v>
      </c>
      <c r="S515" s="77"/>
      <c r="T515" s="75">
        <f t="shared" si="286"/>
        <v>1.1828812288088907E-3</v>
      </c>
      <c r="U515" s="69"/>
      <c r="V515" s="81">
        <f>P515/40</f>
        <v>473</v>
      </c>
    </row>
    <row r="516" spans="2:26" ht="15" customHeight="1">
      <c r="B516" s="72" t="s">
        <v>2024</v>
      </c>
      <c r="C516" s="73" t="s">
        <v>2377</v>
      </c>
      <c r="D516" s="73" t="s">
        <v>2378</v>
      </c>
      <c r="E516" s="73" t="s">
        <v>2380</v>
      </c>
      <c r="F516" s="102">
        <v>5194</v>
      </c>
      <c r="G516" s="102">
        <v>33965</v>
      </c>
      <c r="H516" s="80">
        <f t="shared" si="313"/>
        <v>6.539276087793608</v>
      </c>
      <c r="J516" s="104">
        <f>$J$27</f>
        <v>2.8000000000000001E-2</v>
      </c>
      <c r="L516" s="69">
        <f>G516*((1+J516)^2)</f>
        <v>35893.668559999998</v>
      </c>
      <c r="N516" s="69">
        <f>L516/$N$6</f>
        <v>19940.926977777777</v>
      </c>
      <c r="P516" s="81">
        <f t="shared" si="291"/>
        <v>19960</v>
      </c>
      <c r="Q516" s="69"/>
      <c r="R516" s="74">
        <f t="shared" si="285"/>
        <v>19.073022222222789</v>
      </c>
      <c r="S516" s="77"/>
      <c r="T516" s="75">
        <f t="shared" si="286"/>
        <v>9.5647620812602222E-4</v>
      </c>
      <c r="U516" s="69"/>
      <c r="V516" s="81">
        <f>P516/40</f>
        <v>499</v>
      </c>
    </row>
    <row r="517" spans="2:26" ht="15" customHeight="1">
      <c r="B517" s="72" t="s">
        <v>2024</v>
      </c>
      <c r="C517" s="73" t="s">
        <v>2377</v>
      </c>
      <c r="D517" s="73" t="s">
        <v>2378</v>
      </c>
      <c r="E517" s="73" t="s">
        <v>2381</v>
      </c>
      <c r="F517" s="102">
        <v>5711</v>
      </c>
      <c r="G517" s="102">
        <v>32736</v>
      </c>
      <c r="H517" s="80">
        <f t="shared" si="313"/>
        <v>5.7320959551742252</v>
      </c>
      <c r="J517" s="104">
        <f>$J$27</f>
        <v>2.8000000000000001E-2</v>
      </c>
      <c r="L517" s="69">
        <f>G517*((1+J517)^2)</f>
        <v>34594.881023999995</v>
      </c>
      <c r="N517" s="69">
        <f>L517/$N$6</f>
        <v>19219.378346666665</v>
      </c>
      <c r="P517" s="81">
        <f t="shared" si="291"/>
        <v>19240</v>
      </c>
      <c r="Q517" s="69"/>
      <c r="R517" s="74">
        <f t="shared" si="285"/>
        <v>20.621653333335416</v>
      </c>
      <c r="S517" s="77"/>
      <c r="T517" s="75">
        <f t="shared" si="286"/>
        <v>1.0729615163079381E-3</v>
      </c>
      <c r="U517" s="69"/>
      <c r="V517" s="81">
        <f>P517/40</f>
        <v>481</v>
      </c>
    </row>
    <row r="518" spans="2:26" ht="15" customHeight="1">
      <c r="B518" s="72" t="s">
        <v>2024</v>
      </c>
      <c r="C518" s="73" t="s">
        <v>2377</v>
      </c>
      <c r="D518" s="73" t="s">
        <v>2378</v>
      </c>
      <c r="E518" s="73" t="s">
        <v>2378</v>
      </c>
      <c r="F518" s="102">
        <v>4617</v>
      </c>
      <c r="G518" s="102">
        <v>28512</v>
      </c>
      <c r="H518" s="80">
        <f t="shared" si="313"/>
        <v>6.1754385964912277</v>
      </c>
      <c r="J518" s="104">
        <f>$J$27</f>
        <v>2.8000000000000001E-2</v>
      </c>
      <c r="L518" s="69">
        <f>G518*((1+J518)^2)</f>
        <v>30131.025407999998</v>
      </c>
      <c r="N518" s="69">
        <f>L518/$N$6</f>
        <v>16739.458559999999</v>
      </c>
      <c r="P518" s="81">
        <f t="shared" ref="P518:P519" si="314">ROUNDUP(N518/40,0)*40</f>
        <v>16760</v>
      </c>
      <c r="Q518" s="69"/>
      <c r="R518" s="74">
        <f t="shared" ref="R518:R519" si="315">P518-N518</f>
        <v>20.541440000000875</v>
      </c>
      <c r="S518" s="77"/>
      <c r="T518" s="75">
        <f t="shared" ref="T518:T520" si="316">R518/N518</f>
        <v>1.2271269065467836E-3</v>
      </c>
      <c r="U518" s="69"/>
      <c r="V518" s="81">
        <f t="shared" ref="V518:V519" si="317">P518/40</f>
        <v>419</v>
      </c>
    </row>
    <row r="519" spans="2:26" ht="15" customHeight="1">
      <c r="B519" s="72" t="s">
        <v>2024</v>
      </c>
      <c r="C519" s="73" t="s">
        <v>2377</v>
      </c>
      <c r="D519" s="73" t="s">
        <v>2378</v>
      </c>
      <c r="E519" s="73" t="s">
        <v>2382</v>
      </c>
      <c r="F519" s="102">
        <v>2687</v>
      </c>
      <c r="G519" s="102">
        <v>15086</v>
      </c>
      <c r="H519" s="80">
        <f t="shared" si="313"/>
        <v>5.6144398957945665</v>
      </c>
      <c r="J519" s="104">
        <f>$J$27</f>
        <v>2.8000000000000001E-2</v>
      </c>
      <c r="L519" s="69">
        <f>G519*((1+J519)^2)</f>
        <v>15942.643424</v>
      </c>
      <c r="N519" s="69">
        <f>L519/$N$6</f>
        <v>8857.0241244444442</v>
      </c>
      <c r="P519" s="81">
        <f t="shared" si="314"/>
        <v>8880</v>
      </c>
      <c r="Q519" s="69"/>
      <c r="R519" s="74">
        <f t="shared" si="315"/>
        <v>22.975875555555831</v>
      </c>
      <c r="S519" s="77"/>
      <c r="T519" s="75">
        <f t="shared" si="316"/>
        <v>2.5940852404528129E-3</v>
      </c>
      <c r="U519" s="69"/>
      <c r="V519" s="81">
        <f t="shared" si="317"/>
        <v>222</v>
      </c>
    </row>
    <row r="520" spans="2:26" ht="15" customHeight="1" thickBot="1">
      <c r="B520" s="97" t="s">
        <v>2024</v>
      </c>
      <c r="C520" s="98" t="s">
        <v>2377</v>
      </c>
      <c r="D520" s="98" t="s">
        <v>2378</v>
      </c>
      <c r="E520" s="98"/>
      <c r="F520" s="82">
        <f>SUM(F515:F519)</f>
        <v>23540</v>
      </c>
      <c r="G520" s="82">
        <f>SUM(G515:G519)</f>
        <v>142487</v>
      </c>
      <c r="H520" s="163">
        <f t="shared" si="313"/>
        <v>6.0529736618521666</v>
      </c>
      <c r="J520" s="171"/>
      <c r="K520" s="88"/>
      <c r="L520" s="82">
        <f>SUM(L515:L519)</f>
        <v>150577.98180799998</v>
      </c>
      <c r="M520" s="88"/>
      <c r="N520" s="82">
        <f>SUM(N515:N519)</f>
        <v>83654.43433777777</v>
      </c>
      <c r="O520" s="88"/>
      <c r="P520" s="82">
        <f>SUM(P515:P519)</f>
        <v>83760</v>
      </c>
      <c r="Q520" s="88"/>
      <c r="R520" s="177">
        <f>SUM(R515:R519)</f>
        <v>105.56566222222682</v>
      </c>
      <c r="S520" s="88"/>
      <c r="T520" s="83">
        <f t="shared" si="316"/>
        <v>1.2619254801960222E-3</v>
      </c>
      <c r="U520" s="88"/>
      <c r="V520" s="82">
        <f>SUM(V515:V519)</f>
        <v>2094</v>
      </c>
      <c r="W520" s="88"/>
      <c r="X520" s="88"/>
      <c r="Y520" s="88"/>
      <c r="Z520" s="88"/>
    </row>
    <row r="521" spans="2:26" ht="15" customHeight="1">
      <c r="B521" s="72"/>
      <c r="C521" s="73"/>
      <c r="D521" s="73"/>
      <c r="E521" s="72" t="s">
        <v>1</v>
      </c>
      <c r="F521" s="79"/>
      <c r="G521" s="88"/>
      <c r="H521" s="80"/>
      <c r="J521" s="104"/>
      <c r="K521" s="88"/>
      <c r="L521" s="88"/>
      <c r="M521" s="88"/>
      <c r="N521" s="88"/>
      <c r="O521" s="88"/>
      <c r="P521" s="88"/>
      <c r="Q521" s="88"/>
      <c r="R521" s="89"/>
      <c r="S521" s="88"/>
      <c r="T521" s="91"/>
      <c r="U521" s="88"/>
      <c r="V521" s="88"/>
      <c r="W521" s="88"/>
      <c r="X521" s="88"/>
      <c r="Y521" s="88"/>
      <c r="Z521" s="88"/>
    </row>
    <row r="522" spans="2:26" ht="15" customHeight="1">
      <c r="B522" s="72" t="s">
        <v>2024</v>
      </c>
      <c r="C522" s="73" t="s">
        <v>2383</v>
      </c>
      <c r="D522" s="73" t="s">
        <v>2384</v>
      </c>
      <c r="E522" s="73" t="s">
        <v>2384</v>
      </c>
      <c r="F522" s="102">
        <v>2912</v>
      </c>
      <c r="G522" s="102">
        <v>18252</v>
      </c>
      <c r="H522" s="80">
        <f t="shared" ref="H522:H544" si="318">G522/F522</f>
        <v>6.2678571428571432</v>
      </c>
      <c r="J522" s="104">
        <f t="shared" ref="J522:J527" si="319">$J$34</f>
        <v>3.4299999999999997E-2</v>
      </c>
      <c r="L522" s="69">
        <f t="shared" ref="L522:L527" si="320">G522*((1+J522)^2)</f>
        <v>19525.56049548</v>
      </c>
      <c r="N522" s="69">
        <f t="shared" ref="N522:N527" si="321">L522/$N$6</f>
        <v>10847.533608600001</v>
      </c>
      <c r="P522" s="81">
        <f t="shared" si="291"/>
        <v>10880</v>
      </c>
      <c r="Q522" s="69"/>
      <c r="R522" s="74">
        <f t="shared" si="285"/>
        <v>32.466391399999338</v>
      </c>
      <c r="S522" s="77"/>
      <c r="T522" s="75">
        <f t="shared" si="286"/>
        <v>2.9929744927694674E-3</v>
      </c>
      <c r="U522" s="69"/>
      <c r="V522" s="81">
        <f>P522/40</f>
        <v>272</v>
      </c>
    </row>
    <row r="523" spans="2:26" ht="15" customHeight="1">
      <c r="B523" s="72" t="s">
        <v>2024</v>
      </c>
      <c r="C523" s="73" t="s">
        <v>2383</v>
      </c>
      <c r="D523" s="73" t="s">
        <v>2384</v>
      </c>
      <c r="E523" s="73" t="s">
        <v>2385</v>
      </c>
      <c r="F523" s="102">
        <v>2547</v>
      </c>
      <c r="G523" s="102">
        <v>13108</v>
      </c>
      <c r="H523" s="80">
        <f t="shared" si="318"/>
        <v>5.1464468001570474</v>
      </c>
      <c r="J523" s="104">
        <f t="shared" si="319"/>
        <v>3.4299999999999997E-2</v>
      </c>
      <c r="L523" s="69">
        <f t="shared" si="320"/>
        <v>14022.63023092</v>
      </c>
      <c r="N523" s="69">
        <f t="shared" si="321"/>
        <v>7790.3501282888883</v>
      </c>
      <c r="P523" s="81">
        <f t="shared" si="291"/>
        <v>7800</v>
      </c>
      <c r="Q523" s="69"/>
      <c r="R523" s="74">
        <f t="shared" si="285"/>
        <v>9.6498717111117003</v>
      </c>
      <c r="S523" s="77"/>
      <c r="T523" s="75">
        <f t="shared" si="286"/>
        <v>1.2386955081865167E-3</v>
      </c>
      <c r="U523" s="69"/>
      <c r="V523" s="81">
        <f>P523/40</f>
        <v>195</v>
      </c>
    </row>
    <row r="524" spans="2:26" ht="15" customHeight="1">
      <c r="B524" s="72" t="s">
        <v>2024</v>
      </c>
      <c r="C524" s="73" t="s">
        <v>2383</v>
      </c>
      <c r="D524" s="73" t="s">
        <v>2384</v>
      </c>
      <c r="E524" s="73" t="s">
        <v>2386</v>
      </c>
      <c r="F524" s="102">
        <v>4721</v>
      </c>
      <c r="G524" s="102">
        <v>27200</v>
      </c>
      <c r="H524" s="80">
        <f t="shared" si="318"/>
        <v>5.761491209489515</v>
      </c>
      <c r="J524" s="104">
        <f t="shared" si="319"/>
        <v>3.4299999999999997E-2</v>
      </c>
      <c r="L524" s="69">
        <f t="shared" si="320"/>
        <v>29097.920527999999</v>
      </c>
      <c r="N524" s="69">
        <f t="shared" si="321"/>
        <v>16165.511404444444</v>
      </c>
      <c r="P524" s="81">
        <f t="shared" si="291"/>
        <v>16200</v>
      </c>
      <c r="Q524" s="69"/>
      <c r="R524" s="74">
        <f t="shared" si="285"/>
        <v>34.488595555556458</v>
      </c>
      <c r="S524" s="77"/>
      <c r="T524" s="75">
        <f t="shared" si="286"/>
        <v>2.1334676455750344E-3</v>
      </c>
      <c r="U524" s="69"/>
      <c r="V524" s="81">
        <f>P524/40</f>
        <v>405</v>
      </c>
    </row>
    <row r="525" spans="2:26" ht="15" customHeight="1">
      <c r="B525" s="72" t="s">
        <v>2024</v>
      </c>
      <c r="C525" s="73" t="s">
        <v>2383</v>
      </c>
      <c r="D525" s="73" t="s">
        <v>2384</v>
      </c>
      <c r="E525" s="73" t="s">
        <v>2387</v>
      </c>
      <c r="F525" s="102">
        <v>1962</v>
      </c>
      <c r="G525" s="102">
        <v>11737</v>
      </c>
      <c r="H525" s="80">
        <f t="shared" si="318"/>
        <v>5.9821610601427118</v>
      </c>
      <c r="J525" s="104">
        <f t="shared" si="319"/>
        <v>3.4299999999999997E-2</v>
      </c>
      <c r="L525" s="69">
        <f t="shared" si="320"/>
        <v>12555.966663129999</v>
      </c>
      <c r="N525" s="69">
        <f t="shared" si="321"/>
        <v>6975.5370350722214</v>
      </c>
      <c r="P525" s="81">
        <f t="shared" si="291"/>
        <v>7000</v>
      </c>
      <c r="Q525" s="69"/>
      <c r="R525" s="74">
        <f t="shared" si="285"/>
        <v>24.462964927778557</v>
      </c>
      <c r="S525" s="77"/>
      <c r="T525" s="75">
        <f t="shared" si="286"/>
        <v>3.5069650988564034E-3</v>
      </c>
      <c r="U525" s="69"/>
      <c r="V525" s="81">
        <f>P525/40</f>
        <v>175</v>
      </c>
    </row>
    <row r="526" spans="2:26" ht="15" customHeight="1">
      <c r="B526" s="72" t="s">
        <v>2024</v>
      </c>
      <c r="C526" s="73" t="s">
        <v>2383</v>
      </c>
      <c r="D526" s="73" t="s">
        <v>2384</v>
      </c>
      <c r="E526" s="73" t="s">
        <v>2388</v>
      </c>
      <c r="F526" s="102">
        <v>4914</v>
      </c>
      <c r="G526" s="102">
        <v>29568</v>
      </c>
      <c r="H526" s="80">
        <f t="shared" si="318"/>
        <v>6.017094017094017</v>
      </c>
      <c r="J526" s="104">
        <f t="shared" si="319"/>
        <v>3.4299999999999997E-2</v>
      </c>
      <c r="L526" s="69">
        <f t="shared" si="320"/>
        <v>31631.151256319998</v>
      </c>
      <c r="N526" s="69">
        <f t="shared" si="321"/>
        <v>17572.861809066664</v>
      </c>
      <c r="P526" s="81">
        <f t="shared" ref="P526:P527" si="322">ROUNDUP(N526/40,0)*40</f>
        <v>17600</v>
      </c>
      <c r="Q526" s="69"/>
      <c r="R526" s="74">
        <f t="shared" ref="R526:R527" si="323">P526-N526</f>
        <v>27.138190933335864</v>
      </c>
      <c r="S526" s="77"/>
      <c r="T526" s="75">
        <f t="shared" ref="T526:T528" si="324">R526/N526</f>
        <v>1.5443239256188765E-3</v>
      </c>
      <c r="U526" s="69"/>
      <c r="V526" s="81">
        <f t="shared" ref="V526:V527" si="325">P526/40</f>
        <v>440</v>
      </c>
    </row>
    <row r="527" spans="2:26" ht="15" customHeight="1">
      <c r="B527" s="72" t="s">
        <v>2024</v>
      </c>
      <c r="C527" s="73" t="s">
        <v>2383</v>
      </c>
      <c r="D527" s="73" t="s">
        <v>2384</v>
      </c>
      <c r="E527" s="73" t="s">
        <v>2389</v>
      </c>
      <c r="F527" s="102">
        <v>2795</v>
      </c>
      <c r="G527" s="102">
        <v>17273</v>
      </c>
      <c r="H527" s="80">
        <f t="shared" si="318"/>
        <v>6.1799642218246866</v>
      </c>
      <c r="J527" s="104">
        <f t="shared" si="319"/>
        <v>3.4299999999999997E-2</v>
      </c>
      <c r="L527" s="69">
        <f t="shared" si="320"/>
        <v>18478.24931177</v>
      </c>
      <c r="N527" s="69">
        <f t="shared" si="321"/>
        <v>10265.694062094444</v>
      </c>
      <c r="P527" s="81">
        <f t="shared" si="322"/>
        <v>10280</v>
      </c>
      <c r="Q527" s="69"/>
      <c r="R527" s="74">
        <f t="shared" si="323"/>
        <v>14.305937905555766</v>
      </c>
      <c r="S527" s="77"/>
      <c r="T527" s="75">
        <f t="shared" si="324"/>
        <v>1.3935675288025305E-3</v>
      </c>
      <c r="U527" s="69"/>
      <c r="V527" s="81">
        <f t="shared" si="325"/>
        <v>257</v>
      </c>
    </row>
    <row r="528" spans="2:26" ht="15" customHeight="1" thickBot="1">
      <c r="B528" s="95" t="s">
        <v>2024</v>
      </c>
      <c r="C528" s="96" t="s">
        <v>2383</v>
      </c>
      <c r="D528" s="96" t="s">
        <v>2384</v>
      </c>
      <c r="E528" s="96"/>
      <c r="F528" s="84">
        <f>SUM(F522:F527)</f>
        <v>19851</v>
      </c>
      <c r="G528" s="84">
        <f>SUM(G522:G527)</f>
        <v>117138</v>
      </c>
      <c r="H528" s="159">
        <f t="shared" si="318"/>
        <v>5.9008614175608285</v>
      </c>
      <c r="J528" s="166"/>
      <c r="L528" s="84">
        <f>SUM(L522:L527)</f>
        <v>125311.47848562</v>
      </c>
      <c r="N528" s="84">
        <f>SUM(N522:N527)</f>
        <v>69617.488047566672</v>
      </c>
      <c r="P528" s="84">
        <f>SUM(P522:P527)</f>
        <v>69760</v>
      </c>
      <c r="Q528" s="69"/>
      <c r="R528" s="175">
        <f>SUM(R522:R527)</f>
        <v>142.51195243333768</v>
      </c>
      <c r="S528" s="77"/>
      <c r="T528" s="85">
        <f t="shared" si="324"/>
        <v>2.0470711660260611E-3</v>
      </c>
      <c r="U528" s="69"/>
      <c r="V528" s="84">
        <f>SUM(V522:V527)</f>
        <v>1744</v>
      </c>
    </row>
    <row r="529" spans="2:32" ht="15" customHeight="1">
      <c r="B529" s="72" t="s">
        <v>2024</v>
      </c>
      <c r="C529" s="73" t="s">
        <v>2383</v>
      </c>
      <c r="D529" s="73" t="s">
        <v>2390</v>
      </c>
      <c r="E529" s="73" t="s">
        <v>2390</v>
      </c>
      <c r="F529" s="102">
        <v>4794</v>
      </c>
      <c r="G529" s="102">
        <v>28779</v>
      </c>
      <c r="H529" s="80">
        <f t="shared" si="318"/>
        <v>6.0031289111389237</v>
      </c>
      <c r="J529" s="104">
        <f t="shared" ref="J529:J535" si="326">$J$34</f>
        <v>3.4299999999999997E-2</v>
      </c>
      <c r="L529" s="69">
        <f t="shared" ref="L529:L535" si="327">G529*((1+J529)^2)</f>
        <v>30787.097605709998</v>
      </c>
      <c r="N529" s="69">
        <f t="shared" ref="N529:N535" si="328">L529/$N$6</f>
        <v>17103.943114283331</v>
      </c>
      <c r="P529" s="81">
        <f t="shared" si="291"/>
        <v>17120</v>
      </c>
      <c r="Q529" s="69"/>
      <c r="R529" s="74">
        <f t="shared" si="285"/>
        <v>16.056885716669058</v>
      </c>
      <c r="S529" s="77"/>
      <c r="T529" s="75">
        <f t="shared" si="286"/>
        <v>9.3878268942908921E-4</v>
      </c>
      <c r="U529" s="69"/>
      <c r="V529" s="81">
        <f>P529/40</f>
        <v>428</v>
      </c>
    </row>
    <row r="530" spans="2:32" ht="15" customHeight="1">
      <c r="B530" s="72" t="s">
        <v>2024</v>
      </c>
      <c r="C530" s="73" t="s">
        <v>2383</v>
      </c>
      <c r="D530" s="73" t="s">
        <v>2390</v>
      </c>
      <c r="E530" s="73" t="s">
        <v>2391</v>
      </c>
      <c r="F530" s="102">
        <v>5475</v>
      </c>
      <c r="G530" s="102">
        <v>28505</v>
      </c>
      <c r="H530" s="80">
        <f t="shared" si="318"/>
        <v>5.2063926940639274</v>
      </c>
      <c r="J530" s="104">
        <f t="shared" si="326"/>
        <v>3.4299999999999997E-2</v>
      </c>
      <c r="L530" s="69">
        <f t="shared" si="327"/>
        <v>30493.978847449998</v>
      </c>
      <c r="N530" s="69">
        <f t="shared" si="328"/>
        <v>16941.099359694443</v>
      </c>
      <c r="P530" s="81">
        <f t="shared" si="291"/>
        <v>16960</v>
      </c>
      <c r="Q530" s="69"/>
      <c r="R530" s="74">
        <f t="shared" si="285"/>
        <v>18.900640305557317</v>
      </c>
      <c r="S530" s="77"/>
      <c r="T530" s="75">
        <f t="shared" si="286"/>
        <v>1.1156678739825429E-3</v>
      </c>
      <c r="U530" s="69"/>
      <c r="V530" s="81">
        <f>P530/40</f>
        <v>424</v>
      </c>
    </row>
    <row r="531" spans="2:32" ht="15" customHeight="1">
      <c r="B531" s="72" t="s">
        <v>2024</v>
      </c>
      <c r="C531" s="73" t="s">
        <v>2383</v>
      </c>
      <c r="D531" s="73" t="s">
        <v>2390</v>
      </c>
      <c r="E531" s="73" t="s">
        <v>2392</v>
      </c>
      <c r="F531" s="102">
        <v>3149</v>
      </c>
      <c r="G531" s="102">
        <v>17490</v>
      </c>
      <c r="H531" s="80">
        <f t="shared" si="318"/>
        <v>5.5541441727532552</v>
      </c>
      <c r="J531" s="104">
        <f t="shared" si="326"/>
        <v>3.4299999999999997E-2</v>
      </c>
      <c r="L531" s="69">
        <f t="shared" si="327"/>
        <v>18710.390810099998</v>
      </c>
      <c r="N531" s="69">
        <f t="shared" si="328"/>
        <v>10394.661561166666</v>
      </c>
      <c r="P531" s="81">
        <f t="shared" ref="P531:P534" si="329">ROUNDUP(N531/40,0)*40</f>
        <v>10400</v>
      </c>
      <c r="Q531" s="69"/>
      <c r="R531" s="74">
        <f t="shared" ref="R531:R534" si="330">P531-N531</f>
        <v>5.338438833334294</v>
      </c>
      <c r="S531" s="77"/>
      <c r="T531" s="75">
        <f t="shared" ref="T531:T534" si="331">R531/N531</f>
        <v>5.1357505022367694E-4</v>
      </c>
      <c r="U531" s="69"/>
      <c r="V531" s="81">
        <f t="shared" ref="V531:V534" si="332">P531/40</f>
        <v>260</v>
      </c>
    </row>
    <row r="532" spans="2:32" ht="15" customHeight="1">
      <c r="B532" s="72" t="s">
        <v>2024</v>
      </c>
      <c r="C532" s="73" t="s">
        <v>2383</v>
      </c>
      <c r="D532" s="73" t="s">
        <v>2390</v>
      </c>
      <c r="E532" s="73" t="s">
        <v>2393</v>
      </c>
      <c r="F532" s="102">
        <v>1711</v>
      </c>
      <c r="G532" s="102">
        <v>9964</v>
      </c>
      <c r="H532" s="80">
        <f t="shared" si="318"/>
        <v>5.8234950321449448</v>
      </c>
      <c r="J532" s="104">
        <f t="shared" si="326"/>
        <v>3.4299999999999997E-2</v>
      </c>
      <c r="L532" s="69">
        <f t="shared" si="327"/>
        <v>10659.25294636</v>
      </c>
      <c r="N532" s="69">
        <f t="shared" si="328"/>
        <v>5921.8071924222222</v>
      </c>
      <c r="P532" s="81">
        <f t="shared" si="329"/>
        <v>5960</v>
      </c>
      <c r="Q532" s="69"/>
      <c r="R532" s="74">
        <f t="shared" si="330"/>
        <v>38.192807577777785</v>
      </c>
      <c r="S532" s="77"/>
      <c r="T532" s="75">
        <f t="shared" si="331"/>
        <v>6.4495189283857142E-3</v>
      </c>
      <c r="U532" s="69"/>
      <c r="V532" s="81">
        <f t="shared" si="332"/>
        <v>149</v>
      </c>
      <c r="AD532" s="69"/>
      <c r="AE532" s="69"/>
      <c r="AF532" s="69"/>
    </row>
    <row r="533" spans="2:32" ht="15" customHeight="1">
      <c r="B533" s="72" t="s">
        <v>2024</v>
      </c>
      <c r="C533" s="73" t="s">
        <v>2383</v>
      </c>
      <c r="D533" s="73" t="s">
        <v>2390</v>
      </c>
      <c r="E533" s="73" t="s">
        <v>1513</v>
      </c>
      <c r="F533" s="102">
        <v>2773</v>
      </c>
      <c r="G533" s="102">
        <v>16349</v>
      </c>
      <c r="H533" s="80">
        <f t="shared" si="318"/>
        <v>5.8957807428777498</v>
      </c>
      <c r="J533" s="104">
        <f t="shared" si="326"/>
        <v>3.4299999999999997E-2</v>
      </c>
      <c r="L533" s="69">
        <f t="shared" si="327"/>
        <v>17489.775835010001</v>
      </c>
      <c r="N533" s="69">
        <f t="shared" si="328"/>
        <v>9716.5421305611108</v>
      </c>
      <c r="P533" s="81">
        <f t="shared" si="329"/>
        <v>9720</v>
      </c>
      <c r="Q533" s="69"/>
      <c r="R533" s="74">
        <f t="shared" si="330"/>
        <v>3.4578694388892472</v>
      </c>
      <c r="S533" s="77"/>
      <c r="T533" s="75">
        <f t="shared" si="331"/>
        <v>3.5587448625507706E-4</v>
      </c>
      <c r="U533" s="69"/>
      <c r="V533" s="81">
        <f t="shared" si="332"/>
        <v>243</v>
      </c>
    </row>
    <row r="534" spans="2:32" ht="15" customHeight="1">
      <c r="B534" s="72" t="s">
        <v>2024</v>
      </c>
      <c r="C534" s="73" t="s">
        <v>2383</v>
      </c>
      <c r="D534" s="73" t="s">
        <v>2390</v>
      </c>
      <c r="E534" s="73" t="s">
        <v>2394</v>
      </c>
      <c r="F534" s="102">
        <v>2645</v>
      </c>
      <c r="G534" s="102">
        <v>16687</v>
      </c>
      <c r="H534" s="80">
        <f t="shared" si="318"/>
        <v>6.3088846880907372</v>
      </c>
      <c r="J534" s="104">
        <f t="shared" si="326"/>
        <v>3.4299999999999997E-2</v>
      </c>
      <c r="L534" s="69">
        <f t="shared" si="327"/>
        <v>17851.36028863</v>
      </c>
      <c r="N534" s="69">
        <f t="shared" si="328"/>
        <v>9917.422382572222</v>
      </c>
      <c r="P534" s="81">
        <f t="shared" si="329"/>
        <v>9920</v>
      </c>
      <c r="Q534" s="69"/>
      <c r="R534" s="74">
        <f t="shared" si="330"/>
        <v>2.5776174277780228</v>
      </c>
      <c r="S534" s="77"/>
      <c r="T534" s="75">
        <f t="shared" si="331"/>
        <v>2.599080011261436E-4</v>
      </c>
      <c r="U534" s="69"/>
      <c r="V534" s="81">
        <f t="shared" si="332"/>
        <v>248</v>
      </c>
    </row>
    <row r="535" spans="2:32" ht="15" customHeight="1">
      <c r="B535" s="72" t="s">
        <v>2024</v>
      </c>
      <c r="C535" s="73" t="s">
        <v>2383</v>
      </c>
      <c r="D535" s="73" t="s">
        <v>2390</v>
      </c>
      <c r="E535" s="73" t="s">
        <v>2395</v>
      </c>
      <c r="F535" s="102">
        <v>4460</v>
      </c>
      <c r="G535" s="102">
        <v>26508</v>
      </c>
      <c r="H535" s="80">
        <f t="shared" si="318"/>
        <v>5.9434977578475339</v>
      </c>
      <c r="J535" s="104">
        <f t="shared" si="326"/>
        <v>3.4299999999999997E-2</v>
      </c>
      <c r="L535" s="69">
        <f t="shared" si="327"/>
        <v>28357.63519692</v>
      </c>
      <c r="N535" s="69">
        <f t="shared" si="328"/>
        <v>15754.241776066667</v>
      </c>
      <c r="P535" s="81">
        <f t="shared" si="291"/>
        <v>15760</v>
      </c>
      <c r="Q535" s="69"/>
      <c r="R535" s="74">
        <f t="shared" si="285"/>
        <v>5.7582239333332836</v>
      </c>
      <c r="S535" s="77"/>
      <c r="T535" s="75">
        <f t="shared" si="286"/>
        <v>3.6550308260985248E-4</v>
      </c>
      <c r="U535" s="69"/>
      <c r="V535" s="81">
        <f t="shared" ref="V535:V548" si="333">P535/40</f>
        <v>394</v>
      </c>
    </row>
    <row r="536" spans="2:32" ht="15" customHeight="1" thickBot="1">
      <c r="B536" s="95" t="s">
        <v>2024</v>
      </c>
      <c r="C536" s="96" t="s">
        <v>2383</v>
      </c>
      <c r="D536" s="96" t="s">
        <v>2390</v>
      </c>
      <c r="E536" s="96"/>
      <c r="F536" s="84">
        <f>SUM(F529:F535)</f>
        <v>25007</v>
      </c>
      <c r="G536" s="84">
        <f>SUM(G529:G535)</f>
        <v>144282</v>
      </c>
      <c r="H536" s="159">
        <f t="shared" si="318"/>
        <v>5.7696644939416961</v>
      </c>
      <c r="J536" s="166"/>
      <c r="L536" s="84">
        <f>SUM(L529:L535)</f>
        <v>154349.49153017998</v>
      </c>
      <c r="N536" s="84">
        <f>SUM(N529:N535)</f>
        <v>85749.717516766672</v>
      </c>
      <c r="P536" s="84">
        <f>SUM(P529:P535)</f>
        <v>85840</v>
      </c>
      <c r="Q536" s="69"/>
      <c r="R536" s="175">
        <f>SUM(R529:R535)</f>
        <v>90.282483233339008</v>
      </c>
      <c r="S536" s="77"/>
      <c r="T536" s="85">
        <f t="shared" si="286"/>
        <v>1.0528604157289036E-3</v>
      </c>
      <c r="U536" s="69"/>
      <c r="V536" s="84">
        <f>SUM(V529:V535)</f>
        <v>2146</v>
      </c>
    </row>
    <row r="537" spans="2:32" ht="15" customHeight="1">
      <c r="B537" s="72" t="s">
        <v>2024</v>
      </c>
      <c r="C537" s="73" t="s">
        <v>2383</v>
      </c>
      <c r="D537" s="73" t="s">
        <v>2396</v>
      </c>
      <c r="E537" s="73" t="s">
        <v>2397</v>
      </c>
      <c r="F537" s="102">
        <v>3616</v>
      </c>
      <c r="G537" s="102">
        <v>21384</v>
      </c>
      <c r="H537" s="80">
        <f t="shared" si="318"/>
        <v>5.913716814159292</v>
      </c>
      <c r="J537" s="104">
        <f t="shared" ref="J537:J542" si="334">$J$34</f>
        <v>3.4299999999999997E-2</v>
      </c>
      <c r="L537" s="69">
        <f t="shared" ref="L537:L542" si="335">G537*((1+J537)^2)</f>
        <v>22876.10046216</v>
      </c>
      <c r="N537" s="69">
        <f t="shared" ref="N537:N542" si="336">L537/$N$6</f>
        <v>12708.9447012</v>
      </c>
      <c r="P537" s="81">
        <f t="shared" si="291"/>
        <v>12720</v>
      </c>
      <c r="Q537" s="69"/>
      <c r="R537" s="74">
        <f t="shared" si="285"/>
        <v>11.055298799999946</v>
      </c>
      <c r="S537" s="77"/>
      <c r="T537" s="75">
        <f t="shared" si="286"/>
        <v>8.6988330344659425E-4</v>
      </c>
      <c r="U537" s="69"/>
      <c r="V537" s="81">
        <f t="shared" si="333"/>
        <v>318</v>
      </c>
    </row>
    <row r="538" spans="2:32" ht="15" customHeight="1">
      <c r="B538" s="72" t="s">
        <v>2024</v>
      </c>
      <c r="C538" s="73" t="s">
        <v>2383</v>
      </c>
      <c r="D538" s="73" t="s">
        <v>2396</v>
      </c>
      <c r="E538" s="73" t="s">
        <v>2398</v>
      </c>
      <c r="F538" s="102">
        <v>2351</v>
      </c>
      <c r="G538" s="102">
        <v>14359</v>
      </c>
      <c r="H538" s="80">
        <f t="shared" si="318"/>
        <v>6.1076137813696301</v>
      </c>
      <c r="J538" s="104">
        <f t="shared" si="334"/>
        <v>3.4299999999999997E-2</v>
      </c>
      <c r="L538" s="69">
        <f t="shared" si="335"/>
        <v>15360.920619909999</v>
      </c>
      <c r="N538" s="69">
        <f t="shared" si="336"/>
        <v>8533.8447888388873</v>
      </c>
      <c r="P538" s="81">
        <f t="shared" si="291"/>
        <v>8560</v>
      </c>
      <c r="Q538" s="69"/>
      <c r="R538" s="74">
        <f t="shared" si="285"/>
        <v>26.155211161112675</v>
      </c>
      <c r="S538" s="77"/>
      <c r="T538" s="75">
        <f t="shared" si="286"/>
        <v>3.0648801106999447E-3</v>
      </c>
      <c r="U538" s="69"/>
      <c r="V538" s="81">
        <f t="shared" si="333"/>
        <v>214</v>
      </c>
    </row>
    <row r="539" spans="2:32" ht="15" customHeight="1">
      <c r="B539" s="72" t="s">
        <v>2024</v>
      </c>
      <c r="C539" s="73" t="s">
        <v>2383</v>
      </c>
      <c r="D539" s="73" t="s">
        <v>2396</v>
      </c>
      <c r="E539" s="73" t="s">
        <v>2399</v>
      </c>
      <c r="F539" s="102">
        <v>2622</v>
      </c>
      <c r="G539" s="102">
        <v>16244</v>
      </c>
      <c r="H539" s="80">
        <f t="shared" si="318"/>
        <v>6.1952707856598019</v>
      </c>
      <c r="J539" s="104">
        <f t="shared" si="334"/>
        <v>3.4299999999999997E-2</v>
      </c>
      <c r="L539" s="69">
        <f t="shared" si="335"/>
        <v>17377.449303559999</v>
      </c>
      <c r="N539" s="69">
        <f t="shared" si="336"/>
        <v>9654.1385019777772</v>
      </c>
      <c r="P539" s="81">
        <f t="shared" si="291"/>
        <v>9680</v>
      </c>
      <c r="Q539" s="69"/>
      <c r="R539" s="74">
        <f t="shared" si="285"/>
        <v>25.861498022222804</v>
      </c>
      <c r="S539" s="77"/>
      <c r="T539" s="75">
        <f t="shared" si="286"/>
        <v>2.6787991509469992E-3</v>
      </c>
      <c r="U539" s="69"/>
      <c r="V539" s="81">
        <f t="shared" si="333"/>
        <v>242</v>
      </c>
    </row>
    <row r="540" spans="2:32" ht="15" customHeight="1">
      <c r="B540" s="72" t="s">
        <v>2024</v>
      </c>
      <c r="C540" s="73" t="s">
        <v>2383</v>
      </c>
      <c r="D540" s="73" t="s">
        <v>2396</v>
      </c>
      <c r="E540" s="73" t="s">
        <v>2396</v>
      </c>
      <c r="F540" s="102">
        <v>2696</v>
      </c>
      <c r="G540" s="102">
        <v>15326</v>
      </c>
      <c r="H540" s="80">
        <f t="shared" si="318"/>
        <v>5.6847181008902075</v>
      </c>
      <c r="J540" s="104">
        <f t="shared" si="334"/>
        <v>3.4299999999999997E-2</v>
      </c>
      <c r="L540" s="69">
        <f t="shared" si="335"/>
        <v>16395.394485739998</v>
      </c>
      <c r="N540" s="69">
        <f t="shared" si="336"/>
        <v>9108.5524920777771</v>
      </c>
      <c r="P540" s="81">
        <f t="shared" si="291"/>
        <v>9120</v>
      </c>
      <c r="Q540" s="69"/>
      <c r="R540" s="74">
        <f t="shared" si="285"/>
        <v>11.44750792222294</v>
      </c>
      <c r="S540" s="77"/>
      <c r="T540" s="75">
        <f t="shared" si="286"/>
        <v>1.256786732269423E-3</v>
      </c>
      <c r="U540" s="69"/>
      <c r="V540" s="81">
        <f t="shared" si="333"/>
        <v>228</v>
      </c>
    </row>
    <row r="541" spans="2:32" ht="15" customHeight="1">
      <c r="B541" s="72" t="s">
        <v>2024</v>
      </c>
      <c r="C541" s="73" t="s">
        <v>2383</v>
      </c>
      <c r="D541" s="73" t="s">
        <v>2396</v>
      </c>
      <c r="E541" s="73" t="s">
        <v>2400</v>
      </c>
      <c r="F541" s="102">
        <v>6459</v>
      </c>
      <c r="G541" s="102">
        <v>32681</v>
      </c>
      <c r="H541" s="80">
        <f t="shared" si="318"/>
        <v>5.0597615729989158</v>
      </c>
      <c r="J541" s="104">
        <f t="shared" si="334"/>
        <v>3.4299999999999997E-2</v>
      </c>
      <c r="L541" s="69">
        <f t="shared" si="335"/>
        <v>34961.365469689998</v>
      </c>
      <c r="N541" s="69">
        <f t="shared" si="336"/>
        <v>19422.980816494444</v>
      </c>
      <c r="P541" s="81">
        <f t="shared" si="291"/>
        <v>19440</v>
      </c>
      <c r="Q541" s="69"/>
      <c r="R541" s="74">
        <f t="shared" ref="R541:R583" si="337">P541-N541</f>
        <v>17.019183505555702</v>
      </c>
      <c r="S541" s="77"/>
      <c r="T541" s="75">
        <f t="shared" ref="T541:T583" si="338">R541/N541</f>
        <v>8.7623952607226063E-4</v>
      </c>
      <c r="U541" s="69"/>
      <c r="V541" s="81">
        <f t="shared" si="333"/>
        <v>486</v>
      </c>
    </row>
    <row r="542" spans="2:32" ht="15" customHeight="1">
      <c r="B542" s="72" t="s">
        <v>2024</v>
      </c>
      <c r="C542" s="73" t="s">
        <v>2383</v>
      </c>
      <c r="D542" s="73" t="s">
        <v>2396</v>
      </c>
      <c r="E542" s="73" t="s">
        <v>2401</v>
      </c>
      <c r="F542" s="102">
        <v>4200</v>
      </c>
      <c r="G542" s="102">
        <v>24660</v>
      </c>
      <c r="H542" s="80">
        <f t="shared" si="318"/>
        <v>5.871428571428571</v>
      </c>
      <c r="J542" s="104">
        <f t="shared" si="334"/>
        <v>3.4299999999999997E-2</v>
      </c>
      <c r="L542" s="69">
        <f t="shared" si="335"/>
        <v>26380.6882434</v>
      </c>
      <c r="N542" s="69">
        <f t="shared" si="336"/>
        <v>14655.937913</v>
      </c>
      <c r="P542" s="81">
        <f t="shared" si="291"/>
        <v>14680</v>
      </c>
      <c r="Q542" s="69"/>
      <c r="R542" s="74">
        <f t="shared" si="337"/>
        <v>24.062087000000247</v>
      </c>
      <c r="S542" s="77"/>
      <c r="T542" s="75">
        <f t="shared" si="338"/>
        <v>1.6417978257574955E-3</v>
      </c>
      <c r="U542" s="69"/>
      <c r="V542" s="81">
        <f t="shared" si="333"/>
        <v>367</v>
      </c>
    </row>
    <row r="543" spans="2:32" ht="15" customHeight="1" thickBot="1">
      <c r="B543" s="95" t="s">
        <v>2024</v>
      </c>
      <c r="C543" s="96" t="s">
        <v>2383</v>
      </c>
      <c r="D543" s="96" t="s">
        <v>2396</v>
      </c>
      <c r="E543" s="96"/>
      <c r="F543" s="84">
        <f>SUM(F537:F542)</f>
        <v>21944</v>
      </c>
      <c r="G543" s="84">
        <f>SUM(G537:G542)</f>
        <v>124654</v>
      </c>
      <c r="H543" s="159">
        <f t="shared" si="318"/>
        <v>5.6805504921618661</v>
      </c>
      <c r="J543" s="166"/>
      <c r="L543" s="84">
        <f>SUM(L537:L542)</f>
        <v>133351.91858445999</v>
      </c>
      <c r="N543" s="84">
        <f>SUM(N537:N542)</f>
        <v>74084.399213588884</v>
      </c>
      <c r="P543" s="84">
        <f>SUM(P537:P542)</f>
        <v>74200</v>
      </c>
      <c r="Q543" s="69"/>
      <c r="R543" s="175">
        <f>SUM(R537:R542)</f>
        <v>115.60078641111431</v>
      </c>
      <c r="S543" s="77"/>
      <c r="T543" s="85">
        <f t="shared" si="338"/>
        <v>1.5603931143158992E-3</v>
      </c>
      <c r="U543" s="69"/>
      <c r="V543" s="84">
        <f>SUM(V537:V542)</f>
        <v>1855</v>
      </c>
    </row>
    <row r="544" spans="2:32" ht="15" customHeight="1" thickBot="1">
      <c r="B544" s="72"/>
      <c r="C544" s="73"/>
      <c r="D544" s="73"/>
      <c r="E544" s="73"/>
      <c r="F544" s="87">
        <f>F543+F536+F528</f>
        <v>66802</v>
      </c>
      <c r="G544" s="87">
        <f>G543+G536+G528</f>
        <v>386074</v>
      </c>
      <c r="H544" s="161">
        <f t="shared" si="318"/>
        <v>5.7793778629382357</v>
      </c>
      <c r="J544" s="169"/>
      <c r="L544" s="87">
        <f>L543+L536+L528</f>
        <v>413012.88860025996</v>
      </c>
      <c r="N544" s="87">
        <f>N543+N536+N528</f>
        <v>229451.60477792221</v>
      </c>
      <c r="P544" s="87">
        <f>P543+P536+P528</f>
        <v>229800</v>
      </c>
      <c r="Q544" s="69"/>
      <c r="R544" s="176">
        <f>R543+R536+R528</f>
        <v>348.395222077791</v>
      </c>
      <c r="S544" s="77"/>
      <c r="T544" s="86">
        <f t="shared" si="338"/>
        <v>1.5183821547684966E-3</v>
      </c>
      <c r="U544" s="69"/>
      <c r="V544" s="87">
        <f>V543+V536+V528</f>
        <v>5745</v>
      </c>
    </row>
    <row r="545" spans="2:27" ht="15" customHeight="1">
      <c r="B545" s="72"/>
      <c r="C545" s="73"/>
      <c r="D545" s="73"/>
      <c r="E545" s="72" t="s">
        <v>1</v>
      </c>
      <c r="F545" s="79"/>
      <c r="G545" s="88"/>
      <c r="H545" s="80"/>
      <c r="J545" s="104"/>
      <c r="K545" s="88"/>
      <c r="L545" s="88"/>
      <c r="M545" s="88"/>
      <c r="N545" s="88"/>
      <c r="O545" s="88"/>
      <c r="P545" s="88"/>
      <c r="Q545" s="88"/>
      <c r="R545" s="89"/>
      <c r="S545" s="88"/>
      <c r="T545" s="91"/>
      <c r="U545" s="88"/>
      <c r="V545" s="88"/>
      <c r="W545" s="88"/>
      <c r="X545" s="88"/>
      <c r="Y545" s="88"/>
      <c r="Z545" s="88"/>
      <c r="AA545" s="88"/>
    </row>
    <row r="546" spans="2:27" ht="15" customHeight="1">
      <c r="B546" s="72" t="s">
        <v>2024</v>
      </c>
      <c r="C546" s="73" t="s">
        <v>2402</v>
      </c>
      <c r="D546" s="73" t="s">
        <v>2403</v>
      </c>
      <c r="E546" s="73" t="s">
        <v>2404</v>
      </c>
      <c r="F546" s="102">
        <v>5847</v>
      </c>
      <c r="G546" s="102">
        <v>35380</v>
      </c>
      <c r="H546" s="80">
        <f t="shared" ref="H546:H558" si="339">G546/F546</f>
        <v>6.0509663075081237</v>
      </c>
      <c r="J546" s="104">
        <f>$J$36</f>
        <v>3.95E-2</v>
      </c>
      <c r="L546" s="69">
        <f>G546*((1+J546)^2)</f>
        <v>38230.221645000005</v>
      </c>
      <c r="N546" s="69">
        <f>L546/$N$6</f>
        <v>21239.012025000004</v>
      </c>
      <c r="P546" s="81">
        <f t="shared" si="291"/>
        <v>21240</v>
      </c>
      <c r="Q546" s="69"/>
      <c r="R546" s="74">
        <f t="shared" si="337"/>
        <v>0.98797499999636784</v>
      </c>
      <c r="S546" s="77"/>
      <c r="T546" s="75">
        <f t="shared" si="338"/>
        <v>4.6516994238406326E-5</v>
      </c>
      <c r="U546" s="69"/>
      <c r="V546" s="81">
        <f t="shared" si="333"/>
        <v>531</v>
      </c>
    </row>
    <row r="547" spans="2:27" ht="15" customHeight="1">
      <c r="B547" s="72" t="s">
        <v>2024</v>
      </c>
      <c r="C547" s="73" t="s">
        <v>2402</v>
      </c>
      <c r="D547" s="73" t="s">
        <v>2403</v>
      </c>
      <c r="E547" s="73" t="s">
        <v>2405</v>
      </c>
      <c r="F547" s="102">
        <v>5394</v>
      </c>
      <c r="G547" s="102">
        <v>32765</v>
      </c>
      <c r="H547" s="80">
        <f t="shared" si="339"/>
        <v>6.0743418613274009</v>
      </c>
      <c r="J547" s="104">
        <f>$J$36</f>
        <v>3.95E-2</v>
      </c>
      <c r="L547" s="69">
        <f>G547*((1+J547)^2)</f>
        <v>35404.55659125001</v>
      </c>
      <c r="N547" s="69">
        <f>L547/$N$6</f>
        <v>19669.198106250005</v>
      </c>
      <c r="P547" s="81">
        <f t="shared" si="291"/>
        <v>19680</v>
      </c>
      <c r="Q547" s="69"/>
      <c r="R547" s="74">
        <f t="shared" si="337"/>
        <v>10.801893749994633</v>
      </c>
      <c r="S547" s="77"/>
      <c r="T547" s="75">
        <f t="shared" si="338"/>
        <v>5.4917814603546377E-4</v>
      </c>
      <c r="U547" s="69"/>
      <c r="V547" s="81">
        <f t="shared" si="333"/>
        <v>492</v>
      </c>
    </row>
    <row r="548" spans="2:27" ht="15" customHeight="1">
      <c r="B548" s="72" t="s">
        <v>2024</v>
      </c>
      <c r="C548" s="73" t="s">
        <v>2402</v>
      </c>
      <c r="D548" s="73" t="s">
        <v>2403</v>
      </c>
      <c r="E548" s="73" t="s">
        <v>2406</v>
      </c>
      <c r="F548" s="102">
        <v>740</v>
      </c>
      <c r="G548" s="102">
        <v>3576</v>
      </c>
      <c r="H548" s="80">
        <f t="shared" si="339"/>
        <v>4.8324324324324328</v>
      </c>
      <c r="J548" s="104">
        <f>$J$36</f>
        <v>3.95E-2</v>
      </c>
      <c r="L548" s="69">
        <f>G548*((1+J548)^2)</f>
        <v>3864.083454000001</v>
      </c>
      <c r="N548" s="69">
        <f>L548/$N$6</f>
        <v>2146.7130300000003</v>
      </c>
      <c r="P548" s="81">
        <f t="shared" si="291"/>
        <v>2160</v>
      </c>
      <c r="Q548" s="69"/>
      <c r="R548" s="74">
        <f t="shared" si="337"/>
        <v>13.286969999999656</v>
      </c>
      <c r="S548" s="77"/>
      <c r="T548" s="75">
        <f t="shared" si="338"/>
        <v>6.1894486195016264E-3</v>
      </c>
      <c r="U548" s="69"/>
      <c r="V548" s="81">
        <f t="shared" si="333"/>
        <v>54</v>
      </c>
    </row>
    <row r="549" spans="2:27" ht="15" customHeight="1">
      <c r="B549" s="72" t="s">
        <v>2024</v>
      </c>
      <c r="C549" s="73" t="s">
        <v>2402</v>
      </c>
      <c r="D549" s="73" t="s">
        <v>2403</v>
      </c>
      <c r="E549" s="73" t="s">
        <v>2407</v>
      </c>
      <c r="F549" s="102">
        <v>3342</v>
      </c>
      <c r="G549" s="102">
        <v>19499</v>
      </c>
      <c r="H549" s="80">
        <f t="shared" si="339"/>
        <v>5.8345302214242967</v>
      </c>
      <c r="J549" s="104">
        <f>$J$36</f>
        <v>3.95E-2</v>
      </c>
      <c r="L549" s="69">
        <f>G549*((1+J549)^2)</f>
        <v>21069.844314750004</v>
      </c>
      <c r="N549" s="69">
        <f>L549/$N$6</f>
        <v>11705.469063750003</v>
      </c>
      <c r="P549" s="81">
        <f t="shared" ref="P549:P550" si="340">ROUNDUP(N549/40,0)*40</f>
        <v>11720</v>
      </c>
      <c r="Q549" s="69"/>
      <c r="R549" s="74">
        <f t="shared" ref="R549:R550" si="341">P549-N549</f>
        <v>14.530936249997467</v>
      </c>
      <c r="S549" s="77"/>
      <c r="T549" s="75">
        <f t="shared" ref="T549:T551" si="342">R549/N549</f>
        <v>1.2413800908668831E-3</v>
      </c>
      <c r="U549" s="69"/>
      <c r="V549" s="81">
        <f t="shared" ref="V549:V550" si="343">P549/40</f>
        <v>293</v>
      </c>
    </row>
    <row r="550" spans="2:27" ht="15" customHeight="1">
      <c r="B550" s="72" t="s">
        <v>2024</v>
      </c>
      <c r="C550" s="73" t="s">
        <v>2402</v>
      </c>
      <c r="D550" s="73" t="s">
        <v>2403</v>
      </c>
      <c r="E550" s="73" t="s">
        <v>2408</v>
      </c>
      <c r="F550" s="102">
        <v>5617</v>
      </c>
      <c r="G550" s="102">
        <v>34581</v>
      </c>
      <c r="H550" s="80">
        <f t="shared" si="339"/>
        <v>6.1564892291258682</v>
      </c>
      <c r="J550" s="104">
        <f>$J$36</f>
        <v>3.95E-2</v>
      </c>
      <c r="L550" s="69">
        <f>G550*((1+J550)^2)</f>
        <v>37366.85400525001</v>
      </c>
      <c r="N550" s="69">
        <f>L550/$N$6</f>
        <v>20759.363336250004</v>
      </c>
      <c r="P550" s="81">
        <f t="shared" si="340"/>
        <v>20760</v>
      </c>
      <c r="Q550" s="69"/>
      <c r="R550" s="74">
        <f t="shared" si="341"/>
        <v>0.63666374999593245</v>
      </c>
      <c r="S550" s="77"/>
      <c r="T550" s="75">
        <f t="shared" si="342"/>
        <v>3.0668751236902823E-5</v>
      </c>
      <c r="U550" s="69"/>
      <c r="V550" s="81">
        <f t="shared" si="343"/>
        <v>519</v>
      </c>
    </row>
    <row r="551" spans="2:27" ht="15" customHeight="1" thickBot="1">
      <c r="B551" s="95" t="s">
        <v>2024</v>
      </c>
      <c r="C551" s="96" t="s">
        <v>2402</v>
      </c>
      <c r="D551" s="96" t="s">
        <v>2403</v>
      </c>
      <c r="E551" s="96"/>
      <c r="F551" s="84">
        <f>SUM(F546:F550)</f>
        <v>20940</v>
      </c>
      <c r="G551" s="84">
        <f>SUM(G546:G550)</f>
        <v>125801</v>
      </c>
      <c r="H551" s="159">
        <f t="shared" si="339"/>
        <v>6.0076886341929319</v>
      </c>
      <c r="J551" s="166"/>
      <c r="L551" s="84">
        <f>SUM(L546:L550)</f>
        <v>135935.56001025005</v>
      </c>
      <c r="N551" s="84">
        <f>SUM(N546:N550)</f>
        <v>75519.755561250015</v>
      </c>
      <c r="P551" s="84">
        <f>SUM(P546:P550)</f>
        <v>75560</v>
      </c>
      <c r="Q551" s="69"/>
      <c r="R551" s="175">
        <f>SUM(R546:R550)</f>
        <v>40.244438749984056</v>
      </c>
      <c r="S551" s="77"/>
      <c r="T551" s="85">
        <f t="shared" si="342"/>
        <v>5.3289948372971035E-4</v>
      </c>
      <c r="U551" s="69"/>
      <c r="V551" s="84">
        <f>SUM(V546:V550)</f>
        <v>1889</v>
      </c>
    </row>
    <row r="552" spans="2:27" ht="15" customHeight="1">
      <c r="B552" s="72" t="s">
        <v>2024</v>
      </c>
      <c r="C552" s="73" t="s">
        <v>2402</v>
      </c>
      <c r="D552" s="73" t="s">
        <v>2409</v>
      </c>
      <c r="E552" s="73" t="s">
        <v>2410</v>
      </c>
      <c r="F552" s="102">
        <v>3559</v>
      </c>
      <c r="G552" s="102">
        <v>20432</v>
      </c>
      <c r="H552" s="80">
        <f t="shared" si="339"/>
        <v>5.7409384658611966</v>
      </c>
      <c r="J552" s="104">
        <f>$J$36</f>
        <v>3.95E-2</v>
      </c>
      <c r="L552" s="69">
        <f>G552*((1+J552)^2)</f>
        <v>22078.007028000004</v>
      </c>
      <c r="N552" s="69">
        <f>L552/$N$6</f>
        <v>12265.559460000002</v>
      </c>
      <c r="P552" s="81">
        <f t="shared" ref="P552:P555" si="344">ROUNDUP(N552/40,0)*40</f>
        <v>12280</v>
      </c>
      <c r="Q552" s="69"/>
      <c r="R552" s="74">
        <f t="shared" ref="R552:R555" si="345">P552-N552</f>
        <v>14.440539999997782</v>
      </c>
      <c r="S552" s="77"/>
      <c r="T552" s="75">
        <f t="shared" ref="T552:T555" si="346">R552/N552</f>
        <v>1.1773242017284859E-3</v>
      </c>
      <c r="U552" s="69"/>
      <c r="V552" s="81">
        <f t="shared" ref="V552:V555" si="347">P552/40</f>
        <v>307</v>
      </c>
    </row>
    <row r="553" spans="2:27" ht="15" customHeight="1">
      <c r="B553" s="72" t="s">
        <v>2024</v>
      </c>
      <c r="C553" s="73" t="s">
        <v>2402</v>
      </c>
      <c r="D553" s="73" t="s">
        <v>2409</v>
      </c>
      <c r="E553" s="73" t="s">
        <v>2411</v>
      </c>
      <c r="F553" s="102">
        <v>8694</v>
      </c>
      <c r="G553" s="102">
        <v>54168</v>
      </c>
      <c r="H553" s="80">
        <f t="shared" si="339"/>
        <v>6.2305037957211873</v>
      </c>
      <c r="J553" s="104">
        <f>$J$36</f>
        <v>3.95E-2</v>
      </c>
      <c r="L553" s="69">
        <f>G553*((1+J553)^2)</f>
        <v>58531.787622000011</v>
      </c>
      <c r="N553" s="69">
        <f>L553/$N$6</f>
        <v>32517.659790000005</v>
      </c>
      <c r="P553" s="81">
        <f t="shared" si="344"/>
        <v>32520</v>
      </c>
      <c r="Q553" s="69"/>
      <c r="R553" s="74">
        <f t="shared" si="345"/>
        <v>2.3402099999948405</v>
      </c>
      <c r="S553" s="77"/>
      <c r="T553" s="75">
        <f t="shared" si="346"/>
        <v>7.1967356049235556E-5</v>
      </c>
      <c r="U553" s="69"/>
      <c r="V553" s="81">
        <f t="shared" si="347"/>
        <v>813</v>
      </c>
    </row>
    <row r="554" spans="2:27" ht="15" customHeight="1">
      <c r="B554" s="72" t="s">
        <v>2024</v>
      </c>
      <c r="C554" s="73" t="s">
        <v>2402</v>
      </c>
      <c r="D554" s="73" t="s">
        <v>2409</v>
      </c>
      <c r="E554" s="73" t="s">
        <v>2412</v>
      </c>
      <c r="F554" s="102">
        <v>7838</v>
      </c>
      <c r="G554" s="102">
        <v>47591</v>
      </c>
      <c r="H554" s="80">
        <f t="shared" si="339"/>
        <v>6.071829548354172</v>
      </c>
      <c r="J554" s="104">
        <f>$J$36</f>
        <v>3.95E-2</v>
      </c>
      <c r="L554" s="69">
        <f>G554*((1+J554)^2)</f>
        <v>51424.942857750008</v>
      </c>
      <c r="N554" s="69">
        <f>L554/$N$6</f>
        <v>28569.412698750002</v>
      </c>
      <c r="P554" s="81">
        <f t="shared" si="344"/>
        <v>28600</v>
      </c>
      <c r="Q554" s="69"/>
      <c r="R554" s="74">
        <f t="shared" si="345"/>
        <v>30.587301249997836</v>
      </c>
      <c r="S554" s="77"/>
      <c r="T554" s="75">
        <f t="shared" si="346"/>
        <v>1.0706310827081204E-3</v>
      </c>
      <c r="U554" s="69"/>
      <c r="V554" s="81">
        <f t="shared" si="347"/>
        <v>715</v>
      </c>
    </row>
    <row r="555" spans="2:27" ht="15" customHeight="1">
      <c r="B555" s="72" t="s">
        <v>2024</v>
      </c>
      <c r="C555" s="73" t="s">
        <v>2402</v>
      </c>
      <c r="D555" s="73" t="s">
        <v>2409</v>
      </c>
      <c r="E555" s="73" t="s">
        <v>2413</v>
      </c>
      <c r="F555" s="102">
        <v>4977</v>
      </c>
      <c r="G555" s="102">
        <v>28702</v>
      </c>
      <c r="H555" s="80">
        <f t="shared" si="339"/>
        <v>5.7669278681936911</v>
      </c>
      <c r="J555" s="104">
        <f>$J$36</f>
        <v>3.95E-2</v>
      </c>
      <c r="L555" s="69">
        <f>G555*((1+J555)^2)</f>
        <v>31014.240295500007</v>
      </c>
      <c r="N555" s="69">
        <f>L555/$N$6</f>
        <v>17230.133497500003</v>
      </c>
      <c r="P555" s="81">
        <f t="shared" si="344"/>
        <v>17240</v>
      </c>
      <c r="Q555" s="69"/>
      <c r="R555" s="74">
        <f t="shared" si="345"/>
        <v>9.8665024999972957</v>
      </c>
      <c r="S555" s="77"/>
      <c r="T555" s="75">
        <f t="shared" si="346"/>
        <v>5.7263064743107595E-4</v>
      </c>
      <c r="U555" s="69"/>
      <c r="V555" s="81">
        <f t="shared" si="347"/>
        <v>431</v>
      </c>
    </row>
    <row r="556" spans="2:27" ht="15" customHeight="1">
      <c r="B556" s="72" t="s">
        <v>2024</v>
      </c>
      <c r="C556" s="73" t="s">
        <v>2402</v>
      </c>
      <c r="D556" s="73" t="s">
        <v>2409</v>
      </c>
      <c r="E556" s="73" t="s">
        <v>2414</v>
      </c>
      <c r="F556" s="102">
        <v>1463</v>
      </c>
      <c r="G556" s="102">
        <v>6936</v>
      </c>
      <c r="H556" s="80">
        <f t="shared" si="339"/>
        <v>4.7409432672590563</v>
      </c>
      <c r="J556" s="104">
        <f>$J$36</f>
        <v>3.95E-2</v>
      </c>
      <c r="L556" s="69">
        <f>G556*((1+J556)^2)</f>
        <v>7494.7658940000019</v>
      </c>
      <c r="N556" s="69">
        <f>L556/$N$6</f>
        <v>4163.7588300000007</v>
      </c>
      <c r="P556" s="81">
        <f t="shared" ref="P556:P583" si="348">ROUNDUP(N556/40,0)*40</f>
        <v>4200</v>
      </c>
      <c r="Q556" s="69"/>
      <c r="R556" s="74">
        <f t="shared" si="337"/>
        <v>36.241169999999329</v>
      </c>
      <c r="S556" s="77"/>
      <c r="T556" s="75">
        <f t="shared" si="338"/>
        <v>8.7039551231643548E-3</v>
      </c>
      <c r="U556" s="69"/>
      <c r="V556" s="81">
        <f t="shared" ref="V556:V568" si="349">P556/40</f>
        <v>105</v>
      </c>
    </row>
    <row r="557" spans="2:27" ht="15" customHeight="1" thickBot="1">
      <c r="B557" s="95" t="s">
        <v>2024</v>
      </c>
      <c r="C557" s="96" t="s">
        <v>2402</v>
      </c>
      <c r="D557" s="96" t="s">
        <v>2409</v>
      </c>
      <c r="E557" s="96"/>
      <c r="F557" s="84">
        <f>SUM(F552:F556)</f>
        <v>26531</v>
      </c>
      <c r="G557" s="84">
        <f>SUM(G552:G556)</f>
        <v>157829</v>
      </c>
      <c r="H557" s="159">
        <f t="shared" si="339"/>
        <v>5.9488522860050503</v>
      </c>
      <c r="J557" s="166"/>
      <c r="L557" s="84">
        <f>SUM(L552:L556)</f>
        <v>170543.74369725003</v>
      </c>
      <c r="N557" s="84">
        <f>SUM(N552:N556)</f>
        <v>94746.524276250027</v>
      </c>
      <c r="P557" s="84">
        <f>SUM(P552:P556)</f>
        <v>94840</v>
      </c>
      <c r="Q557" s="69"/>
      <c r="R557" s="175">
        <f>SUM(R552:R556)</f>
        <v>93.475723749987083</v>
      </c>
      <c r="S557" s="77"/>
      <c r="T557" s="85">
        <f t="shared" si="338"/>
        <v>9.8658736522558126E-4</v>
      </c>
      <c r="U557" s="69"/>
      <c r="V557" s="84">
        <f>SUM(V552:V556)</f>
        <v>2371</v>
      </c>
    </row>
    <row r="558" spans="2:27" ht="15" customHeight="1" thickBot="1">
      <c r="B558" s="72"/>
      <c r="C558" s="73"/>
      <c r="D558" s="73"/>
      <c r="E558" s="73"/>
      <c r="F558" s="87">
        <f>F557+F551</f>
        <v>47471</v>
      </c>
      <c r="G558" s="87">
        <f>G557+G551</f>
        <v>283630</v>
      </c>
      <c r="H558" s="161">
        <f t="shared" si="339"/>
        <v>5.9748056708306123</v>
      </c>
      <c r="J558" s="169"/>
      <c r="K558" s="88"/>
      <c r="L558" s="87">
        <f>L557+L551</f>
        <v>306479.3037075001</v>
      </c>
      <c r="M558" s="88"/>
      <c r="N558" s="87">
        <f>N557+N551</f>
        <v>170266.27983750004</v>
      </c>
      <c r="O558" s="88"/>
      <c r="P558" s="87">
        <f>P557+P551</f>
        <v>170400</v>
      </c>
      <c r="Q558" s="88"/>
      <c r="R558" s="176">
        <f>R557+R551</f>
        <v>133.72016249997114</v>
      </c>
      <c r="S558" s="88"/>
      <c r="T558" s="86">
        <f t="shared" si="338"/>
        <v>7.8535904248094195E-4</v>
      </c>
      <c r="U558" s="88"/>
      <c r="V558" s="87">
        <f>V557+V551</f>
        <v>4260</v>
      </c>
      <c r="W558" s="88"/>
      <c r="X558" s="88"/>
      <c r="Y558" s="88"/>
      <c r="Z558" s="88"/>
    </row>
    <row r="559" spans="2:27" ht="15" customHeight="1">
      <c r="B559" s="72"/>
      <c r="C559" s="73"/>
      <c r="D559" s="73"/>
      <c r="E559" s="72" t="s">
        <v>1</v>
      </c>
      <c r="F559" s="79"/>
      <c r="G559" s="88"/>
      <c r="H559" s="80"/>
      <c r="J559" s="104"/>
      <c r="K559" s="88"/>
      <c r="L559" s="88"/>
      <c r="M559" s="88"/>
      <c r="N559" s="88"/>
      <c r="O559" s="88"/>
      <c r="P559" s="88"/>
      <c r="Q559" s="88"/>
      <c r="R559" s="89"/>
      <c r="S559" s="88"/>
      <c r="T559" s="91"/>
      <c r="U559" s="88"/>
      <c r="V559" s="88"/>
      <c r="W559" s="88"/>
      <c r="X559" s="88"/>
      <c r="Y559" s="88"/>
      <c r="Z559" s="88"/>
    </row>
    <row r="560" spans="2:27" ht="15" customHeight="1">
      <c r="B560" s="72" t="s">
        <v>2024</v>
      </c>
      <c r="C560" s="73" t="s">
        <v>2415</v>
      </c>
      <c r="D560" s="73" t="s">
        <v>2416</v>
      </c>
      <c r="E560" s="73" t="s">
        <v>2417</v>
      </c>
      <c r="F560" s="102">
        <v>3408</v>
      </c>
      <c r="G560" s="102">
        <v>18727</v>
      </c>
      <c r="H560" s="80">
        <f t="shared" ref="H560:H581" si="350">G560/F560</f>
        <v>5.495011737089202</v>
      </c>
      <c r="J560" s="104">
        <f t="shared" ref="J560:J580" si="351">$J$29</f>
        <v>2.3599999999999999E-2</v>
      </c>
      <c r="L560" s="69">
        <f t="shared" ref="L560:L580" si="352">G560*((1+J560)^2)</f>
        <v>19621.344589920001</v>
      </c>
      <c r="N560" s="69">
        <f t="shared" ref="N560:N580" si="353">L560/$N$6</f>
        <v>10900.7469944</v>
      </c>
      <c r="P560" s="81">
        <f t="shared" si="348"/>
        <v>10920</v>
      </c>
      <c r="Q560" s="69"/>
      <c r="R560" s="74">
        <f t="shared" si="337"/>
        <v>19.253005599999597</v>
      </c>
      <c r="S560" s="77"/>
      <c r="T560" s="75">
        <f t="shared" si="338"/>
        <v>1.7662097478173167E-3</v>
      </c>
      <c r="U560" s="69"/>
      <c r="V560" s="81">
        <f t="shared" si="349"/>
        <v>273</v>
      </c>
    </row>
    <row r="561" spans="2:22" ht="15" customHeight="1">
      <c r="B561" s="72" t="s">
        <v>2024</v>
      </c>
      <c r="C561" s="73" t="s">
        <v>2415</v>
      </c>
      <c r="D561" s="73" t="s">
        <v>2416</v>
      </c>
      <c r="E561" s="73" t="s">
        <v>2418</v>
      </c>
      <c r="F561" s="102">
        <v>2091</v>
      </c>
      <c r="G561" s="102">
        <v>8461</v>
      </c>
      <c r="H561" s="80">
        <f t="shared" si="350"/>
        <v>4.0463892874222864</v>
      </c>
      <c r="J561" s="104">
        <f t="shared" si="351"/>
        <v>2.3599999999999999E-2</v>
      </c>
      <c r="L561" s="69">
        <f t="shared" si="352"/>
        <v>8865.0716385600008</v>
      </c>
      <c r="N561" s="69">
        <f t="shared" si="353"/>
        <v>4925.0397992000007</v>
      </c>
      <c r="P561" s="81">
        <f t="shared" si="348"/>
        <v>4960</v>
      </c>
      <c r="Q561" s="69"/>
      <c r="R561" s="74">
        <f t="shared" si="337"/>
        <v>34.960200799999257</v>
      </c>
      <c r="S561" s="77"/>
      <c r="T561" s="75">
        <f t="shared" si="338"/>
        <v>7.0984605658776642E-3</v>
      </c>
      <c r="U561" s="69"/>
      <c r="V561" s="81">
        <f t="shared" si="349"/>
        <v>124</v>
      </c>
    </row>
    <row r="562" spans="2:22" ht="15" customHeight="1">
      <c r="B562" s="72" t="s">
        <v>2024</v>
      </c>
      <c r="C562" s="73" t="s">
        <v>2415</v>
      </c>
      <c r="D562" s="73" t="s">
        <v>2416</v>
      </c>
      <c r="E562" s="73" t="s">
        <v>2419</v>
      </c>
      <c r="F562" s="102">
        <v>1797</v>
      </c>
      <c r="G562" s="102">
        <v>7489</v>
      </c>
      <c r="H562" s="80">
        <f t="shared" si="350"/>
        <v>4.1675013912075682</v>
      </c>
      <c r="J562" s="104">
        <f t="shared" si="351"/>
        <v>2.3599999999999999E-2</v>
      </c>
      <c r="L562" s="69">
        <f t="shared" si="352"/>
        <v>7846.6518734400006</v>
      </c>
      <c r="N562" s="69">
        <f t="shared" si="353"/>
        <v>4359.2510407999998</v>
      </c>
      <c r="P562" s="81">
        <f t="shared" si="348"/>
        <v>4360</v>
      </c>
      <c r="Q562" s="69"/>
      <c r="R562" s="74">
        <f t="shared" si="337"/>
        <v>0.74895920000017213</v>
      </c>
      <c r="S562" s="77"/>
      <c r="T562" s="75">
        <f t="shared" si="338"/>
        <v>1.7180914633967143E-4</v>
      </c>
      <c r="U562" s="69"/>
      <c r="V562" s="81">
        <f t="shared" si="349"/>
        <v>109</v>
      </c>
    </row>
    <row r="563" spans="2:22" ht="15" customHeight="1">
      <c r="B563" s="72" t="s">
        <v>2024</v>
      </c>
      <c r="C563" s="73" t="s">
        <v>2415</v>
      </c>
      <c r="D563" s="73" t="s">
        <v>2416</v>
      </c>
      <c r="E563" s="73" t="s">
        <v>2420</v>
      </c>
      <c r="F563" s="102">
        <v>3693</v>
      </c>
      <c r="G563" s="102">
        <v>18119</v>
      </c>
      <c r="H563" s="80">
        <f t="shared" si="350"/>
        <v>4.9063092336853504</v>
      </c>
      <c r="J563" s="104">
        <f t="shared" si="351"/>
        <v>2.3599999999999999E-2</v>
      </c>
      <c r="L563" s="69">
        <f t="shared" si="352"/>
        <v>18984.30835824</v>
      </c>
      <c r="N563" s="69">
        <f t="shared" si="353"/>
        <v>10546.8379768</v>
      </c>
      <c r="P563" s="81">
        <f t="shared" si="348"/>
        <v>10560</v>
      </c>
      <c r="Q563" s="69"/>
      <c r="R563" s="74">
        <f t="shared" si="337"/>
        <v>13.162023200000476</v>
      </c>
      <c r="S563" s="77"/>
      <c r="T563" s="75">
        <f t="shared" si="338"/>
        <v>1.2479591730671438E-3</v>
      </c>
      <c r="U563" s="69"/>
      <c r="V563" s="81">
        <f t="shared" si="349"/>
        <v>264</v>
      </c>
    </row>
    <row r="564" spans="2:22" ht="15" customHeight="1">
      <c r="B564" s="72" t="s">
        <v>2024</v>
      </c>
      <c r="C564" s="73" t="s">
        <v>2415</v>
      </c>
      <c r="D564" s="73" t="s">
        <v>2416</v>
      </c>
      <c r="E564" s="73" t="s">
        <v>2421</v>
      </c>
      <c r="F564" s="102">
        <v>4639</v>
      </c>
      <c r="G564" s="102">
        <v>20283</v>
      </c>
      <c r="H564" s="80">
        <f t="shared" si="350"/>
        <v>4.3722785082992024</v>
      </c>
      <c r="J564" s="104">
        <f t="shared" si="351"/>
        <v>2.3599999999999999E-2</v>
      </c>
      <c r="L564" s="69">
        <f t="shared" si="352"/>
        <v>21251.654419680002</v>
      </c>
      <c r="N564" s="69">
        <f t="shared" si="353"/>
        <v>11806.474677600001</v>
      </c>
      <c r="P564" s="81">
        <f t="shared" si="348"/>
        <v>11840</v>
      </c>
      <c r="Q564" s="69"/>
      <c r="R564" s="74">
        <f t="shared" si="337"/>
        <v>33.525322399998913</v>
      </c>
      <c r="S564" s="77"/>
      <c r="T564" s="75">
        <f t="shared" si="338"/>
        <v>2.8395709401389138E-3</v>
      </c>
      <c r="U564" s="69"/>
      <c r="V564" s="81">
        <f t="shared" si="349"/>
        <v>296</v>
      </c>
    </row>
    <row r="565" spans="2:22" ht="15" customHeight="1">
      <c r="B565" s="72" t="s">
        <v>2024</v>
      </c>
      <c r="C565" s="73" t="s">
        <v>2415</v>
      </c>
      <c r="D565" s="73" t="s">
        <v>2416</v>
      </c>
      <c r="E565" s="73" t="s">
        <v>2422</v>
      </c>
      <c r="F565" s="102">
        <v>3051</v>
      </c>
      <c r="G565" s="102">
        <v>13535</v>
      </c>
      <c r="H565" s="80">
        <f t="shared" si="350"/>
        <v>4.4362504097017368</v>
      </c>
      <c r="J565" s="104">
        <f t="shared" si="351"/>
        <v>2.3599999999999999E-2</v>
      </c>
      <c r="L565" s="69">
        <f t="shared" si="352"/>
        <v>14181.390453600001</v>
      </c>
      <c r="N565" s="69">
        <f t="shared" si="353"/>
        <v>7878.550252</v>
      </c>
      <c r="P565" s="81">
        <f t="shared" si="348"/>
        <v>7880</v>
      </c>
      <c r="Q565" s="69"/>
      <c r="R565" s="74">
        <f t="shared" si="337"/>
        <v>1.4497479999999996</v>
      </c>
      <c r="S565" s="77"/>
      <c r="T565" s="75">
        <f t="shared" si="338"/>
        <v>1.8401202678525476E-4</v>
      </c>
      <c r="U565" s="69"/>
      <c r="V565" s="81">
        <f t="shared" si="349"/>
        <v>197</v>
      </c>
    </row>
    <row r="566" spans="2:22" ht="15" customHeight="1">
      <c r="B566" s="72" t="s">
        <v>2024</v>
      </c>
      <c r="C566" s="73" t="s">
        <v>2415</v>
      </c>
      <c r="D566" s="73" t="s">
        <v>2416</v>
      </c>
      <c r="E566" s="73" t="s">
        <v>2423</v>
      </c>
      <c r="F566" s="102">
        <v>1416</v>
      </c>
      <c r="G566" s="102">
        <v>7074</v>
      </c>
      <c r="H566" s="80">
        <f t="shared" si="350"/>
        <v>4.9957627118644066</v>
      </c>
      <c r="J566" s="104">
        <f t="shared" si="351"/>
        <v>2.3599999999999999E-2</v>
      </c>
      <c r="L566" s="69">
        <f t="shared" si="352"/>
        <v>7411.8327350400004</v>
      </c>
      <c r="N566" s="69">
        <f t="shared" si="353"/>
        <v>4117.6848528</v>
      </c>
      <c r="P566" s="81">
        <f t="shared" si="348"/>
        <v>4120</v>
      </c>
      <c r="Q566" s="69"/>
      <c r="R566" s="74">
        <f t="shared" si="337"/>
        <v>2.3151471999999558</v>
      </c>
      <c r="S566" s="77"/>
      <c r="T566" s="75">
        <f t="shared" si="338"/>
        <v>5.6224487370024685E-4</v>
      </c>
      <c r="U566" s="69"/>
      <c r="V566" s="81">
        <f t="shared" si="349"/>
        <v>103</v>
      </c>
    </row>
    <row r="567" spans="2:22" ht="15" customHeight="1">
      <c r="B567" s="72" t="s">
        <v>2024</v>
      </c>
      <c r="C567" s="73" t="s">
        <v>2415</v>
      </c>
      <c r="D567" s="73" t="s">
        <v>2416</v>
      </c>
      <c r="E567" s="73" t="s">
        <v>2424</v>
      </c>
      <c r="F567" s="102">
        <v>826</v>
      </c>
      <c r="G567" s="102">
        <v>3485</v>
      </c>
      <c r="H567" s="80">
        <f t="shared" si="350"/>
        <v>4.2191283292978206</v>
      </c>
      <c r="J567" s="104">
        <f t="shared" si="351"/>
        <v>2.3599999999999999E-2</v>
      </c>
      <c r="L567" s="69">
        <f t="shared" si="352"/>
        <v>3651.4330056000003</v>
      </c>
      <c r="N567" s="69">
        <f t="shared" si="353"/>
        <v>2028.5738920000001</v>
      </c>
      <c r="P567" s="81">
        <f t="shared" si="348"/>
        <v>2040</v>
      </c>
      <c r="Q567" s="69"/>
      <c r="R567" s="74">
        <f t="shared" si="337"/>
        <v>11.426107999999886</v>
      </c>
      <c r="S567" s="77"/>
      <c r="T567" s="75">
        <f t="shared" si="338"/>
        <v>5.6325816106874574E-3</v>
      </c>
      <c r="U567" s="69"/>
      <c r="V567" s="81">
        <f t="shared" si="349"/>
        <v>51</v>
      </c>
    </row>
    <row r="568" spans="2:22" ht="15" customHeight="1">
      <c r="B568" s="72" t="s">
        <v>2024</v>
      </c>
      <c r="C568" s="73" t="s">
        <v>2415</v>
      </c>
      <c r="D568" s="73" t="s">
        <v>2416</v>
      </c>
      <c r="E568" s="73" t="s">
        <v>2425</v>
      </c>
      <c r="F568" s="102">
        <v>3853</v>
      </c>
      <c r="G568" s="102">
        <v>16888</v>
      </c>
      <c r="H568" s="80">
        <f t="shared" si="350"/>
        <v>4.3830781209447185</v>
      </c>
      <c r="J568" s="104">
        <f t="shared" si="351"/>
        <v>2.3599999999999999E-2</v>
      </c>
      <c r="L568" s="69">
        <f t="shared" si="352"/>
        <v>17694.51954048</v>
      </c>
      <c r="N568" s="69">
        <f t="shared" si="353"/>
        <v>9830.2886335999992</v>
      </c>
      <c r="P568" s="81">
        <f t="shared" si="348"/>
        <v>9840</v>
      </c>
      <c r="Q568" s="69"/>
      <c r="R568" s="74">
        <f t="shared" si="337"/>
        <v>9.7113664000007702</v>
      </c>
      <c r="S568" s="77"/>
      <c r="T568" s="75">
        <f t="shared" si="338"/>
        <v>9.8790246776755334E-4</v>
      </c>
      <c r="U568" s="69"/>
      <c r="V568" s="81">
        <f t="shared" si="349"/>
        <v>246</v>
      </c>
    </row>
    <row r="569" spans="2:22" ht="15" customHeight="1">
      <c r="B569" s="72" t="s">
        <v>2024</v>
      </c>
      <c r="C569" s="73" t="s">
        <v>2415</v>
      </c>
      <c r="D569" s="73" t="s">
        <v>2416</v>
      </c>
      <c r="E569" s="73" t="s">
        <v>2426</v>
      </c>
      <c r="F569" s="102">
        <v>2645</v>
      </c>
      <c r="G569" s="102">
        <v>10284</v>
      </c>
      <c r="H569" s="80">
        <f t="shared" si="350"/>
        <v>3.8880907372400757</v>
      </c>
      <c r="J569" s="104">
        <f t="shared" si="351"/>
        <v>2.3599999999999999E-2</v>
      </c>
      <c r="L569" s="69">
        <f t="shared" si="352"/>
        <v>10775.13257664</v>
      </c>
      <c r="N569" s="69">
        <f t="shared" si="353"/>
        <v>5986.1847648000003</v>
      </c>
      <c r="P569" s="81">
        <f t="shared" ref="P569:P579" si="354">ROUNDUP(N569/40,0)*40</f>
        <v>6000</v>
      </c>
      <c r="Q569" s="69"/>
      <c r="R569" s="74">
        <f t="shared" ref="R569:R579" si="355">P569-N569</f>
        <v>13.815235199999734</v>
      </c>
      <c r="S569" s="77"/>
      <c r="T569" s="75">
        <f t="shared" ref="T569:T579" si="356">R569/N569</f>
        <v>2.3078531222818516E-3</v>
      </c>
      <c r="U569" s="69"/>
      <c r="V569" s="81">
        <f t="shared" ref="V569:V579" si="357">P569/40</f>
        <v>150</v>
      </c>
    </row>
    <row r="570" spans="2:22" ht="15" customHeight="1">
      <c r="B570" s="72" t="s">
        <v>2024</v>
      </c>
      <c r="C570" s="73" t="s">
        <v>2415</v>
      </c>
      <c r="D570" s="73" t="s">
        <v>2416</v>
      </c>
      <c r="E570" s="73" t="s">
        <v>2427</v>
      </c>
      <c r="F570" s="102">
        <v>2417</v>
      </c>
      <c r="G570" s="102">
        <v>11151</v>
      </c>
      <c r="H570" s="80">
        <f t="shared" si="350"/>
        <v>4.6135705419942079</v>
      </c>
      <c r="J570" s="104">
        <f t="shared" si="351"/>
        <v>2.3599999999999999E-2</v>
      </c>
      <c r="L570" s="69">
        <f t="shared" si="352"/>
        <v>11683.537860960001</v>
      </c>
      <c r="N570" s="69">
        <f t="shared" si="353"/>
        <v>6490.8543672000005</v>
      </c>
      <c r="P570" s="81">
        <f t="shared" si="354"/>
        <v>6520</v>
      </c>
      <c r="Q570" s="69"/>
      <c r="R570" s="74">
        <f t="shared" si="355"/>
        <v>29.145632799999476</v>
      </c>
      <c r="S570" s="77"/>
      <c r="T570" s="75">
        <f t="shared" si="356"/>
        <v>4.4902613972176066E-3</v>
      </c>
      <c r="U570" s="69"/>
      <c r="V570" s="81">
        <f t="shared" si="357"/>
        <v>163</v>
      </c>
    </row>
    <row r="571" spans="2:22" ht="15" customHeight="1">
      <c r="B571" s="72" t="s">
        <v>2024</v>
      </c>
      <c r="C571" s="73" t="s">
        <v>2415</v>
      </c>
      <c r="D571" s="73" t="s">
        <v>2416</v>
      </c>
      <c r="E571" s="73" t="s">
        <v>2428</v>
      </c>
      <c r="F571" s="102">
        <v>1497</v>
      </c>
      <c r="G571" s="102">
        <v>7483</v>
      </c>
      <c r="H571" s="80">
        <f t="shared" si="350"/>
        <v>4.9986639946559785</v>
      </c>
      <c r="J571" s="104">
        <f t="shared" si="351"/>
        <v>2.3599999999999999E-2</v>
      </c>
      <c r="L571" s="69">
        <f t="shared" si="352"/>
        <v>7840.365331680001</v>
      </c>
      <c r="N571" s="69">
        <f t="shared" si="353"/>
        <v>4355.7585176000002</v>
      </c>
      <c r="P571" s="81">
        <f t="shared" si="354"/>
        <v>4360</v>
      </c>
      <c r="Q571" s="69"/>
      <c r="R571" s="74">
        <f t="shared" si="355"/>
        <v>4.2414823999997679</v>
      </c>
      <c r="S571" s="77"/>
      <c r="T571" s="75">
        <f t="shared" si="356"/>
        <v>9.7376435880490507E-4</v>
      </c>
      <c r="U571" s="69"/>
      <c r="V571" s="81">
        <f t="shared" si="357"/>
        <v>109</v>
      </c>
    </row>
    <row r="572" spans="2:22" ht="15" customHeight="1">
      <c r="B572" s="72" t="s">
        <v>2024</v>
      </c>
      <c r="C572" s="73" t="s">
        <v>2415</v>
      </c>
      <c r="D572" s="73" t="s">
        <v>2416</v>
      </c>
      <c r="E572" s="73" t="s">
        <v>2429</v>
      </c>
      <c r="F572" s="102">
        <v>1374</v>
      </c>
      <c r="G572" s="102">
        <v>5907</v>
      </c>
      <c r="H572" s="80">
        <f t="shared" si="350"/>
        <v>4.2991266375545854</v>
      </c>
      <c r="J572" s="104">
        <f t="shared" si="351"/>
        <v>2.3599999999999999E-2</v>
      </c>
      <c r="L572" s="69">
        <f t="shared" si="352"/>
        <v>6189.1003627200007</v>
      </c>
      <c r="N572" s="69">
        <f t="shared" si="353"/>
        <v>3438.3890904000004</v>
      </c>
      <c r="P572" s="81">
        <f t="shared" si="354"/>
        <v>3440</v>
      </c>
      <c r="Q572" s="69"/>
      <c r="R572" s="74">
        <f t="shared" si="355"/>
        <v>1.6109095999995588</v>
      </c>
      <c r="S572" s="77"/>
      <c r="T572" s="75">
        <f t="shared" si="356"/>
        <v>4.6850707050497182E-4</v>
      </c>
      <c r="U572" s="69"/>
      <c r="V572" s="81">
        <f t="shared" si="357"/>
        <v>86</v>
      </c>
    </row>
    <row r="573" spans="2:22" ht="15" customHeight="1">
      <c r="B573" s="72" t="s">
        <v>2024</v>
      </c>
      <c r="C573" s="73" t="s">
        <v>2415</v>
      </c>
      <c r="D573" s="73" t="s">
        <v>2416</v>
      </c>
      <c r="E573" s="73" t="s">
        <v>2430</v>
      </c>
      <c r="F573" s="102">
        <v>2755</v>
      </c>
      <c r="G573" s="102">
        <v>11798</v>
      </c>
      <c r="H573" s="80">
        <f t="shared" si="350"/>
        <v>4.2823956442831212</v>
      </c>
      <c r="J573" s="104">
        <f t="shared" si="351"/>
        <v>2.3599999999999999E-2</v>
      </c>
      <c r="L573" s="69">
        <f t="shared" si="352"/>
        <v>12361.436614080001</v>
      </c>
      <c r="N573" s="69">
        <f t="shared" si="353"/>
        <v>6867.4647856000001</v>
      </c>
      <c r="P573" s="81">
        <f t="shared" si="354"/>
        <v>6880</v>
      </c>
      <c r="Q573" s="69"/>
      <c r="R573" s="74">
        <f t="shared" si="355"/>
        <v>12.535214399999859</v>
      </c>
      <c r="S573" s="77"/>
      <c r="T573" s="75">
        <f t="shared" si="356"/>
        <v>1.8253045033859137E-3</v>
      </c>
      <c r="U573" s="69"/>
      <c r="V573" s="81">
        <f t="shared" si="357"/>
        <v>172</v>
      </c>
    </row>
    <row r="574" spans="2:22" ht="15" customHeight="1">
      <c r="B574" s="72" t="s">
        <v>2024</v>
      </c>
      <c r="C574" s="73" t="s">
        <v>2415</v>
      </c>
      <c r="D574" s="73" t="s">
        <v>2416</v>
      </c>
      <c r="E574" s="73" t="s">
        <v>2431</v>
      </c>
      <c r="F574" s="102">
        <v>3237</v>
      </c>
      <c r="G574" s="102">
        <v>13755</v>
      </c>
      <c r="H574" s="80">
        <f t="shared" si="350"/>
        <v>4.2493049119555142</v>
      </c>
      <c r="J574" s="104">
        <f t="shared" si="351"/>
        <v>2.3599999999999999E-2</v>
      </c>
      <c r="L574" s="69">
        <f t="shared" si="352"/>
        <v>14411.896984800002</v>
      </c>
      <c r="N574" s="69">
        <f t="shared" si="353"/>
        <v>8006.6094360000006</v>
      </c>
      <c r="P574" s="81">
        <f t="shared" si="354"/>
        <v>8040</v>
      </c>
      <c r="Q574" s="69"/>
      <c r="R574" s="74">
        <f t="shared" si="355"/>
        <v>33.390563999999358</v>
      </c>
      <c r="S574" s="77"/>
      <c r="T574" s="75">
        <f t="shared" si="356"/>
        <v>4.1703750216497207E-3</v>
      </c>
      <c r="U574" s="69"/>
      <c r="V574" s="81">
        <f t="shared" si="357"/>
        <v>201</v>
      </c>
    </row>
    <row r="575" spans="2:22" ht="15" customHeight="1">
      <c r="B575" s="72" t="s">
        <v>2024</v>
      </c>
      <c r="C575" s="73" t="s">
        <v>2415</v>
      </c>
      <c r="D575" s="73" t="s">
        <v>2416</v>
      </c>
      <c r="E575" s="73" t="s">
        <v>2432</v>
      </c>
      <c r="F575" s="102">
        <v>2017</v>
      </c>
      <c r="G575" s="102">
        <v>8664</v>
      </c>
      <c r="H575" s="80">
        <f t="shared" si="350"/>
        <v>4.2954883490332181</v>
      </c>
      <c r="J575" s="104">
        <f t="shared" si="351"/>
        <v>2.3599999999999999E-2</v>
      </c>
      <c r="L575" s="69">
        <f t="shared" si="352"/>
        <v>9077.7663014400005</v>
      </c>
      <c r="N575" s="69">
        <f t="shared" si="353"/>
        <v>5043.2035008000003</v>
      </c>
      <c r="P575" s="81">
        <f t="shared" si="354"/>
        <v>5080</v>
      </c>
      <c r="Q575" s="69"/>
      <c r="R575" s="74">
        <f t="shared" si="355"/>
        <v>36.796499199999744</v>
      </c>
      <c r="S575" s="77"/>
      <c r="T575" s="75">
        <f t="shared" si="356"/>
        <v>7.2962550874980034E-3</v>
      </c>
      <c r="U575" s="69"/>
      <c r="V575" s="81">
        <f t="shared" si="357"/>
        <v>127</v>
      </c>
    </row>
    <row r="576" spans="2:22" ht="15" customHeight="1">
      <c r="B576" s="72" t="s">
        <v>2024</v>
      </c>
      <c r="C576" s="73" t="s">
        <v>2415</v>
      </c>
      <c r="D576" s="73" t="s">
        <v>2416</v>
      </c>
      <c r="E576" s="73" t="s">
        <v>2433</v>
      </c>
      <c r="F576" s="102">
        <v>3197</v>
      </c>
      <c r="G576" s="102">
        <v>13540</v>
      </c>
      <c r="H576" s="80">
        <f t="shared" si="350"/>
        <v>4.2352205192367842</v>
      </c>
      <c r="J576" s="104">
        <f t="shared" si="351"/>
        <v>2.3599999999999999E-2</v>
      </c>
      <c r="L576" s="69">
        <f t="shared" si="352"/>
        <v>14186.629238400001</v>
      </c>
      <c r="N576" s="69">
        <f t="shared" si="353"/>
        <v>7881.4606880000001</v>
      </c>
      <c r="P576" s="81">
        <f t="shared" si="354"/>
        <v>7920</v>
      </c>
      <c r="Q576" s="69"/>
      <c r="R576" s="74">
        <f t="shared" si="355"/>
        <v>38.539311999999882</v>
      </c>
      <c r="S576" s="77"/>
      <c r="T576" s="75">
        <f t="shared" si="356"/>
        <v>4.889869216588026E-3</v>
      </c>
      <c r="U576" s="69"/>
      <c r="V576" s="81">
        <f t="shared" si="357"/>
        <v>198</v>
      </c>
    </row>
    <row r="577" spans="2:28" ht="15" customHeight="1">
      <c r="B577" s="72" t="s">
        <v>2024</v>
      </c>
      <c r="C577" s="73" t="s">
        <v>2415</v>
      </c>
      <c r="D577" s="73" t="s">
        <v>2416</v>
      </c>
      <c r="E577" s="73" t="s">
        <v>2144</v>
      </c>
      <c r="F577" s="102">
        <v>2318</v>
      </c>
      <c r="G577" s="102">
        <v>10128</v>
      </c>
      <c r="H577" s="80">
        <f t="shared" si="350"/>
        <v>4.3692838654012078</v>
      </c>
      <c r="J577" s="104">
        <f t="shared" si="351"/>
        <v>2.3599999999999999E-2</v>
      </c>
      <c r="L577" s="69">
        <f t="shared" si="352"/>
        <v>10611.682490880001</v>
      </c>
      <c r="N577" s="69">
        <f t="shared" si="353"/>
        <v>5895.3791616000008</v>
      </c>
      <c r="P577" s="81">
        <f t="shared" si="354"/>
        <v>5920</v>
      </c>
      <c r="Q577" s="69"/>
      <c r="R577" s="74">
        <f t="shared" si="355"/>
        <v>24.620838399999229</v>
      </c>
      <c r="S577" s="77"/>
      <c r="T577" s="75">
        <f t="shared" si="356"/>
        <v>4.1762943018778045E-3</v>
      </c>
      <c r="U577" s="69"/>
      <c r="V577" s="81">
        <f t="shared" si="357"/>
        <v>148</v>
      </c>
    </row>
    <row r="578" spans="2:28" ht="15" customHeight="1">
      <c r="B578" s="72" t="s">
        <v>2024</v>
      </c>
      <c r="C578" s="73" t="s">
        <v>2415</v>
      </c>
      <c r="D578" s="73" t="s">
        <v>2416</v>
      </c>
      <c r="E578" s="73" t="s">
        <v>2434</v>
      </c>
      <c r="F578" s="102">
        <v>2251</v>
      </c>
      <c r="G578" s="102">
        <v>9559</v>
      </c>
      <c r="H578" s="80">
        <f t="shared" si="350"/>
        <v>4.2465570857396715</v>
      </c>
      <c r="J578" s="104">
        <f t="shared" si="351"/>
        <v>2.3599999999999999E-2</v>
      </c>
      <c r="L578" s="69">
        <f t="shared" si="352"/>
        <v>10015.508780640001</v>
      </c>
      <c r="N578" s="69">
        <f t="shared" si="353"/>
        <v>5564.1715448000004</v>
      </c>
      <c r="P578" s="81">
        <f t="shared" si="354"/>
        <v>5600</v>
      </c>
      <c r="Q578" s="69"/>
      <c r="R578" s="74">
        <f t="shared" si="355"/>
        <v>35.828455199999553</v>
      </c>
      <c r="S578" s="77"/>
      <c r="T578" s="75">
        <f t="shared" si="356"/>
        <v>6.4391356218129287E-3</v>
      </c>
      <c r="U578" s="69"/>
      <c r="V578" s="81">
        <f t="shared" si="357"/>
        <v>140</v>
      </c>
    </row>
    <row r="579" spans="2:28" ht="15" customHeight="1">
      <c r="B579" s="72" t="s">
        <v>2024</v>
      </c>
      <c r="C579" s="73" t="s">
        <v>2415</v>
      </c>
      <c r="D579" s="73" t="s">
        <v>2416</v>
      </c>
      <c r="E579" s="73" t="s">
        <v>2435</v>
      </c>
      <c r="F579" s="102">
        <v>4164</v>
      </c>
      <c r="G579" s="102">
        <v>18884</v>
      </c>
      <c r="H579" s="80">
        <f t="shared" si="350"/>
        <v>4.5350624399615755</v>
      </c>
      <c r="J579" s="104">
        <f t="shared" si="351"/>
        <v>2.3599999999999999E-2</v>
      </c>
      <c r="L579" s="69">
        <f t="shared" si="352"/>
        <v>19785.842432640002</v>
      </c>
      <c r="N579" s="69">
        <f t="shared" si="353"/>
        <v>10992.134684800001</v>
      </c>
      <c r="P579" s="81">
        <f t="shared" si="354"/>
        <v>11000</v>
      </c>
      <c r="Q579" s="69"/>
      <c r="R579" s="74">
        <f t="shared" si="355"/>
        <v>7.865315199998804</v>
      </c>
      <c r="S579" s="77"/>
      <c r="T579" s="75">
        <f t="shared" si="356"/>
        <v>7.1554028635357017E-4</v>
      </c>
      <c r="U579" s="69"/>
      <c r="V579" s="81">
        <f t="shared" si="357"/>
        <v>275</v>
      </c>
    </row>
    <row r="580" spans="2:28" ht="15" customHeight="1">
      <c r="B580" s="72" t="s">
        <v>2024</v>
      </c>
      <c r="C580" s="73" t="s">
        <v>2415</v>
      </c>
      <c r="D580" s="73" t="s">
        <v>2416</v>
      </c>
      <c r="E580" s="73" t="s">
        <v>2436</v>
      </c>
      <c r="F580" s="102">
        <v>2744</v>
      </c>
      <c r="G580" s="102">
        <v>11422</v>
      </c>
      <c r="H580" s="80">
        <f t="shared" si="350"/>
        <v>4.1625364431486878</v>
      </c>
      <c r="J580" s="104">
        <f t="shared" si="351"/>
        <v>2.3599999999999999E-2</v>
      </c>
      <c r="L580" s="69">
        <f t="shared" si="352"/>
        <v>11967.479997120001</v>
      </c>
      <c r="N580" s="69">
        <f t="shared" si="353"/>
        <v>6648.5999984</v>
      </c>
      <c r="P580" s="81">
        <f t="shared" si="348"/>
        <v>6680</v>
      </c>
      <c r="Q580" s="69"/>
      <c r="R580" s="74">
        <f t="shared" si="337"/>
        <v>31.400001599999996</v>
      </c>
      <c r="S580" s="77"/>
      <c r="T580" s="75">
        <f t="shared" si="338"/>
        <v>4.7227990264952736E-3</v>
      </c>
      <c r="U580" s="69"/>
      <c r="V580" s="81">
        <f t="shared" ref="V580:V583" si="358">P580/40</f>
        <v>167</v>
      </c>
    </row>
    <row r="581" spans="2:28" ht="15" customHeight="1" thickBot="1">
      <c r="B581" s="97" t="s">
        <v>2024</v>
      </c>
      <c r="C581" s="98" t="s">
        <v>2415</v>
      </c>
      <c r="D581" s="98" t="s">
        <v>2416</v>
      </c>
      <c r="E581" s="97"/>
      <c r="F581" s="82">
        <f>SUM(F560:F580)</f>
        <v>55390</v>
      </c>
      <c r="G581" s="82">
        <f>SUM(G560:G580)</f>
        <v>246636</v>
      </c>
      <c r="H581" s="163">
        <f t="shared" si="350"/>
        <v>4.4527170969489074</v>
      </c>
      <c r="J581" s="171"/>
      <c r="K581" s="88"/>
      <c r="L581" s="82">
        <f>SUM(L560:L580)</f>
        <v>258414.58558656002</v>
      </c>
      <c r="M581" s="88"/>
      <c r="N581" s="82">
        <f>SUM(N560:N580)</f>
        <v>143563.65865919998</v>
      </c>
      <c r="O581" s="88"/>
      <c r="P581" s="82">
        <f>SUM(P560:P580)</f>
        <v>143960</v>
      </c>
      <c r="Q581" s="88"/>
      <c r="R581" s="177">
        <f>SUM(R560:R580)</f>
        <v>396.34134079999399</v>
      </c>
      <c r="S581" s="88"/>
      <c r="T581" s="83">
        <f t="shared" si="338"/>
        <v>2.7607358610221323E-3</v>
      </c>
      <c r="U581" s="88"/>
      <c r="V581" s="82">
        <f>SUM(V560:V580)</f>
        <v>3599</v>
      </c>
      <c r="W581" s="88"/>
      <c r="X581" s="88"/>
      <c r="Y581" s="88"/>
      <c r="Z581" s="88"/>
      <c r="AA581" s="88"/>
      <c r="AB581" s="88"/>
    </row>
    <row r="582" spans="2:28" ht="15" customHeight="1">
      <c r="B582" s="72"/>
      <c r="C582" s="73"/>
      <c r="D582" s="73"/>
      <c r="E582" s="72" t="s">
        <v>1</v>
      </c>
      <c r="F582" s="79"/>
      <c r="G582" s="88"/>
      <c r="H582" s="80"/>
      <c r="J582" s="104"/>
      <c r="K582" s="88"/>
      <c r="L582" s="88"/>
      <c r="M582" s="88"/>
      <c r="N582" s="88"/>
      <c r="O582" s="88"/>
      <c r="P582" s="88"/>
      <c r="Q582" s="88"/>
      <c r="R582" s="89"/>
      <c r="S582" s="88"/>
      <c r="T582" s="91"/>
      <c r="U582" s="88"/>
      <c r="V582" s="88"/>
      <c r="W582" s="88"/>
      <c r="X582" s="88"/>
      <c r="Y582" s="88"/>
      <c r="Z582" s="88"/>
      <c r="AA582" s="88"/>
      <c r="AB582" s="88"/>
    </row>
    <row r="583" spans="2:28" ht="15" customHeight="1">
      <c r="B583" s="72" t="s">
        <v>2024</v>
      </c>
      <c r="C583" s="73" t="s">
        <v>2437</v>
      </c>
      <c r="D583" s="73" t="s">
        <v>2438</v>
      </c>
      <c r="E583" s="73" t="s">
        <v>2439</v>
      </c>
      <c r="F583" s="102">
        <v>6951</v>
      </c>
      <c r="G583" s="102">
        <v>40403</v>
      </c>
      <c r="H583" s="80">
        <f t="shared" ref="H583:H595" si="359">G583/F583</f>
        <v>5.8125449575600632</v>
      </c>
      <c r="J583" s="104">
        <f t="shared" ref="J583:J589" si="360">$J$18</f>
        <v>3.5799999999999998E-2</v>
      </c>
      <c r="L583" s="69">
        <f t="shared" ref="L583:L589" si="361">G583*((1+J583)^2)</f>
        <v>43347.636900920006</v>
      </c>
      <c r="N583" s="69">
        <f t="shared" ref="N583:N589" si="362">L583/$N$6</f>
        <v>24082.020500511113</v>
      </c>
      <c r="P583" s="81">
        <f t="shared" si="348"/>
        <v>24120</v>
      </c>
      <c r="Q583" s="69"/>
      <c r="R583" s="74">
        <f t="shared" si="337"/>
        <v>37.979499488887086</v>
      </c>
      <c r="S583" s="77"/>
      <c r="T583" s="75">
        <f t="shared" si="338"/>
        <v>1.5770894094239731E-3</v>
      </c>
      <c r="U583" s="69"/>
      <c r="V583" s="81">
        <f t="shared" si="358"/>
        <v>603</v>
      </c>
    </row>
    <row r="584" spans="2:28" ht="15" customHeight="1">
      <c r="B584" s="72" t="s">
        <v>2024</v>
      </c>
      <c r="C584" s="73" t="s">
        <v>2437</v>
      </c>
      <c r="D584" s="73" t="s">
        <v>2438</v>
      </c>
      <c r="E584" s="73" t="s">
        <v>2440</v>
      </c>
      <c r="F584" s="102">
        <v>6669</v>
      </c>
      <c r="G584" s="102">
        <v>38915</v>
      </c>
      <c r="H584" s="80">
        <f t="shared" si="359"/>
        <v>5.8352076773129404</v>
      </c>
      <c r="J584" s="104">
        <f t="shared" si="360"/>
        <v>3.5799999999999998E-2</v>
      </c>
      <c r="L584" s="69">
        <f t="shared" si="361"/>
        <v>41751.189020600003</v>
      </c>
      <c r="N584" s="69">
        <f t="shared" si="362"/>
        <v>23195.105011444444</v>
      </c>
      <c r="P584" s="81">
        <f t="shared" ref="P584:P589" si="363">ROUNDUP(N584/40,0)*40</f>
        <v>23200</v>
      </c>
      <c r="Q584" s="69"/>
      <c r="R584" s="74">
        <f t="shared" ref="R584:R589" si="364">P584-N584</f>
        <v>4.8949885555557557</v>
      </c>
      <c r="S584" s="77"/>
      <c r="T584" s="75">
        <f t="shared" ref="T584:T590" si="365">R584/N584</f>
        <v>2.110354125640118E-4</v>
      </c>
      <c r="U584" s="69"/>
      <c r="V584" s="81">
        <f t="shared" ref="V584:V589" si="366">P584/40</f>
        <v>580</v>
      </c>
    </row>
    <row r="585" spans="2:28" ht="15" customHeight="1">
      <c r="B585" s="72" t="s">
        <v>2024</v>
      </c>
      <c r="C585" s="73" t="s">
        <v>2437</v>
      </c>
      <c r="D585" s="73" t="s">
        <v>2438</v>
      </c>
      <c r="E585" s="73" t="s">
        <v>2441</v>
      </c>
      <c r="F585" s="102">
        <v>8164</v>
      </c>
      <c r="G585" s="102">
        <v>48513</v>
      </c>
      <c r="H585" s="80">
        <f t="shared" si="359"/>
        <v>5.9423076923076925</v>
      </c>
      <c r="J585" s="104">
        <f t="shared" si="360"/>
        <v>3.5799999999999998E-2</v>
      </c>
      <c r="L585" s="69">
        <f t="shared" si="361"/>
        <v>52048.707001320006</v>
      </c>
      <c r="N585" s="69">
        <f t="shared" si="362"/>
        <v>28915.94833406667</v>
      </c>
      <c r="P585" s="81">
        <f t="shared" si="363"/>
        <v>28920</v>
      </c>
      <c r="Q585" s="69"/>
      <c r="R585" s="74">
        <f t="shared" si="364"/>
        <v>4.0516659333297866</v>
      </c>
      <c r="S585" s="77"/>
      <c r="T585" s="75">
        <f t="shared" si="365"/>
        <v>1.4011872917051827E-4</v>
      </c>
      <c r="U585" s="69"/>
      <c r="V585" s="81">
        <f t="shared" si="366"/>
        <v>723</v>
      </c>
    </row>
    <row r="586" spans="2:28" ht="15" customHeight="1">
      <c r="B586" s="72" t="s">
        <v>2024</v>
      </c>
      <c r="C586" s="73" t="s">
        <v>2437</v>
      </c>
      <c r="D586" s="73" t="s">
        <v>2438</v>
      </c>
      <c r="E586" s="73" t="s">
        <v>2442</v>
      </c>
      <c r="F586" s="102">
        <v>6418</v>
      </c>
      <c r="G586" s="102">
        <v>37191</v>
      </c>
      <c r="H586" s="80">
        <f t="shared" si="359"/>
        <v>5.794795886569025</v>
      </c>
      <c r="J586" s="104">
        <f t="shared" si="360"/>
        <v>3.5799999999999998E-2</v>
      </c>
      <c r="L586" s="69">
        <f t="shared" si="361"/>
        <v>39901.541073240005</v>
      </c>
      <c r="N586" s="69">
        <f t="shared" si="362"/>
        <v>22167.52281846667</v>
      </c>
      <c r="P586" s="81">
        <f t="shared" si="363"/>
        <v>22200</v>
      </c>
      <c r="Q586" s="69"/>
      <c r="R586" s="74">
        <f t="shared" si="364"/>
        <v>32.477181533329713</v>
      </c>
      <c r="S586" s="77"/>
      <c r="T586" s="75">
        <f t="shared" si="365"/>
        <v>1.4650794226892404E-3</v>
      </c>
      <c r="U586" s="69"/>
      <c r="V586" s="81">
        <f t="shared" si="366"/>
        <v>555</v>
      </c>
    </row>
    <row r="587" spans="2:28" ht="15" customHeight="1">
      <c r="B587" s="72" t="s">
        <v>2024</v>
      </c>
      <c r="C587" s="73" t="s">
        <v>2437</v>
      </c>
      <c r="D587" s="73" t="s">
        <v>2438</v>
      </c>
      <c r="E587" s="73" t="s">
        <v>2443</v>
      </c>
      <c r="F587" s="102">
        <v>5974</v>
      </c>
      <c r="G587" s="102">
        <v>35807</v>
      </c>
      <c r="H587" s="80">
        <f t="shared" si="359"/>
        <v>5.9938064948108467</v>
      </c>
      <c r="J587" s="104">
        <f t="shared" si="360"/>
        <v>3.5799999999999998E-2</v>
      </c>
      <c r="L587" s="69">
        <f t="shared" si="361"/>
        <v>38416.672883480001</v>
      </c>
      <c r="N587" s="69">
        <f t="shared" si="362"/>
        <v>21342.596046377777</v>
      </c>
      <c r="P587" s="81">
        <f t="shared" si="363"/>
        <v>21360</v>
      </c>
      <c r="Q587" s="69"/>
      <c r="R587" s="74">
        <f t="shared" si="364"/>
        <v>17.403953622222616</v>
      </c>
      <c r="S587" s="77"/>
      <c r="T587" s="75">
        <f t="shared" si="365"/>
        <v>8.1545626335257282E-4</v>
      </c>
      <c r="U587" s="69"/>
      <c r="V587" s="81">
        <f t="shared" si="366"/>
        <v>534</v>
      </c>
    </row>
    <row r="588" spans="2:28" ht="15" customHeight="1">
      <c r="B588" s="72" t="s">
        <v>2024</v>
      </c>
      <c r="C588" s="73" t="s">
        <v>2437</v>
      </c>
      <c r="D588" s="73" t="s">
        <v>2438</v>
      </c>
      <c r="E588" s="73" t="s">
        <v>2438</v>
      </c>
      <c r="F588" s="102">
        <v>4952</v>
      </c>
      <c r="G588" s="102">
        <v>25102</v>
      </c>
      <c r="H588" s="80">
        <f t="shared" si="359"/>
        <v>5.0690630048465266</v>
      </c>
      <c r="J588" s="104">
        <f t="shared" si="360"/>
        <v>3.5799999999999998E-2</v>
      </c>
      <c r="L588" s="69">
        <f t="shared" si="361"/>
        <v>26931.474927280004</v>
      </c>
      <c r="N588" s="69">
        <f t="shared" si="362"/>
        <v>14961.930515155556</v>
      </c>
      <c r="P588" s="81">
        <f t="shared" si="363"/>
        <v>15000</v>
      </c>
      <c r="Q588" s="69"/>
      <c r="R588" s="74">
        <f t="shared" si="364"/>
        <v>38.06948484444365</v>
      </c>
      <c r="S588" s="77"/>
      <c r="T588" s="75">
        <f t="shared" si="365"/>
        <v>2.5444233152855174E-3</v>
      </c>
      <c r="U588" s="69"/>
      <c r="V588" s="81">
        <f t="shared" si="366"/>
        <v>375</v>
      </c>
    </row>
    <row r="589" spans="2:28" ht="15" customHeight="1">
      <c r="B589" s="72" t="s">
        <v>2024</v>
      </c>
      <c r="C589" s="73" t="s">
        <v>2437</v>
      </c>
      <c r="D589" s="73" t="s">
        <v>2438</v>
      </c>
      <c r="E589" s="73" t="s">
        <v>2444</v>
      </c>
      <c r="F589" s="102">
        <v>3787</v>
      </c>
      <c r="G589" s="102">
        <v>21771</v>
      </c>
      <c r="H589" s="80">
        <f t="shared" si="359"/>
        <v>5.7488777396355957</v>
      </c>
      <c r="J589" s="104">
        <f t="shared" si="360"/>
        <v>3.5799999999999998E-2</v>
      </c>
      <c r="L589" s="69">
        <f t="shared" si="361"/>
        <v>23357.706184440001</v>
      </c>
      <c r="N589" s="69">
        <f t="shared" si="362"/>
        <v>12976.503435800001</v>
      </c>
      <c r="P589" s="81">
        <f t="shared" si="363"/>
        <v>13000</v>
      </c>
      <c r="Q589" s="69"/>
      <c r="R589" s="74">
        <f t="shared" si="364"/>
        <v>23.496564199998829</v>
      </c>
      <c r="S589" s="77"/>
      <c r="T589" s="75">
        <f t="shared" si="365"/>
        <v>1.8107007266052687E-3</v>
      </c>
      <c r="U589" s="69"/>
      <c r="V589" s="81">
        <f t="shared" si="366"/>
        <v>325</v>
      </c>
    </row>
    <row r="590" spans="2:28" ht="15" customHeight="1" thickBot="1">
      <c r="B590" s="95" t="s">
        <v>2024</v>
      </c>
      <c r="C590" s="96" t="s">
        <v>2437</v>
      </c>
      <c r="D590" s="96" t="s">
        <v>2438</v>
      </c>
      <c r="E590" s="96"/>
      <c r="F590" s="84">
        <f>SUM(F583:F589)</f>
        <v>42915</v>
      </c>
      <c r="G590" s="84">
        <f>SUM(G583:G589)</f>
        <v>247702</v>
      </c>
      <c r="H590" s="159">
        <f t="shared" si="359"/>
        <v>5.7719212396597923</v>
      </c>
      <c r="J590" s="166"/>
      <c r="L590" s="84">
        <f>SUM(L583:L589)</f>
        <v>265754.92799128004</v>
      </c>
      <c r="N590" s="84">
        <f>SUM(N583:N589)</f>
        <v>147641.62666182223</v>
      </c>
      <c r="P590" s="84">
        <f>SUM(P583:P589)</f>
        <v>147800</v>
      </c>
      <c r="Q590" s="69"/>
      <c r="R590" s="175">
        <f>SUM(R583:R589)</f>
        <v>158.37333817776744</v>
      </c>
      <c r="S590" s="72"/>
      <c r="T590" s="85">
        <f t="shared" si="365"/>
        <v>1.0726875730008485E-3</v>
      </c>
      <c r="V590" s="84">
        <f>SUM(V583:V589)</f>
        <v>3695</v>
      </c>
    </row>
    <row r="591" spans="2:28" ht="15" customHeight="1">
      <c r="B591" s="72" t="s">
        <v>2024</v>
      </c>
      <c r="C591" s="73" t="s">
        <v>2437</v>
      </c>
      <c r="D591" s="73" t="s">
        <v>2468</v>
      </c>
      <c r="E591" s="73" t="s">
        <v>1510</v>
      </c>
      <c r="F591" s="102">
        <v>4940</v>
      </c>
      <c r="G591" s="102">
        <v>18695</v>
      </c>
      <c r="H591" s="80">
        <f t="shared" si="359"/>
        <v>3.7844129554655872</v>
      </c>
      <c r="J591" s="104">
        <f>$J$18</f>
        <v>3.5799999999999998E-2</v>
      </c>
      <c r="L591" s="69">
        <f>G591*((1+J591)^2)</f>
        <v>20057.5222598</v>
      </c>
      <c r="N591" s="69">
        <f>L591/$N$6</f>
        <v>11143.067922111111</v>
      </c>
      <c r="P591" s="81">
        <f t="shared" ref="P591:P593" si="367">ROUNDUP(N591/40,0)*40</f>
        <v>11160</v>
      </c>
      <c r="Q591" s="69"/>
      <c r="R591" s="74">
        <f t="shared" ref="R591:R593" si="368">P591-N591</f>
        <v>16.932077888888671</v>
      </c>
      <c r="S591" s="77"/>
      <c r="T591" s="75">
        <f t="shared" ref="T591:T595" si="369">R591/N591</f>
        <v>1.5195167082568408E-3</v>
      </c>
      <c r="U591" s="69"/>
      <c r="V591" s="81">
        <f t="shared" ref="V591:V593" si="370">P591/40</f>
        <v>279</v>
      </c>
    </row>
    <row r="592" spans="2:28" ht="15" customHeight="1">
      <c r="B592" s="72" t="s">
        <v>2024</v>
      </c>
      <c r="C592" s="73" t="s">
        <v>2437</v>
      </c>
      <c r="D592" s="73" t="s">
        <v>2468</v>
      </c>
      <c r="E592" s="73" t="s">
        <v>2177</v>
      </c>
      <c r="F592" s="102">
        <v>4477</v>
      </c>
      <c r="G592" s="102">
        <v>19382</v>
      </c>
      <c r="H592" s="80">
        <f t="shared" si="359"/>
        <v>4.3292383292383292</v>
      </c>
      <c r="J592" s="104">
        <f>$J$18</f>
        <v>3.5799999999999998E-2</v>
      </c>
      <c r="L592" s="69">
        <f>G592*((1+J592)^2)</f>
        <v>20794.591946480003</v>
      </c>
      <c r="N592" s="69">
        <f>L592/$N$6</f>
        <v>11552.551081377778</v>
      </c>
      <c r="P592" s="81">
        <f t="shared" si="367"/>
        <v>11560</v>
      </c>
      <c r="Q592" s="69"/>
      <c r="R592" s="74">
        <f t="shared" si="368"/>
        <v>7.448918622221754</v>
      </c>
      <c r="S592" s="77"/>
      <c r="T592" s="75">
        <f t="shared" si="369"/>
        <v>6.4478560360828828E-4</v>
      </c>
      <c r="U592" s="69"/>
      <c r="V592" s="81">
        <f t="shared" si="370"/>
        <v>289</v>
      </c>
    </row>
    <row r="593" spans="2:22" ht="15" customHeight="1">
      <c r="B593" s="72" t="s">
        <v>2024</v>
      </c>
      <c r="C593" s="73" t="s">
        <v>2437</v>
      </c>
      <c r="D593" s="73" t="s">
        <v>2468</v>
      </c>
      <c r="E593" s="73" t="s">
        <v>1511</v>
      </c>
      <c r="F593" s="102">
        <v>2863</v>
      </c>
      <c r="G593" s="102">
        <v>11375</v>
      </c>
      <c r="H593" s="80">
        <f t="shared" si="359"/>
        <v>3.9731051344743276</v>
      </c>
      <c r="J593" s="104">
        <f>$J$18</f>
        <v>3.5799999999999998E-2</v>
      </c>
      <c r="L593" s="69">
        <f>G593*((1+J593)^2)</f>
        <v>12204.028655</v>
      </c>
      <c r="N593" s="69">
        <f>L593/$N$6</f>
        <v>6780.0159194444441</v>
      </c>
      <c r="P593" s="81">
        <f t="shared" si="367"/>
        <v>6800</v>
      </c>
      <c r="Q593" s="69"/>
      <c r="R593" s="74">
        <f t="shared" si="368"/>
        <v>19.98408055555592</v>
      </c>
      <c r="S593" s="77"/>
      <c r="T593" s="75">
        <f t="shared" si="369"/>
        <v>2.9474975859928982E-3</v>
      </c>
      <c r="U593" s="69"/>
      <c r="V593" s="81">
        <f t="shared" si="370"/>
        <v>170</v>
      </c>
    </row>
    <row r="594" spans="2:22" ht="15" customHeight="1" thickBot="1">
      <c r="B594" s="95" t="s">
        <v>2024</v>
      </c>
      <c r="C594" s="96" t="s">
        <v>2437</v>
      </c>
      <c r="D594" s="96" t="s">
        <v>2468</v>
      </c>
      <c r="E594" s="96"/>
      <c r="F594" s="84">
        <f>SUM(F591:F593)</f>
        <v>12280</v>
      </c>
      <c r="G594" s="84">
        <f>SUM(G591:G593)</f>
        <v>49452</v>
      </c>
      <c r="H594" s="159">
        <f t="shared" si="359"/>
        <v>4.0270358306188925</v>
      </c>
      <c r="J594" s="166"/>
      <c r="L594" s="84">
        <f>SUM(L591:L593)</f>
        <v>53056.142861280008</v>
      </c>
      <c r="N594" s="84">
        <f>SUM(N591:N593)</f>
        <v>29475.634922933335</v>
      </c>
      <c r="P594" s="84">
        <f>SUM(P591:P593)</f>
        <v>29520</v>
      </c>
      <c r="Q594" s="69"/>
      <c r="R594" s="175">
        <f>SUM(R591:R593)</f>
        <v>44.365077066666345</v>
      </c>
      <c r="T594" s="85">
        <f t="shared" si="369"/>
        <v>1.5051440684030312E-3</v>
      </c>
      <c r="V594" s="84">
        <f>SUM(V591:V593)</f>
        <v>738</v>
      </c>
    </row>
    <row r="595" spans="2:22" ht="15" customHeight="1" thickBot="1">
      <c r="B595" s="72"/>
      <c r="C595" s="73"/>
      <c r="D595" s="73"/>
      <c r="E595" s="73"/>
      <c r="F595" s="87">
        <f>F594+F590</f>
        <v>55195</v>
      </c>
      <c r="G595" s="87">
        <f>G594+G590</f>
        <v>297154</v>
      </c>
      <c r="H595" s="161">
        <f t="shared" si="359"/>
        <v>5.3837122927801433</v>
      </c>
      <c r="J595" s="169"/>
      <c r="L595" s="87">
        <f>L594+L590</f>
        <v>318811.07085256005</v>
      </c>
      <c r="N595" s="87">
        <f>N594+N590</f>
        <v>177117.26158475556</v>
      </c>
      <c r="P595" s="87">
        <f>P594+P590</f>
        <v>177320</v>
      </c>
      <c r="Q595" s="69"/>
      <c r="R595" s="176">
        <f>R594+R590</f>
        <v>202.73841524443378</v>
      </c>
      <c r="T595" s="86">
        <f t="shared" si="369"/>
        <v>1.1446564464154037E-3</v>
      </c>
      <c r="V595" s="87">
        <f>V594+V590</f>
        <v>4433</v>
      </c>
    </row>
    <row r="596" spans="2:22" ht="15" customHeight="1">
      <c r="B596" s="72"/>
      <c r="C596" s="72"/>
      <c r="D596" s="73"/>
      <c r="E596" s="72" t="s">
        <v>1</v>
      </c>
      <c r="F596" s="79"/>
      <c r="G596" s="88"/>
      <c r="H596" s="80"/>
      <c r="J596" s="104"/>
      <c r="Q596" s="69"/>
      <c r="R596" s="90"/>
      <c r="T596" s="92"/>
    </row>
    <row r="597" spans="2:22" ht="15" customHeight="1">
      <c r="B597" s="72" t="s">
        <v>2024</v>
      </c>
      <c r="C597" s="73" t="s">
        <v>2445</v>
      </c>
      <c r="D597" s="73" t="s">
        <v>2446</v>
      </c>
      <c r="E597" s="73" t="s">
        <v>2447</v>
      </c>
      <c r="F597" s="102">
        <v>3802</v>
      </c>
      <c r="G597" s="102">
        <v>19995</v>
      </c>
      <c r="H597" s="80">
        <f t="shared" ref="H597:H621" si="371">G597/F597</f>
        <v>5.2590741714886899</v>
      </c>
      <c r="J597" s="104">
        <f t="shared" ref="J597:J603" si="372">$J$35</f>
        <v>2.7300000000000001E-2</v>
      </c>
      <c r="L597" s="69">
        <f t="shared" ref="L597:L603" si="373">G597*((1+J597)^2)</f>
        <v>21101.629073550004</v>
      </c>
      <c r="N597" s="69">
        <f t="shared" ref="N597:N603" si="374">L597/$N$6</f>
        <v>11723.127263083335</v>
      </c>
      <c r="P597" s="81">
        <f t="shared" ref="P597:P603" si="375">ROUNDUP(N597/40,0)*40</f>
        <v>11760</v>
      </c>
      <c r="Q597" s="69"/>
      <c r="R597" s="74">
        <f t="shared" ref="R597:R603" si="376">P597-N597</f>
        <v>36.872736916664508</v>
      </c>
      <c r="S597" s="77"/>
      <c r="T597" s="75">
        <f t="shared" ref="T597:T604" si="377">R597/N597</f>
        <v>3.1452986979658955E-3</v>
      </c>
      <c r="U597" s="69"/>
      <c r="V597" s="81">
        <f t="shared" ref="V597:V603" si="378">P597/40</f>
        <v>294</v>
      </c>
    </row>
    <row r="598" spans="2:22" ht="15" customHeight="1">
      <c r="B598" s="72" t="s">
        <v>2024</v>
      </c>
      <c r="C598" s="73" t="s">
        <v>2445</v>
      </c>
      <c r="D598" s="73" t="s">
        <v>2446</v>
      </c>
      <c r="E598" s="73" t="s">
        <v>2448</v>
      </c>
      <c r="F598" s="102">
        <v>4431</v>
      </c>
      <c r="G598" s="102">
        <v>18224</v>
      </c>
      <c r="H598" s="80">
        <f t="shared" si="371"/>
        <v>4.1128413450688335</v>
      </c>
      <c r="J598" s="104">
        <f t="shared" si="372"/>
        <v>2.7300000000000001E-2</v>
      </c>
      <c r="L598" s="69">
        <f t="shared" si="373"/>
        <v>19232.612564960004</v>
      </c>
      <c r="N598" s="69">
        <f t="shared" si="374"/>
        <v>10684.784758311112</v>
      </c>
      <c r="P598" s="81">
        <f t="shared" si="375"/>
        <v>10720</v>
      </c>
      <c r="Q598" s="69"/>
      <c r="R598" s="74">
        <f t="shared" si="376"/>
        <v>35.215241688887545</v>
      </c>
      <c r="S598" s="77"/>
      <c r="T598" s="75">
        <f t="shared" si="377"/>
        <v>3.2958307055736919E-3</v>
      </c>
      <c r="U598" s="69"/>
      <c r="V598" s="81">
        <f t="shared" si="378"/>
        <v>268</v>
      </c>
    </row>
    <row r="599" spans="2:22" ht="15" customHeight="1">
      <c r="B599" s="72" t="s">
        <v>2024</v>
      </c>
      <c r="C599" s="73" t="s">
        <v>2445</v>
      </c>
      <c r="D599" s="73" t="s">
        <v>2446</v>
      </c>
      <c r="E599" s="73" t="s">
        <v>2449</v>
      </c>
      <c r="F599" s="102">
        <v>3439</v>
      </c>
      <c r="G599" s="102">
        <v>18895</v>
      </c>
      <c r="H599" s="80">
        <f t="shared" si="371"/>
        <v>5.4943297470194823</v>
      </c>
      <c r="J599" s="104">
        <f t="shared" si="372"/>
        <v>2.7300000000000001E-2</v>
      </c>
      <c r="L599" s="69">
        <f t="shared" si="373"/>
        <v>19940.749254550003</v>
      </c>
      <c r="N599" s="69">
        <f t="shared" si="374"/>
        <v>11078.194030305556</v>
      </c>
      <c r="P599" s="81">
        <f t="shared" si="375"/>
        <v>11080</v>
      </c>
      <c r="Q599" s="69"/>
      <c r="R599" s="74">
        <f t="shared" si="376"/>
        <v>1.8059696944437746</v>
      </c>
      <c r="S599" s="77"/>
      <c r="T599" s="75">
        <f t="shared" si="377"/>
        <v>1.6302022599562312E-4</v>
      </c>
      <c r="U599" s="69"/>
      <c r="V599" s="81">
        <f t="shared" si="378"/>
        <v>277</v>
      </c>
    </row>
    <row r="600" spans="2:22" ht="15" customHeight="1">
      <c r="B600" s="72" t="s">
        <v>2024</v>
      </c>
      <c r="C600" s="73" t="s">
        <v>2445</v>
      </c>
      <c r="D600" s="73" t="s">
        <v>2446</v>
      </c>
      <c r="E600" s="73" t="s">
        <v>2450</v>
      </c>
      <c r="F600" s="102">
        <v>5097</v>
      </c>
      <c r="G600" s="102">
        <v>25885</v>
      </c>
      <c r="H600" s="80">
        <f t="shared" si="371"/>
        <v>5.0784775358053755</v>
      </c>
      <c r="J600" s="104">
        <f t="shared" si="372"/>
        <v>2.7300000000000001E-2</v>
      </c>
      <c r="L600" s="69">
        <f t="shared" si="373"/>
        <v>27317.612831650007</v>
      </c>
      <c r="N600" s="69">
        <f t="shared" si="374"/>
        <v>15176.451573138893</v>
      </c>
      <c r="P600" s="81">
        <f t="shared" si="375"/>
        <v>15200</v>
      </c>
      <c r="Q600" s="69"/>
      <c r="R600" s="74">
        <f t="shared" si="376"/>
        <v>23.548426861107146</v>
      </c>
      <c r="S600" s="77"/>
      <c r="T600" s="75">
        <f t="shared" si="377"/>
        <v>1.5516424737114425E-3</v>
      </c>
      <c r="U600" s="69"/>
      <c r="V600" s="81">
        <f t="shared" si="378"/>
        <v>380</v>
      </c>
    </row>
    <row r="601" spans="2:22" ht="15" customHeight="1">
      <c r="B601" s="72" t="s">
        <v>2024</v>
      </c>
      <c r="C601" s="73" t="s">
        <v>2445</v>
      </c>
      <c r="D601" s="73" t="s">
        <v>2446</v>
      </c>
      <c r="E601" s="73" t="s">
        <v>2451</v>
      </c>
      <c r="F601" s="102">
        <v>3670</v>
      </c>
      <c r="G601" s="102">
        <v>18834</v>
      </c>
      <c r="H601" s="80">
        <f t="shared" si="371"/>
        <v>5.131880108991826</v>
      </c>
      <c r="J601" s="104">
        <f t="shared" si="372"/>
        <v>2.7300000000000001E-2</v>
      </c>
      <c r="L601" s="69">
        <f t="shared" si="373"/>
        <v>19876.373191860002</v>
      </c>
      <c r="N601" s="69">
        <f t="shared" si="374"/>
        <v>11042.429551033334</v>
      </c>
      <c r="P601" s="81">
        <f t="shared" si="375"/>
        <v>11080</v>
      </c>
      <c r="Q601" s="69"/>
      <c r="R601" s="74">
        <f t="shared" si="376"/>
        <v>37.570448966665936</v>
      </c>
      <c r="S601" s="77"/>
      <c r="T601" s="75">
        <f t="shared" si="377"/>
        <v>3.4023716242002331E-3</v>
      </c>
      <c r="U601" s="69"/>
      <c r="V601" s="81">
        <f t="shared" si="378"/>
        <v>277</v>
      </c>
    </row>
    <row r="602" spans="2:22" ht="15" customHeight="1">
      <c r="B602" s="72" t="s">
        <v>2024</v>
      </c>
      <c r="C602" s="73" t="s">
        <v>2445</v>
      </c>
      <c r="D602" s="73" t="s">
        <v>2446</v>
      </c>
      <c r="E602" s="73" t="s">
        <v>2452</v>
      </c>
      <c r="F602" s="102">
        <v>7568</v>
      </c>
      <c r="G602" s="102">
        <v>38719</v>
      </c>
      <c r="H602" s="80">
        <f t="shared" si="371"/>
        <v>5.1161469344608879</v>
      </c>
      <c r="J602" s="104">
        <f t="shared" si="372"/>
        <v>2.7300000000000001E-2</v>
      </c>
      <c r="L602" s="69">
        <f t="shared" si="373"/>
        <v>40861.914283510006</v>
      </c>
      <c r="N602" s="69">
        <f t="shared" si="374"/>
        <v>22701.063490838893</v>
      </c>
      <c r="P602" s="81">
        <f t="shared" si="375"/>
        <v>22720</v>
      </c>
      <c r="Q602" s="69"/>
      <c r="R602" s="74">
        <f t="shared" si="376"/>
        <v>18.936509161107097</v>
      </c>
      <c r="S602" s="77"/>
      <c r="T602" s="75">
        <f t="shared" si="377"/>
        <v>8.3416837139586007E-4</v>
      </c>
      <c r="U602" s="69"/>
      <c r="V602" s="81">
        <f t="shared" si="378"/>
        <v>568</v>
      </c>
    </row>
    <row r="603" spans="2:22" ht="15" customHeight="1">
      <c r="B603" s="72" t="s">
        <v>2024</v>
      </c>
      <c r="C603" s="73" t="s">
        <v>2445</v>
      </c>
      <c r="D603" s="73" t="s">
        <v>2446</v>
      </c>
      <c r="E603" s="73" t="s">
        <v>2453</v>
      </c>
      <c r="F603" s="102">
        <v>9154</v>
      </c>
      <c r="G603" s="102">
        <v>46612</v>
      </c>
      <c r="H603" s="80">
        <f t="shared" si="371"/>
        <v>5.0919816473672714</v>
      </c>
      <c r="J603" s="104">
        <f t="shared" si="372"/>
        <v>2.7300000000000001E-2</v>
      </c>
      <c r="L603" s="69">
        <f t="shared" si="373"/>
        <v>49191.754657480007</v>
      </c>
      <c r="N603" s="69">
        <f t="shared" si="374"/>
        <v>27328.752587488892</v>
      </c>
      <c r="P603" s="81">
        <f t="shared" si="375"/>
        <v>27360</v>
      </c>
      <c r="Q603" s="69"/>
      <c r="R603" s="74">
        <f t="shared" si="376"/>
        <v>31.247412511107541</v>
      </c>
      <c r="S603" s="77"/>
      <c r="T603" s="75">
        <f t="shared" si="377"/>
        <v>1.1433896373818618E-3</v>
      </c>
      <c r="U603" s="69"/>
      <c r="V603" s="81">
        <f t="shared" si="378"/>
        <v>684</v>
      </c>
    </row>
    <row r="604" spans="2:22" ht="15" customHeight="1" thickBot="1">
      <c r="B604" s="95" t="s">
        <v>2024</v>
      </c>
      <c r="C604" s="96" t="s">
        <v>2445</v>
      </c>
      <c r="D604" s="96" t="s">
        <v>2446</v>
      </c>
      <c r="E604" s="96"/>
      <c r="F604" s="84">
        <f>SUM(F597:F603)</f>
        <v>37161</v>
      </c>
      <c r="G604" s="84">
        <f>SUM(G597:G603)</f>
        <v>187164</v>
      </c>
      <c r="H604" s="159">
        <f t="shared" si="371"/>
        <v>5.0365705982077982</v>
      </c>
      <c r="J604" s="166"/>
      <c r="L604" s="84">
        <f>SUM(L597:L603)</f>
        <v>197522.64585756004</v>
      </c>
      <c r="N604" s="84">
        <f>SUM(N597:N603)</f>
        <v>109734.80325420001</v>
      </c>
      <c r="P604" s="84">
        <f>SUM(P597:P603)</f>
        <v>109920</v>
      </c>
      <c r="Q604" s="69"/>
      <c r="R604" s="175">
        <f>SUM(R597:R603)</f>
        <v>185.19674579998355</v>
      </c>
      <c r="T604" s="85">
        <f t="shared" si="377"/>
        <v>1.6876755624282334E-3</v>
      </c>
      <c r="V604" s="84">
        <f>SUM(V597:V603)</f>
        <v>2748</v>
      </c>
    </row>
    <row r="605" spans="2:22" ht="15" customHeight="1">
      <c r="B605" s="72" t="s">
        <v>2024</v>
      </c>
      <c r="C605" s="73" t="s">
        <v>2445</v>
      </c>
      <c r="D605" s="73" t="s">
        <v>2469</v>
      </c>
      <c r="E605" s="73" t="s">
        <v>1510</v>
      </c>
      <c r="F605" s="102">
        <v>4251</v>
      </c>
      <c r="G605" s="102">
        <v>18654</v>
      </c>
      <c r="H605" s="80">
        <f t="shared" si="371"/>
        <v>4.3881439661256172</v>
      </c>
      <c r="J605" s="104">
        <f>$J$35</f>
        <v>2.7300000000000001E-2</v>
      </c>
      <c r="L605" s="69">
        <f>G605*((1+J605)^2)</f>
        <v>19686.411039660004</v>
      </c>
      <c r="N605" s="69">
        <f>L605/$N$6</f>
        <v>10936.895022033335</v>
      </c>
      <c r="P605" s="81">
        <f t="shared" ref="P605:P606" si="379">ROUNDUP(N605/40,0)*40</f>
        <v>10960</v>
      </c>
      <c r="Q605" s="69"/>
      <c r="R605" s="74">
        <f t="shared" ref="R605:R606" si="380">P605-N605</f>
        <v>23.104977966664592</v>
      </c>
      <c r="S605" s="77"/>
      <c r="T605" s="75">
        <f t="shared" ref="T605:T607" si="381">R605/N605</f>
        <v>2.1125719795351042E-3</v>
      </c>
      <c r="U605" s="69"/>
      <c r="V605" s="81">
        <f t="shared" ref="V605:V606" si="382">P605/40</f>
        <v>274</v>
      </c>
    </row>
    <row r="606" spans="2:22" ht="15" customHeight="1">
      <c r="B606" s="72" t="s">
        <v>2024</v>
      </c>
      <c r="C606" s="73" t="s">
        <v>2445</v>
      </c>
      <c r="D606" s="73" t="s">
        <v>2469</v>
      </c>
      <c r="E606" s="73" t="s">
        <v>1511</v>
      </c>
      <c r="F606" s="102">
        <v>5754</v>
      </c>
      <c r="G606" s="102">
        <v>23252</v>
      </c>
      <c r="H606" s="80">
        <f t="shared" si="371"/>
        <v>4.0410149461244353</v>
      </c>
      <c r="J606" s="104">
        <f>$J$35</f>
        <v>2.7300000000000001E-2</v>
      </c>
      <c r="L606" s="69">
        <f>G606*((1+J606)^2)</f>
        <v>24538.888683080004</v>
      </c>
      <c r="N606" s="69">
        <f>L606/$N$6</f>
        <v>13632.715935044445</v>
      </c>
      <c r="P606" s="81">
        <f t="shared" si="379"/>
        <v>13640</v>
      </c>
      <c r="Q606" s="69"/>
      <c r="R606" s="74">
        <f t="shared" si="380"/>
        <v>7.2840649555546406</v>
      </c>
      <c r="S606" s="77"/>
      <c r="T606" s="75">
        <f t="shared" si="381"/>
        <v>5.3430768969740827E-4</v>
      </c>
      <c r="U606" s="69"/>
      <c r="V606" s="81">
        <f t="shared" si="382"/>
        <v>341</v>
      </c>
    </row>
    <row r="607" spans="2:22" ht="15" customHeight="1" thickBot="1">
      <c r="B607" s="95" t="s">
        <v>2024</v>
      </c>
      <c r="C607" s="96" t="s">
        <v>2445</v>
      </c>
      <c r="D607" s="96" t="s">
        <v>2469</v>
      </c>
      <c r="E607" s="96"/>
      <c r="F607" s="84">
        <f>SUM(F605:F606)</f>
        <v>10005</v>
      </c>
      <c r="G607" s="84">
        <f>SUM(G605:G606)</f>
        <v>41906</v>
      </c>
      <c r="H607" s="159">
        <f t="shared" si="371"/>
        <v>4.1885057471264364</v>
      </c>
      <c r="J607" s="166"/>
      <c r="L607" s="84">
        <f>SUM(L605:L606)</f>
        <v>44225.299722740005</v>
      </c>
      <c r="N607" s="84">
        <f>SUM(N605:N606)</f>
        <v>24569.610957077781</v>
      </c>
      <c r="P607" s="84">
        <f>SUM(P605:P606)</f>
        <v>24600</v>
      </c>
      <c r="Q607" s="69"/>
      <c r="R607" s="175">
        <f>SUM(R605:R606)</f>
        <v>30.389042922219232</v>
      </c>
      <c r="T607" s="85">
        <f t="shared" si="381"/>
        <v>1.2368548682072252E-3</v>
      </c>
      <c r="V607" s="84">
        <f>SUM(V605:V606)</f>
        <v>615</v>
      </c>
    </row>
    <row r="608" spans="2:22" ht="15" customHeight="1">
      <c r="B608" s="72" t="s">
        <v>2024</v>
      </c>
      <c r="C608" s="73" t="s">
        <v>2445</v>
      </c>
      <c r="D608" s="73" t="s">
        <v>2454</v>
      </c>
      <c r="E608" s="73" t="s">
        <v>2455</v>
      </c>
      <c r="F608" s="102">
        <v>3849</v>
      </c>
      <c r="G608" s="102">
        <v>20571</v>
      </c>
      <c r="H608" s="80">
        <f t="shared" si="371"/>
        <v>5.3445050662509743</v>
      </c>
      <c r="J608" s="104">
        <f t="shared" ref="J608:J619" si="383">$J$35</f>
        <v>2.7300000000000001E-2</v>
      </c>
      <c r="L608" s="69">
        <f t="shared" ref="L608:L619" si="384">G608*((1+J608)^2)</f>
        <v>21709.507960590003</v>
      </c>
      <c r="N608" s="69">
        <f t="shared" ref="N608:N619" si="385">L608/$N$6</f>
        <v>12060.837755883334</v>
      </c>
      <c r="P608" s="81">
        <f t="shared" ref="P608:P619" si="386">ROUNDUP(N608/40,0)*40</f>
        <v>12080</v>
      </c>
      <c r="Q608" s="69"/>
      <c r="R608" s="74">
        <f t="shared" ref="R608:R619" si="387">P608-N608</f>
        <v>19.162244116665534</v>
      </c>
      <c r="S608" s="77"/>
      <c r="T608" s="75">
        <f t="shared" ref="T608:T623" si="388">R608/N608</f>
        <v>1.5887987637772591E-3</v>
      </c>
      <c r="U608" s="69"/>
      <c r="V608" s="81">
        <f t="shared" ref="V608:V619" si="389">P608/40</f>
        <v>302</v>
      </c>
    </row>
    <row r="609" spans="2:22" ht="15" customHeight="1">
      <c r="B609" s="72" t="s">
        <v>2024</v>
      </c>
      <c r="C609" s="73" t="s">
        <v>2445</v>
      </c>
      <c r="D609" s="73" t="s">
        <v>2454</v>
      </c>
      <c r="E609" s="73" t="s">
        <v>2456</v>
      </c>
      <c r="F609" s="102">
        <v>5619</v>
      </c>
      <c r="G609" s="102">
        <v>29338</v>
      </c>
      <c r="H609" s="80">
        <f t="shared" si="371"/>
        <v>5.2212137390994835</v>
      </c>
      <c r="J609" s="104">
        <f t="shared" si="383"/>
        <v>2.7300000000000001E-2</v>
      </c>
      <c r="L609" s="69">
        <f t="shared" si="384"/>
        <v>30961.720118020006</v>
      </c>
      <c r="N609" s="69">
        <f t="shared" si="385"/>
        <v>17200.955621122226</v>
      </c>
      <c r="P609" s="81">
        <f t="shared" si="386"/>
        <v>17240</v>
      </c>
      <c r="Q609" s="69"/>
      <c r="R609" s="74">
        <f t="shared" si="387"/>
        <v>39.044378877773852</v>
      </c>
      <c r="S609" s="77"/>
      <c r="T609" s="75">
        <f t="shared" si="388"/>
        <v>2.2698959137961265E-3</v>
      </c>
      <c r="U609" s="69"/>
      <c r="V609" s="81">
        <f t="shared" si="389"/>
        <v>431</v>
      </c>
    </row>
    <row r="610" spans="2:22" ht="15" customHeight="1">
      <c r="B610" s="72" t="s">
        <v>2024</v>
      </c>
      <c r="C610" s="73" t="s">
        <v>2445</v>
      </c>
      <c r="D610" s="73" t="s">
        <v>2454</v>
      </c>
      <c r="E610" s="73" t="s">
        <v>2457</v>
      </c>
      <c r="F610" s="102">
        <v>3854</v>
      </c>
      <c r="G610" s="102">
        <v>20024</v>
      </c>
      <c r="H610" s="80">
        <f t="shared" si="371"/>
        <v>5.1956408925791386</v>
      </c>
      <c r="J610" s="104">
        <f t="shared" si="383"/>
        <v>2.7300000000000001E-2</v>
      </c>
      <c r="L610" s="69">
        <f t="shared" si="384"/>
        <v>21132.234086960005</v>
      </c>
      <c r="N610" s="69">
        <f t="shared" si="385"/>
        <v>11740.130048311114</v>
      </c>
      <c r="P610" s="81">
        <f t="shared" si="386"/>
        <v>11760</v>
      </c>
      <c r="Q610" s="69"/>
      <c r="R610" s="74">
        <f t="shared" si="387"/>
        <v>19.869951688886431</v>
      </c>
      <c r="S610" s="77"/>
      <c r="T610" s="75">
        <f t="shared" si="388"/>
        <v>1.6924813956166389E-3</v>
      </c>
      <c r="U610" s="69"/>
      <c r="V610" s="81">
        <f t="shared" si="389"/>
        <v>294</v>
      </c>
    </row>
    <row r="611" spans="2:22" ht="15" customHeight="1">
      <c r="B611" s="72" t="s">
        <v>2024</v>
      </c>
      <c r="C611" s="73" t="s">
        <v>2445</v>
      </c>
      <c r="D611" s="73" t="s">
        <v>2454</v>
      </c>
      <c r="E611" s="73" t="s">
        <v>2458</v>
      </c>
      <c r="F611" s="102">
        <v>3353</v>
      </c>
      <c r="G611" s="102">
        <v>17835</v>
      </c>
      <c r="H611" s="80">
        <f t="shared" si="371"/>
        <v>5.3191172084700264</v>
      </c>
      <c r="J611" s="104">
        <f t="shared" si="383"/>
        <v>2.7300000000000001E-2</v>
      </c>
      <c r="L611" s="69">
        <f t="shared" si="384"/>
        <v>18822.083247150003</v>
      </c>
      <c r="N611" s="69">
        <f t="shared" si="385"/>
        <v>10456.712915083335</v>
      </c>
      <c r="P611" s="81">
        <f t="shared" si="386"/>
        <v>10480</v>
      </c>
      <c r="Q611" s="69"/>
      <c r="R611" s="74">
        <f t="shared" si="387"/>
        <v>23.287084916664753</v>
      </c>
      <c r="S611" s="77"/>
      <c r="T611" s="75">
        <f t="shared" si="388"/>
        <v>2.2269985898794435E-3</v>
      </c>
      <c r="U611" s="69"/>
      <c r="V611" s="81">
        <f t="shared" si="389"/>
        <v>262</v>
      </c>
    </row>
    <row r="612" spans="2:22" ht="15" customHeight="1">
      <c r="B612" s="72" t="s">
        <v>2024</v>
      </c>
      <c r="C612" s="73" t="s">
        <v>2445</v>
      </c>
      <c r="D612" s="73" t="s">
        <v>2454</v>
      </c>
      <c r="E612" s="73" t="s">
        <v>2459</v>
      </c>
      <c r="F612" s="102">
        <v>8087</v>
      </c>
      <c r="G612" s="102">
        <v>40093</v>
      </c>
      <c r="H612" s="80">
        <f t="shared" si="371"/>
        <v>4.9577099047854585</v>
      </c>
      <c r="J612" s="104">
        <f t="shared" si="383"/>
        <v>2.7300000000000001E-2</v>
      </c>
      <c r="L612" s="69">
        <f t="shared" si="384"/>
        <v>42311.958711970008</v>
      </c>
      <c r="N612" s="69">
        <f t="shared" si="385"/>
        <v>23506.643728872226</v>
      </c>
      <c r="P612" s="81">
        <f t="shared" si="386"/>
        <v>23520</v>
      </c>
      <c r="Q612" s="69"/>
      <c r="R612" s="74">
        <f t="shared" si="387"/>
        <v>13.356271127773653</v>
      </c>
      <c r="S612" s="77"/>
      <c r="T612" s="75">
        <f t="shared" si="388"/>
        <v>5.6819132845276012E-4</v>
      </c>
      <c r="U612" s="69"/>
      <c r="V612" s="81">
        <f t="shared" si="389"/>
        <v>588</v>
      </c>
    </row>
    <row r="613" spans="2:22" ht="15" customHeight="1">
      <c r="B613" s="72" t="s">
        <v>2024</v>
      </c>
      <c r="C613" s="73" t="s">
        <v>2445</v>
      </c>
      <c r="D613" s="73" t="s">
        <v>2454</v>
      </c>
      <c r="E613" s="73" t="s">
        <v>2460</v>
      </c>
      <c r="F613" s="102">
        <v>5698</v>
      </c>
      <c r="G613" s="102">
        <v>31007</v>
      </c>
      <c r="H613" s="80">
        <f t="shared" si="371"/>
        <v>5.4417339417339416</v>
      </c>
      <c r="J613" s="104">
        <f t="shared" si="383"/>
        <v>2.7300000000000001E-2</v>
      </c>
      <c r="L613" s="69">
        <f t="shared" si="384"/>
        <v>32723.091407030006</v>
      </c>
      <c r="N613" s="69">
        <f t="shared" si="385"/>
        <v>18179.495226127779</v>
      </c>
      <c r="P613" s="81">
        <f t="shared" si="386"/>
        <v>18200</v>
      </c>
      <c r="Q613" s="69"/>
      <c r="R613" s="74">
        <f t="shared" si="387"/>
        <v>20.504773872220539</v>
      </c>
      <c r="S613" s="77"/>
      <c r="T613" s="75">
        <f t="shared" si="388"/>
        <v>1.1279066672187268E-3</v>
      </c>
      <c r="U613" s="69"/>
      <c r="V613" s="81">
        <f t="shared" si="389"/>
        <v>455</v>
      </c>
    </row>
    <row r="614" spans="2:22" ht="15" customHeight="1">
      <c r="B614" s="72" t="s">
        <v>2024</v>
      </c>
      <c r="C614" s="73" t="s">
        <v>2445</v>
      </c>
      <c r="D614" s="73" t="s">
        <v>2454</v>
      </c>
      <c r="E614" s="73" t="s">
        <v>2461</v>
      </c>
      <c r="F614" s="102">
        <v>4981</v>
      </c>
      <c r="G614" s="102">
        <v>26460</v>
      </c>
      <c r="H614" s="80">
        <f t="shared" si="371"/>
        <v>5.3121863079702871</v>
      </c>
      <c r="J614" s="104">
        <f t="shared" si="383"/>
        <v>2.7300000000000001E-2</v>
      </c>
      <c r="L614" s="69">
        <f t="shared" si="384"/>
        <v>27924.436373400007</v>
      </c>
      <c r="N614" s="69">
        <f t="shared" si="385"/>
        <v>15513.575763000004</v>
      </c>
      <c r="P614" s="81">
        <f t="shared" si="386"/>
        <v>15520</v>
      </c>
      <c r="Q614" s="69"/>
      <c r="R614" s="74">
        <f t="shared" si="387"/>
        <v>6.4242369999956281</v>
      </c>
      <c r="S614" s="77"/>
      <c r="T614" s="75">
        <f t="shared" si="388"/>
        <v>4.1410420770416332E-4</v>
      </c>
      <c r="U614" s="69"/>
      <c r="V614" s="81">
        <f t="shared" si="389"/>
        <v>388</v>
      </c>
    </row>
    <row r="615" spans="2:22" ht="15" customHeight="1">
      <c r="B615" s="72" t="s">
        <v>2024</v>
      </c>
      <c r="C615" s="73" t="s">
        <v>2445</v>
      </c>
      <c r="D615" s="73" t="s">
        <v>2454</v>
      </c>
      <c r="E615" s="73" t="s">
        <v>2462</v>
      </c>
      <c r="F615" s="102">
        <v>2330</v>
      </c>
      <c r="G615" s="102">
        <v>12407</v>
      </c>
      <c r="H615" s="80">
        <f t="shared" si="371"/>
        <v>5.3248927038626608</v>
      </c>
      <c r="J615" s="104">
        <f t="shared" si="383"/>
        <v>2.7300000000000001E-2</v>
      </c>
      <c r="L615" s="69">
        <f t="shared" si="384"/>
        <v>13093.669013030003</v>
      </c>
      <c r="N615" s="69">
        <f t="shared" si="385"/>
        <v>7274.2605627944458</v>
      </c>
      <c r="P615" s="81">
        <f t="shared" si="386"/>
        <v>7280</v>
      </c>
      <c r="Q615" s="69"/>
      <c r="R615" s="74">
        <f t="shared" si="387"/>
        <v>5.739437205554168</v>
      </c>
      <c r="S615" s="77"/>
      <c r="T615" s="75">
        <f t="shared" si="388"/>
        <v>7.890062716353032E-4</v>
      </c>
      <c r="U615" s="69"/>
      <c r="V615" s="81">
        <f t="shared" si="389"/>
        <v>182</v>
      </c>
    </row>
    <row r="616" spans="2:22" ht="15" customHeight="1">
      <c r="B616" s="72" t="s">
        <v>2024</v>
      </c>
      <c r="C616" s="73" t="s">
        <v>2445</v>
      </c>
      <c r="D616" s="73" t="s">
        <v>2454</v>
      </c>
      <c r="E616" s="73" t="s">
        <v>2463</v>
      </c>
      <c r="F616" s="102">
        <v>6061</v>
      </c>
      <c r="G616" s="102">
        <v>30968</v>
      </c>
      <c r="H616" s="80">
        <f t="shared" si="371"/>
        <v>5.1093878897871639</v>
      </c>
      <c r="J616" s="104">
        <f t="shared" si="383"/>
        <v>2.7300000000000001E-2</v>
      </c>
      <c r="L616" s="69">
        <f t="shared" si="384"/>
        <v>32681.932940720006</v>
      </c>
      <c r="N616" s="69">
        <f t="shared" si="385"/>
        <v>18156.629411511112</v>
      </c>
      <c r="P616" s="81">
        <f t="shared" si="386"/>
        <v>18160</v>
      </c>
      <c r="Q616" s="69"/>
      <c r="R616" s="74">
        <f t="shared" si="387"/>
        <v>3.3705884888877335</v>
      </c>
      <c r="S616" s="77"/>
      <c r="T616" s="75">
        <f t="shared" si="388"/>
        <v>1.8563954864611688E-4</v>
      </c>
      <c r="U616" s="69"/>
      <c r="V616" s="81">
        <f t="shared" si="389"/>
        <v>454</v>
      </c>
    </row>
    <row r="617" spans="2:22" ht="15" customHeight="1">
      <c r="B617" s="72" t="s">
        <v>2024</v>
      </c>
      <c r="C617" s="73" t="s">
        <v>2445</v>
      </c>
      <c r="D617" s="73" t="s">
        <v>2454</v>
      </c>
      <c r="E617" s="73" t="s">
        <v>2464</v>
      </c>
      <c r="F617" s="102">
        <v>3217</v>
      </c>
      <c r="G617" s="102">
        <v>16155</v>
      </c>
      <c r="H617" s="80">
        <f t="shared" si="371"/>
        <v>5.0217594031706563</v>
      </c>
      <c r="J617" s="104">
        <f t="shared" si="383"/>
        <v>2.7300000000000001E-2</v>
      </c>
      <c r="L617" s="69">
        <f t="shared" si="384"/>
        <v>17049.103159950002</v>
      </c>
      <c r="N617" s="69">
        <f t="shared" si="385"/>
        <v>9471.7239777500017</v>
      </c>
      <c r="P617" s="81">
        <f t="shared" si="386"/>
        <v>9480</v>
      </c>
      <c r="Q617" s="69"/>
      <c r="R617" s="74">
        <f t="shared" si="387"/>
        <v>8.2760222499982774</v>
      </c>
      <c r="S617" s="77"/>
      <c r="T617" s="75">
        <f t="shared" si="388"/>
        <v>8.7376091928348593E-4</v>
      </c>
      <c r="U617" s="69"/>
      <c r="V617" s="81">
        <f t="shared" si="389"/>
        <v>237</v>
      </c>
    </row>
    <row r="618" spans="2:22" ht="15" customHeight="1">
      <c r="B618" s="72" t="s">
        <v>2024</v>
      </c>
      <c r="C618" s="73" t="s">
        <v>2445</v>
      </c>
      <c r="D618" s="73" t="s">
        <v>2454</v>
      </c>
      <c r="E618" s="73" t="s">
        <v>2465</v>
      </c>
      <c r="F618" s="102">
        <v>7245</v>
      </c>
      <c r="G618" s="102">
        <v>38170</v>
      </c>
      <c r="H618" s="80">
        <f t="shared" si="371"/>
        <v>5.2684610075914424</v>
      </c>
      <c r="J618" s="104">
        <f t="shared" si="383"/>
        <v>2.7300000000000001E-2</v>
      </c>
      <c r="L618" s="69">
        <f t="shared" si="384"/>
        <v>40282.529719300008</v>
      </c>
      <c r="N618" s="69">
        <f t="shared" si="385"/>
        <v>22379.183177388892</v>
      </c>
      <c r="P618" s="81">
        <f t="shared" si="386"/>
        <v>22400</v>
      </c>
      <c r="Q618" s="69"/>
      <c r="R618" s="74">
        <f t="shared" si="387"/>
        <v>20.816822611108364</v>
      </c>
      <c r="S618" s="77"/>
      <c r="T618" s="75">
        <f t="shared" si="388"/>
        <v>9.3018688153645034E-4</v>
      </c>
      <c r="U618" s="69"/>
      <c r="V618" s="81">
        <f t="shared" si="389"/>
        <v>560</v>
      </c>
    </row>
    <row r="619" spans="2:22" ht="15" customHeight="1">
      <c r="B619" s="72" t="s">
        <v>2024</v>
      </c>
      <c r="C619" s="73" t="s">
        <v>2445</v>
      </c>
      <c r="D619" s="73" t="s">
        <v>2454</v>
      </c>
      <c r="E619" s="73" t="s">
        <v>2466</v>
      </c>
      <c r="F619" s="102">
        <v>2906</v>
      </c>
      <c r="G619" s="102">
        <v>14280</v>
      </c>
      <c r="H619" s="80">
        <f t="shared" si="371"/>
        <v>4.9139710942876809</v>
      </c>
      <c r="J619" s="104">
        <f t="shared" si="383"/>
        <v>2.7300000000000001E-2</v>
      </c>
      <c r="L619" s="69">
        <f t="shared" si="384"/>
        <v>15070.330741200003</v>
      </c>
      <c r="N619" s="69">
        <f t="shared" si="385"/>
        <v>8372.405967333334</v>
      </c>
      <c r="P619" s="81">
        <f t="shared" si="386"/>
        <v>8400</v>
      </c>
      <c r="Q619" s="69"/>
      <c r="R619" s="74">
        <f t="shared" si="387"/>
        <v>27.594032666665953</v>
      </c>
      <c r="S619" s="77"/>
      <c r="T619" s="75">
        <f t="shared" si="388"/>
        <v>3.2958307055737327E-3</v>
      </c>
      <c r="U619" s="69"/>
      <c r="V619" s="81">
        <f t="shared" si="389"/>
        <v>210</v>
      </c>
    </row>
    <row r="620" spans="2:22" ht="15" customHeight="1" thickBot="1">
      <c r="B620" s="95" t="s">
        <v>2024</v>
      </c>
      <c r="C620" s="96" t="s">
        <v>2445</v>
      </c>
      <c r="D620" s="96" t="s">
        <v>2454</v>
      </c>
      <c r="E620" s="95"/>
      <c r="F620" s="84">
        <f>SUM(F608:F619)</f>
        <v>57200</v>
      </c>
      <c r="G620" s="84">
        <f>SUM(G608:G619)</f>
        <v>297308</v>
      </c>
      <c r="H620" s="159">
        <f t="shared" si="371"/>
        <v>5.1976923076923081</v>
      </c>
      <c r="J620" s="167"/>
      <c r="L620" s="84">
        <f>SUM(L608:L619)</f>
        <v>313762.59747932007</v>
      </c>
      <c r="N620" s="84">
        <f>SUM(N608:N619)</f>
        <v>174312.55415517779</v>
      </c>
      <c r="P620" s="84">
        <f>SUM(P608:P619)</f>
        <v>174520</v>
      </c>
      <c r="Q620" s="69"/>
      <c r="R620" s="175">
        <f>SUM(R608:R619)</f>
        <v>207.44584482219489</v>
      </c>
      <c r="T620" s="85">
        <f t="shared" si="388"/>
        <v>1.1900797726681288E-3</v>
      </c>
      <c r="V620" s="84">
        <f>SUM(V608:V619)</f>
        <v>4363</v>
      </c>
    </row>
    <row r="621" spans="2:22" ht="15" customHeight="1" thickBot="1">
      <c r="F621" s="87">
        <f>F620+F607+F604</f>
        <v>104366</v>
      </c>
      <c r="G621" s="87">
        <f>G620+G607+G604</f>
        <v>526378</v>
      </c>
      <c r="H621" s="161">
        <f t="shared" si="371"/>
        <v>5.0435774102677113</v>
      </c>
      <c r="J621" s="168"/>
      <c r="L621" s="87">
        <f>L620+L607+L604</f>
        <v>555510.54305962007</v>
      </c>
      <c r="N621" s="87">
        <f>N620+N607+N604</f>
        <v>308616.96836645558</v>
      </c>
      <c r="P621" s="87">
        <f>P620+P607+P604</f>
        <v>309040</v>
      </c>
      <c r="Q621" s="69"/>
      <c r="R621" s="176">
        <f>R620+R607+R604</f>
        <v>423.03163354439766</v>
      </c>
      <c r="T621" s="86">
        <f t="shared" si="388"/>
        <v>1.3707335529331126E-3</v>
      </c>
      <c r="V621" s="87">
        <f>V620+V607+V604</f>
        <v>7726</v>
      </c>
    </row>
    <row r="622" spans="2:22" ht="15" customHeight="1" thickBot="1">
      <c r="H622" s="80"/>
      <c r="L622" s="69"/>
      <c r="N622" s="69"/>
      <c r="P622" s="69"/>
      <c r="Q622" s="69"/>
      <c r="R622" s="90"/>
      <c r="V622" s="69"/>
    </row>
    <row r="623" spans="2:22" ht="15" customHeight="1" thickBot="1">
      <c r="F623" s="149">
        <f>F621+F595+F581+F558+F544+F520+F513+F504+F493+F466+F451+F419+F409+F395+F386+F374+F360+F343+F326+F318+F302+F285+F264+F256+F241+F226+F222+F201+F187+F179+F166+F148+F131</f>
        <v>1781072</v>
      </c>
      <c r="G623" s="149">
        <f>G621+G595+G581+G558+G544+G520+G513+G504+G493+G466+G451+G419+G409+G395+G386+G374+G360+G343+G326+G318+G302+G285+G264+G256+G241+G226+G222+G201+G187+G179+G166+G148+G131</f>
        <v>9206876</v>
      </c>
      <c r="H623" s="160">
        <f>G623/F623</f>
        <v>5.1692890573766812</v>
      </c>
      <c r="J623" s="162">
        <f>((L623/G623)^(0.5))-1</f>
        <v>3.2179240688680943E-2</v>
      </c>
      <c r="L623" s="149">
        <f>L621+L595+L581+L558+L544+L520+L513+L504+L493+L466+L451+L419+L409+L395+L386+L374+L360+L343+L326+L318+L302+L285+L264+L256+L241+L226+L222+L201+L187+L179+L166+L148+L131</f>
        <v>9808950.310199922</v>
      </c>
      <c r="N623" s="149">
        <f>N621+N595+N581+N558+N544+N520+N513+N504+N493+N466+N451+N419+N409+N395+N386+N374+N360+N343+N326+N318+N302+N285+N264+N256+N241+N226+N222+N201+N187+N179+N166+N148+N131</f>
        <v>5449416.838999955</v>
      </c>
      <c r="P623" s="149">
        <f>P621+P595+P581+P558+P544+P520+P513+P504+P493+P466+P451+P419+P409+P395+P386+P374+P360+P343+P326+P318+P302+P285+P264+P256+P241+P226+P222+P201+P187+P179+P166+P148+P131</f>
        <v>5457520</v>
      </c>
      <c r="Q623" s="69"/>
      <c r="R623" s="178">
        <f>R621+R595+R581+R558+R544+R520+R513+R504+R493+R466+R451+R419+R409+R395+R386+R374+R360+R343+R326+R318+R302+R285+R264+R256+R241+R226+R222+R201+R187+R179+R166+R148+R131</f>
        <v>8103.1610000445089</v>
      </c>
      <c r="T623" s="78">
        <f t="shared" si="388"/>
        <v>1.4869776417271749E-3</v>
      </c>
      <c r="V623" s="149">
        <f>V621+V595+V581+V558+V544+V520+V513+V504+V493+V466+V451+V419+V409+V395+V386+V374+V360+V343+V326+V318+V302+V285+V264+V256+V241+V226+V222+V201+V187+V179+V166+V148+V131</f>
        <v>136438</v>
      </c>
    </row>
    <row r="624" spans="2:22" ht="15" customHeight="1">
      <c r="Q624" s="69"/>
    </row>
    <row r="625" spans="12:22" ht="15" customHeight="1">
      <c r="L625" s="69"/>
      <c r="N625" s="69"/>
      <c r="P625" s="69"/>
      <c r="Q625" s="69"/>
      <c r="R625" s="69"/>
      <c r="V625" s="69"/>
    </row>
    <row r="626" spans="12:22" ht="15" customHeight="1">
      <c r="Q626" s="69"/>
    </row>
    <row r="627" spans="12:22" ht="15" customHeight="1">
      <c r="P627" s="150"/>
      <c r="Q627" s="69"/>
    </row>
    <row r="628" spans="12:22" ht="15" customHeight="1">
      <c r="Q628" s="69"/>
    </row>
    <row r="629" spans="12:22" ht="15" customHeight="1">
      <c r="Q629" s="69"/>
    </row>
    <row r="630" spans="12:22" ht="15" customHeight="1">
      <c r="Q630" s="69"/>
    </row>
    <row r="631" spans="12:22" ht="15" customHeight="1">
      <c r="Q631" s="69"/>
    </row>
    <row r="632" spans="12:22" ht="15" customHeight="1">
      <c r="Q632" s="69"/>
    </row>
    <row r="633" spans="12:22" ht="15" customHeight="1">
      <c r="Q633" s="69"/>
    </row>
    <row r="634" spans="12:22" ht="15" customHeight="1">
      <c r="Q634" s="69"/>
    </row>
    <row r="635" spans="12:22" ht="15" customHeight="1">
      <c r="Q635" s="69"/>
    </row>
    <row r="636" spans="12:22" ht="15" customHeight="1">
      <c r="Q636" s="69"/>
    </row>
    <row r="637" spans="12:22" ht="15" customHeight="1">
      <c r="Q637" s="69"/>
    </row>
    <row r="638" spans="12:22" ht="15" customHeight="1">
      <c r="Q638" s="69"/>
    </row>
    <row r="639" spans="12:22" ht="15" customHeight="1">
      <c r="Q639" s="69"/>
    </row>
    <row r="640" spans="12:22" ht="15" customHeight="1">
      <c r="Q640" s="69"/>
    </row>
    <row r="641" spans="17:17" ht="15" customHeight="1">
      <c r="Q641" s="69"/>
    </row>
    <row r="642" spans="17:17" ht="15" customHeight="1">
      <c r="Q642" s="69"/>
    </row>
    <row r="643" spans="17:17" ht="15" customHeight="1">
      <c r="Q643" s="69"/>
    </row>
    <row r="644" spans="17:17" ht="15" customHeight="1">
      <c r="Q644" s="69"/>
    </row>
    <row r="645" spans="17:17" ht="15" customHeight="1">
      <c r="Q645" s="69"/>
    </row>
    <row r="646" spans="17:17" ht="15" customHeight="1">
      <c r="Q646" s="69"/>
    </row>
    <row r="647" spans="17:17" ht="15" customHeight="1">
      <c r="Q647" s="69"/>
    </row>
    <row r="648" spans="17:17" ht="15" customHeight="1">
      <c r="Q648" s="69"/>
    </row>
    <row r="649" spans="17:17" ht="15" customHeight="1">
      <c r="Q649" s="69"/>
    </row>
    <row r="650" spans="17:17" ht="15" customHeight="1">
      <c r="Q650" s="69"/>
    </row>
    <row r="651" spans="17:17" ht="15" customHeight="1">
      <c r="Q651" s="69"/>
    </row>
    <row r="652" spans="17:17" ht="15" customHeight="1">
      <c r="Q652" s="69"/>
    </row>
    <row r="653" spans="17:17" ht="15" customHeight="1">
      <c r="Q653" s="69"/>
    </row>
    <row r="654" spans="17:17" ht="15" customHeight="1">
      <c r="Q654" s="69"/>
    </row>
    <row r="655" spans="17:17" ht="15" customHeight="1">
      <c r="Q655" s="69"/>
    </row>
    <row r="656" spans="17:17" ht="15" customHeight="1">
      <c r="Q656" s="69"/>
    </row>
    <row r="657" spans="17:17" ht="15" customHeight="1">
      <c r="Q657" s="69"/>
    </row>
    <row r="658" spans="17:17" ht="15" customHeight="1">
      <c r="Q658" s="69"/>
    </row>
    <row r="659" spans="17:17" ht="15" customHeight="1">
      <c r="Q659" s="69"/>
    </row>
    <row r="660" spans="17:17" ht="15" customHeight="1">
      <c r="Q660" s="69"/>
    </row>
    <row r="661" spans="17:17" ht="15" customHeight="1">
      <c r="Q661" s="69"/>
    </row>
    <row r="662" spans="17:17" ht="15" customHeight="1">
      <c r="Q662" s="69"/>
    </row>
    <row r="663" spans="17:17" ht="15" customHeight="1">
      <c r="Q663" s="69"/>
    </row>
    <row r="664" spans="17:17" ht="15" customHeight="1">
      <c r="Q664" s="69"/>
    </row>
    <row r="665" spans="17:17" ht="15" customHeight="1">
      <c r="Q665" s="69"/>
    </row>
    <row r="666" spans="17:17" ht="15" customHeight="1">
      <c r="Q666" s="69"/>
    </row>
    <row r="667" spans="17:17" ht="15" customHeight="1">
      <c r="Q667" s="69"/>
    </row>
    <row r="668" spans="17:17" ht="15" customHeight="1">
      <c r="Q668" s="69"/>
    </row>
    <row r="669" spans="17:17" ht="15" customHeight="1">
      <c r="Q669" s="69"/>
    </row>
    <row r="670" spans="17:17" ht="15" customHeight="1">
      <c r="Q670" s="69"/>
    </row>
    <row r="671" spans="17:17" ht="15" customHeight="1">
      <c r="Q671" s="69"/>
    </row>
    <row r="672" spans="17:17" ht="15" customHeight="1">
      <c r="Q672" s="69"/>
    </row>
    <row r="673" spans="17:17" ht="15" customHeight="1">
      <c r="Q673" s="69"/>
    </row>
    <row r="674" spans="17:17" ht="15" customHeight="1">
      <c r="Q674" s="69"/>
    </row>
    <row r="675" spans="17:17" ht="15" customHeight="1">
      <c r="Q675" s="69"/>
    </row>
    <row r="676" spans="17:17" ht="15" customHeight="1">
      <c r="Q676" s="69"/>
    </row>
    <row r="677" spans="17:17" ht="15" customHeight="1">
      <c r="Q677" s="69"/>
    </row>
    <row r="678" spans="17:17" ht="15" customHeight="1">
      <c r="Q678" s="69"/>
    </row>
    <row r="679" spans="17:17" ht="15" customHeight="1">
      <c r="Q679" s="69"/>
    </row>
    <row r="680" spans="17:17" ht="15" customHeight="1">
      <c r="Q680" s="69"/>
    </row>
    <row r="681" spans="17:17" ht="15" customHeight="1">
      <c r="Q681" s="69"/>
    </row>
    <row r="682" spans="17:17" ht="15" customHeight="1">
      <c r="Q682" s="69"/>
    </row>
    <row r="683" spans="17:17" ht="15" customHeight="1">
      <c r="Q683" s="69"/>
    </row>
    <row r="684" spans="17:17" ht="15" customHeight="1">
      <c r="Q684" s="69"/>
    </row>
    <row r="685" spans="17:17" ht="15" customHeight="1">
      <c r="Q685" s="69"/>
    </row>
    <row r="686" spans="17:17" ht="15" customHeight="1">
      <c r="Q686" s="69"/>
    </row>
    <row r="687" spans="17:17" ht="15" customHeight="1">
      <c r="Q687" s="69"/>
    </row>
    <row r="688" spans="17:17" ht="15" customHeight="1">
      <c r="Q688" s="69"/>
    </row>
    <row r="689" spans="17:17" ht="15" customHeight="1">
      <c r="Q689" s="69"/>
    </row>
    <row r="690" spans="17:17" ht="15" customHeight="1">
      <c r="Q690" s="69"/>
    </row>
    <row r="691" spans="17:17" ht="15" customHeight="1">
      <c r="Q691" s="69"/>
    </row>
    <row r="692" spans="17:17" ht="15" customHeight="1">
      <c r="Q692" s="69"/>
    </row>
    <row r="693" spans="17:17" ht="15" customHeight="1">
      <c r="Q693" s="69"/>
    </row>
    <row r="694" spans="17:17" ht="15" customHeight="1">
      <c r="Q694" s="69"/>
    </row>
    <row r="695" spans="17:17" ht="15" customHeight="1">
      <c r="Q695" s="69"/>
    </row>
    <row r="696" spans="17:17" ht="15" customHeight="1">
      <c r="Q696" s="69"/>
    </row>
    <row r="697" spans="17:17" ht="15" customHeight="1">
      <c r="Q697" s="69"/>
    </row>
    <row r="698" spans="17:17" ht="15" customHeight="1">
      <c r="Q698" s="69"/>
    </row>
    <row r="699" spans="17:17" ht="15" customHeight="1">
      <c r="Q699" s="69"/>
    </row>
    <row r="700" spans="17:17" ht="15" customHeight="1">
      <c r="Q700" s="69"/>
    </row>
    <row r="701" spans="17:17" ht="15" customHeight="1">
      <c r="Q701" s="69"/>
    </row>
    <row r="702" spans="17:17" ht="15" customHeight="1">
      <c r="Q702" s="69"/>
    </row>
    <row r="703" spans="17:17" ht="15" customHeight="1">
      <c r="Q703" s="69"/>
    </row>
    <row r="704" spans="17:17" ht="15" customHeight="1">
      <c r="Q704" s="69"/>
    </row>
    <row r="705" spans="17:17" ht="15" customHeight="1">
      <c r="Q705" s="69"/>
    </row>
    <row r="706" spans="17:17" ht="15" customHeight="1">
      <c r="Q706" s="69"/>
    </row>
    <row r="707" spans="17:17" ht="15" customHeight="1">
      <c r="Q707" s="69"/>
    </row>
    <row r="708" spans="17:17" ht="15" customHeight="1">
      <c r="Q708" s="69"/>
    </row>
    <row r="709" spans="17:17" ht="15" customHeight="1">
      <c r="Q709" s="69"/>
    </row>
    <row r="710" spans="17:17" ht="15" customHeight="1">
      <c r="Q710" s="69"/>
    </row>
    <row r="711" spans="17:17" ht="15" customHeight="1">
      <c r="Q711" s="69"/>
    </row>
    <row r="712" spans="17:17" ht="15" customHeight="1">
      <c r="Q712" s="69"/>
    </row>
    <row r="713" spans="17:17" ht="15" customHeight="1">
      <c r="Q713" s="69"/>
    </row>
    <row r="714" spans="17:17" ht="15" customHeight="1">
      <c r="Q714" s="69"/>
    </row>
    <row r="715" spans="17:17" ht="15" customHeight="1">
      <c r="Q715" s="69"/>
    </row>
    <row r="716" spans="17:17" ht="15" customHeight="1">
      <c r="Q716" s="69"/>
    </row>
    <row r="717" spans="17:17" ht="15" customHeight="1">
      <c r="Q717" s="69"/>
    </row>
    <row r="718" spans="17:17" ht="15" customHeight="1">
      <c r="Q718" s="69"/>
    </row>
    <row r="719" spans="17:17" ht="15" customHeight="1">
      <c r="Q719" s="69"/>
    </row>
    <row r="720" spans="17:17" ht="15" customHeight="1">
      <c r="Q720" s="69"/>
    </row>
    <row r="721" spans="17:17" ht="15" customHeight="1">
      <c r="Q721" s="69"/>
    </row>
    <row r="722" spans="17:17" ht="15" customHeight="1">
      <c r="Q722" s="69"/>
    </row>
    <row r="723" spans="17:17" ht="15" customHeight="1">
      <c r="Q723" s="69"/>
    </row>
    <row r="724" spans="17:17" ht="15" customHeight="1">
      <c r="Q724" s="69"/>
    </row>
    <row r="725" spans="17:17" ht="15" customHeight="1">
      <c r="Q725" s="69"/>
    </row>
    <row r="726" spans="17:17" ht="15" customHeight="1">
      <c r="Q726" s="69"/>
    </row>
    <row r="727" spans="17:17" ht="15" customHeight="1">
      <c r="Q727" s="69"/>
    </row>
    <row r="728" spans="17:17" ht="15" customHeight="1">
      <c r="Q728" s="69"/>
    </row>
    <row r="729" spans="17:17" ht="15" customHeight="1">
      <c r="Q729" s="69"/>
    </row>
    <row r="730" spans="17:17" ht="15" customHeight="1">
      <c r="Q730" s="69"/>
    </row>
    <row r="731" spans="17:17" ht="15" customHeight="1">
      <c r="Q731" s="69"/>
    </row>
    <row r="732" spans="17:17" ht="15" customHeight="1">
      <c r="Q732" s="69"/>
    </row>
    <row r="733" spans="17:17" ht="15" customHeight="1">
      <c r="Q733" s="69"/>
    </row>
    <row r="734" spans="17:17" ht="15" customHeight="1">
      <c r="Q734" s="69"/>
    </row>
    <row r="735" spans="17:17" ht="15" customHeight="1">
      <c r="Q735" s="69"/>
    </row>
    <row r="736" spans="17:17" ht="15" customHeight="1">
      <c r="Q736" s="69"/>
    </row>
    <row r="737" spans="17:17" ht="15" customHeight="1">
      <c r="Q737" s="69"/>
    </row>
    <row r="738" spans="17:17" ht="15" customHeight="1">
      <c r="Q738" s="69"/>
    </row>
    <row r="739" spans="17:17" ht="15" customHeight="1">
      <c r="Q739" s="69"/>
    </row>
  </sheetData>
  <mergeCells count="68">
    <mergeCell ref="N8:V8"/>
    <mergeCell ref="F9:F11"/>
    <mergeCell ref="H9:H11"/>
    <mergeCell ref="G9:G11"/>
    <mergeCell ref="J9:J11"/>
    <mergeCell ref="L9:L11"/>
    <mergeCell ref="F8:L8"/>
    <mergeCell ref="N9:N11"/>
    <mergeCell ref="P9:P11"/>
    <mergeCell ref="R9:R11"/>
    <mergeCell ref="T9:T11"/>
    <mergeCell ref="V9:V11"/>
    <mergeCell ref="V109:V111"/>
    <mergeCell ref="P52:P54"/>
    <mergeCell ref="R52:R54"/>
    <mergeCell ref="T52:T54"/>
    <mergeCell ref="V52:V54"/>
    <mergeCell ref="N109:N111"/>
    <mergeCell ref="N52:N54"/>
    <mergeCell ref="P109:P111"/>
    <mergeCell ref="R109:R111"/>
    <mergeCell ref="T109:T111"/>
    <mergeCell ref="F52:F54"/>
    <mergeCell ref="H52:H54"/>
    <mergeCell ref="G52:G54"/>
    <mergeCell ref="J52:J54"/>
    <mergeCell ref="L52:L54"/>
    <mergeCell ref="F109:F111"/>
    <mergeCell ref="H109:H111"/>
    <mergeCell ref="G109:G111"/>
    <mergeCell ref="J109:J111"/>
    <mergeCell ref="L109:L111"/>
    <mergeCell ref="X9:X11"/>
    <mergeCell ref="AB9:AB11"/>
    <mergeCell ref="X8:AJ8"/>
    <mergeCell ref="AL8:BR8"/>
    <mergeCell ref="AP9:AP11"/>
    <mergeCell ref="AR9:AR11"/>
    <mergeCell ref="AT9:AT11"/>
    <mergeCell ref="AV9:AV11"/>
    <mergeCell ref="AX9:AX11"/>
    <mergeCell ref="AZ9:AZ11"/>
    <mergeCell ref="BB9:BB11"/>
    <mergeCell ref="BD9:BD11"/>
    <mergeCell ref="BF9:BF11"/>
    <mergeCell ref="BH9:BH11"/>
    <mergeCell ref="BJ9:BJ11"/>
    <mergeCell ref="BL9:BL11"/>
    <mergeCell ref="X52:X54"/>
    <mergeCell ref="AB52:AB54"/>
    <mergeCell ref="AD52:AD54"/>
    <mergeCell ref="AH52:AH54"/>
    <mergeCell ref="AJ52:AJ54"/>
    <mergeCell ref="Z9:Z11"/>
    <mergeCell ref="Z52:Z54"/>
    <mergeCell ref="AF9:AF11"/>
    <mergeCell ref="AF52:AF54"/>
    <mergeCell ref="BR9:BR11"/>
    <mergeCell ref="AL52:AL54"/>
    <mergeCell ref="AN52:AN54"/>
    <mergeCell ref="AP52:AP54"/>
    <mergeCell ref="AD9:AD11"/>
    <mergeCell ref="AH9:AH11"/>
    <mergeCell ref="AJ9:AJ11"/>
    <mergeCell ref="AL9:AL11"/>
    <mergeCell ref="AN9:AN11"/>
    <mergeCell ref="BN9:BN11"/>
    <mergeCell ref="BP9:BP11"/>
  </mergeCells>
  <conditionalFormatting sqref="X15:Z46">
    <cfRule type="colorScale" priority="12">
      <colorScale>
        <cfvo type="percentile" val="0"/>
        <cfvo type="percentile" val="20"/>
        <cfvo type="percentile" val="90"/>
        <color rgb="FF00B050"/>
        <color rgb="FFFFC000"/>
        <color rgb="FFFF0000"/>
      </colorScale>
    </cfRule>
  </conditionalFormatting>
  <conditionalFormatting sqref="X56:Z104">
    <cfRule type="colorScale" priority="1">
      <colorScale>
        <cfvo type="percentile" val="0"/>
        <cfvo type="percentile" val="20"/>
        <cfvo type="percentile" val="90"/>
        <color rgb="FF00B050"/>
        <color rgb="FFFFC000"/>
        <color rgb="FFFF0000"/>
      </colorScale>
    </cfRule>
  </conditionalFormatting>
  <pageMargins left="0.7" right="0.7" top="0.75" bottom="0.75" header="0.3" footer="0.3"/>
  <pageSetup paperSize="9" orientation="portrait"/>
  <ignoredErrors>
    <ignoredError sqref="I124:K124 I130:K130 I125:I129 I141:K141 I134:I140 I132:K132 I131:K131 U141:V141 U130:V130 U124:V124 M131 L132:V132 L133:V140 L141:S141 L125:V129 L130:S130 L124:S124 T124 T130 L142:V178 T141 L180:V186 L179:S179 U179:V179 L188:V200 L187:S187 U187:V187 L202:V221 L201:Q201 U201:V201 L223:V255 L222:S222 U222:V222 L257:V263 L256:S256 U256:V256 L265:V325 L264:S264 U264:V264 L327:V359 L326:Q326 U326:V326 L361:V385 L360:S360 U360:V360 L387:V394 L386:S386 U386:V386 L396:V408 L395:S395 U395:V395 L410:V418 L409:S409 U409:V409 L420:V450 L419:S419 U419:V419 L452:V465 L451:S451 U451:V451 L467:V503 L466:S466 U466:V466 L505:V512 L504:S504 U504:V504 L514:V519 L513:S513 U513:V513 L521:V580 L520:S520 U520:V520 L582:V607 L581:S581 U581:V581 S326 S201 H105 O131 Q131 S131 U131 H47 H113:H129 K125:K129 I133 K133 K134:K140 H142:H146 H131:H140 H149:H165 H227:H240 H243:H255 H273:H274 H276:H283 H286:H290 H292:H294 H296:H300 H303:H309 H311:H316 H319:H325 H337:H341 H344:H359 H367:H372 H375:H385 H489:H491 H494:H503 H529:H535 H537:H542 H545:H550 H559:H580 H552:H556 H591:H593 H596:H603 H605:H606 H608:H619 H622:H623 H167:H178 H180:H186 H188:H200 H202:H221 H223:H225 H257:H263 H265:H271 H327:H335 H361:H365 H387:H394 H396:H408 H410:H418 H420:H450 H452:H465 H467:H487 H505:H512 H514:H519 H521:H527 H582:H589 AL19 AN19:AP19" formula="1"/>
    <ignoredError sqref="E56:E104" numberStoredAsText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R608"/>
  <sheetViews>
    <sheetView topLeftCell="S13" zoomScale="75" zoomScaleNormal="75" zoomScalePageLayoutView="75" workbookViewId="0">
      <pane ySplit="7880" topLeftCell="A86"/>
      <selection activeCell="AL38" sqref="AL38"/>
      <selection pane="bottomLeft" activeCell="AH90" sqref="AH90"/>
    </sheetView>
  </sheetViews>
  <sheetFormatPr baseColWidth="10" defaultColWidth="8.83203125" defaultRowHeight="14" x14ac:dyDescent="0"/>
  <cols>
    <col min="1" max="1" width="8.83203125" style="68"/>
    <col min="2" max="2" width="15.5" style="68" customWidth="1"/>
    <col min="3" max="3" width="23.33203125" style="68" customWidth="1"/>
    <col min="4" max="4" width="32.83203125" style="68" customWidth="1"/>
    <col min="5" max="5" width="28.5" style="68" bestFit="1" customWidth="1"/>
    <col min="6" max="7" width="13.6640625" style="69" customWidth="1"/>
    <col min="8" max="8" width="12.33203125" style="68" customWidth="1"/>
    <col min="9" max="9" width="0.83203125" style="68" customWidth="1"/>
    <col min="10" max="10" width="12.5" style="68" customWidth="1"/>
    <col min="11" max="11" width="0.83203125" style="68" customWidth="1"/>
    <col min="12" max="12" width="12.33203125" style="68" customWidth="1"/>
    <col min="13" max="13" width="0.83203125" style="68" customWidth="1"/>
    <col min="14" max="14" width="12.33203125" style="68" customWidth="1"/>
    <col min="15" max="15" width="0.83203125" style="68" customWidth="1"/>
    <col min="16" max="16" width="13.1640625" style="68" customWidth="1"/>
    <col min="17" max="17" width="0.83203125" style="68" customWidth="1"/>
    <col min="18" max="18" width="8.5" style="90" bestFit="1" customWidth="1"/>
    <col min="19" max="19" width="0.83203125" style="68" customWidth="1"/>
    <col min="20" max="20" width="11.1640625" style="68" customWidth="1"/>
    <col min="21" max="21" width="0.83203125" style="68" customWidth="1"/>
    <col min="22" max="22" width="12.33203125" style="68" customWidth="1"/>
    <col min="23" max="23" width="0.83203125" style="68" customWidth="1"/>
    <col min="24" max="24" width="15.6640625" style="70" customWidth="1"/>
    <col min="25" max="25" width="0.83203125" style="70" customWidth="1"/>
    <col min="26" max="26" width="10.6640625" style="70" customWidth="1"/>
    <col min="27" max="27" width="0.83203125" style="70" customWidth="1"/>
    <col min="28" max="28" width="10.6640625" style="70" customWidth="1"/>
    <col min="29" max="29" width="0.83203125" style="70" customWidth="1"/>
    <col min="30" max="30" width="10.6640625" style="70" customWidth="1"/>
    <col min="31" max="31" width="0.83203125" style="70" customWidth="1"/>
    <col min="32" max="32" width="15.6640625" style="70" customWidth="1"/>
    <col min="33" max="33" width="0.83203125" style="70" customWidth="1"/>
    <col min="34" max="34" width="14.6640625" style="70" customWidth="1"/>
    <col min="35" max="35" width="0.83203125" style="70" customWidth="1"/>
    <col min="36" max="36" width="12.6640625" style="70" customWidth="1"/>
    <col min="37" max="37" width="0.83203125" style="70" customWidth="1"/>
    <col min="38" max="38" width="10.6640625" style="70" customWidth="1"/>
    <col min="39" max="39" width="0.83203125" style="70" customWidth="1"/>
    <col min="40" max="40" width="10.6640625" style="70" customWidth="1"/>
    <col min="41" max="41" width="0.83203125" style="70" customWidth="1"/>
    <col min="42" max="42" width="10.6640625" style="70" customWidth="1"/>
    <col min="43" max="43" width="0.83203125" style="70" customWidth="1"/>
    <col min="44" max="44" width="10.6640625" style="70" customWidth="1"/>
    <col min="45" max="45" width="0.83203125" style="70" customWidth="1"/>
    <col min="46" max="46" width="7.6640625" style="70" customWidth="1"/>
    <col min="47" max="47" width="0.83203125" style="70" customWidth="1"/>
    <col min="48" max="48" width="10.6640625" style="70" customWidth="1"/>
    <col min="49" max="49" width="0.83203125" style="70" customWidth="1"/>
    <col min="50" max="50" width="10.6640625" style="70" customWidth="1"/>
    <col min="51" max="51" width="0.83203125" style="70" customWidth="1"/>
    <col min="52" max="52" width="10.6640625" style="70" customWidth="1"/>
    <col min="53" max="53" width="0.83203125" style="70" customWidth="1"/>
    <col min="54" max="54" width="10.6640625" style="70" customWidth="1"/>
    <col min="55" max="55" width="0.83203125" style="70" customWidth="1"/>
    <col min="56" max="56" width="10.6640625" style="70" customWidth="1"/>
    <col min="57" max="57" width="0.83203125" style="70" customWidth="1"/>
    <col min="58" max="58" width="7.6640625" style="70" customWidth="1"/>
    <col min="59" max="59" width="0.83203125" style="70" customWidth="1"/>
    <col min="60" max="60" width="10.6640625" style="70" customWidth="1"/>
    <col min="61" max="61" width="0.83203125" style="70" customWidth="1"/>
    <col min="62" max="62" width="10.6640625" style="70" customWidth="1"/>
    <col min="63" max="63" width="0.83203125" style="70" customWidth="1"/>
    <col min="64" max="64" width="10.6640625" style="70" customWidth="1"/>
    <col min="65" max="65" width="0.83203125" style="70" customWidth="1"/>
    <col min="66" max="66" width="9.6640625" style="70" customWidth="1"/>
    <col min="67" max="67" width="0.83203125" style="70" customWidth="1"/>
    <col min="68" max="68" width="12.6640625" style="70" customWidth="1"/>
    <col min="69" max="69" width="0.83203125" style="70" customWidth="1"/>
    <col min="70" max="70" width="12.6640625" style="70" customWidth="1"/>
    <col min="71" max="71" width="0.83203125" style="70" customWidth="1"/>
    <col min="72" max="16384" width="8.83203125" style="70"/>
  </cols>
  <sheetData>
    <row r="2" spans="1:70" ht="15" customHeight="1">
      <c r="B2" s="115" t="s">
        <v>1888</v>
      </c>
    </row>
    <row r="3" spans="1:70" ht="15" customHeight="1">
      <c r="B3" s="116" t="s">
        <v>3028</v>
      </c>
      <c r="L3" s="117"/>
    </row>
    <row r="4" spans="1:70" ht="15" customHeight="1">
      <c r="B4" s="222" t="s">
        <v>3032</v>
      </c>
      <c r="L4" s="117"/>
    </row>
    <row r="5" spans="1:70" ht="15" customHeight="1">
      <c r="B5" s="118" t="s">
        <v>2017</v>
      </c>
      <c r="L5" s="117"/>
      <c r="N5" s="119" t="s">
        <v>2022</v>
      </c>
    </row>
    <row r="6" spans="1:70" ht="15" customHeight="1">
      <c r="B6" s="118" t="s">
        <v>2018</v>
      </c>
      <c r="N6" s="120">
        <v>1.8</v>
      </c>
    </row>
    <row r="7" spans="1:70" ht="15" customHeight="1">
      <c r="B7" s="118" t="s">
        <v>2016</v>
      </c>
    </row>
    <row r="8" spans="1:70" ht="15" customHeight="1">
      <c r="B8" s="68" t="s">
        <v>3029</v>
      </c>
      <c r="F8" s="482" t="s">
        <v>2015</v>
      </c>
      <c r="G8" s="483"/>
      <c r="H8" s="483"/>
      <c r="I8" s="483"/>
      <c r="J8" s="483"/>
      <c r="K8" s="483"/>
      <c r="L8" s="484"/>
      <c r="N8" s="485" t="s">
        <v>2014</v>
      </c>
      <c r="O8" s="486"/>
      <c r="P8" s="486"/>
      <c r="Q8" s="486"/>
      <c r="R8" s="486"/>
      <c r="S8" s="486"/>
      <c r="T8" s="486"/>
      <c r="U8" s="486"/>
      <c r="V8" s="487"/>
      <c r="X8" s="476" t="s">
        <v>3247</v>
      </c>
      <c r="Y8" s="477"/>
      <c r="Z8" s="477"/>
      <c r="AA8" s="477"/>
      <c r="AB8" s="477"/>
      <c r="AC8" s="477"/>
      <c r="AD8" s="477"/>
      <c r="AE8" s="477"/>
      <c r="AF8" s="477"/>
      <c r="AG8" s="477"/>
      <c r="AH8" s="477"/>
      <c r="AI8" s="477"/>
      <c r="AJ8" s="478"/>
      <c r="AK8" s="5"/>
      <c r="AL8" s="476" t="s">
        <v>3248</v>
      </c>
      <c r="AM8" s="477"/>
      <c r="AN8" s="477"/>
      <c r="AO8" s="477"/>
      <c r="AP8" s="477"/>
      <c r="AQ8" s="477"/>
      <c r="AR8" s="477"/>
      <c r="AS8" s="477"/>
      <c r="AT8" s="477"/>
      <c r="AU8" s="477"/>
      <c r="AV8" s="477"/>
      <c r="AW8" s="477"/>
      <c r="AX8" s="477"/>
      <c r="AY8" s="477"/>
      <c r="AZ8" s="477"/>
      <c r="BA8" s="477"/>
      <c r="BB8" s="477"/>
      <c r="BC8" s="477"/>
      <c r="BD8" s="477"/>
      <c r="BE8" s="477"/>
      <c r="BF8" s="477"/>
      <c r="BG8" s="477"/>
      <c r="BH8" s="477"/>
      <c r="BI8" s="477"/>
      <c r="BJ8" s="477"/>
      <c r="BK8" s="477"/>
      <c r="BL8" s="477"/>
      <c r="BM8" s="477"/>
      <c r="BN8" s="477"/>
      <c r="BO8" s="477"/>
      <c r="BP8" s="477"/>
      <c r="BQ8" s="477"/>
      <c r="BR8" s="478"/>
    </row>
    <row r="9" spans="1:70" ht="15" customHeight="1">
      <c r="C9" s="115"/>
      <c r="D9" s="115"/>
      <c r="E9" s="115"/>
      <c r="F9" s="473" t="s">
        <v>2472</v>
      </c>
      <c r="G9" s="473" t="s">
        <v>1874</v>
      </c>
      <c r="H9" s="474" t="s">
        <v>1475</v>
      </c>
      <c r="I9" s="152"/>
      <c r="J9" s="473" t="s">
        <v>2021</v>
      </c>
      <c r="K9" s="152"/>
      <c r="L9" s="473" t="s">
        <v>1876</v>
      </c>
      <c r="M9" s="152"/>
      <c r="N9" s="473" t="s">
        <v>1877</v>
      </c>
      <c r="O9" s="152"/>
      <c r="P9" s="473" t="s">
        <v>1884</v>
      </c>
      <c r="Q9" s="67"/>
      <c r="R9" s="480" t="s">
        <v>1886</v>
      </c>
      <c r="S9" s="67"/>
      <c r="T9" s="473" t="s">
        <v>1885</v>
      </c>
      <c r="U9" s="152"/>
      <c r="V9" s="473" t="s">
        <v>1883</v>
      </c>
      <c r="W9" s="152"/>
      <c r="X9" s="475" t="s">
        <v>3249</v>
      </c>
      <c r="Y9" s="343"/>
      <c r="Z9" s="475" t="s">
        <v>3286</v>
      </c>
      <c r="AA9" s="270"/>
      <c r="AB9" s="475" t="s">
        <v>3245</v>
      </c>
      <c r="AC9" s="203"/>
      <c r="AD9" s="475" t="s">
        <v>3239</v>
      </c>
      <c r="AE9" s="343"/>
      <c r="AF9" s="475" t="s">
        <v>3285</v>
      </c>
      <c r="AG9" s="203"/>
      <c r="AH9" s="475" t="s">
        <v>3734</v>
      </c>
      <c r="AI9" s="203"/>
      <c r="AJ9" s="475" t="s">
        <v>3237</v>
      </c>
      <c r="AK9" s="5"/>
      <c r="AL9" s="473" t="s">
        <v>3733</v>
      </c>
      <c r="AM9" s="5"/>
      <c r="AN9" s="473" t="s">
        <v>3732</v>
      </c>
      <c r="AO9" s="5"/>
      <c r="AP9" s="473" t="s">
        <v>3240</v>
      </c>
      <c r="AQ9" s="203"/>
      <c r="AR9" s="473" t="s">
        <v>3241</v>
      </c>
      <c r="AS9" s="203"/>
      <c r="AT9" s="473" t="s">
        <v>3244</v>
      </c>
      <c r="AU9" s="203"/>
      <c r="AV9" s="473" t="s">
        <v>2010</v>
      </c>
      <c r="AW9" s="203"/>
      <c r="AX9" s="473" t="s">
        <v>2011</v>
      </c>
      <c r="AY9" s="203"/>
      <c r="AZ9" s="473" t="s">
        <v>3243</v>
      </c>
      <c r="BA9" s="203"/>
      <c r="BB9" s="473" t="s">
        <v>3246</v>
      </c>
      <c r="BC9" s="5"/>
      <c r="BD9" s="473" t="s">
        <v>3242</v>
      </c>
      <c r="BE9" s="203"/>
      <c r="BF9" s="473" t="s">
        <v>3244</v>
      </c>
      <c r="BG9" s="5"/>
      <c r="BH9" s="473" t="s">
        <v>2012</v>
      </c>
      <c r="BI9" s="5"/>
      <c r="BJ9" s="473" t="s">
        <v>2013</v>
      </c>
      <c r="BK9" s="5"/>
      <c r="BL9" s="473" t="s">
        <v>1882</v>
      </c>
      <c r="BM9" s="5"/>
      <c r="BN9" s="473" t="s">
        <v>3246</v>
      </c>
      <c r="BP9" s="473" t="s">
        <v>3266</v>
      </c>
      <c r="BQ9" s="5"/>
      <c r="BR9" s="473" t="s">
        <v>3267</v>
      </c>
    </row>
    <row r="10" spans="1:70" ht="15" customHeight="1">
      <c r="B10" s="115"/>
      <c r="C10" s="115"/>
      <c r="D10" s="115"/>
      <c r="E10" s="115"/>
      <c r="F10" s="473"/>
      <c r="G10" s="473"/>
      <c r="H10" s="474"/>
      <c r="I10" s="152"/>
      <c r="J10" s="473"/>
      <c r="K10" s="152"/>
      <c r="L10" s="473"/>
      <c r="M10" s="152"/>
      <c r="N10" s="473"/>
      <c r="O10" s="152"/>
      <c r="P10" s="473"/>
      <c r="Q10" s="67"/>
      <c r="R10" s="480"/>
      <c r="S10" s="67"/>
      <c r="T10" s="473"/>
      <c r="U10" s="152"/>
      <c r="V10" s="473"/>
      <c r="W10" s="152"/>
      <c r="X10" s="475"/>
      <c r="Y10" s="343"/>
      <c r="Z10" s="475"/>
      <c r="AA10" s="270"/>
      <c r="AB10" s="475"/>
      <c r="AC10" s="203"/>
      <c r="AD10" s="475"/>
      <c r="AE10" s="343"/>
      <c r="AF10" s="475"/>
      <c r="AG10" s="203"/>
      <c r="AH10" s="475"/>
      <c r="AI10" s="203"/>
      <c r="AJ10" s="475"/>
      <c r="AK10" s="5"/>
      <c r="AL10" s="473"/>
      <c r="AM10" s="5"/>
      <c r="AN10" s="473"/>
      <c r="AO10" s="5"/>
      <c r="AP10" s="473"/>
      <c r="AQ10" s="203"/>
      <c r="AR10" s="473"/>
      <c r="AS10" s="203"/>
      <c r="AT10" s="473"/>
      <c r="AU10" s="203"/>
      <c r="AV10" s="473"/>
      <c r="AW10" s="203"/>
      <c r="AX10" s="473"/>
      <c r="AY10" s="203"/>
      <c r="AZ10" s="473"/>
      <c r="BA10" s="203"/>
      <c r="BB10" s="473"/>
      <c r="BC10" s="5"/>
      <c r="BD10" s="473"/>
      <c r="BE10" s="203"/>
      <c r="BF10" s="473"/>
      <c r="BG10" s="5"/>
      <c r="BH10" s="473"/>
      <c r="BI10" s="5"/>
      <c r="BJ10" s="473"/>
      <c r="BK10" s="5"/>
      <c r="BL10" s="473"/>
      <c r="BM10" s="5"/>
      <c r="BN10" s="473"/>
      <c r="BP10" s="473"/>
      <c r="BQ10" s="5"/>
      <c r="BR10" s="473"/>
    </row>
    <row r="11" spans="1:70" ht="15" customHeight="1">
      <c r="B11" s="115" t="s">
        <v>1473</v>
      </c>
      <c r="C11" s="115" t="s">
        <v>118</v>
      </c>
      <c r="D11" s="115" t="s">
        <v>1860</v>
      </c>
      <c r="E11" s="115" t="s">
        <v>1887</v>
      </c>
      <c r="F11" s="473"/>
      <c r="G11" s="473"/>
      <c r="H11" s="474"/>
      <c r="I11" s="152"/>
      <c r="J11" s="473"/>
      <c r="K11" s="152"/>
      <c r="L11" s="473"/>
      <c r="M11" s="152"/>
      <c r="N11" s="473"/>
      <c r="O11" s="152"/>
      <c r="P11" s="473"/>
      <c r="Q11" s="67"/>
      <c r="R11" s="480"/>
      <c r="S11" s="67"/>
      <c r="T11" s="473"/>
      <c r="U11" s="152"/>
      <c r="V11" s="473"/>
      <c r="W11" s="152"/>
      <c r="X11" s="475"/>
      <c r="Y11" s="343"/>
      <c r="Z11" s="475"/>
      <c r="AA11" s="270"/>
      <c r="AB11" s="475"/>
      <c r="AC11" s="203"/>
      <c r="AD11" s="475"/>
      <c r="AE11" s="343"/>
      <c r="AF11" s="475"/>
      <c r="AG11" s="203"/>
      <c r="AH11" s="475"/>
      <c r="AI11" s="203"/>
      <c r="AJ11" s="475"/>
      <c r="AK11" s="5"/>
      <c r="AL11" s="473"/>
      <c r="AM11" s="5"/>
      <c r="AN11" s="473"/>
      <c r="AO11" s="5"/>
      <c r="AP11" s="473"/>
      <c r="AQ11" s="203"/>
      <c r="AR11" s="473"/>
      <c r="AS11" s="203"/>
      <c r="AT11" s="473"/>
      <c r="AU11" s="203"/>
      <c r="AV11" s="473"/>
      <c r="AW11" s="203"/>
      <c r="AX11" s="473"/>
      <c r="AY11" s="203"/>
      <c r="AZ11" s="473"/>
      <c r="BA11" s="203"/>
      <c r="BB11" s="473"/>
      <c r="BC11" s="5"/>
      <c r="BD11" s="473"/>
      <c r="BE11" s="203"/>
      <c r="BF11" s="473"/>
      <c r="BG11" s="5"/>
      <c r="BH11" s="473"/>
      <c r="BI11" s="5"/>
      <c r="BJ11" s="473"/>
      <c r="BK11" s="5"/>
      <c r="BL11" s="473"/>
      <c r="BM11" s="5"/>
      <c r="BN11" s="473"/>
      <c r="BP11" s="473"/>
      <c r="BQ11" s="5"/>
      <c r="BR11" s="473"/>
    </row>
    <row r="12" spans="1:70" ht="15" customHeight="1">
      <c r="B12" s="115"/>
      <c r="C12" s="115"/>
      <c r="D12" s="115"/>
      <c r="E12" s="115"/>
      <c r="F12" s="71"/>
      <c r="G12" s="71"/>
      <c r="H12" s="121"/>
      <c r="L12" s="71"/>
      <c r="N12" s="71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</row>
    <row r="13" spans="1:70" ht="15" customHeight="1">
      <c r="B13" s="122" t="s">
        <v>2019</v>
      </c>
      <c r="C13" s="123"/>
      <c r="D13" s="123"/>
      <c r="E13" s="123"/>
      <c r="F13" s="124"/>
      <c r="G13" s="125"/>
      <c r="H13" s="124"/>
      <c r="I13" s="125"/>
      <c r="J13" s="125"/>
      <c r="K13" s="125"/>
      <c r="L13" s="125"/>
      <c r="M13" s="125"/>
      <c r="N13" s="125"/>
      <c r="O13" s="125"/>
      <c r="P13" s="125"/>
      <c r="Q13" s="125"/>
      <c r="R13" s="140"/>
      <c r="S13" s="125"/>
      <c r="T13" s="125"/>
      <c r="U13" s="125"/>
      <c r="V13" s="125"/>
      <c r="W13" s="125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</row>
    <row r="14" spans="1:70" ht="15" customHeight="1">
      <c r="B14" s="115"/>
      <c r="C14" s="115"/>
      <c r="D14" s="115"/>
      <c r="E14" s="115"/>
      <c r="F14" s="71"/>
      <c r="G14" s="71"/>
      <c r="H14" s="121"/>
      <c r="L14" s="71"/>
      <c r="N14" s="71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6"/>
      <c r="BN14" s="6"/>
    </row>
    <row r="15" spans="1:70" ht="15" customHeight="1">
      <c r="A15" s="68">
        <v>1</v>
      </c>
      <c r="B15" s="68" t="s">
        <v>2771</v>
      </c>
      <c r="C15" s="73" t="s">
        <v>2694</v>
      </c>
      <c r="D15" s="73"/>
      <c r="E15" s="73"/>
      <c r="F15" s="126">
        <f>F377</f>
        <v>25894</v>
      </c>
      <c r="G15" s="126">
        <f>G377</f>
        <v>137489</v>
      </c>
      <c r="H15" s="127">
        <f>H377</f>
        <v>5.3096856414613427</v>
      </c>
      <c r="I15" s="126"/>
      <c r="J15" s="129">
        <v>-2.9000000000000001E-2</v>
      </c>
      <c r="K15" s="126"/>
      <c r="L15" s="126">
        <f>L377</f>
        <v>129630.26624900001</v>
      </c>
      <c r="M15" s="126"/>
      <c r="N15" s="126">
        <f>N377</f>
        <v>72016.814582777763</v>
      </c>
      <c r="P15" s="128">
        <f>P377</f>
        <v>72200</v>
      </c>
      <c r="Q15" s="126"/>
      <c r="R15" s="74">
        <f>P15-N15</f>
        <v>183.18541722223745</v>
      </c>
      <c r="S15" s="126"/>
      <c r="T15" s="75">
        <f>R15/N15</f>
        <v>2.5436478728405845E-3</v>
      </c>
      <c r="V15" s="128">
        <f>V377</f>
        <v>1805</v>
      </c>
      <c r="X15" s="289">
        <v>1.3332557513692005</v>
      </c>
      <c r="Y15" s="289"/>
      <c r="Z15" s="289"/>
      <c r="AA15" s="9"/>
      <c r="AB15" s="279"/>
      <c r="AC15" s="9"/>
      <c r="AD15" s="290"/>
      <c r="AE15" s="348"/>
      <c r="AF15" s="348"/>
      <c r="AG15" s="9"/>
      <c r="AH15" s="295">
        <v>3</v>
      </c>
      <c r="AI15" s="9"/>
      <c r="AJ15" s="301" t="s">
        <v>3238</v>
      </c>
      <c r="AK15" s="9"/>
      <c r="AL15" s="265">
        <f>IF(AL54+AL55=0,"",AL54+AL55)</f>
        <v>49520</v>
      </c>
      <c r="AM15" s="9"/>
      <c r="AN15" s="265" t="str">
        <f>IF(AN54+AN55=0,"",AN54+AN55)</f>
        <v/>
      </c>
      <c r="AO15" s="9"/>
      <c r="AP15" s="265" t="str">
        <f>IF(AP54+AP55=0,"",AP54+AP55)</f>
        <v/>
      </c>
      <c r="AQ15" s="265"/>
      <c r="AR15" s="265">
        <f>SUM(AL15:AP15)</f>
        <v>49520</v>
      </c>
      <c r="AS15" s="265"/>
      <c r="AT15" s="278">
        <f>AR15/P15</f>
        <v>0.68587257617728536</v>
      </c>
      <c r="AU15" s="265"/>
      <c r="AV15" s="302">
        <f>AR15</f>
        <v>49520</v>
      </c>
      <c r="AW15" s="265"/>
      <c r="AX15" s="265"/>
      <c r="AY15" s="265"/>
      <c r="AZ15" s="265">
        <f>AX15+AV15</f>
        <v>49520</v>
      </c>
      <c r="BA15" s="265"/>
      <c r="BB15" s="280" t="str">
        <f>IF(AZ15=AR15,"YES","NO")</f>
        <v>YES</v>
      </c>
      <c r="BC15" s="9"/>
      <c r="BD15" s="265">
        <f>P15-AR15</f>
        <v>22680</v>
      </c>
      <c r="BE15" s="265"/>
      <c r="BF15" s="278">
        <f>BD15/P15</f>
        <v>0.31412742382271469</v>
      </c>
      <c r="BG15" s="9"/>
      <c r="BH15" s="281">
        <f>BD15</f>
        <v>22680</v>
      </c>
      <c r="BI15" s="9"/>
      <c r="BJ15" s="9"/>
      <c r="BK15" s="9"/>
      <c r="BL15" s="265">
        <f>BJ15+BH15+AX15+AV15</f>
        <v>72200</v>
      </c>
      <c r="BM15" s="6"/>
      <c r="BN15" s="280" t="str">
        <f>IF(BL15=P15,"YES","NO")</f>
        <v>YES</v>
      </c>
      <c r="BO15" s="6"/>
      <c r="BP15" s="303">
        <f>AV15+BH15</f>
        <v>72200</v>
      </c>
      <c r="BQ15" s="6"/>
      <c r="BR15" s="303">
        <f>AX15+BJ15</f>
        <v>0</v>
      </c>
    </row>
    <row r="16" spans="1:70" ht="15" customHeight="1">
      <c r="A16" s="68">
        <f>A15+1</f>
        <v>2</v>
      </c>
      <c r="B16" s="68" t="s">
        <v>2771</v>
      </c>
      <c r="C16" s="73" t="s">
        <v>2667</v>
      </c>
      <c r="D16" s="73"/>
      <c r="E16" s="73"/>
      <c r="F16" s="126">
        <f>F327</f>
        <v>27497</v>
      </c>
      <c r="G16" s="126">
        <f>G327</f>
        <v>134050</v>
      </c>
      <c r="H16" s="127">
        <f>H327</f>
        <v>4.8750772811579441</v>
      </c>
      <c r="I16" s="126"/>
      <c r="J16" s="129">
        <v>1.2500000000000001E-2</v>
      </c>
      <c r="K16" s="126"/>
      <c r="L16" s="126">
        <f>L327</f>
        <v>137422.1953125</v>
      </c>
      <c r="M16" s="126"/>
      <c r="N16" s="126">
        <f>N327</f>
        <v>76345.6640625</v>
      </c>
      <c r="P16" s="128">
        <f>P327</f>
        <v>76600</v>
      </c>
      <c r="Q16" s="126"/>
      <c r="R16" s="74">
        <f>P16-N16</f>
        <v>254.3359375</v>
      </c>
      <c r="S16" s="126"/>
      <c r="T16" s="75">
        <f>R16/N16</f>
        <v>3.331373701744072E-3</v>
      </c>
      <c r="V16" s="128">
        <f>V327</f>
        <v>1915</v>
      </c>
      <c r="X16" s="289">
        <v>1.1495635956732562</v>
      </c>
      <c r="Y16" s="289"/>
      <c r="Z16" s="289"/>
      <c r="AA16" s="9"/>
      <c r="AB16" s="297" t="s">
        <v>3250</v>
      </c>
      <c r="AC16" s="9"/>
      <c r="AD16" s="291" t="s">
        <v>3250</v>
      </c>
      <c r="AE16" s="292"/>
      <c r="AF16" s="352" t="s">
        <v>3287</v>
      </c>
      <c r="AG16" s="9"/>
      <c r="AH16" s="295">
        <v>3</v>
      </c>
      <c r="AI16" s="9"/>
      <c r="AJ16" s="284" t="s">
        <v>3236</v>
      </c>
      <c r="AK16" s="9"/>
      <c r="AL16" s="265" t="str">
        <f>IF(AL56=0,"",AL56)</f>
        <v/>
      </c>
      <c r="AM16" s="9"/>
      <c r="AN16" s="265" t="str">
        <f>IF(AN56=0,"",AN56)</f>
        <v/>
      </c>
      <c r="AO16" s="9"/>
      <c r="AP16" s="265" t="str">
        <f>IF(AP56=0,"",AP56)</f>
        <v/>
      </c>
      <c r="AQ16" s="265"/>
      <c r="AR16" s="265">
        <f t="shared" ref="AR16:AR44" si="0">SUM(AL16:AP16)</f>
        <v>0</v>
      </c>
      <c r="AS16" s="265"/>
      <c r="AT16" s="278">
        <f t="shared" ref="AT16:AT45" si="1">AR16/P16</f>
        <v>0</v>
      </c>
      <c r="AU16" s="265"/>
      <c r="AV16" s="265"/>
      <c r="AW16" s="265"/>
      <c r="AX16" s="265"/>
      <c r="AY16" s="265"/>
      <c r="AZ16" s="265">
        <f t="shared" ref="AZ16:AZ44" si="2">AX16+AV16</f>
        <v>0</v>
      </c>
      <c r="BA16" s="265"/>
      <c r="BB16" s="280" t="str">
        <f t="shared" ref="BB16:BB45" si="3">IF(AZ16=AR16,"YES","NO")</f>
        <v>YES</v>
      </c>
      <c r="BC16" s="9"/>
      <c r="BD16" s="265">
        <f t="shared" ref="BD16:BD44" si="4">P16-AR16</f>
        <v>76600</v>
      </c>
      <c r="BE16" s="265"/>
      <c r="BF16" s="278">
        <f t="shared" ref="BF16:BF45" si="5">BD16/P16</f>
        <v>1</v>
      </c>
      <c r="BG16" s="9"/>
      <c r="BH16" s="281">
        <f>BD16</f>
        <v>76600</v>
      </c>
      <c r="BI16" s="9"/>
      <c r="BJ16" s="9"/>
      <c r="BK16" s="9"/>
      <c r="BL16" s="265">
        <f t="shared" ref="BL16:BL44" si="6">BJ16+BH16+AX16+AV16</f>
        <v>76600</v>
      </c>
      <c r="BM16" s="6"/>
      <c r="BN16" s="280" t="str">
        <f t="shared" ref="BN16:BN45" si="7">IF(BL16=P16,"YES","NO")</f>
        <v>YES</v>
      </c>
      <c r="BO16" s="6"/>
      <c r="BP16" s="303">
        <f t="shared" ref="BP16:BP44" si="8">AV16+BH16</f>
        <v>76600</v>
      </c>
      <c r="BQ16" s="6"/>
      <c r="BR16" s="303">
        <f t="shared" ref="BR16:BR44" si="9">AX16+BJ16</f>
        <v>0</v>
      </c>
    </row>
    <row r="17" spans="1:70" ht="15" customHeight="1">
      <c r="A17" s="68">
        <f t="shared" ref="A17:A44" si="10">A16+1</f>
        <v>3</v>
      </c>
      <c r="B17" s="68" t="s">
        <v>2771</v>
      </c>
      <c r="C17" s="73" t="s">
        <v>2490</v>
      </c>
      <c r="D17" s="115"/>
      <c r="E17" s="73"/>
      <c r="F17" s="126">
        <f>F122</f>
        <v>41626</v>
      </c>
      <c r="G17" s="126">
        <f>G122</f>
        <v>232813</v>
      </c>
      <c r="H17" s="127">
        <f>H122</f>
        <v>5.5929707394416948</v>
      </c>
      <c r="I17" s="126"/>
      <c r="J17" s="105">
        <v>1.17E-2</v>
      </c>
      <c r="K17" s="126"/>
      <c r="L17" s="126">
        <f>L122</f>
        <v>238292.69397157006</v>
      </c>
      <c r="M17" s="126"/>
      <c r="N17" s="126">
        <f>N122</f>
        <v>132384.82998420557</v>
      </c>
      <c r="P17" s="128">
        <f>P122</f>
        <v>132560</v>
      </c>
      <c r="Q17" s="126"/>
      <c r="R17" s="74">
        <f>P17-N17</f>
        <v>175.17001579442876</v>
      </c>
      <c r="S17" s="126"/>
      <c r="T17" s="75">
        <f>R17/N17</f>
        <v>1.3231879801887253E-3</v>
      </c>
      <c r="V17" s="128">
        <f>V122</f>
        <v>3314</v>
      </c>
      <c r="X17" s="289">
        <v>0.96150558602827163</v>
      </c>
      <c r="Y17" s="289"/>
      <c r="Z17" s="289"/>
      <c r="AA17" s="9"/>
      <c r="AB17" s="279"/>
      <c r="AC17" s="9"/>
      <c r="AD17" s="292"/>
      <c r="AE17" s="292"/>
      <c r="AF17" s="292"/>
      <c r="AG17" s="9"/>
      <c r="AH17" s="295">
        <v>3</v>
      </c>
      <c r="AI17" s="9"/>
      <c r="AJ17" s="301" t="s">
        <v>3238</v>
      </c>
      <c r="AK17" s="9"/>
      <c r="AL17" s="265">
        <f t="shared" ref="AL17:AN20" si="11">IF(AL57=0,"",AL57)</f>
        <v>132560</v>
      </c>
      <c r="AM17" s="9"/>
      <c r="AN17" s="265" t="str">
        <f t="shared" si="11"/>
        <v/>
      </c>
      <c r="AO17" s="9"/>
      <c r="AP17" s="265" t="str">
        <f t="shared" ref="AP17" si="12">IF(AP57=0,"",AP57)</f>
        <v/>
      </c>
      <c r="AQ17" s="265"/>
      <c r="AR17" s="265">
        <f t="shared" si="0"/>
        <v>132560</v>
      </c>
      <c r="AS17" s="265"/>
      <c r="AT17" s="278">
        <f t="shared" si="1"/>
        <v>1</v>
      </c>
      <c r="AU17" s="265"/>
      <c r="AV17" s="302">
        <f>AR17</f>
        <v>132560</v>
      </c>
      <c r="AW17" s="265"/>
      <c r="AX17" s="265"/>
      <c r="AY17" s="265"/>
      <c r="AZ17" s="265">
        <f t="shared" si="2"/>
        <v>132560</v>
      </c>
      <c r="BA17" s="265"/>
      <c r="BB17" s="280" t="str">
        <f t="shared" si="3"/>
        <v>YES</v>
      </c>
      <c r="BC17" s="9"/>
      <c r="BD17" s="265">
        <f t="shared" si="4"/>
        <v>0</v>
      </c>
      <c r="BE17" s="265"/>
      <c r="BF17" s="278">
        <f t="shared" si="5"/>
        <v>0</v>
      </c>
      <c r="BG17" s="9"/>
      <c r="BH17" s="9"/>
      <c r="BI17" s="9"/>
      <c r="BJ17" s="9"/>
      <c r="BK17" s="9"/>
      <c r="BL17" s="265">
        <f t="shared" si="6"/>
        <v>132560</v>
      </c>
      <c r="BM17" s="6"/>
      <c r="BN17" s="280" t="str">
        <f t="shared" si="7"/>
        <v>YES</v>
      </c>
      <c r="BO17" s="6"/>
      <c r="BP17" s="303">
        <f t="shared" si="8"/>
        <v>132560</v>
      </c>
      <c r="BQ17" s="6"/>
      <c r="BR17" s="303">
        <f t="shared" si="9"/>
        <v>0</v>
      </c>
    </row>
    <row r="18" spans="1:70" ht="15" customHeight="1">
      <c r="A18" s="68">
        <f t="shared" si="10"/>
        <v>4</v>
      </c>
      <c r="B18" s="68" t="s">
        <v>2771</v>
      </c>
      <c r="C18" s="73" t="s">
        <v>2646</v>
      </c>
      <c r="D18" s="73"/>
      <c r="E18" s="73"/>
      <c r="F18" s="126">
        <f>F288</f>
        <v>39959</v>
      </c>
      <c r="G18" s="126">
        <f>G288</f>
        <v>204012</v>
      </c>
      <c r="H18" s="127">
        <f>H288</f>
        <v>5.1055331715007881</v>
      </c>
      <c r="I18" s="126"/>
      <c r="J18" s="129">
        <v>1.67E-2</v>
      </c>
      <c r="K18" s="126"/>
      <c r="L18" s="126">
        <f>L288</f>
        <v>210882.89770667994</v>
      </c>
      <c r="M18" s="126"/>
      <c r="N18" s="126">
        <f>N288</f>
        <v>117157.16539259996</v>
      </c>
      <c r="P18" s="128">
        <f>P288</f>
        <v>117360</v>
      </c>
      <c r="Q18" s="126"/>
      <c r="R18" s="74">
        <f>P18-N18</f>
        <v>202.83460740004375</v>
      </c>
      <c r="S18" s="126"/>
      <c r="T18" s="75">
        <f>R18/N18</f>
        <v>1.7313034735889528E-3</v>
      </c>
      <c r="V18" s="128">
        <f>V288</f>
        <v>2934</v>
      </c>
      <c r="X18" s="289">
        <v>0.7998794188577143</v>
      </c>
      <c r="Y18" s="289"/>
      <c r="Z18" s="279" t="s">
        <v>3729</v>
      </c>
      <c r="AA18" s="9"/>
      <c r="AB18" s="297" t="s">
        <v>3251</v>
      </c>
      <c r="AC18" s="9"/>
      <c r="AD18" s="291" t="s">
        <v>3251</v>
      </c>
      <c r="AE18" s="292"/>
      <c r="AF18" s="292"/>
      <c r="AG18" s="9"/>
      <c r="AH18" s="295">
        <v>3</v>
      </c>
      <c r="AI18" s="9"/>
      <c r="AJ18" s="284" t="s">
        <v>3236</v>
      </c>
      <c r="AK18" s="9"/>
      <c r="AL18" s="265" t="str">
        <f t="shared" si="11"/>
        <v/>
      </c>
      <c r="AM18" s="9"/>
      <c r="AN18" s="265" t="str">
        <f t="shared" si="11"/>
        <v/>
      </c>
      <c r="AO18" s="9"/>
      <c r="AP18" s="265" t="str">
        <f t="shared" ref="AP18" si="13">IF(AP58=0,"",AP58)</f>
        <v/>
      </c>
      <c r="AQ18" s="265"/>
      <c r="AR18" s="265">
        <f t="shared" si="0"/>
        <v>0</v>
      </c>
      <c r="AS18" s="265"/>
      <c r="AT18" s="278">
        <f t="shared" si="1"/>
        <v>0</v>
      </c>
      <c r="AU18" s="265"/>
      <c r="AV18" s="265"/>
      <c r="AW18" s="265"/>
      <c r="AX18" s="265"/>
      <c r="AY18" s="265"/>
      <c r="AZ18" s="265">
        <f t="shared" si="2"/>
        <v>0</v>
      </c>
      <c r="BA18" s="265"/>
      <c r="BB18" s="280" t="str">
        <f t="shared" si="3"/>
        <v>YES</v>
      </c>
      <c r="BC18" s="9"/>
      <c r="BD18" s="265">
        <f t="shared" si="4"/>
        <v>117360</v>
      </c>
      <c r="BE18" s="265"/>
      <c r="BF18" s="278">
        <f t="shared" si="5"/>
        <v>1</v>
      </c>
      <c r="BG18" s="9"/>
      <c r="BH18" s="281">
        <f>BD18</f>
        <v>117360</v>
      </c>
      <c r="BI18" s="9"/>
      <c r="BJ18" s="9"/>
      <c r="BK18" s="9"/>
      <c r="BL18" s="265">
        <f t="shared" si="6"/>
        <v>117360</v>
      </c>
      <c r="BM18" s="6"/>
      <c r="BN18" s="280" t="str">
        <f t="shared" si="7"/>
        <v>YES</v>
      </c>
      <c r="BO18" s="6"/>
      <c r="BP18" s="303">
        <f t="shared" si="8"/>
        <v>117360</v>
      </c>
      <c r="BQ18" s="6"/>
      <c r="BR18" s="303">
        <f t="shared" si="9"/>
        <v>0</v>
      </c>
    </row>
    <row r="19" spans="1:70" ht="15" customHeight="1">
      <c r="A19" s="68">
        <f t="shared" si="10"/>
        <v>5</v>
      </c>
      <c r="B19" s="68" t="s">
        <v>2771</v>
      </c>
      <c r="C19" s="73" t="s">
        <v>2630</v>
      </c>
      <c r="D19" s="73"/>
      <c r="E19" s="73"/>
      <c r="F19" s="126">
        <f>F276</f>
        <v>29725</v>
      </c>
      <c r="G19" s="126">
        <f>G276</f>
        <v>169274</v>
      </c>
      <c r="H19" s="127">
        <f>H276</f>
        <v>5.694667788057191</v>
      </c>
      <c r="I19" s="126"/>
      <c r="J19" s="129">
        <v>-1.4999999999999999E-2</v>
      </c>
      <c r="K19" s="126"/>
      <c r="L19" s="126">
        <f>L276</f>
        <v>164233.86665000004</v>
      </c>
      <c r="M19" s="126"/>
      <c r="N19" s="126">
        <f>N276</f>
        <v>91241.037027777784</v>
      </c>
      <c r="P19" s="128">
        <f>P276</f>
        <v>91480</v>
      </c>
      <c r="Q19" s="126"/>
      <c r="R19" s="74">
        <f>P19-N19</f>
        <v>238.96297222221619</v>
      </c>
      <c r="S19" s="126"/>
      <c r="T19" s="75">
        <f>R19/N19</f>
        <v>2.6190295508090877E-3</v>
      </c>
      <c r="V19" s="128">
        <f>V276</f>
        <v>2287</v>
      </c>
      <c r="X19" s="289">
        <v>0.78267188109219377</v>
      </c>
      <c r="Y19" s="289"/>
      <c r="Z19" s="289"/>
      <c r="AA19" s="9"/>
      <c r="AB19" s="279"/>
      <c r="AC19" s="9"/>
      <c r="AD19" s="292"/>
      <c r="AE19" s="292"/>
      <c r="AF19" s="292"/>
      <c r="AG19" s="9"/>
      <c r="AH19" s="295">
        <v>3</v>
      </c>
      <c r="AI19" s="9"/>
      <c r="AJ19" s="301" t="s">
        <v>3238</v>
      </c>
      <c r="AK19" s="9"/>
      <c r="AL19" s="265">
        <f t="shared" si="11"/>
        <v>91480</v>
      </c>
      <c r="AM19" s="9"/>
      <c r="AN19" s="265" t="str">
        <f t="shared" si="11"/>
        <v/>
      </c>
      <c r="AO19" s="9"/>
      <c r="AP19" s="265" t="str">
        <f t="shared" ref="AP19" si="14">IF(AP59=0,"",AP59)</f>
        <v/>
      </c>
      <c r="AQ19" s="265"/>
      <c r="AR19" s="265">
        <f t="shared" si="0"/>
        <v>91480</v>
      </c>
      <c r="AS19" s="265"/>
      <c r="AT19" s="278">
        <f t="shared" si="1"/>
        <v>1</v>
      </c>
      <c r="AU19" s="265"/>
      <c r="AV19" s="265"/>
      <c r="AW19" s="265"/>
      <c r="AX19" s="302">
        <f>AR19</f>
        <v>91480</v>
      </c>
      <c r="AY19" s="265"/>
      <c r="AZ19" s="265">
        <f t="shared" si="2"/>
        <v>91480</v>
      </c>
      <c r="BA19" s="265"/>
      <c r="BB19" s="280" t="str">
        <f t="shared" si="3"/>
        <v>YES</v>
      </c>
      <c r="BC19" s="9"/>
      <c r="BD19" s="265">
        <f t="shared" si="4"/>
        <v>0</v>
      </c>
      <c r="BE19" s="265"/>
      <c r="BF19" s="278">
        <f t="shared" si="5"/>
        <v>0</v>
      </c>
      <c r="BG19" s="9"/>
      <c r="BH19" s="9"/>
      <c r="BI19" s="9"/>
      <c r="BJ19" s="9"/>
      <c r="BK19" s="9"/>
      <c r="BL19" s="265">
        <f t="shared" si="6"/>
        <v>91480</v>
      </c>
      <c r="BM19" s="6"/>
      <c r="BN19" s="280" t="str">
        <f t="shared" si="7"/>
        <v>YES</v>
      </c>
      <c r="BO19" s="6"/>
      <c r="BP19" s="303">
        <f t="shared" si="8"/>
        <v>0</v>
      </c>
      <c r="BQ19" s="6"/>
      <c r="BR19" s="303">
        <f t="shared" si="9"/>
        <v>91480</v>
      </c>
    </row>
    <row r="20" spans="1:70" ht="15" customHeight="1">
      <c r="A20" s="68">
        <f t="shared" si="10"/>
        <v>6</v>
      </c>
      <c r="B20" s="68" t="s">
        <v>2771</v>
      </c>
      <c r="C20" s="190" t="s">
        <v>2777</v>
      </c>
      <c r="D20" s="73"/>
      <c r="E20" s="73"/>
      <c r="F20" s="126">
        <f>F177</f>
        <v>37899</v>
      </c>
      <c r="G20" s="126">
        <f>G177</f>
        <v>190516</v>
      </c>
      <c r="H20" s="127">
        <f>H177</f>
        <v>5.0269400248027649</v>
      </c>
      <c r="I20" s="126"/>
      <c r="J20" s="129">
        <v>2.8299999999999999E-2</v>
      </c>
      <c r="K20" s="126"/>
      <c r="L20" s="126">
        <f>L177</f>
        <v>201451.78795924</v>
      </c>
      <c r="M20" s="126"/>
      <c r="N20" s="126">
        <f>N177</f>
        <v>111917.65997735556</v>
      </c>
      <c r="P20" s="128">
        <f>P177</f>
        <v>112040</v>
      </c>
      <c r="Q20" s="126"/>
      <c r="R20" s="74">
        <f t="shared" ref="R20" si="15">P20-N20</f>
        <v>122.34002264443552</v>
      </c>
      <c r="S20" s="126"/>
      <c r="T20" s="75">
        <f t="shared" ref="T20" si="16">R20/N20</f>
        <v>1.093125273251681E-3</v>
      </c>
      <c r="V20" s="128">
        <f>V177</f>
        <v>2801</v>
      </c>
      <c r="X20" s="289">
        <v>0.77166222259547756</v>
      </c>
      <c r="Y20" s="289"/>
      <c r="Z20" s="289"/>
      <c r="AA20" s="9"/>
      <c r="AB20" s="297" t="s">
        <v>3252</v>
      </c>
      <c r="AC20" s="9"/>
      <c r="AD20" s="291" t="s">
        <v>3252</v>
      </c>
      <c r="AE20" s="292"/>
      <c r="AF20" s="292"/>
      <c r="AG20" s="9"/>
      <c r="AH20" s="295">
        <v>3</v>
      </c>
      <c r="AI20" s="9"/>
      <c r="AJ20" s="284" t="s">
        <v>3236</v>
      </c>
      <c r="AK20" s="9"/>
      <c r="AL20" s="265" t="str">
        <f t="shared" si="11"/>
        <v/>
      </c>
      <c r="AM20" s="9"/>
      <c r="AN20" s="265" t="str">
        <f t="shared" si="11"/>
        <v/>
      </c>
      <c r="AO20" s="9"/>
      <c r="AP20" s="265" t="str">
        <f t="shared" ref="AP20" si="17">IF(AP60=0,"",AP60)</f>
        <v/>
      </c>
      <c r="AQ20" s="265"/>
      <c r="AR20" s="265">
        <f t="shared" si="0"/>
        <v>0</v>
      </c>
      <c r="AS20" s="265"/>
      <c r="AT20" s="278">
        <f t="shared" si="1"/>
        <v>0</v>
      </c>
      <c r="AU20" s="265"/>
      <c r="AV20" s="265"/>
      <c r="AW20" s="265"/>
      <c r="AX20" s="265"/>
      <c r="AY20" s="265"/>
      <c r="AZ20" s="265">
        <f t="shared" si="2"/>
        <v>0</v>
      </c>
      <c r="BA20" s="265"/>
      <c r="BB20" s="280" t="str">
        <f t="shared" si="3"/>
        <v>YES</v>
      </c>
      <c r="BC20" s="9"/>
      <c r="BD20" s="265">
        <f t="shared" si="4"/>
        <v>112040</v>
      </c>
      <c r="BE20" s="265"/>
      <c r="BF20" s="278">
        <f t="shared" si="5"/>
        <v>1</v>
      </c>
      <c r="BG20" s="9"/>
      <c r="BH20" s="281">
        <f t="shared" ref="BH20:BH27" si="18">BD20</f>
        <v>112040</v>
      </c>
      <c r="BI20" s="9"/>
      <c r="BJ20" s="9"/>
      <c r="BK20" s="9"/>
      <c r="BL20" s="265">
        <f t="shared" si="6"/>
        <v>112040</v>
      </c>
      <c r="BM20" s="6"/>
      <c r="BN20" s="280" t="str">
        <f t="shared" si="7"/>
        <v>YES</v>
      </c>
      <c r="BO20" s="6"/>
      <c r="BP20" s="303">
        <f t="shared" si="8"/>
        <v>112040</v>
      </c>
      <c r="BQ20" s="6"/>
      <c r="BR20" s="303">
        <f t="shared" si="9"/>
        <v>0</v>
      </c>
    </row>
    <row r="21" spans="1:70" ht="15" customHeight="1">
      <c r="A21" s="68">
        <f t="shared" si="10"/>
        <v>7</v>
      </c>
      <c r="B21" s="68" t="s">
        <v>2771</v>
      </c>
      <c r="C21" s="73" t="s">
        <v>2612</v>
      </c>
      <c r="D21" s="73"/>
      <c r="E21" s="73"/>
      <c r="F21" s="126">
        <f>F260</f>
        <v>87687</v>
      </c>
      <c r="G21" s="126">
        <f>G260</f>
        <v>443733</v>
      </c>
      <c r="H21" s="127">
        <f>H260</f>
        <v>5.0604194464401795</v>
      </c>
      <c r="I21" s="126"/>
      <c r="J21" s="129">
        <v>3.3000000000000002E-2</v>
      </c>
      <c r="K21" s="126"/>
      <c r="L21" s="126">
        <f>L260</f>
        <v>473502.60323699989</v>
      </c>
      <c r="M21" s="126"/>
      <c r="N21" s="126">
        <f>N260</f>
        <v>263057.00179833325</v>
      </c>
      <c r="P21" s="128">
        <f>P260</f>
        <v>263440</v>
      </c>
      <c r="Q21" s="126"/>
      <c r="R21" s="74">
        <f t="shared" ref="R21:R44" si="19">P21-N21</f>
        <v>382.99820166674908</v>
      </c>
      <c r="S21" s="126"/>
      <c r="T21" s="75">
        <f t="shared" ref="T21:T44" si="20">R21/N21</f>
        <v>1.4559513681387051E-3</v>
      </c>
      <c r="V21" s="128">
        <f>V260</f>
        <v>6586</v>
      </c>
      <c r="X21" s="289">
        <v>0.74695143250558327</v>
      </c>
      <c r="Y21" s="289"/>
      <c r="Z21" s="289"/>
      <c r="AA21" s="9"/>
      <c r="AB21" s="298" t="s">
        <v>3253</v>
      </c>
      <c r="AC21" s="9"/>
      <c r="AD21" s="293" t="s">
        <v>3253</v>
      </c>
      <c r="AE21" s="349"/>
      <c r="AF21" s="352" t="s">
        <v>3288</v>
      </c>
      <c r="AG21" s="9"/>
      <c r="AH21" s="295">
        <v>3</v>
      </c>
      <c r="AI21" s="9"/>
      <c r="AJ21" s="284" t="s">
        <v>3236</v>
      </c>
      <c r="AK21" s="9"/>
      <c r="AL21" s="265" t="str">
        <f>IF(AL61+AL62+AL63=0,"",AL61+AL62+AL63)</f>
        <v/>
      </c>
      <c r="AM21" s="9"/>
      <c r="AN21" s="265" t="str">
        <f>IF(AN61+AN62+AN63=0,"",AN61+AN62+AN63)</f>
        <v/>
      </c>
      <c r="AO21" s="9"/>
      <c r="AP21" s="265" t="str">
        <f>IF(AP61+AP62+AP63=0,"",AP61+AP62+AP63)</f>
        <v/>
      </c>
      <c r="AQ21" s="265"/>
      <c r="AR21" s="265">
        <f t="shared" si="0"/>
        <v>0</v>
      </c>
      <c r="AS21" s="265"/>
      <c r="AT21" s="278">
        <f t="shared" si="1"/>
        <v>0</v>
      </c>
      <c r="AU21" s="265"/>
      <c r="AV21" s="265"/>
      <c r="AW21" s="265"/>
      <c r="AX21" s="265"/>
      <c r="AY21" s="265"/>
      <c r="AZ21" s="265">
        <f t="shared" si="2"/>
        <v>0</v>
      </c>
      <c r="BA21" s="265"/>
      <c r="BB21" s="280" t="str">
        <f t="shared" si="3"/>
        <v>YES</v>
      </c>
      <c r="BC21" s="9"/>
      <c r="BD21" s="265">
        <f t="shared" si="4"/>
        <v>263440</v>
      </c>
      <c r="BE21" s="265"/>
      <c r="BF21" s="278">
        <f t="shared" si="5"/>
        <v>1</v>
      </c>
      <c r="BG21" s="9"/>
      <c r="BH21" s="9"/>
      <c r="BI21" s="9"/>
      <c r="BJ21" s="281">
        <f>BD21</f>
        <v>263440</v>
      </c>
      <c r="BK21" s="9"/>
      <c r="BL21" s="265">
        <f t="shared" si="6"/>
        <v>263440</v>
      </c>
      <c r="BM21" s="6"/>
      <c r="BN21" s="280" t="str">
        <f t="shared" si="7"/>
        <v>YES</v>
      </c>
      <c r="BO21" s="6"/>
      <c r="BP21" s="303">
        <f t="shared" si="8"/>
        <v>0</v>
      </c>
      <c r="BQ21" s="6"/>
      <c r="BR21" s="303">
        <f t="shared" si="9"/>
        <v>263440</v>
      </c>
    </row>
    <row r="22" spans="1:70" ht="15" customHeight="1">
      <c r="A22" s="68">
        <f t="shared" si="10"/>
        <v>8</v>
      </c>
      <c r="B22" s="68" t="s">
        <v>2771</v>
      </c>
      <c r="C22" s="73" t="s">
        <v>2740</v>
      </c>
      <c r="D22" s="73"/>
      <c r="E22" s="73"/>
      <c r="F22" s="126">
        <f>F463</f>
        <v>34905</v>
      </c>
      <c r="G22" s="126">
        <f>G463</f>
        <v>183723</v>
      </c>
      <c r="H22" s="127">
        <f>H463</f>
        <v>5.2635152556940268</v>
      </c>
      <c r="I22" s="126"/>
      <c r="J22" s="129">
        <v>2.1299999999999999E-2</v>
      </c>
      <c r="K22" s="126"/>
      <c r="L22" s="126">
        <f>L463</f>
        <v>191632.95308787003</v>
      </c>
      <c r="M22" s="126"/>
      <c r="N22" s="126">
        <f>N463</f>
        <v>106462.75171548335</v>
      </c>
      <c r="P22" s="128">
        <f>P463</f>
        <v>106640</v>
      </c>
      <c r="Q22" s="126"/>
      <c r="R22" s="74">
        <f t="shared" si="19"/>
        <v>177.24828451665235</v>
      </c>
      <c r="S22" s="126"/>
      <c r="T22" s="75">
        <f t="shared" si="20"/>
        <v>1.6648854332672143E-3</v>
      </c>
      <c r="V22" s="128">
        <f>V463</f>
        <v>2666</v>
      </c>
      <c r="X22" s="289">
        <v>0.66779336283426682</v>
      </c>
      <c r="Y22" s="289"/>
      <c r="Z22" s="289"/>
      <c r="AA22" s="9"/>
      <c r="AB22" s="298" t="s">
        <v>3254</v>
      </c>
      <c r="AC22" s="9"/>
      <c r="AD22" s="293" t="s">
        <v>3254</v>
      </c>
      <c r="AE22" s="349"/>
      <c r="AF22" s="349"/>
      <c r="AG22" s="9"/>
      <c r="AH22" s="295">
        <v>3</v>
      </c>
      <c r="AI22" s="9"/>
      <c r="AJ22" s="284" t="s">
        <v>3236</v>
      </c>
      <c r="AK22" s="9"/>
      <c r="AL22" s="265" t="str">
        <f>IF(AL64=0,"",AL64)</f>
        <v/>
      </c>
      <c r="AM22" s="9"/>
      <c r="AN22" s="265" t="str">
        <f>IF(AN64=0,"",AN64)</f>
        <v/>
      </c>
      <c r="AO22" s="9"/>
      <c r="AP22" s="265" t="str">
        <f>IF(AP64=0,"",AP64)</f>
        <v/>
      </c>
      <c r="AQ22" s="265"/>
      <c r="AR22" s="265">
        <f t="shared" si="0"/>
        <v>0</v>
      </c>
      <c r="AS22" s="265"/>
      <c r="AT22" s="278">
        <f t="shared" si="1"/>
        <v>0</v>
      </c>
      <c r="AU22" s="265"/>
      <c r="AV22" s="265"/>
      <c r="AW22" s="265"/>
      <c r="AX22" s="265"/>
      <c r="AY22" s="265"/>
      <c r="AZ22" s="265">
        <f t="shared" si="2"/>
        <v>0</v>
      </c>
      <c r="BA22" s="265"/>
      <c r="BB22" s="280" t="str">
        <f t="shared" si="3"/>
        <v>YES</v>
      </c>
      <c r="BC22" s="9"/>
      <c r="BD22" s="265">
        <f t="shared" si="4"/>
        <v>106640</v>
      </c>
      <c r="BE22" s="265"/>
      <c r="BF22" s="278">
        <f t="shared" si="5"/>
        <v>1</v>
      </c>
      <c r="BG22" s="9"/>
      <c r="BH22" s="281">
        <f t="shared" si="18"/>
        <v>106640</v>
      </c>
      <c r="BI22" s="9"/>
      <c r="BJ22" s="9"/>
      <c r="BK22" s="9"/>
      <c r="BL22" s="265">
        <f t="shared" si="6"/>
        <v>106640</v>
      </c>
      <c r="BM22" s="6"/>
      <c r="BN22" s="280" t="str">
        <f t="shared" si="7"/>
        <v>YES</v>
      </c>
      <c r="BO22" s="6"/>
      <c r="BP22" s="303">
        <f t="shared" si="8"/>
        <v>106640</v>
      </c>
      <c r="BQ22" s="6"/>
      <c r="BR22" s="303">
        <f t="shared" si="9"/>
        <v>0</v>
      </c>
    </row>
    <row r="23" spans="1:70" ht="15" customHeight="1">
      <c r="A23" s="68">
        <f t="shared" si="10"/>
        <v>9</v>
      </c>
      <c r="B23" s="68" t="s">
        <v>2771</v>
      </c>
      <c r="C23" s="73" t="s">
        <v>2569</v>
      </c>
      <c r="D23" s="73"/>
      <c r="E23" s="73"/>
      <c r="F23" s="126">
        <f>F226</f>
        <v>147483</v>
      </c>
      <c r="G23" s="126">
        <f>G226</f>
        <v>785189</v>
      </c>
      <c r="H23" s="127">
        <f>H226</f>
        <v>5.3239288595973777</v>
      </c>
      <c r="I23" s="126"/>
      <c r="J23" s="129">
        <v>2.8299999999999999E-2</v>
      </c>
      <c r="K23" s="126"/>
      <c r="L23" s="126">
        <f>L226</f>
        <v>830259.54741820996</v>
      </c>
      <c r="M23" s="126"/>
      <c r="N23" s="126">
        <f>N226</f>
        <v>461255.30412122782</v>
      </c>
      <c r="P23" s="128">
        <f>P226</f>
        <v>461800</v>
      </c>
      <c r="Q23" s="126"/>
      <c r="R23" s="74">
        <f t="shared" si="19"/>
        <v>544.69587877218146</v>
      </c>
      <c r="S23" s="126"/>
      <c r="T23" s="75">
        <f t="shared" si="20"/>
        <v>1.1808988946152555E-3</v>
      </c>
      <c r="V23" s="128">
        <f>V226</f>
        <v>11545</v>
      </c>
      <c r="X23" s="289">
        <v>0.64837892532880614</v>
      </c>
      <c r="Y23" s="289"/>
      <c r="Z23" s="279" t="s">
        <v>3729</v>
      </c>
      <c r="AA23" s="9"/>
      <c r="AB23" s="290"/>
      <c r="AC23" s="9"/>
      <c r="AD23" s="293" t="s">
        <v>3255</v>
      </c>
      <c r="AE23" s="349"/>
      <c r="AF23" s="352" t="s">
        <v>3289</v>
      </c>
      <c r="AG23" s="9"/>
      <c r="AH23" s="295">
        <v>3</v>
      </c>
      <c r="AI23" s="9"/>
      <c r="AJ23" s="301" t="s">
        <v>3238</v>
      </c>
      <c r="AK23" s="9"/>
      <c r="AL23" s="265">
        <f>IF(AL65+AL66+AL67+AL68+AL69=0,"",AL65+AL66+AL67+AL68+AL69)</f>
        <v>119960</v>
      </c>
      <c r="AM23" s="9"/>
      <c r="AN23" s="265" t="str">
        <f>IF(AN65+AN66+AN67+AN68+AN69=0,"",AN65+AN66+AN67+AN68+AN69)</f>
        <v/>
      </c>
      <c r="AO23" s="9"/>
      <c r="AP23" s="265" t="str">
        <f>IF(AP65+AP66+AP67+AP68+AP69=0,"",AP65+AP66+AP67+AP68+AP69)</f>
        <v/>
      </c>
      <c r="AQ23" s="265"/>
      <c r="AR23" s="265">
        <f t="shared" si="0"/>
        <v>119960</v>
      </c>
      <c r="AS23" s="265"/>
      <c r="AT23" s="278">
        <f t="shared" si="1"/>
        <v>0.25976613252490255</v>
      </c>
      <c r="AU23" s="265"/>
      <c r="AV23" s="302">
        <f>AR23</f>
        <v>119960</v>
      </c>
      <c r="AW23" s="265"/>
      <c r="AX23" s="265"/>
      <c r="AY23" s="265"/>
      <c r="AZ23" s="265">
        <f t="shared" si="2"/>
        <v>119960</v>
      </c>
      <c r="BA23" s="265"/>
      <c r="BB23" s="280" t="str">
        <f t="shared" si="3"/>
        <v>YES</v>
      </c>
      <c r="BC23" s="9"/>
      <c r="BD23" s="265">
        <f t="shared" si="4"/>
        <v>341840</v>
      </c>
      <c r="BE23" s="265"/>
      <c r="BF23" s="278">
        <f t="shared" si="5"/>
        <v>0.74023386747509745</v>
      </c>
      <c r="BG23" s="9"/>
      <c r="BH23" s="281">
        <f t="shared" si="18"/>
        <v>341840</v>
      </c>
      <c r="BI23" s="9"/>
      <c r="BJ23" s="9"/>
      <c r="BK23" s="9"/>
      <c r="BL23" s="265">
        <f t="shared" si="6"/>
        <v>461800</v>
      </c>
      <c r="BM23" s="6"/>
      <c r="BN23" s="280" t="str">
        <f t="shared" si="7"/>
        <v>YES</v>
      </c>
      <c r="BO23" s="6"/>
      <c r="BP23" s="303">
        <f t="shared" si="8"/>
        <v>461800</v>
      </c>
      <c r="BQ23" s="6"/>
      <c r="BR23" s="303">
        <f t="shared" si="9"/>
        <v>0</v>
      </c>
    </row>
    <row r="24" spans="1:70" ht="15" customHeight="1">
      <c r="A24" s="68">
        <f t="shared" si="10"/>
        <v>10</v>
      </c>
      <c r="B24" s="68" t="s">
        <v>2771</v>
      </c>
      <c r="C24" s="73" t="s">
        <v>2502</v>
      </c>
      <c r="D24" s="115"/>
      <c r="E24" s="73"/>
      <c r="F24" s="126">
        <f>F140</f>
        <v>43274</v>
      </c>
      <c r="G24" s="126">
        <f>G140</f>
        <v>227486</v>
      </c>
      <c r="H24" s="127">
        <f>H140</f>
        <v>5.2568747978000649</v>
      </c>
      <c r="I24" s="126"/>
      <c r="J24" s="129">
        <v>1.77E-2</v>
      </c>
      <c r="K24" s="126"/>
      <c r="L24" s="126">
        <f>L140</f>
        <v>235610.27348894003</v>
      </c>
      <c r="M24" s="126"/>
      <c r="N24" s="126">
        <f>N140</f>
        <v>130894.59638274445</v>
      </c>
      <c r="P24" s="128">
        <f>P140</f>
        <v>131200</v>
      </c>
      <c r="Q24" s="126"/>
      <c r="R24" s="74">
        <f t="shared" si="19"/>
        <v>305.40361725554976</v>
      </c>
      <c r="S24" s="126"/>
      <c r="T24" s="75">
        <f t="shared" si="20"/>
        <v>2.3332026355200285E-3</v>
      </c>
      <c r="V24" s="128">
        <f>V140</f>
        <v>3280</v>
      </c>
      <c r="X24" s="289">
        <v>0.63916021205700568</v>
      </c>
      <c r="Y24" s="289"/>
      <c r="Z24" s="289"/>
      <c r="AA24" s="9"/>
      <c r="AB24" s="298" t="s">
        <v>3256</v>
      </c>
      <c r="AC24" s="9"/>
      <c r="AD24" s="293" t="s">
        <v>3256</v>
      </c>
      <c r="AE24" s="349"/>
      <c r="AF24" s="352" t="s">
        <v>3290</v>
      </c>
      <c r="AG24" s="9"/>
      <c r="AH24" s="295">
        <v>3</v>
      </c>
      <c r="AI24" s="9"/>
      <c r="AJ24" s="284" t="s">
        <v>3236</v>
      </c>
      <c r="AK24" s="9"/>
      <c r="AL24" s="265" t="str">
        <f>IF(AL70=0,"",AL70)</f>
        <v/>
      </c>
      <c r="AM24" s="9"/>
      <c r="AN24" s="265" t="str">
        <f>IF(AN70=0,"",AN70)</f>
        <v/>
      </c>
      <c r="AO24" s="9"/>
      <c r="AP24" s="265" t="str">
        <f>IF(AP70=0,"",AP70)</f>
        <v/>
      </c>
      <c r="AQ24" s="265"/>
      <c r="AR24" s="265">
        <f t="shared" si="0"/>
        <v>0</v>
      </c>
      <c r="AS24" s="265"/>
      <c r="AT24" s="278">
        <f t="shared" si="1"/>
        <v>0</v>
      </c>
      <c r="AU24" s="265"/>
      <c r="AV24" s="265"/>
      <c r="AW24" s="265"/>
      <c r="AX24" s="265"/>
      <c r="AY24" s="265"/>
      <c r="AZ24" s="265">
        <f t="shared" si="2"/>
        <v>0</v>
      </c>
      <c r="BA24" s="265"/>
      <c r="BB24" s="280" t="str">
        <f t="shared" si="3"/>
        <v>YES</v>
      </c>
      <c r="BC24" s="9"/>
      <c r="BD24" s="265">
        <f t="shared" si="4"/>
        <v>131200</v>
      </c>
      <c r="BE24" s="265"/>
      <c r="BF24" s="278">
        <f t="shared" si="5"/>
        <v>1</v>
      </c>
      <c r="BG24" s="9"/>
      <c r="BH24" s="281">
        <f t="shared" si="18"/>
        <v>131200</v>
      </c>
      <c r="BI24" s="9"/>
      <c r="BJ24" s="9"/>
      <c r="BK24" s="9"/>
      <c r="BL24" s="265">
        <f t="shared" si="6"/>
        <v>131200</v>
      </c>
      <c r="BM24" s="6"/>
      <c r="BN24" s="280" t="str">
        <f t="shared" si="7"/>
        <v>YES</v>
      </c>
      <c r="BO24" s="6"/>
      <c r="BP24" s="303">
        <f t="shared" si="8"/>
        <v>131200</v>
      </c>
      <c r="BQ24" s="6"/>
      <c r="BR24" s="303">
        <f t="shared" si="9"/>
        <v>0</v>
      </c>
    </row>
    <row r="25" spans="1:70" ht="15" customHeight="1">
      <c r="A25" s="68">
        <f t="shared" si="10"/>
        <v>11</v>
      </c>
      <c r="B25" s="68" t="s">
        <v>2771</v>
      </c>
      <c r="C25" s="73" t="s">
        <v>2686</v>
      </c>
      <c r="D25" s="73"/>
      <c r="E25" s="73"/>
      <c r="F25" s="126">
        <f>F364</f>
        <v>22506</v>
      </c>
      <c r="G25" s="126">
        <f>G364</f>
        <v>104539</v>
      </c>
      <c r="H25" s="127">
        <f>H364</f>
        <v>4.6449391273438199</v>
      </c>
      <c r="I25" s="126"/>
      <c r="J25" s="129">
        <v>2.52E-2</v>
      </c>
      <c r="K25" s="126"/>
      <c r="L25" s="126">
        <f>L364</f>
        <v>109874.15204655996</v>
      </c>
      <c r="M25" s="126"/>
      <c r="N25" s="126">
        <f>N364</f>
        <v>61041.195581422202</v>
      </c>
      <c r="P25" s="128">
        <f>P364</f>
        <v>61200</v>
      </c>
      <c r="Q25" s="126"/>
      <c r="R25" s="74">
        <f t="shared" si="19"/>
        <v>158.80441857779806</v>
      </c>
      <c r="S25" s="126"/>
      <c r="T25" s="75">
        <f t="shared" si="20"/>
        <v>2.6015941703823697E-3</v>
      </c>
      <c r="V25" s="128">
        <f>V364</f>
        <v>1530</v>
      </c>
      <c r="X25" s="289">
        <v>0.61108294512095962</v>
      </c>
      <c r="Y25" s="289"/>
      <c r="Z25" s="289"/>
      <c r="AA25" s="9"/>
      <c r="AB25" s="290"/>
      <c r="AC25" s="9"/>
      <c r="AD25" s="292"/>
      <c r="AE25" s="292"/>
      <c r="AF25" s="292"/>
      <c r="AG25" s="9"/>
      <c r="AH25" s="295">
        <v>3</v>
      </c>
      <c r="AI25" s="9"/>
      <c r="AJ25" s="296" t="s">
        <v>3738</v>
      </c>
      <c r="AK25" s="9"/>
      <c r="AL25" s="265" t="str">
        <f>IF(AL71+AL72=0,"",AL71+AL72)</f>
        <v/>
      </c>
      <c r="AM25" s="9"/>
      <c r="AN25" s="265" t="str">
        <f>IF(AN71+AN72=0,"",AN71+AN72)</f>
        <v/>
      </c>
      <c r="AO25" s="9"/>
      <c r="AP25" s="265" t="str">
        <f>IF(AP71+AP72=0,"",AP71+AP72)</f>
        <v/>
      </c>
      <c r="AQ25" s="265"/>
      <c r="AR25" s="265">
        <f t="shared" si="0"/>
        <v>0</v>
      </c>
      <c r="AS25" s="265"/>
      <c r="AT25" s="278">
        <f t="shared" si="1"/>
        <v>0</v>
      </c>
      <c r="AU25" s="265"/>
      <c r="AV25" s="265"/>
      <c r="AW25" s="265"/>
      <c r="AX25" s="265"/>
      <c r="AY25" s="265"/>
      <c r="AZ25" s="265">
        <f t="shared" si="2"/>
        <v>0</v>
      </c>
      <c r="BA25" s="265"/>
      <c r="BB25" s="280" t="str">
        <f t="shared" si="3"/>
        <v>YES</v>
      </c>
      <c r="BC25" s="9"/>
      <c r="BD25" s="265">
        <f t="shared" si="4"/>
        <v>61200</v>
      </c>
      <c r="BE25" s="265"/>
      <c r="BF25" s="278">
        <f t="shared" si="5"/>
        <v>1</v>
      </c>
      <c r="BG25" s="9"/>
      <c r="BH25" s="9"/>
      <c r="BI25" s="9"/>
      <c r="BJ25" s="281">
        <f>BD25</f>
        <v>61200</v>
      </c>
      <c r="BK25" s="9"/>
      <c r="BL25" s="265">
        <f t="shared" si="6"/>
        <v>61200</v>
      </c>
      <c r="BM25" s="6"/>
      <c r="BN25" s="280" t="str">
        <f t="shared" si="7"/>
        <v>YES</v>
      </c>
      <c r="BO25" s="6"/>
      <c r="BP25" s="303">
        <f t="shared" si="8"/>
        <v>0</v>
      </c>
      <c r="BQ25" s="6"/>
      <c r="BR25" s="303">
        <f t="shared" si="9"/>
        <v>61200</v>
      </c>
    </row>
    <row r="26" spans="1:70" ht="15" customHeight="1">
      <c r="A26" s="68">
        <f t="shared" si="10"/>
        <v>12</v>
      </c>
      <c r="B26" s="68" t="s">
        <v>2771</v>
      </c>
      <c r="C26" s="73" t="s">
        <v>2482</v>
      </c>
      <c r="D26" s="115"/>
      <c r="E26" s="73"/>
      <c r="F26" s="126">
        <f>F110</f>
        <v>18297</v>
      </c>
      <c r="G26" s="126">
        <f>G110</f>
        <v>109039</v>
      </c>
      <c r="H26" s="127">
        <f>H110</f>
        <v>5.959392250095644</v>
      </c>
      <c r="I26" s="126"/>
      <c r="J26" s="105">
        <v>6.2E-2</v>
      </c>
      <c r="K26" s="126"/>
      <c r="L26" s="126">
        <f>L110</f>
        <v>122978.981916</v>
      </c>
      <c r="M26" s="126"/>
      <c r="N26" s="126">
        <f>N110</f>
        <v>68321.656620000009</v>
      </c>
      <c r="P26" s="128">
        <f>P110</f>
        <v>68400</v>
      </c>
      <c r="Q26" s="126"/>
      <c r="R26" s="74">
        <f t="shared" si="19"/>
        <v>78.343379999991157</v>
      </c>
      <c r="S26" s="126"/>
      <c r="T26" s="75">
        <f t="shared" si="20"/>
        <v>1.1466844317861206E-3</v>
      </c>
      <c r="V26" s="128">
        <f>V110</f>
        <v>1710</v>
      </c>
      <c r="X26" s="289">
        <v>0.60456350480103449</v>
      </c>
      <c r="Y26" s="289"/>
      <c r="Z26" s="289"/>
      <c r="AA26" s="9"/>
      <c r="AB26" s="290"/>
      <c r="AC26" s="9"/>
      <c r="AD26" s="292"/>
      <c r="AE26" s="292"/>
      <c r="AF26" s="292"/>
      <c r="AG26" s="9"/>
      <c r="AH26" s="295">
        <v>3</v>
      </c>
      <c r="AI26" s="9"/>
      <c r="AJ26" s="296" t="s">
        <v>3738</v>
      </c>
      <c r="AK26" s="9"/>
      <c r="AL26" s="265" t="str">
        <f>IF(AL73=0,"",AL73)</f>
        <v/>
      </c>
      <c r="AM26" s="9"/>
      <c r="AN26" s="265" t="str">
        <f>IF(AN73=0,"",AN73)</f>
        <v/>
      </c>
      <c r="AO26" s="9"/>
      <c r="AP26" s="265" t="str">
        <f>IF(AP73=0,"",AP73)</f>
        <v/>
      </c>
      <c r="AQ26" s="265"/>
      <c r="AR26" s="265">
        <f t="shared" si="0"/>
        <v>0</v>
      </c>
      <c r="AS26" s="265"/>
      <c r="AT26" s="278">
        <f t="shared" si="1"/>
        <v>0</v>
      </c>
      <c r="AU26" s="265"/>
      <c r="AV26" s="265"/>
      <c r="AW26" s="265"/>
      <c r="AX26" s="265"/>
      <c r="AY26" s="265"/>
      <c r="AZ26" s="265">
        <f t="shared" si="2"/>
        <v>0</v>
      </c>
      <c r="BA26" s="265"/>
      <c r="BB26" s="280" t="str">
        <f t="shared" si="3"/>
        <v>YES</v>
      </c>
      <c r="BC26" s="9"/>
      <c r="BD26" s="265">
        <f t="shared" si="4"/>
        <v>68400</v>
      </c>
      <c r="BE26" s="265"/>
      <c r="BF26" s="278">
        <f t="shared" si="5"/>
        <v>1</v>
      </c>
      <c r="BG26" s="9"/>
      <c r="BH26" s="281">
        <f t="shared" si="18"/>
        <v>68400</v>
      </c>
      <c r="BI26" s="9"/>
      <c r="BJ26" s="9"/>
      <c r="BK26" s="9"/>
      <c r="BL26" s="265">
        <f t="shared" si="6"/>
        <v>68400</v>
      </c>
      <c r="BM26" s="6"/>
      <c r="BN26" s="280" t="str">
        <f t="shared" si="7"/>
        <v>YES</v>
      </c>
      <c r="BO26" s="6"/>
      <c r="BP26" s="303">
        <f t="shared" si="8"/>
        <v>68400</v>
      </c>
      <c r="BQ26" s="6"/>
      <c r="BR26" s="303">
        <f t="shared" si="9"/>
        <v>0</v>
      </c>
    </row>
    <row r="27" spans="1:70" ht="15" customHeight="1">
      <c r="A27" s="68">
        <f t="shared" si="10"/>
        <v>13</v>
      </c>
      <c r="B27" s="68" t="s">
        <v>2771</v>
      </c>
      <c r="C27" s="73" t="s">
        <v>2676</v>
      </c>
      <c r="D27" s="73"/>
      <c r="E27" s="73"/>
      <c r="F27" s="126">
        <f>F354</f>
        <v>36466</v>
      </c>
      <c r="G27" s="126">
        <f>G354</f>
        <v>186176</v>
      </c>
      <c r="H27" s="127">
        <f>H354</f>
        <v>5.1054681072780124</v>
      </c>
      <c r="I27" s="126"/>
      <c r="J27" s="129">
        <v>2.0400000000000001E-2</v>
      </c>
      <c r="K27" s="126"/>
      <c r="L27" s="126">
        <f>L354</f>
        <v>193849.45980416</v>
      </c>
      <c r="M27" s="126"/>
      <c r="N27" s="126">
        <f>N354</f>
        <v>107694.14433564445</v>
      </c>
      <c r="P27" s="128">
        <f>P354</f>
        <v>107840</v>
      </c>
      <c r="Q27" s="126"/>
      <c r="R27" s="74">
        <f t="shared" si="19"/>
        <v>145.85566435554938</v>
      </c>
      <c r="S27" s="126"/>
      <c r="T27" s="75">
        <f t="shared" si="20"/>
        <v>1.3543509283194546E-3</v>
      </c>
      <c r="V27" s="128">
        <f>V354</f>
        <v>2696</v>
      </c>
      <c r="X27" s="289">
        <v>0.57662641801306291</v>
      </c>
      <c r="Y27" s="289"/>
      <c r="Z27" s="289"/>
      <c r="AA27" s="9"/>
      <c r="AB27" s="290"/>
      <c r="AC27" s="9"/>
      <c r="AD27" s="292"/>
      <c r="AE27" s="292"/>
      <c r="AF27" s="292"/>
      <c r="AG27" s="9"/>
      <c r="AH27" s="295">
        <v>3</v>
      </c>
      <c r="AI27" s="9"/>
      <c r="AJ27" s="296" t="s">
        <v>3738</v>
      </c>
      <c r="AK27" s="9"/>
      <c r="AL27" s="265" t="str">
        <f>IF(AL74=0,"",AL74)</f>
        <v/>
      </c>
      <c r="AM27" s="9"/>
      <c r="AN27" s="265" t="str">
        <f>IF(AN74=0,"",AN74)</f>
        <v/>
      </c>
      <c r="AO27" s="9"/>
      <c r="AP27" s="265" t="str">
        <f>IF(AP74=0,"",AP74)</f>
        <v/>
      </c>
      <c r="AQ27" s="265"/>
      <c r="AR27" s="265">
        <f t="shared" si="0"/>
        <v>0</v>
      </c>
      <c r="AS27" s="265"/>
      <c r="AT27" s="278">
        <f t="shared" si="1"/>
        <v>0</v>
      </c>
      <c r="AU27" s="265"/>
      <c r="AV27" s="265"/>
      <c r="AW27" s="265"/>
      <c r="AX27" s="265"/>
      <c r="AY27" s="265"/>
      <c r="AZ27" s="265">
        <f t="shared" si="2"/>
        <v>0</v>
      </c>
      <c r="BA27" s="265"/>
      <c r="BB27" s="280" t="str">
        <f t="shared" si="3"/>
        <v>YES</v>
      </c>
      <c r="BC27" s="9"/>
      <c r="BD27" s="265">
        <f t="shared" si="4"/>
        <v>107840</v>
      </c>
      <c r="BE27" s="265"/>
      <c r="BF27" s="278">
        <f t="shared" si="5"/>
        <v>1</v>
      </c>
      <c r="BG27" s="9"/>
      <c r="BH27" s="281">
        <f t="shared" si="18"/>
        <v>107840</v>
      </c>
      <c r="BI27" s="9"/>
      <c r="BJ27" s="9"/>
      <c r="BK27" s="9"/>
      <c r="BL27" s="265">
        <f t="shared" si="6"/>
        <v>107840</v>
      </c>
      <c r="BM27" s="6"/>
      <c r="BN27" s="280" t="str">
        <f t="shared" si="7"/>
        <v>YES</v>
      </c>
      <c r="BO27" s="6"/>
      <c r="BP27" s="303">
        <f t="shared" si="8"/>
        <v>107840</v>
      </c>
      <c r="BQ27" s="6"/>
      <c r="BR27" s="303">
        <f t="shared" si="9"/>
        <v>0</v>
      </c>
    </row>
    <row r="28" spans="1:70" ht="15" customHeight="1">
      <c r="A28" s="68">
        <f t="shared" si="10"/>
        <v>14</v>
      </c>
      <c r="B28" s="68" t="s">
        <v>2771</v>
      </c>
      <c r="C28" s="73" t="s">
        <v>2719</v>
      </c>
      <c r="D28" s="73"/>
      <c r="E28" s="73"/>
      <c r="F28" s="126">
        <f>F418</f>
        <v>75422</v>
      </c>
      <c r="G28" s="126">
        <f>G418</f>
        <v>385220</v>
      </c>
      <c r="H28" s="127">
        <f>H418</f>
        <v>5.1075283073904165</v>
      </c>
      <c r="I28" s="126"/>
      <c r="J28" s="129">
        <v>3.0800000000000001E-2</v>
      </c>
      <c r="K28" s="126"/>
      <c r="L28" s="126">
        <f>L418</f>
        <v>409314.98710079998</v>
      </c>
      <c r="M28" s="126"/>
      <c r="N28" s="126">
        <f>N418</f>
        <v>227397.21505599999</v>
      </c>
      <c r="P28" s="128">
        <f>P418</f>
        <v>227800</v>
      </c>
      <c r="Q28" s="126"/>
      <c r="R28" s="74">
        <f t="shared" si="19"/>
        <v>402.78494400001364</v>
      </c>
      <c r="S28" s="126"/>
      <c r="T28" s="75">
        <f t="shared" si="20"/>
        <v>1.7712835396898848E-3</v>
      </c>
      <c r="V28" s="128">
        <f>V418</f>
        <v>5695</v>
      </c>
      <c r="X28" s="289">
        <v>0.54906546908260212</v>
      </c>
      <c r="Y28" s="289"/>
      <c r="Z28" s="289"/>
      <c r="AA28" s="9"/>
      <c r="AB28" s="290"/>
      <c r="AC28" s="9"/>
      <c r="AD28" s="292"/>
      <c r="AE28" s="292"/>
      <c r="AF28" s="292"/>
      <c r="AG28" s="9"/>
      <c r="AH28" s="295">
        <v>3</v>
      </c>
      <c r="AI28" s="9"/>
      <c r="AJ28" s="296" t="s">
        <v>3738</v>
      </c>
      <c r="AK28" s="9"/>
      <c r="AL28" s="265" t="str">
        <f>IF(AL75+AL76=0,"",AL75+AL76)</f>
        <v/>
      </c>
      <c r="AM28" s="9"/>
      <c r="AN28" s="265" t="str">
        <f>IF(AN75+AN76=0,"",AN75+AN76)</f>
        <v/>
      </c>
      <c r="AO28" s="9"/>
      <c r="AP28" s="265" t="str">
        <f>IF(AP75+AP76=0,"",AP75+AP76)</f>
        <v/>
      </c>
      <c r="AQ28" s="265"/>
      <c r="AR28" s="265">
        <f t="shared" si="0"/>
        <v>0</v>
      </c>
      <c r="AS28" s="265"/>
      <c r="AT28" s="278">
        <f t="shared" si="1"/>
        <v>0</v>
      </c>
      <c r="AU28" s="265"/>
      <c r="AV28" s="265"/>
      <c r="AW28" s="265"/>
      <c r="AX28" s="265"/>
      <c r="AY28" s="265"/>
      <c r="AZ28" s="265">
        <f t="shared" si="2"/>
        <v>0</v>
      </c>
      <c r="BA28" s="265"/>
      <c r="BB28" s="280" t="str">
        <f t="shared" si="3"/>
        <v>YES</v>
      </c>
      <c r="BC28" s="9"/>
      <c r="BD28" s="265">
        <f t="shared" si="4"/>
        <v>227800</v>
      </c>
      <c r="BE28" s="265"/>
      <c r="BF28" s="278">
        <f t="shared" si="5"/>
        <v>1</v>
      </c>
      <c r="BG28" s="9"/>
      <c r="BH28" s="281">
        <f>BD28</f>
        <v>227800</v>
      </c>
      <c r="BI28" s="9"/>
      <c r="BJ28" s="9"/>
      <c r="BK28" s="9"/>
      <c r="BL28" s="265">
        <f t="shared" si="6"/>
        <v>227800</v>
      </c>
      <c r="BM28" s="6"/>
      <c r="BN28" s="280" t="str">
        <f t="shared" si="7"/>
        <v>YES</v>
      </c>
      <c r="BO28" s="6"/>
      <c r="BP28" s="303">
        <f t="shared" si="8"/>
        <v>227800</v>
      </c>
      <c r="BQ28" s="6"/>
      <c r="BR28" s="303">
        <f t="shared" si="9"/>
        <v>0</v>
      </c>
    </row>
    <row r="29" spans="1:70" ht="15" customHeight="1">
      <c r="A29" s="68">
        <f t="shared" si="10"/>
        <v>15</v>
      </c>
      <c r="B29" s="68" t="s">
        <v>2771</v>
      </c>
      <c r="C29" s="73" t="s">
        <v>2665</v>
      </c>
      <c r="D29" s="73"/>
      <c r="E29" s="73"/>
      <c r="F29" s="126">
        <f>F314</f>
        <v>26847</v>
      </c>
      <c r="G29" s="126">
        <f>G314</f>
        <v>178909</v>
      </c>
      <c r="H29" s="127">
        <f>H314</f>
        <v>6.6640220508809174</v>
      </c>
      <c r="I29" s="126"/>
      <c r="J29" s="129">
        <v>3.15E-2</v>
      </c>
      <c r="K29" s="126"/>
      <c r="L29" s="126">
        <f>L314</f>
        <v>190357.78945525002</v>
      </c>
      <c r="M29" s="126"/>
      <c r="N29" s="126">
        <f>N314</f>
        <v>105754.32747513888</v>
      </c>
      <c r="P29" s="128">
        <f>P314</f>
        <v>105840</v>
      </c>
      <c r="Q29" s="126"/>
      <c r="R29" s="74">
        <f t="shared" si="19"/>
        <v>85.672524861118291</v>
      </c>
      <c r="S29" s="126"/>
      <c r="T29" s="75">
        <f t="shared" si="20"/>
        <v>8.1010892798933927E-4</v>
      </c>
      <c r="V29" s="128">
        <f>V314</f>
        <v>2646</v>
      </c>
      <c r="X29" s="289">
        <v>0.54531633400220225</v>
      </c>
      <c r="Y29" s="289"/>
      <c r="Z29" s="289"/>
      <c r="AA29" s="9"/>
      <c r="AB29" s="290"/>
      <c r="AC29" s="9"/>
      <c r="AD29" s="292"/>
      <c r="AE29" s="292"/>
      <c r="AF29" s="292"/>
      <c r="AG29" s="9"/>
      <c r="AH29" s="295">
        <v>3</v>
      </c>
      <c r="AI29" s="5"/>
      <c r="AJ29" s="296" t="s">
        <v>3738</v>
      </c>
      <c r="AK29" s="5"/>
      <c r="AL29" s="265" t="str">
        <f>IF(AL77=0,"",AL77)</f>
        <v/>
      </c>
      <c r="AM29" s="9"/>
      <c r="AN29" s="265" t="str">
        <f>IF(AN77=0,"",AN77)</f>
        <v/>
      </c>
      <c r="AO29" s="9"/>
      <c r="AP29" s="265" t="str">
        <f>IF(AP77=0,"",AP77)</f>
        <v/>
      </c>
      <c r="AQ29" s="265"/>
      <c r="AR29" s="265">
        <f t="shared" si="0"/>
        <v>0</v>
      </c>
      <c r="AS29" s="265"/>
      <c r="AT29" s="278">
        <f t="shared" si="1"/>
        <v>0</v>
      </c>
      <c r="AU29" s="265"/>
      <c r="AV29" s="265"/>
      <c r="AW29" s="265"/>
      <c r="AX29" s="265"/>
      <c r="AY29" s="265"/>
      <c r="AZ29" s="265">
        <f t="shared" si="2"/>
        <v>0</v>
      </c>
      <c r="BA29" s="265"/>
      <c r="BB29" s="280" t="str">
        <f t="shared" si="3"/>
        <v>YES</v>
      </c>
      <c r="BC29" s="9"/>
      <c r="BD29" s="265">
        <f t="shared" si="4"/>
        <v>105840</v>
      </c>
      <c r="BE29" s="265"/>
      <c r="BF29" s="278">
        <f t="shared" si="5"/>
        <v>1</v>
      </c>
      <c r="BG29" s="9"/>
      <c r="BH29" s="281">
        <f>BD29</f>
        <v>105840</v>
      </c>
      <c r="BI29" s="9"/>
      <c r="BJ29" s="9"/>
      <c r="BK29" s="9"/>
      <c r="BL29" s="265">
        <f t="shared" si="6"/>
        <v>105840</v>
      </c>
      <c r="BM29" s="6"/>
      <c r="BN29" s="280" t="str">
        <f t="shared" si="7"/>
        <v>YES</v>
      </c>
      <c r="BO29" s="6"/>
      <c r="BP29" s="303">
        <f t="shared" si="8"/>
        <v>105840</v>
      </c>
      <c r="BQ29" s="6"/>
      <c r="BR29" s="303">
        <f t="shared" si="9"/>
        <v>0</v>
      </c>
    </row>
    <row r="30" spans="1:70" ht="15" customHeight="1">
      <c r="A30" s="68">
        <f t="shared" si="10"/>
        <v>16</v>
      </c>
      <c r="B30" s="68" t="s">
        <v>2771</v>
      </c>
      <c r="C30" s="73" t="s">
        <v>2722</v>
      </c>
      <c r="D30" s="73"/>
      <c r="E30" s="73"/>
      <c r="F30" s="126">
        <f>F425</f>
        <v>25114</v>
      </c>
      <c r="G30" s="126">
        <f>G425</f>
        <v>128094</v>
      </c>
      <c r="H30" s="127">
        <f>H425</f>
        <v>5.1005017121924023</v>
      </c>
      <c r="I30" s="126"/>
      <c r="J30" s="129">
        <v>9.4899999999999998E-2</v>
      </c>
      <c r="K30" s="126"/>
      <c r="L30" s="126">
        <f>L425</f>
        <v>153559.85704494</v>
      </c>
      <c r="M30" s="126"/>
      <c r="N30" s="126">
        <f>N425</f>
        <v>85311.03169163334</v>
      </c>
      <c r="P30" s="128">
        <f>P425</f>
        <v>85400</v>
      </c>
      <c r="Q30" s="126"/>
      <c r="R30" s="74">
        <f t="shared" si="19"/>
        <v>88.968308366660494</v>
      </c>
      <c r="S30" s="126"/>
      <c r="T30" s="75">
        <f t="shared" si="20"/>
        <v>1.0428699149747339E-3</v>
      </c>
      <c r="V30" s="128">
        <f>V425</f>
        <v>2135</v>
      </c>
      <c r="X30" s="289">
        <v>0.51831467516042906</v>
      </c>
      <c r="Y30" s="289"/>
      <c r="Z30" s="289"/>
      <c r="AA30" s="9"/>
      <c r="AB30" s="297" t="s">
        <v>3257</v>
      </c>
      <c r="AC30" s="9"/>
      <c r="AD30" s="291" t="s">
        <v>3257</v>
      </c>
      <c r="AE30" s="292"/>
      <c r="AF30" s="352" t="s">
        <v>3291</v>
      </c>
      <c r="AG30" s="9"/>
      <c r="AH30" s="295">
        <v>3</v>
      </c>
      <c r="AI30" s="34"/>
      <c r="AJ30" s="284" t="s">
        <v>3236</v>
      </c>
      <c r="AK30" s="5"/>
      <c r="AL30" s="265" t="str">
        <f t="shared" ref="AL30:AN31" si="21">IF(AL78=0,"",AL78)</f>
        <v/>
      </c>
      <c r="AM30" s="9"/>
      <c r="AN30" s="265" t="str">
        <f t="shared" si="21"/>
        <v/>
      </c>
      <c r="AO30" s="9"/>
      <c r="AP30" s="265" t="str">
        <f t="shared" ref="AP30" si="22">IF(AP78=0,"",AP78)</f>
        <v/>
      </c>
      <c r="AQ30" s="265"/>
      <c r="AR30" s="265">
        <f t="shared" si="0"/>
        <v>0</v>
      </c>
      <c r="AS30" s="265"/>
      <c r="AT30" s="278">
        <f t="shared" si="1"/>
        <v>0</v>
      </c>
      <c r="AU30" s="265"/>
      <c r="AV30" s="265"/>
      <c r="AW30" s="265"/>
      <c r="AX30" s="265"/>
      <c r="AY30" s="265"/>
      <c r="AZ30" s="265">
        <f t="shared" si="2"/>
        <v>0</v>
      </c>
      <c r="BA30" s="265"/>
      <c r="BB30" s="280" t="str">
        <f t="shared" si="3"/>
        <v>YES</v>
      </c>
      <c r="BC30" s="9"/>
      <c r="BD30" s="265">
        <f t="shared" si="4"/>
        <v>85400</v>
      </c>
      <c r="BE30" s="265"/>
      <c r="BF30" s="278">
        <f t="shared" si="5"/>
        <v>1</v>
      </c>
      <c r="BG30" s="9"/>
      <c r="BH30" s="281">
        <f>BD30</f>
        <v>85400</v>
      </c>
      <c r="BI30" s="9"/>
      <c r="BJ30" s="9"/>
      <c r="BK30" s="9"/>
      <c r="BL30" s="265">
        <f t="shared" si="6"/>
        <v>85400</v>
      </c>
      <c r="BM30" s="6"/>
      <c r="BN30" s="280" t="str">
        <f t="shared" si="7"/>
        <v>YES</v>
      </c>
      <c r="BO30" s="6"/>
      <c r="BP30" s="303">
        <f t="shared" si="8"/>
        <v>85400</v>
      </c>
      <c r="BQ30" s="6"/>
      <c r="BR30" s="303">
        <f t="shared" si="9"/>
        <v>0</v>
      </c>
    </row>
    <row r="31" spans="1:70" ht="15" customHeight="1">
      <c r="A31" s="68">
        <f t="shared" si="10"/>
        <v>17</v>
      </c>
      <c r="B31" s="68" t="s">
        <v>2771</v>
      </c>
      <c r="C31" s="73" t="s">
        <v>2658</v>
      </c>
      <c r="D31" s="73"/>
      <c r="E31" s="73"/>
      <c r="F31" s="126">
        <f>F297</f>
        <v>30762</v>
      </c>
      <c r="G31" s="126">
        <f>G297</f>
        <v>208163</v>
      </c>
      <c r="H31" s="127">
        <f>H297</f>
        <v>6.7668877186138738</v>
      </c>
      <c r="I31" s="126"/>
      <c r="J31" s="129">
        <v>3.9800000000000002E-2</v>
      </c>
      <c r="K31" s="126"/>
      <c r="L31" s="126">
        <f>L297</f>
        <v>225062.51331852004</v>
      </c>
      <c r="M31" s="126"/>
      <c r="N31" s="126">
        <f>N297</f>
        <v>125034.72962140001</v>
      </c>
      <c r="P31" s="128">
        <f>P297</f>
        <v>125120</v>
      </c>
      <c r="Q31" s="126"/>
      <c r="R31" s="74">
        <f t="shared" si="19"/>
        <v>85.270378599991091</v>
      </c>
      <c r="S31" s="126"/>
      <c r="T31" s="75">
        <f t="shared" si="20"/>
        <v>6.8197355133398758E-4</v>
      </c>
      <c r="V31" s="128">
        <f>V297</f>
        <v>3128</v>
      </c>
      <c r="X31" s="289">
        <v>0.49301268717303265</v>
      </c>
      <c r="Y31" s="289"/>
      <c r="Z31" s="289"/>
      <c r="AA31" s="9"/>
      <c r="AB31" s="290"/>
      <c r="AC31" s="9"/>
      <c r="AD31" s="292"/>
      <c r="AE31" s="292"/>
      <c r="AF31" s="292"/>
      <c r="AG31" s="9"/>
      <c r="AH31" s="295">
        <v>3</v>
      </c>
      <c r="AI31" s="34"/>
      <c r="AJ31" s="296" t="s">
        <v>3738</v>
      </c>
      <c r="AK31" s="5"/>
      <c r="AL31" s="265" t="str">
        <f t="shared" si="21"/>
        <v/>
      </c>
      <c r="AM31" s="9"/>
      <c r="AN31" s="265" t="str">
        <f t="shared" si="21"/>
        <v/>
      </c>
      <c r="AO31" s="9"/>
      <c r="AP31" s="265" t="str">
        <f t="shared" ref="AP31" si="23">IF(AP79=0,"",AP79)</f>
        <v/>
      </c>
      <c r="AQ31" s="265"/>
      <c r="AR31" s="265">
        <f t="shared" si="0"/>
        <v>0</v>
      </c>
      <c r="AS31" s="265"/>
      <c r="AT31" s="278">
        <f t="shared" si="1"/>
        <v>0</v>
      </c>
      <c r="AU31" s="265"/>
      <c r="AV31" s="265"/>
      <c r="AW31" s="265"/>
      <c r="AX31" s="265"/>
      <c r="AY31" s="265"/>
      <c r="AZ31" s="265">
        <f t="shared" si="2"/>
        <v>0</v>
      </c>
      <c r="BA31" s="265"/>
      <c r="BB31" s="280" t="str">
        <f t="shared" si="3"/>
        <v>YES</v>
      </c>
      <c r="BC31" s="9"/>
      <c r="BD31" s="265">
        <f t="shared" si="4"/>
        <v>125120</v>
      </c>
      <c r="BE31" s="265"/>
      <c r="BF31" s="278">
        <f t="shared" si="5"/>
        <v>1</v>
      </c>
      <c r="BG31" s="9"/>
      <c r="BH31" s="9"/>
      <c r="BI31" s="9"/>
      <c r="BJ31" s="281">
        <f>BD31</f>
        <v>125120</v>
      </c>
      <c r="BK31" s="9"/>
      <c r="BL31" s="265">
        <f t="shared" si="6"/>
        <v>125120</v>
      </c>
      <c r="BM31" s="6"/>
      <c r="BN31" s="280" t="str">
        <f t="shared" si="7"/>
        <v>YES</v>
      </c>
      <c r="BO31" s="6"/>
      <c r="BP31" s="303">
        <f t="shared" si="8"/>
        <v>0</v>
      </c>
      <c r="BQ31" s="6"/>
      <c r="BR31" s="303">
        <f t="shared" si="9"/>
        <v>125120</v>
      </c>
    </row>
    <row r="32" spans="1:70" ht="15" customHeight="1">
      <c r="A32" s="68">
        <f t="shared" si="10"/>
        <v>18</v>
      </c>
      <c r="B32" s="68" t="s">
        <v>2771</v>
      </c>
      <c r="C32" s="73" t="s">
        <v>2706</v>
      </c>
      <c r="D32" s="73"/>
      <c r="E32" s="73"/>
      <c r="F32" s="126">
        <f>F389</f>
        <v>26414</v>
      </c>
      <c r="G32" s="126">
        <f>G389</f>
        <v>169691</v>
      </c>
      <c r="H32" s="127">
        <f>H389</f>
        <v>6.4242825774210646</v>
      </c>
      <c r="I32" s="126"/>
      <c r="J32" s="129">
        <v>5.1999999999999998E-2</v>
      </c>
      <c r="K32" s="126"/>
      <c r="L32" s="126">
        <f>L389</f>
        <v>187797.70846400002</v>
      </c>
      <c r="M32" s="126"/>
      <c r="N32" s="126">
        <f>N389</f>
        <v>104332.06025777778</v>
      </c>
      <c r="P32" s="128">
        <f>P389</f>
        <v>104480</v>
      </c>
      <c r="Q32" s="126"/>
      <c r="R32" s="74">
        <f t="shared" si="19"/>
        <v>147.9397422222246</v>
      </c>
      <c r="S32" s="126"/>
      <c r="T32" s="75">
        <f t="shared" si="20"/>
        <v>1.417970102926209E-3</v>
      </c>
      <c r="V32" s="128">
        <f>V389</f>
        <v>2612</v>
      </c>
      <c r="X32" s="289">
        <v>0.49050921969933586</v>
      </c>
      <c r="Y32" s="289"/>
      <c r="Z32" s="289"/>
      <c r="AA32" s="9"/>
      <c r="AB32" s="290"/>
      <c r="AC32" s="9"/>
      <c r="AD32" s="292"/>
      <c r="AE32" s="292"/>
      <c r="AF32" s="292"/>
      <c r="AG32" s="9"/>
      <c r="AH32" s="295">
        <v>3</v>
      </c>
      <c r="AJ32" s="296" t="s">
        <v>3738</v>
      </c>
      <c r="AL32" s="265" t="str">
        <f>IF(AL80+AL81=0,"",AL80+AL81)</f>
        <v/>
      </c>
      <c r="AM32" s="9"/>
      <c r="AN32" s="265" t="str">
        <f>IF(AN80+AN81=0,"",AN80+AN81)</f>
        <v/>
      </c>
      <c r="AO32" s="9"/>
      <c r="AP32" s="265" t="str">
        <f>IF(AP80+AP81=0,"",AP80+AP81)</f>
        <v/>
      </c>
      <c r="AQ32" s="265"/>
      <c r="AR32" s="265">
        <f t="shared" si="0"/>
        <v>0</v>
      </c>
      <c r="AS32" s="265"/>
      <c r="AT32" s="278">
        <f t="shared" si="1"/>
        <v>0</v>
      </c>
      <c r="AU32" s="265"/>
      <c r="AV32" s="265"/>
      <c r="AW32" s="265"/>
      <c r="AX32" s="265"/>
      <c r="AY32" s="265"/>
      <c r="AZ32" s="265">
        <f t="shared" si="2"/>
        <v>0</v>
      </c>
      <c r="BA32" s="265"/>
      <c r="BB32" s="280" t="str">
        <f t="shared" si="3"/>
        <v>YES</v>
      </c>
      <c r="BC32" s="9"/>
      <c r="BD32" s="265">
        <f t="shared" si="4"/>
        <v>104480</v>
      </c>
      <c r="BE32" s="265"/>
      <c r="BF32" s="278">
        <f t="shared" si="5"/>
        <v>1</v>
      </c>
      <c r="BG32" s="9"/>
      <c r="BH32" s="281">
        <f>BD32</f>
        <v>104480</v>
      </c>
      <c r="BI32" s="9"/>
      <c r="BJ32" s="9"/>
      <c r="BK32" s="9"/>
      <c r="BL32" s="265">
        <f t="shared" si="6"/>
        <v>104480</v>
      </c>
      <c r="BM32" s="6"/>
      <c r="BN32" s="280" t="str">
        <f t="shared" si="7"/>
        <v>YES</v>
      </c>
      <c r="BO32" s="6"/>
      <c r="BP32" s="303">
        <f t="shared" si="8"/>
        <v>104480</v>
      </c>
      <c r="BQ32" s="6"/>
      <c r="BR32" s="303">
        <f t="shared" si="9"/>
        <v>0</v>
      </c>
    </row>
    <row r="33" spans="1:70" ht="15" customHeight="1">
      <c r="A33" s="68">
        <f t="shared" si="10"/>
        <v>19</v>
      </c>
      <c r="B33" s="68" t="s">
        <v>2771</v>
      </c>
      <c r="C33" s="73" t="s">
        <v>2717</v>
      </c>
      <c r="D33" s="73"/>
      <c r="E33" s="73"/>
      <c r="F33" s="126">
        <f>F399</f>
        <v>27471</v>
      </c>
      <c r="G33" s="126">
        <f>G399</f>
        <v>145219</v>
      </c>
      <c r="H33" s="127">
        <f>H399</f>
        <v>5.2862655163627101</v>
      </c>
      <c r="I33" s="126"/>
      <c r="J33" s="129">
        <v>2.1100000000000001E-2</v>
      </c>
      <c r="K33" s="126"/>
      <c r="L33" s="126">
        <f>L399</f>
        <v>151411.89475098997</v>
      </c>
      <c r="M33" s="126"/>
      <c r="N33" s="126">
        <f>N399</f>
        <v>84117.71930610553</v>
      </c>
      <c r="P33" s="128">
        <f>P399</f>
        <v>84240</v>
      </c>
      <c r="Q33" s="126"/>
      <c r="R33" s="74">
        <f t="shared" si="19"/>
        <v>122.28069389447046</v>
      </c>
      <c r="S33" s="126"/>
      <c r="T33" s="75">
        <f t="shared" si="20"/>
        <v>1.4536853222266921E-3</v>
      </c>
      <c r="V33" s="128">
        <f>V399</f>
        <v>2106</v>
      </c>
      <c r="X33" s="289">
        <v>0.46482209628216692</v>
      </c>
      <c r="Y33" s="289"/>
      <c r="Z33" s="289"/>
      <c r="AA33" s="9"/>
      <c r="AB33" s="290"/>
      <c r="AC33" s="9"/>
      <c r="AD33" s="292"/>
      <c r="AE33" s="292"/>
      <c r="AF33" s="292"/>
      <c r="AG33" s="9"/>
      <c r="AH33" s="295">
        <v>3</v>
      </c>
      <c r="AJ33" s="296" t="s">
        <v>3738</v>
      </c>
      <c r="AL33" s="265" t="str">
        <f>IF(AL82=0,"",AL82)</f>
        <v/>
      </c>
      <c r="AM33" s="9"/>
      <c r="AN33" s="265" t="str">
        <f>IF(AN82=0,"",AN82)</f>
        <v/>
      </c>
      <c r="AO33" s="9"/>
      <c r="AP33" s="265" t="str">
        <f>IF(AP82=0,"",AP82)</f>
        <v/>
      </c>
      <c r="AQ33" s="265"/>
      <c r="AR33" s="265">
        <f t="shared" si="0"/>
        <v>0</v>
      </c>
      <c r="AS33" s="265"/>
      <c r="AT33" s="278">
        <f t="shared" si="1"/>
        <v>0</v>
      </c>
      <c r="AU33" s="265"/>
      <c r="AV33" s="265"/>
      <c r="AW33" s="265"/>
      <c r="AX33" s="265"/>
      <c r="AY33" s="265"/>
      <c r="AZ33" s="265">
        <f t="shared" si="2"/>
        <v>0</v>
      </c>
      <c r="BA33" s="265"/>
      <c r="BB33" s="280" t="str">
        <f t="shared" si="3"/>
        <v>YES</v>
      </c>
      <c r="BC33" s="9"/>
      <c r="BD33" s="265">
        <f t="shared" si="4"/>
        <v>84240</v>
      </c>
      <c r="BE33" s="265"/>
      <c r="BF33" s="278">
        <f t="shared" si="5"/>
        <v>1</v>
      </c>
      <c r="BG33" s="9"/>
      <c r="BH33" s="281">
        <f t="shared" ref="BH33:BH34" si="24">BD33</f>
        <v>84240</v>
      </c>
      <c r="BI33" s="9"/>
      <c r="BJ33" s="9"/>
      <c r="BK33" s="9"/>
      <c r="BL33" s="265">
        <f t="shared" si="6"/>
        <v>84240</v>
      </c>
      <c r="BM33" s="6"/>
      <c r="BN33" s="280" t="str">
        <f t="shared" si="7"/>
        <v>YES</v>
      </c>
      <c r="BO33" s="6"/>
      <c r="BP33" s="303">
        <f t="shared" si="8"/>
        <v>84240</v>
      </c>
      <c r="BQ33" s="6"/>
      <c r="BR33" s="303">
        <f t="shared" si="9"/>
        <v>0</v>
      </c>
    </row>
    <row r="34" spans="1:70" ht="15" customHeight="1">
      <c r="A34" s="68">
        <f t="shared" si="10"/>
        <v>20</v>
      </c>
      <c r="B34" s="68" t="s">
        <v>2771</v>
      </c>
      <c r="C34" s="73" t="s">
        <v>2555</v>
      </c>
      <c r="D34" s="73"/>
      <c r="E34" s="73"/>
      <c r="F34" s="126">
        <f>F192</f>
        <v>71813</v>
      </c>
      <c r="G34" s="126">
        <f>G192</f>
        <v>368786</v>
      </c>
      <c r="H34" s="127">
        <f>H192</f>
        <v>5.1353654630777159</v>
      </c>
      <c r="I34" s="126"/>
      <c r="J34" s="129">
        <v>3.2500000000000001E-2</v>
      </c>
      <c r="K34" s="126"/>
      <c r="L34" s="126">
        <f>L192</f>
        <v>393146.62021249998</v>
      </c>
      <c r="M34" s="126"/>
      <c r="N34" s="126">
        <f>N192</f>
        <v>218414.7890069444</v>
      </c>
      <c r="P34" s="128">
        <f>P192</f>
        <v>218640</v>
      </c>
      <c r="Q34" s="126"/>
      <c r="R34" s="74">
        <f t="shared" si="19"/>
        <v>225.21099305560347</v>
      </c>
      <c r="S34" s="126"/>
      <c r="T34" s="75">
        <f t="shared" si="20"/>
        <v>1.0311160433758128E-3</v>
      </c>
      <c r="V34" s="128">
        <f>V192</f>
        <v>5466</v>
      </c>
      <c r="X34" s="289">
        <v>0.37594702618862974</v>
      </c>
      <c r="Y34" s="289"/>
      <c r="Z34" s="279" t="s">
        <v>3729</v>
      </c>
      <c r="AA34" s="9"/>
      <c r="AB34" s="298" t="s">
        <v>3258</v>
      </c>
      <c r="AC34" s="9"/>
      <c r="AD34" s="293" t="s">
        <v>3258</v>
      </c>
      <c r="AE34" s="349"/>
      <c r="AF34" s="352" t="s">
        <v>3292</v>
      </c>
      <c r="AG34" s="9"/>
      <c r="AH34" s="295">
        <v>2</v>
      </c>
      <c r="AJ34" s="284" t="s">
        <v>3236</v>
      </c>
      <c r="AL34" s="265" t="str">
        <f>IF(AL83+AL84=0,"",AL83+AL84)</f>
        <v/>
      </c>
      <c r="AM34" s="9"/>
      <c r="AN34" s="265" t="str">
        <f>IF(AN83+AN84=0,"",AN83+AN84)</f>
        <v/>
      </c>
      <c r="AO34" s="9"/>
      <c r="AP34" s="265" t="str">
        <f>IF(AP83+AP84=0,"",AP83+AP84)</f>
        <v/>
      </c>
      <c r="AQ34" s="265"/>
      <c r="AR34" s="265">
        <f t="shared" si="0"/>
        <v>0</v>
      </c>
      <c r="AS34" s="265"/>
      <c r="AT34" s="278">
        <f t="shared" si="1"/>
        <v>0</v>
      </c>
      <c r="AU34" s="265"/>
      <c r="AV34" s="265"/>
      <c r="AW34" s="265"/>
      <c r="AX34" s="265"/>
      <c r="AY34" s="265"/>
      <c r="AZ34" s="265">
        <f t="shared" si="2"/>
        <v>0</v>
      </c>
      <c r="BA34" s="265"/>
      <c r="BB34" s="280" t="str">
        <f t="shared" si="3"/>
        <v>YES</v>
      </c>
      <c r="BC34" s="9"/>
      <c r="BD34" s="265">
        <f t="shared" si="4"/>
        <v>218640</v>
      </c>
      <c r="BE34" s="265"/>
      <c r="BF34" s="278">
        <f t="shared" si="5"/>
        <v>1</v>
      </c>
      <c r="BG34" s="9"/>
      <c r="BH34" s="281">
        <f t="shared" si="24"/>
        <v>218640</v>
      </c>
      <c r="BI34" s="9"/>
      <c r="BJ34" s="9"/>
      <c r="BK34" s="9"/>
      <c r="BL34" s="265">
        <f t="shared" si="6"/>
        <v>218640</v>
      </c>
      <c r="BM34" s="6"/>
      <c r="BN34" s="280" t="str">
        <f t="shared" si="7"/>
        <v>YES</v>
      </c>
      <c r="BO34" s="6"/>
      <c r="BP34" s="303">
        <f t="shared" si="8"/>
        <v>218640</v>
      </c>
      <c r="BQ34" s="6"/>
      <c r="BR34" s="303">
        <f t="shared" si="9"/>
        <v>0</v>
      </c>
    </row>
    <row r="35" spans="1:70" ht="15" customHeight="1">
      <c r="A35" s="68">
        <f t="shared" si="10"/>
        <v>21</v>
      </c>
      <c r="B35" s="68" t="s">
        <v>2771</v>
      </c>
      <c r="C35" s="73" t="s">
        <v>2726</v>
      </c>
      <c r="D35" s="73"/>
      <c r="E35" s="73"/>
      <c r="F35" s="126">
        <f>F449</f>
        <v>77435</v>
      </c>
      <c r="G35" s="126">
        <f>G449</f>
        <v>388011</v>
      </c>
      <c r="H35" s="127">
        <f>H449</f>
        <v>5.0107961516110286</v>
      </c>
      <c r="I35" s="126"/>
      <c r="J35" s="129">
        <v>3.0700000000000002E-2</v>
      </c>
      <c r="K35" s="126"/>
      <c r="L35" s="126">
        <f>L449</f>
        <v>412200.57188738993</v>
      </c>
      <c r="M35" s="126"/>
      <c r="N35" s="126">
        <f>N449</f>
        <v>229000.31771521663</v>
      </c>
      <c r="P35" s="128">
        <f>P449</f>
        <v>229280</v>
      </c>
      <c r="Q35" s="126"/>
      <c r="R35" s="74">
        <f t="shared" si="19"/>
        <v>279.68228478336823</v>
      </c>
      <c r="S35" s="126"/>
      <c r="T35" s="75">
        <f t="shared" si="20"/>
        <v>1.2213183264277361E-3</v>
      </c>
      <c r="V35" s="128">
        <f>V449</f>
        <v>5732</v>
      </c>
      <c r="X35" s="289">
        <v>0.36839161776341395</v>
      </c>
      <c r="Y35" s="289"/>
      <c r="Z35" s="279" t="s">
        <v>3729</v>
      </c>
      <c r="AA35" s="9"/>
      <c r="AB35" s="297" t="s">
        <v>3259</v>
      </c>
      <c r="AC35" s="9"/>
      <c r="AD35" s="291" t="s">
        <v>3259</v>
      </c>
      <c r="AE35" s="292"/>
      <c r="AF35" s="292"/>
      <c r="AG35" s="9"/>
      <c r="AH35" s="295">
        <v>2</v>
      </c>
      <c r="AJ35" s="284" t="s">
        <v>3236</v>
      </c>
      <c r="AL35" s="265" t="str">
        <f>IF(AL85=0,"",AL85)</f>
        <v/>
      </c>
      <c r="AM35" s="9"/>
      <c r="AN35" s="265" t="str">
        <f>IF(AN85=0,"",AN85)</f>
        <v/>
      </c>
      <c r="AO35" s="9"/>
      <c r="AP35" s="265" t="str">
        <f>IF(AP85=0,"",AP85)</f>
        <v/>
      </c>
      <c r="AQ35" s="265"/>
      <c r="AR35" s="265">
        <f t="shared" si="0"/>
        <v>0</v>
      </c>
      <c r="AS35" s="265"/>
      <c r="AT35" s="278">
        <f t="shared" si="1"/>
        <v>0</v>
      </c>
      <c r="AU35" s="265"/>
      <c r="AV35" s="265"/>
      <c r="AW35" s="265"/>
      <c r="AX35" s="265"/>
      <c r="AY35" s="265"/>
      <c r="AZ35" s="265">
        <f t="shared" si="2"/>
        <v>0</v>
      </c>
      <c r="BA35" s="265"/>
      <c r="BB35" s="280" t="str">
        <f t="shared" si="3"/>
        <v>YES</v>
      </c>
      <c r="BC35" s="9"/>
      <c r="BD35" s="265">
        <f t="shared" si="4"/>
        <v>229280</v>
      </c>
      <c r="BE35" s="265"/>
      <c r="BF35" s="278">
        <f t="shared" si="5"/>
        <v>1</v>
      </c>
      <c r="BG35" s="9"/>
      <c r="BH35" s="9"/>
      <c r="BI35" s="9"/>
      <c r="BJ35" s="281">
        <f>BD35</f>
        <v>229280</v>
      </c>
      <c r="BK35" s="9"/>
      <c r="BL35" s="265">
        <f t="shared" si="6"/>
        <v>229280</v>
      </c>
      <c r="BM35" s="6"/>
      <c r="BN35" s="280" t="str">
        <f t="shared" si="7"/>
        <v>YES</v>
      </c>
      <c r="BO35" s="6"/>
      <c r="BP35" s="303">
        <f t="shared" si="8"/>
        <v>0</v>
      </c>
      <c r="BQ35" s="6"/>
      <c r="BR35" s="303">
        <f t="shared" si="9"/>
        <v>229280</v>
      </c>
    </row>
    <row r="36" spans="1:70" ht="15" customHeight="1">
      <c r="A36" s="68">
        <f t="shared" si="10"/>
        <v>22</v>
      </c>
      <c r="B36" s="68" t="s">
        <v>2771</v>
      </c>
      <c r="C36" s="73" t="s">
        <v>2600</v>
      </c>
      <c r="D36" s="73"/>
      <c r="E36" s="73"/>
      <c r="F36" s="126">
        <f>F239</f>
        <v>34781</v>
      </c>
      <c r="G36" s="126">
        <f>G239</f>
        <v>182579</v>
      </c>
      <c r="H36" s="127">
        <f>H239</f>
        <v>5.2493890342428333</v>
      </c>
      <c r="I36" s="126"/>
      <c r="J36" s="129">
        <v>2.87E-2</v>
      </c>
      <c r="K36" s="126"/>
      <c r="L36" s="126">
        <f>L239</f>
        <v>193209.42309651</v>
      </c>
      <c r="M36" s="126"/>
      <c r="N36" s="126">
        <f>N239</f>
        <v>107338.56838694999</v>
      </c>
      <c r="P36" s="128">
        <f>P239</f>
        <v>107560</v>
      </c>
      <c r="Q36" s="126"/>
      <c r="R36" s="74">
        <f t="shared" si="19"/>
        <v>221.43161305000831</v>
      </c>
      <c r="S36" s="126"/>
      <c r="T36" s="75">
        <f t="shared" si="20"/>
        <v>2.0629268340132765E-3</v>
      </c>
      <c r="V36" s="128">
        <f>V239</f>
        <v>2689</v>
      </c>
      <c r="X36" s="289">
        <v>0.35957037775428718</v>
      </c>
      <c r="Y36" s="289"/>
      <c r="Z36" s="289"/>
      <c r="AA36" s="9"/>
      <c r="AB36" s="299" t="s">
        <v>3260</v>
      </c>
      <c r="AC36" s="9"/>
      <c r="AD36" s="291" t="s">
        <v>3260</v>
      </c>
      <c r="AE36" s="292"/>
      <c r="AF36" s="352" t="s">
        <v>3293</v>
      </c>
      <c r="AG36" s="9"/>
      <c r="AH36" s="295">
        <v>2</v>
      </c>
      <c r="AJ36" s="284" t="s">
        <v>3236</v>
      </c>
      <c r="AL36" s="265" t="str">
        <f t="shared" ref="AL36:AN39" si="25">IF(AL86=0,"",AL86)</f>
        <v/>
      </c>
      <c r="AM36" s="9"/>
      <c r="AN36" s="265" t="str">
        <f t="shared" si="25"/>
        <v/>
      </c>
      <c r="AO36" s="9"/>
      <c r="AP36" s="265" t="str">
        <f t="shared" ref="AP36" si="26">IF(AP86=0,"",AP86)</f>
        <v/>
      </c>
      <c r="AQ36" s="265"/>
      <c r="AR36" s="265">
        <f t="shared" si="0"/>
        <v>0</v>
      </c>
      <c r="AS36" s="265"/>
      <c r="AT36" s="278">
        <f t="shared" si="1"/>
        <v>0</v>
      </c>
      <c r="AU36" s="265"/>
      <c r="AV36" s="265"/>
      <c r="AW36" s="265"/>
      <c r="AX36" s="265"/>
      <c r="AY36" s="265"/>
      <c r="AZ36" s="265">
        <f t="shared" si="2"/>
        <v>0</v>
      </c>
      <c r="BA36" s="265"/>
      <c r="BB36" s="280" t="str">
        <f t="shared" si="3"/>
        <v>YES</v>
      </c>
      <c r="BC36" s="9"/>
      <c r="BD36" s="265">
        <f t="shared" si="4"/>
        <v>107560</v>
      </c>
      <c r="BE36" s="265"/>
      <c r="BF36" s="278">
        <f t="shared" si="5"/>
        <v>1</v>
      </c>
      <c r="BG36" s="9"/>
      <c r="BH36" s="281">
        <f t="shared" ref="BH36:BH40" si="27">BD36</f>
        <v>107560</v>
      </c>
      <c r="BI36" s="9"/>
      <c r="BJ36" s="9"/>
      <c r="BK36" s="9"/>
      <c r="BL36" s="265">
        <f t="shared" si="6"/>
        <v>107560</v>
      </c>
      <c r="BM36" s="6"/>
      <c r="BN36" s="280" t="str">
        <f t="shared" si="7"/>
        <v>YES</v>
      </c>
      <c r="BO36" s="6"/>
      <c r="BP36" s="303">
        <f t="shared" si="8"/>
        <v>107560</v>
      </c>
      <c r="BQ36" s="6"/>
      <c r="BR36" s="303">
        <f t="shared" si="9"/>
        <v>0</v>
      </c>
    </row>
    <row r="37" spans="1:70" ht="15" customHeight="1">
      <c r="A37" s="68">
        <f t="shared" si="10"/>
        <v>23</v>
      </c>
      <c r="B37" s="68" t="s">
        <v>2771</v>
      </c>
      <c r="C37" s="73" t="s">
        <v>2724</v>
      </c>
      <c r="D37" s="73"/>
      <c r="E37" s="73"/>
      <c r="F37" s="126">
        <f>F435</f>
        <v>22273</v>
      </c>
      <c r="G37" s="126">
        <f>G435</f>
        <v>105617</v>
      </c>
      <c r="H37" s="127">
        <f>H435</f>
        <v>4.7419296906568489</v>
      </c>
      <c r="I37" s="126"/>
      <c r="J37" s="129">
        <v>4.4400000000000002E-2</v>
      </c>
      <c r="K37" s="126"/>
      <c r="L37" s="126">
        <f>L435</f>
        <v>115203.99872911999</v>
      </c>
      <c r="M37" s="126"/>
      <c r="N37" s="126">
        <f>N435</f>
        <v>64002.221516177779</v>
      </c>
      <c r="P37" s="128">
        <f>P435</f>
        <v>64200</v>
      </c>
      <c r="Q37" s="126"/>
      <c r="R37" s="74">
        <f t="shared" si="19"/>
        <v>197.77848382222146</v>
      </c>
      <c r="S37" s="126"/>
      <c r="T37" s="75">
        <f t="shared" si="20"/>
        <v>3.0901815458425795E-3</v>
      </c>
      <c r="V37" s="128">
        <f>V435</f>
        <v>1605</v>
      </c>
      <c r="X37" s="289">
        <v>0.35846501983582191</v>
      </c>
      <c r="Y37" s="289"/>
      <c r="Z37" s="289"/>
      <c r="AA37" s="9"/>
      <c r="AB37" s="299" t="s">
        <v>3261</v>
      </c>
      <c r="AC37" s="9"/>
      <c r="AD37" s="291" t="s">
        <v>3261</v>
      </c>
      <c r="AE37" s="292"/>
      <c r="AF37" s="352" t="s">
        <v>3294</v>
      </c>
      <c r="AG37" s="9"/>
      <c r="AH37" s="295">
        <v>2</v>
      </c>
      <c r="AJ37" s="284" t="s">
        <v>3236</v>
      </c>
      <c r="AL37" s="265" t="str">
        <f t="shared" si="25"/>
        <v/>
      </c>
      <c r="AM37" s="9"/>
      <c r="AN37" s="265" t="str">
        <f t="shared" si="25"/>
        <v/>
      </c>
      <c r="AO37" s="9"/>
      <c r="AP37" s="265" t="str">
        <f t="shared" ref="AP37" si="28">IF(AP87=0,"",AP87)</f>
        <v/>
      </c>
      <c r="AQ37" s="265"/>
      <c r="AR37" s="265">
        <f t="shared" si="0"/>
        <v>0</v>
      </c>
      <c r="AS37" s="265"/>
      <c r="AT37" s="278">
        <f t="shared" si="1"/>
        <v>0</v>
      </c>
      <c r="AU37" s="265"/>
      <c r="AV37" s="265"/>
      <c r="AW37" s="265"/>
      <c r="AX37" s="265"/>
      <c r="AY37" s="265"/>
      <c r="AZ37" s="265">
        <f t="shared" si="2"/>
        <v>0</v>
      </c>
      <c r="BA37" s="265"/>
      <c r="BB37" s="280" t="str">
        <f t="shared" si="3"/>
        <v>YES</v>
      </c>
      <c r="BC37" s="9"/>
      <c r="BD37" s="265">
        <f t="shared" si="4"/>
        <v>64200</v>
      </c>
      <c r="BE37" s="265"/>
      <c r="BF37" s="278">
        <f t="shared" si="5"/>
        <v>1</v>
      </c>
      <c r="BG37" s="9"/>
      <c r="BH37" s="281">
        <f t="shared" si="27"/>
        <v>64200</v>
      </c>
      <c r="BI37" s="9"/>
      <c r="BJ37" s="9"/>
      <c r="BK37" s="9"/>
      <c r="BL37" s="265">
        <f t="shared" si="6"/>
        <v>64200</v>
      </c>
      <c r="BM37" s="6"/>
      <c r="BN37" s="280" t="str">
        <f t="shared" si="7"/>
        <v>YES</v>
      </c>
      <c r="BO37" s="6"/>
      <c r="BP37" s="303">
        <f t="shared" si="8"/>
        <v>64200</v>
      </c>
      <c r="BQ37" s="6"/>
      <c r="BR37" s="303">
        <f t="shared" si="9"/>
        <v>0</v>
      </c>
    </row>
    <row r="38" spans="1:70" ht="15" customHeight="1">
      <c r="A38" s="68">
        <f t="shared" si="10"/>
        <v>24</v>
      </c>
      <c r="B38" s="68" t="s">
        <v>2771</v>
      </c>
      <c r="C38" s="73" t="s">
        <v>2754</v>
      </c>
      <c r="D38" s="73"/>
      <c r="E38" s="73"/>
      <c r="F38" s="126">
        <f>F478</f>
        <v>63722</v>
      </c>
      <c r="G38" s="126">
        <f>G478</f>
        <v>485582</v>
      </c>
      <c r="H38" s="127">
        <f>H478</f>
        <v>7.6203195128840902</v>
      </c>
      <c r="I38" s="126"/>
      <c r="J38" s="129">
        <v>5.4699999999999999E-2</v>
      </c>
      <c r="K38" s="126"/>
      <c r="L38" s="126">
        <f>L478</f>
        <v>540157.57584637997</v>
      </c>
      <c r="M38" s="126"/>
      <c r="N38" s="126">
        <f>N478</f>
        <v>300087.54213687772</v>
      </c>
      <c r="P38" s="128">
        <f>P478</f>
        <v>300280</v>
      </c>
      <c r="Q38" s="126"/>
      <c r="R38" s="74">
        <f t="shared" si="19"/>
        <v>192.45786312228302</v>
      </c>
      <c r="S38" s="126"/>
      <c r="T38" s="75">
        <f t="shared" si="20"/>
        <v>6.4133906310078674E-4</v>
      </c>
      <c r="V38" s="128">
        <f>V478</f>
        <v>7507</v>
      </c>
      <c r="X38" s="289">
        <v>0.34306667051085088</v>
      </c>
      <c r="Y38" s="289"/>
      <c r="Z38" s="289"/>
      <c r="AA38" s="9"/>
      <c r="AB38" s="290"/>
      <c r="AC38" s="9"/>
      <c r="AD38" s="294"/>
      <c r="AE38" s="292"/>
      <c r="AF38" s="292"/>
      <c r="AG38" s="9"/>
      <c r="AH38" s="295">
        <v>2</v>
      </c>
      <c r="AJ38" s="296" t="s">
        <v>3738</v>
      </c>
      <c r="AL38" s="265" t="str">
        <f t="shared" si="25"/>
        <v/>
      </c>
      <c r="AM38" s="9"/>
      <c r="AN38" s="265" t="str">
        <f t="shared" si="25"/>
        <v/>
      </c>
      <c r="AO38" s="9"/>
      <c r="AP38" s="265" t="str">
        <f t="shared" ref="AP38" si="29">IF(AP88=0,"",AP88)</f>
        <v/>
      </c>
      <c r="AQ38" s="265"/>
      <c r="AR38" s="265">
        <f t="shared" si="0"/>
        <v>0</v>
      </c>
      <c r="AS38" s="265"/>
      <c r="AT38" s="278">
        <f t="shared" si="1"/>
        <v>0</v>
      </c>
      <c r="AU38" s="265"/>
      <c r="AV38" s="265"/>
      <c r="AW38" s="265"/>
      <c r="AX38" s="265"/>
      <c r="AY38" s="265"/>
      <c r="AZ38" s="265">
        <f t="shared" si="2"/>
        <v>0</v>
      </c>
      <c r="BA38" s="265"/>
      <c r="BB38" s="280" t="str">
        <f t="shared" si="3"/>
        <v>YES</v>
      </c>
      <c r="BC38" s="9"/>
      <c r="BD38" s="265">
        <f t="shared" si="4"/>
        <v>300280</v>
      </c>
      <c r="BE38" s="265"/>
      <c r="BF38" s="278">
        <f t="shared" si="5"/>
        <v>1</v>
      </c>
      <c r="BG38" s="9"/>
      <c r="BH38" s="281">
        <f t="shared" si="27"/>
        <v>300280</v>
      </c>
      <c r="BI38" s="9"/>
      <c r="BJ38" s="9"/>
      <c r="BK38" s="9"/>
      <c r="BL38" s="265">
        <f t="shared" si="6"/>
        <v>300280</v>
      </c>
      <c r="BM38" s="6"/>
      <c r="BN38" s="280" t="str">
        <f t="shared" si="7"/>
        <v>YES</v>
      </c>
      <c r="BO38" s="6"/>
      <c r="BP38" s="303">
        <f t="shared" si="8"/>
        <v>300280</v>
      </c>
      <c r="BQ38" s="6"/>
      <c r="BR38" s="303">
        <f t="shared" si="9"/>
        <v>0</v>
      </c>
    </row>
    <row r="39" spans="1:70" ht="15" customHeight="1">
      <c r="A39" s="68">
        <f t="shared" si="10"/>
        <v>25</v>
      </c>
      <c r="B39" s="68" t="s">
        <v>2771</v>
      </c>
      <c r="C39" s="73" t="s">
        <v>2663</v>
      </c>
      <c r="D39" s="73"/>
      <c r="E39" s="73"/>
      <c r="F39" s="126">
        <f>F306</f>
        <v>49092</v>
      </c>
      <c r="G39" s="126">
        <f>G306</f>
        <v>241878</v>
      </c>
      <c r="H39" s="127">
        <f>H306</f>
        <v>4.9270349547787831</v>
      </c>
      <c r="I39" s="126"/>
      <c r="J39" s="129">
        <v>3.1399999999999997E-2</v>
      </c>
      <c r="K39" s="126"/>
      <c r="L39" s="126">
        <f>L306</f>
        <v>257306.42043288003</v>
      </c>
      <c r="M39" s="126"/>
      <c r="N39" s="126">
        <f>N306</f>
        <v>142948.01135160003</v>
      </c>
      <c r="P39" s="128">
        <f>P306</f>
        <v>143040</v>
      </c>
      <c r="Q39" s="126"/>
      <c r="R39" s="74">
        <f t="shared" si="19"/>
        <v>91.98864839997259</v>
      </c>
      <c r="S39" s="126"/>
      <c r="T39" s="75">
        <f t="shared" si="20"/>
        <v>6.435112145331916E-4</v>
      </c>
      <c r="V39" s="128">
        <f>V306</f>
        <v>3576</v>
      </c>
      <c r="X39" s="289">
        <v>0.3322584112651833</v>
      </c>
      <c r="Y39" s="289"/>
      <c r="Z39" s="289"/>
      <c r="AA39" s="9"/>
      <c r="AB39" s="297" t="s">
        <v>3262</v>
      </c>
      <c r="AC39" s="9"/>
      <c r="AD39" s="291" t="s">
        <v>3262</v>
      </c>
      <c r="AE39" s="292"/>
      <c r="AF39" s="292"/>
      <c r="AG39" s="9"/>
      <c r="AH39" s="295">
        <v>2</v>
      </c>
      <c r="AJ39" s="284" t="s">
        <v>3236</v>
      </c>
      <c r="AL39" s="265" t="str">
        <f t="shared" si="25"/>
        <v/>
      </c>
      <c r="AM39" s="9"/>
      <c r="AN39" s="265" t="str">
        <f t="shared" si="25"/>
        <v/>
      </c>
      <c r="AO39" s="9"/>
      <c r="AP39" s="265" t="str">
        <f t="shared" ref="AP39" si="30">IF(AP89=0,"",AP89)</f>
        <v/>
      </c>
      <c r="AQ39" s="265"/>
      <c r="AR39" s="265">
        <f t="shared" si="0"/>
        <v>0</v>
      </c>
      <c r="AS39" s="265"/>
      <c r="AT39" s="278">
        <f t="shared" si="1"/>
        <v>0</v>
      </c>
      <c r="AU39" s="265"/>
      <c r="AV39" s="265"/>
      <c r="AW39" s="265"/>
      <c r="AX39" s="265"/>
      <c r="AY39" s="265"/>
      <c r="AZ39" s="265">
        <f t="shared" si="2"/>
        <v>0</v>
      </c>
      <c r="BA39" s="265"/>
      <c r="BB39" s="280" t="str">
        <f t="shared" si="3"/>
        <v>YES</v>
      </c>
      <c r="BC39" s="9"/>
      <c r="BD39" s="265">
        <f t="shared" si="4"/>
        <v>143040</v>
      </c>
      <c r="BE39" s="265"/>
      <c r="BF39" s="278">
        <f t="shared" si="5"/>
        <v>1</v>
      </c>
      <c r="BG39" s="9"/>
      <c r="BH39" s="281">
        <f t="shared" si="27"/>
        <v>143040</v>
      </c>
      <c r="BI39" s="9"/>
      <c r="BJ39" s="9"/>
      <c r="BK39" s="9"/>
      <c r="BL39" s="265">
        <f t="shared" si="6"/>
        <v>143040</v>
      </c>
      <c r="BM39" s="6"/>
      <c r="BN39" s="280" t="str">
        <f t="shared" si="7"/>
        <v>YES</v>
      </c>
      <c r="BO39" s="6"/>
      <c r="BP39" s="303">
        <f t="shared" si="8"/>
        <v>143040</v>
      </c>
      <c r="BQ39" s="6"/>
      <c r="BR39" s="303">
        <f t="shared" si="9"/>
        <v>0</v>
      </c>
    </row>
    <row r="40" spans="1:70" ht="15" customHeight="1">
      <c r="A40" s="68">
        <f t="shared" si="10"/>
        <v>26</v>
      </c>
      <c r="B40" s="68" t="s">
        <v>2771</v>
      </c>
      <c r="C40" s="73" t="s">
        <v>2669</v>
      </c>
      <c r="D40" s="73"/>
      <c r="E40" s="73"/>
      <c r="F40" s="126">
        <f>F344</f>
        <v>89165</v>
      </c>
      <c r="G40" s="126">
        <f>G344</f>
        <v>410516</v>
      </c>
      <c r="H40" s="127">
        <f>H344</f>
        <v>4.6040038131553862</v>
      </c>
      <c r="I40" s="126"/>
      <c r="J40" s="129">
        <v>2.8799999999999999E-2</v>
      </c>
      <c r="K40" s="126"/>
      <c r="L40" s="126">
        <f>L344</f>
        <v>434502.21999103989</v>
      </c>
      <c r="M40" s="126"/>
      <c r="N40" s="126">
        <f>N344</f>
        <v>241390.12221724441</v>
      </c>
      <c r="P40" s="128">
        <f>P344</f>
        <v>241680</v>
      </c>
      <c r="Q40" s="126"/>
      <c r="R40" s="74">
        <f t="shared" si="19"/>
        <v>289.87778275558958</v>
      </c>
      <c r="S40" s="126"/>
      <c r="T40" s="75">
        <f t="shared" si="20"/>
        <v>1.2008684534933357E-3</v>
      </c>
      <c r="V40" s="128">
        <f>V344</f>
        <v>6042</v>
      </c>
      <c r="X40" s="289">
        <v>0.28549678940650303</v>
      </c>
      <c r="Y40" s="289"/>
      <c r="Z40" s="279" t="s">
        <v>3729</v>
      </c>
      <c r="AA40" s="9"/>
      <c r="AB40" s="300" t="s">
        <v>3263</v>
      </c>
      <c r="AC40" s="9"/>
      <c r="AD40" s="293" t="s">
        <v>3263</v>
      </c>
      <c r="AE40" s="349"/>
      <c r="AF40" s="349"/>
      <c r="AG40" s="9"/>
      <c r="AH40" s="295">
        <v>2</v>
      </c>
      <c r="AJ40" s="284" t="s">
        <v>3236</v>
      </c>
      <c r="AL40" s="265" t="str">
        <f>IF(AL90+AL91=0,"",AL90+AL91)</f>
        <v/>
      </c>
      <c r="AM40" s="9"/>
      <c r="AN40" s="265" t="str">
        <f>IF(AN90+AN91=0,"",AN90+AN91)</f>
        <v/>
      </c>
      <c r="AO40" s="9"/>
      <c r="AP40" s="265" t="str">
        <f>IF(AP90+AP91=0,"",AP90+AP91)</f>
        <v/>
      </c>
      <c r="AQ40" s="265"/>
      <c r="AR40" s="265">
        <f t="shared" si="0"/>
        <v>0</v>
      </c>
      <c r="AS40" s="265"/>
      <c r="AT40" s="278">
        <f t="shared" si="1"/>
        <v>0</v>
      </c>
      <c r="AU40" s="265"/>
      <c r="AV40" s="265"/>
      <c r="AW40" s="265"/>
      <c r="AX40" s="265"/>
      <c r="AY40" s="265"/>
      <c r="AZ40" s="265">
        <f t="shared" si="2"/>
        <v>0</v>
      </c>
      <c r="BA40" s="265"/>
      <c r="BB40" s="280" t="str">
        <f t="shared" si="3"/>
        <v>YES</v>
      </c>
      <c r="BC40" s="9"/>
      <c r="BD40" s="265">
        <f t="shared" si="4"/>
        <v>241680</v>
      </c>
      <c r="BE40" s="265"/>
      <c r="BF40" s="278">
        <f t="shared" si="5"/>
        <v>1</v>
      </c>
      <c r="BG40" s="9"/>
      <c r="BH40" s="281">
        <f t="shared" si="27"/>
        <v>241680</v>
      </c>
      <c r="BI40" s="9"/>
      <c r="BJ40" s="9"/>
      <c r="BK40" s="9"/>
      <c r="BL40" s="265">
        <f t="shared" si="6"/>
        <v>241680</v>
      </c>
      <c r="BM40" s="6"/>
      <c r="BN40" s="280" t="str">
        <f t="shared" si="7"/>
        <v>YES</v>
      </c>
      <c r="BO40" s="6"/>
      <c r="BP40" s="303">
        <f t="shared" si="8"/>
        <v>241680</v>
      </c>
      <c r="BQ40" s="6"/>
      <c r="BR40" s="303">
        <f t="shared" si="9"/>
        <v>0</v>
      </c>
    </row>
    <row r="41" spans="1:70" ht="15" customHeight="1">
      <c r="A41" s="68">
        <f t="shared" si="10"/>
        <v>27</v>
      </c>
      <c r="B41" s="68" t="s">
        <v>2771</v>
      </c>
      <c r="C41" s="73" t="s">
        <v>2531</v>
      </c>
      <c r="D41" s="73"/>
      <c r="E41" s="73"/>
      <c r="F41" s="126">
        <f>F164</f>
        <v>27885</v>
      </c>
      <c r="G41" s="126">
        <f>G164</f>
        <v>146904</v>
      </c>
      <c r="H41" s="127">
        <f>H164</f>
        <v>5.2682087143625607</v>
      </c>
      <c r="I41" s="126"/>
      <c r="J41" s="129">
        <v>3.5299999999999998E-2</v>
      </c>
      <c r="K41" s="126"/>
      <c r="L41" s="126">
        <f>L164</f>
        <v>157458.47800535997</v>
      </c>
      <c r="M41" s="126"/>
      <c r="N41" s="126">
        <f>N164</f>
        <v>87476.932225199998</v>
      </c>
      <c r="P41" s="128">
        <f>P164</f>
        <v>87720</v>
      </c>
      <c r="Q41" s="126"/>
      <c r="R41" s="74">
        <f t="shared" si="19"/>
        <v>243.06777480000164</v>
      </c>
      <c r="S41" s="126"/>
      <c r="T41" s="75">
        <f t="shared" si="20"/>
        <v>2.778649966533459E-3</v>
      </c>
      <c r="V41" s="128">
        <f>V164</f>
        <v>2193</v>
      </c>
      <c r="X41" s="289">
        <v>0.27458067853836521</v>
      </c>
      <c r="Y41" s="289"/>
      <c r="Z41" s="289"/>
      <c r="AA41" s="9"/>
      <c r="AB41" s="300" t="s">
        <v>3264</v>
      </c>
      <c r="AC41" s="9"/>
      <c r="AD41" s="293" t="s">
        <v>3264</v>
      </c>
      <c r="AE41" s="349"/>
      <c r="AF41" s="352" t="s">
        <v>3295</v>
      </c>
      <c r="AG41" s="9"/>
      <c r="AH41" s="295">
        <v>2</v>
      </c>
      <c r="AI41" s="9"/>
      <c r="AJ41" s="284" t="s">
        <v>3236</v>
      </c>
      <c r="AK41" s="9"/>
      <c r="AL41" s="265" t="str">
        <f>IF(AL92=0,"",AL92)</f>
        <v/>
      </c>
      <c r="AM41" s="9"/>
      <c r="AN41" s="265" t="str">
        <f>IF(AN92=0,"",AN92)</f>
        <v/>
      </c>
      <c r="AO41" s="9"/>
      <c r="AP41" s="265" t="str">
        <f>IF(AP92=0,"",AP92)</f>
        <v/>
      </c>
      <c r="AQ41" s="265"/>
      <c r="AR41" s="265">
        <f t="shared" si="0"/>
        <v>0</v>
      </c>
      <c r="AS41" s="265"/>
      <c r="AT41" s="278">
        <f t="shared" si="1"/>
        <v>0</v>
      </c>
      <c r="AU41" s="265"/>
      <c r="AV41" s="265"/>
      <c r="AW41" s="265"/>
      <c r="AX41" s="265"/>
      <c r="AY41" s="265"/>
      <c r="AZ41" s="265">
        <f t="shared" si="2"/>
        <v>0</v>
      </c>
      <c r="BA41" s="265"/>
      <c r="BB41" s="280" t="str">
        <f t="shared" si="3"/>
        <v>YES</v>
      </c>
      <c r="BC41" s="9"/>
      <c r="BD41" s="265">
        <f t="shared" si="4"/>
        <v>87720</v>
      </c>
      <c r="BE41" s="265"/>
      <c r="BF41" s="278">
        <f t="shared" si="5"/>
        <v>1</v>
      </c>
      <c r="BG41" s="9"/>
      <c r="BH41" s="9"/>
      <c r="BI41" s="9"/>
      <c r="BJ41" s="281">
        <f>BD41</f>
        <v>87720</v>
      </c>
      <c r="BK41" s="9"/>
      <c r="BL41" s="265">
        <f t="shared" si="6"/>
        <v>87720</v>
      </c>
      <c r="BM41" s="6"/>
      <c r="BN41" s="280" t="str">
        <f t="shared" si="7"/>
        <v>YES</v>
      </c>
      <c r="BO41" s="6"/>
      <c r="BP41" s="303">
        <f t="shared" si="8"/>
        <v>0</v>
      </c>
      <c r="BQ41" s="6"/>
      <c r="BR41" s="303">
        <f t="shared" si="9"/>
        <v>87720</v>
      </c>
    </row>
    <row r="42" spans="1:70" ht="15" customHeight="1">
      <c r="A42" s="68">
        <f t="shared" si="10"/>
        <v>28</v>
      </c>
      <c r="B42" s="68" t="s">
        <v>2771</v>
      </c>
      <c r="C42" s="73" t="s">
        <v>2769</v>
      </c>
      <c r="D42" s="73"/>
      <c r="E42" s="73"/>
      <c r="F42" s="126">
        <f>F490</f>
        <v>50969</v>
      </c>
      <c r="G42" s="126">
        <f>G490</f>
        <v>240368</v>
      </c>
      <c r="H42" s="127">
        <f>H490</f>
        <v>4.715964605936942</v>
      </c>
      <c r="I42" s="126"/>
      <c r="J42" s="129">
        <v>2.93E-2</v>
      </c>
      <c r="K42" s="126"/>
      <c r="L42" s="126">
        <f>L490</f>
        <v>254659.91832432002</v>
      </c>
      <c r="M42" s="126"/>
      <c r="N42" s="126">
        <f>N490</f>
        <v>141477.73240240003</v>
      </c>
      <c r="P42" s="128">
        <f>P490</f>
        <v>141640</v>
      </c>
      <c r="Q42" s="126"/>
      <c r="R42" s="74">
        <f t="shared" si="19"/>
        <v>162.26759759997367</v>
      </c>
      <c r="S42" s="126"/>
      <c r="T42" s="75">
        <f t="shared" si="20"/>
        <v>1.1469479673199862E-3</v>
      </c>
      <c r="V42" s="128">
        <f>V490</f>
        <v>3541</v>
      </c>
      <c r="X42" s="289">
        <v>0.24497437262863608</v>
      </c>
      <c r="Y42" s="289"/>
      <c r="Z42" s="289"/>
      <c r="AA42" s="9"/>
      <c r="AB42" s="290"/>
      <c r="AC42" s="9"/>
      <c r="AD42" s="292"/>
      <c r="AE42" s="292"/>
      <c r="AF42" s="292"/>
      <c r="AG42" s="9"/>
      <c r="AH42" s="295">
        <v>1</v>
      </c>
      <c r="AI42" s="9"/>
      <c r="AJ42" s="360" t="s">
        <v>3373</v>
      </c>
      <c r="AK42" s="9"/>
      <c r="AL42" s="265" t="str">
        <f t="shared" ref="AL42:AN44" si="31">IF(AL93=0,"",AL93)</f>
        <v/>
      </c>
      <c r="AM42" s="9"/>
      <c r="AN42" s="265" t="str">
        <f t="shared" si="31"/>
        <v/>
      </c>
      <c r="AO42" s="9"/>
      <c r="AP42" s="265" t="str">
        <f t="shared" ref="AP42" si="32">IF(AP93=0,"",AP93)</f>
        <v/>
      </c>
      <c r="AQ42" s="265"/>
      <c r="AR42" s="265">
        <f t="shared" si="0"/>
        <v>0</v>
      </c>
      <c r="AS42" s="265"/>
      <c r="AT42" s="278">
        <f t="shared" si="1"/>
        <v>0</v>
      </c>
      <c r="AU42" s="265"/>
      <c r="AV42" s="265"/>
      <c r="AW42" s="265"/>
      <c r="AX42" s="265"/>
      <c r="AY42" s="265"/>
      <c r="AZ42" s="265">
        <f t="shared" si="2"/>
        <v>0</v>
      </c>
      <c r="BA42" s="265"/>
      <c r="BB42" s="280" t="str">
        <f t="shared" si="3"/>
        <v>YES</v>
      </c>
      <c r="BC42" s="9"/>
      <c r="BD42" s="265">
        <f t="shared" si="4"/>
        <v>141640</v>
      </c>
      <c r="BE42" s="265"/>
      <c r="BF42" s="278">
        <f t="shared" si="5"/>
        <v>1</v>
      </c>
      <c r="BG42" s="9"/>
      <c r="BH42" s="281">
        <f t="shared" ref="BH42:BH44" si="33">BD42</f>
        <v>141640</v>
      </c>
      <c r="BI42" s="9"/>
      <c r="BJ42" s="9"/>
      <c r="BK42" s="9"/>
      <c r="BL42" s="265">
        <f t="shared" si="6"/>
        <v>141640</v>
      </c>
      <c r="BM42" s="6"/>
      <c r="BN42" s="280" t="str">
        <f t="shared" si="7"/>
        <v>YES</v>
      </c>
      <c r="BO42" s="6"/>
      <c r="BP42" s="303">
        <f t="shared" si="8"/>
        <v>141640</v>
      </c>
      <c r="BQ42" s="6"/>
      <c r="BR42" s="303">
        <f t="shared" si="9"/>
        <v>0</v>
      </c>
    </row>
    <row r="43" spans="1:70" ht="15" customHeight="1">
      <c r="A43" s="68">
        <f t="shared" si="10"/>
        <v>29</v>
      </c>
      <c r="B43" s="68" t="s">
        <v>2771</v>
      </c>
      <c r="C43" s="197" t="s">
        <v>3033</v>
      </c>
      <c r="D43" s="73"/>
      <c r="E43" s="73"/>
      <c r="F43" s="126">
        <f>F170</f>
        <v>15850</v>
      </c>
      <c r="G43" s="126">
        <f>G170</f>
        <v>111758</v>
      </c>
      <c r="H43" s="127">
        <f>H170</f>
        <v>7.050977917981073</v>
      </c>
      <c r="I43" s="126"/>
      <c r="J43" s="129">
        <v>4.7E-2</v>
      </c>
      <c r="K43" s="126"/>
      <c r="L43" s="126">
        <f>L170</f>
        <v>122510.12542199998</v>
      </c>
      <c r="M43" s="126"/>
      <c r="N43" s="126">
        <f>N170</f>
        <v>68061.180789999984</v>
      </c>
      <c r="P43" s="128">
        <f>P170</f>
        <v>68120</v>
      </c>
      <c r="Q43" s="126"/>
      <c r="R43" s="74">
        <f t="shared" si="19"/>
        <v>58.819210000016028</v>
      </c>
      <c r="S43" s="126"/>
      <c r="T43" s="75">
        <f t="shared" si="20"/>
        <v>8.642108367396728E-4</v>
      </c>
      <c r="V43" s="128">
        <f>V170</f>
        <v>1703</v>
      </c>
      <c r="X43" s="289">
        <v>0.21268276096565794</v>
      </c>
      <c r="Y43" s="289"/>
      <c r="Z43" s="289"/>
      <c r="AA43" s="267"/>
      <c r="AB43" s="290"/>
      <c r="AC43" s="9"/>
      <c r="AD43" s="292"/>
      <c r="AE43" s="292"/>
      <c r="AF43" s="292"/>
      <c r="AG43" s="9"/>
      <c r="AH43" s="295">
        <v>1</v>
      </c>
      <c r="AJ43" s="360" t="s">
        <v>3373</v>
      </c>
      <c r="AL43" s="265" t="str">
        <f t="shared" si="31"/>
        <v/>
      </c>
      <c r="AM43" s="9"/>
      <c r="AN43" s="265" t="str">
        <f t="shared" si="31"/>
        <v/>
      </c>
      <c r="AO43" s="9"/>
      <c r="AP43" s="265" t="str">
        <f t="shared" ref="AP43" si="34">IF(AP94=0,"",AP94)</f>
        <v/>
      </c>
      <c r="AQ43" s="265"/>
      <c r="AR43" s="265">
        <f t="shared" si="0"/>
        <v>0</v>
      </c>
      <c r="AS43" s="265"/>
      <c r="AT43" s="278">
        <f t="shared" si="1"/>
        <v>0</v>
      </c>
      <c r="AU43" s="265"/>
      <c r="AV43" s="265"/>
      <c r="AW43" s="265"/>
      <c r="AX43" s="265"/>
      <c r="AY43" s="265"/>
      <c r="AZ43" s="265">
        <f t="shared" si="2"/>
        <v>0</v>
      </c>
      <c r="BA43" s="265"/>
      <c r="BB43" s="280" t="str">
        <f t="shared" si="3"/>
        <v>YES</v>
      </c>
      <c r="BC43" s="9"/>
      <c r="BD43" s="265">
        <f t="shared" si="4"/>
        <v>68120</v>
      </c>
      <c r="BE43" s="265"/>
      <c r="BF43" s="278">
        <f t="shared" si="5"/>
        <v>1</v>
      </c>
      <c r="BG43" s="9"/>
      <c r="BH43" s="281">
        <f t="shared" si="33"/>
        <v>68120</v>
      </c>
      <c r="BI43" s="9"/>
      <c r="BJ43" s="9"/>
      <c r="BK43" s="9"/>
      <c r="BL43" s="265">
        <f t="shared" si="6"/>
        <v>68120</v>
      </c>
      <c r="BM43" s="6"/>
      <c r="BN43" s="280" t="str">
        <f t="shared" si="7"/>
        <v>YES</v>
      </c>
      <c r="BO43" s="6"/>
      <c r="BP43" s="303">
        <f t="shared" si="8"/>
        <v>68120</v>
      </c>
      <c r="BQ43" s="6"/>
      <c r="BR43" s="303">
        <f t="shared" si="9"/>
        <v>0</v>
      </c>
    </row>
    <row r="44" spans="1:70" ht="15" customHeight="1">
      <c r="A44" s="68">
        <f t="shared" si="10"/>
        <v>30</v>
      </c>
      <c r="B44" s="68" t="s">
        <v>2771</v>
      </c>
      <c r="C44" s="73" t="s">
        <v>2520</v>
      </c>
      <c r="D44" s="73"/>
      <c r="E44" s="73"/>
      <c r="F44" s="126">
        <f>F151</f>
        <v>45555</v>
      </c>
      <c r="G44" s="126">
        <f>G151</f>
        <v>225327</v>
      </c>
      <c r="H44" s="127">
        <f>H151</f>
        <v>4.946262759301943</v>
      </c>
      <c r="I44" s="126"/>
      <c r="J44" s="129">
        <v>2.7E-2</v>
      </c>
      <c r="K44" s="126"/>
      <c r="L44" s="126">
        <f>L151</f>
        <v>237658.92138299995</v>
      </c>
      <c r="M44" s="126"/>
      <c r="N44" s="126">
        <f>N151</f>
        <v>132032.73410166663</v>
      </c>
      <c r="P44" s="128">
        <f>P151</f>
        <v>132240</v>
      </c>
      <c r="Q44" s="126"/>
      <c r="R44" s="74">
        <f t="shared" si="19"/>
        <v>207.26589833336766</v>
      </c>
      <c r="S44" s="126"/>
      <c r="T44" s="75">
        <f t="shared" si="20"/>
        <v>1.5698069099574251E-3</v>
      </c>
      <c r="V44" s="128">
        <f>V151</f>
        <v>3306</v>
      </c>
      <c r="X44" s="289">
        <v>0.18184238906123101</v>
      </c>
      <c r="Y44" s="289"/>
      <c r="Z44" s="289"/>
      <c r="AA44" s="267"/>
      <c r="AB44" s="299" t="s">
        <v>3265</v>
      </c>
      <c r="AC44" s="9"/>
      <c r="AD44" s="291" t="s">
        <v>3265</v>
      </c>
      <c r="AE44" s="292"/>
      <c r="AF44" s="352" t="s">
        <v>3296</v>
      </c>
      <c r="AG44" s="9"/>
      <c r="AH44" s="295">
        <v>1</v>
      </c>
      <c r="AJ44" s="284" t="s">
        <v>3236</v>
      </c>
      <c r="AL44" s="265" t="str">
        <f t="shared" si="31"/>
        <v/>
      </c>
      <c r="AM44" s="9"/>
      <c r="AN44" s="265" t="str">
        <f t="shared" si="31"/>
        <v/>
      </c>
      <c r="AO44" s="9"/>
      <c r="AP44" s="265" t="str">
        <f t="shared" ref="AP44" si="35">IF(AP95=0,"",AP95)</f>
        <v/>
      </c>
      <c r="AQ44" s="265"/>
      <c r="AR44" s="265">
        <f t="shared" si="0"/>
        <v>0</v>
      </c>
      <c r="AS44" s="265"/>
      <c r="AT44" s="278">
        <f t="shared" si="1"/>
        <v>0</v>
      </c>
      <c r="AU44" s="265"/>
      <c r="AV44" s="265"/>
      <c r="AW44" s="265"/>
      <c r="AX44" s="265"/>
      <c r="AY44" s="265"/>
      <c r="AZ44" s="265">
        <f t="shared" si="2"/>
        <v>0</v>
      </c>
      <c r="BA44" s="265"/>
      <c r="BB44" s="280" t="str">
        <f t="shared" si="3"/>
        <v>YES</v>
      </c>
      <c r="BC44" s="9"/>
      <c r="BD44" s="265">
        <f t="shared" si="4"/>
        <v>132240</v>
      </c>
      <c r="BE44" s="265"/>
      <c r="BF44" s="278">
        <f t="shared" si="5"/>
        <v>1</v>
      </c>
      <c r="BG44" s="9"/>
      <c r="BH44" s="281">
        <f t="shared" si="33"/>
        <v>132240</v>
      </c>
      <c r="BI44" s="9"/>
      <c r="BJ44" s="9"/>
      <c r="BK44" s="9"/>
      <c r="BL44" s="265">
        <f t="shared" si="6"/>
        <v>132240</v>
      </c>
      <c r="BM44" s="6"/>
      <c r="BN44" s="280" t="str">
        <f t="shared" si="7"/>
        <v>YES</v>
      </c>
      <c r="BO44" s="6"/>
      <c r="BP44" s="303">
        <f t="shared" si="8"/>
        <v>132240</v>
      </c>
      <c r="BQ44" s="6"/>
      <c r="BR44" s="303">
        <f t="shared" si="9"/>
        <v>0</v>
      </c>
    </row>
    <row r="45" spans="1:70" ht="15" customHeight="1" thickBot="1">
      <c r="F45" s="130">
        <f>SUM(F15:F44)</f>
        <v>1353788</v>
      </c>
      <c r="G45" s="130">
        <f>SUM(G15:G44)</f>
        <v>7230661</v>
      </c>
      <c r="H45" s="131">
        <f>G45/F45</f>
        <v>5.3410585704704134</v>
      </c>
      <c r="I45" s="132"/>
      <c r="J45" s="133">
        <f>J492</f>
        <v>3.0277398198785166E-2</v>
      </c>
      <c r="K45" s="132"/>
      <c r="L45" s="130">
        <f>SUM(L15:L44)</f>
        <v>7675140.7023127275</v>
      </c>
      <c r="M45" s="132"/>
      <c r="N45" s="130">
        <f>SUM(N15:N44)</f>
        <v>4263967.0568404058</v>
      </c>
      <c r="P45" s="134">
        <f>SUM(P15:P44)</f>
        <v>4270040</v>
      </c>
      <c r="Q45" s="135"/>
      <c r="R45" s="136">
        <f>SUM(R15:R44)</f>
        <v>6072.9431595947171</v>
      </c>
      <c r="S45" s="135"/>
      <c r="T45" s="137">
        <f t="shared" ref="T45" si="36">R45/N45</f>
        <v>1.4242472042208414E-3</v>
      </c>
      <c r="V45" s="134">
        <f>SUM(V15:V44)</f>
        <v>106751</v>
      </c>
      <c r="AE45" s="151"/>
      <c r="AF45" s="151"/>
      <c r="AL45" s="134">
        <f>SUM(AL15:AL44)</f>
        <v>393520</v>
      </c>
      <c r="AN45" s="134">
        <f>SUM(AN15:AN44)</f>
        <v>0</v>
      </c>
      <c r="AP45" s="134">
        <f>SUM(AP15:AP44)</f>
        <v>0</v>
      </c>
      <c r="AR45" s="134">
        <f>SUM(AR15:AR44)</f>
        <v>393520</v>
      </c>
      <c r="AT45" s="458">
        <f t="shared" si="1"/>
        <v>9.2158387275060649E-2</v>
      </c>
      <c r="AV45" s="134">
        <f>SUM(AV15:AV44)</f>
        <v>302040</v>
      </c>
      <c r="AX45" s="134">
        <f>SUM(AX15:AX44)</f>
        <v>91480</v>
      </c>
      <c r="AZ45" s="134">
        <f>SUM(AZ15:AZ44)</f>
        <v>393520</v>
      </c>
      <c r="BB45" s="280" t="str">
        <f t="shared" si="3"/>
        <v>YES</v>
      </c>
      <c r="BD45" s="134">
        <f>SUM(BD15:BD44)</f>
        <v>3876520</v>
      </c>
      <c r="BF45" s="458">
        <f t="shared" si="5"/>
        <v>0.90784161272493935</v>
      </c>
      <c r="BH45" s="134">
        <f>SUM(BH15:BH44)</f>
        <v>3109760</v>
      </c>
      <c r="BJ45" s="134">
        <f>SUM(BJ15:BJ44)</f>
        <v>766760</v>
      </c>
      <c r="BL45" s="134">
        <f>SUM(BL15:BL44)</f>
        <v>4270040</v>
      </c>
      <c r="BN45" s="280" t="str">
        <f t="shared" si="7"/>
        <v>YES</v>
      </c>
      <c r="BP45" s="313">
        <f>SUM(BP15:BP44)</f>
        <v>3411800</v>
      </c>
      <c r="BR45" s="313">
        <f>SUM(BR15:BR44)</f>
        <v>858240</v>
      </c>
    </row>
    <row r="46" spans="1:70" ht="15" customHeight="1">
      <c r="F46" s="135"/>
      <c r="G46" s="135"/>
      <c r="H46" s="306"/>
      <c r="I46" s="132"/>
      <c r="J46" s="307"/>
      <c r="K46" s="132"/>
      <c r="L46" s="135"/>
      <c r="M46" s="132"/>
      <c r="N46" s="135"/>
      <c r="P46" s="308"/>
      <c r="Q46" s="135"/>
      <c r="R46" s="309"/>
      <c r="S46" s="135"/>
      <c r="T46" s="310"/>
      <c r="V46" s="308"/>
      <c r="AE46" s="151"/>
      <c r="AF46" s="151"/>
      <c r="AL46" s="308"/>
      <c r="AN46" s="308">
        <f>AN45+AL45</f>
        <v>393520</v>
      </c>
      <c r="AP46" s="308">
        <f>AP45+AN46</f>
        <v>393520</v>
      </c>
      <c r="AR46" s="308"/>
      <c r="AV46" s="282">
        <f>AV45/AR45</f>
        <v>0.76753405163651145</v>
      </c>
      <c r="AX46" s="282">
        <f>AX45/$AR$45</f>
        <v>0.23246594836348852</v>
      </c>
      <c r="AY46" s="276"/>
      <c r="AZ46" s="276"/>
      <c r="BA46" s="276"/>
      <c r="BB46" s="276"/>
      <c r="BD46" s="277"/>
      <c r="BE46" s="277"/>
      <c r="BF46" s="277"/>
      <c r="BG46" s="5"/>
      <c r="BH46" s="278">
        <f>BH45/$BD$45</f>
        <v>0.80220403867386214</v>
      </c>
      <c r="BI46" s="5"/>
      <c r="BJ46" s="278">
        <f>BJ45/$BD$45</f>
        <v>0.19779596132613789</v>
      </c>
      <c r="BM46" s="5"/>
      <c r="BN46" s="5"/>
      <c r="BO46" s="5"/>
      <c r="BP46" s="305">
        <f>BP45/$BL$45</f>
        <v>0.79900890858165263</v>
      </c>
      <c r="BQ46" s="5"/>
      <c r="BR46" s="305">
        <f>BR45/$BL$45</f>
        <v>0.20099109141834737</v>
      </c>
    </row>
    <row r="47" spans="1:70" ht="15" customHeight="1">
      <c r="N47" s="138"/>
      <c r="T47" s="92"/>
      <c r="AE47" s="151"/>
      <c r="AF47" s="151"/>
    </row>
    <row r="48" spans="1:70" ht="15" customHeight="1">
      <c r="B48" s="122" t="s">
        <v>2018</v>
      </c>
      <c r="C48" s="123"/>
      <c r="D48" s="123"/>
      <c r="E48" s="123"/>
      <c r="F48" s="124"/>
      <c r="G48" s="125"/>
      <c r="H48" s="124"/>
      <c r="I48" s="125"/>
      <c r="J48" s="125"/>
      <c r="K48" s="125"/>
      <c r="L48" s="125"/>
      <c r="M48" s="125"/>
      <c r="N48" s="125"/>
      <c r="O48" s="125"/>
      <c r="P48" s="125"/>
      <c r="Q48" s="125"/>
      <c r="R48" s="140"/>
      <c r="S48" s="125"/>
      <c r="T48" s="141"/>
      <c r="U48" s="125"/>
      <c r="V48" s="125"/>
      <c r="W48" s="125"/>
      <c r="X48" s="125"/>
      <c r="Y48" s="125"/>
      <c r="Z48" s="125"/>
      <c r="AA48" s="125"/>
      <c r="AB48" s="125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</row>
    <row r="49" spans="1:42" ht="15" customHeight="1">
      <c r="F49" s="68"/>
      <c r="G49" s="68"/>
      <c r="T49" s="92"/>
      <c r="AE49" s="151"/>
      <c r="AF49" s="151"/>
    </row>
    <row r="50" spans="1:42" ht="15" customHeight="1">
      <c r="F50" s="473" t="s">
        <v>1474</v>
      </c>
      <c r="G50" s="473" t="s">
        <v>1874</v>
      </c>
      <c r="H50" s="474" t="s">
        <v>1475</v>
      </c>
      <c r="I50" s="152"/>
      <c r="J50" s="473" t="s">
        <v>2021</v>
      </c>
      <c r="K50" s="152"/>
      <c r="L50" s="473" t="s">
        <v>1876</v>
      </c>
      <c r="M50" s="152"/>
      <c r="N50" s="473" t="s">
        <v>1877</v>
      </c>
      <c r="O50" s="152"/>
      <c r="P50" s="473" t="s">
        <v>1884</v>
      </c>
      <c r="Q50" s="67"/>
      <c r="R50" s="480" t="s">
        <v>1886</v>
      </c>
      <c r="S50" s="67"/>
      <c r="T50" s="481" t="s">
        <v>1885</v>
      </c>
      <c r="U50" s="152"/>
      <c r="V50" s="473" t="s">
        <v>1883</v>
      </c>
      <c r="X50" s="475" t="s">
        <v>3235</v>
      </c>
      <c r="Y50" s="343"/>
      <c r="Z50" s="475" t="s">
        <v>3286</v>
      </c>
      <c r="AB50" s="475" t="s">
        <v>3245</v>
      </c>
      <c r="AC50" s="203"/>
      <c r="AD50" s="475" t="s">
        <v>3239</v>
      </c>
      <c r="AE50" s="350"/>
      <c r="AF50" s="475" t="s">
        <v>3285</v>
      </c>
      <c r="AG50" s="203"/>
      <c r="AH50" s="475" t="s">
        <v>3734</v>
      </c>
      <c r="AI50" s="454"/>
      <c r="AJ50" s="475" t="s">
        <v>3237</v>
      </c>
      <c r="AK50" s="5"/>
      <c r="AL50" s="473" t="s">
        <v>3733</v>
      </c>
      <c r="AM50" s="5"/>
      <c r="AN50" s="473" t="s">
        <v>3732</v>
      </c>
      <c r="AO50" s="5"/>
      <c r="AP50" s="473" t="s">
        <v>3240</v>
      </c>
    </row>
    <row r="51" spans="1:42" ht="15" customHeight="1">
      <c r="F51" s="473"/>
      <c r="G51" s="473"/>
      <c r="H51" s="474"/>
      <c r="I51" s="152"/>
      <c r="J51" s="473"/>
      <c r="K51" s="152"/>
      <c r="L51" s="473"/>
      <c r="M51" s="152"/>
      <c r="N51" s="473"/>
      <c r="O51" s="152"/>
      <c r="P51" s="473"/>
      <c r="Q51" s="67"/>
      <c r="R51" s="480"/>
      <c r="S51" s="67"/>
      <c r="T51" s="481"/>
      <c r="U51" s="152"/>
      <c r="V51" s="473"/>
      <c r="X51" s="475"/>
      <c r="Y51" s="343"/>
      <c r="Z51" s="475"/>
      <c r="AB51" s="475"/>
      <c r="AC51" s="203"/>
      <c r="AD51" s="475"/>
      <c r="AE51" s="350"/>
      <c r="AF51" s="475"/>
      <c r="AG51" s="203"/>
      <c r="AH51" s="475"/>
      <c r="AI51" s="454"/>
      <c r="AJ51" s="475"/>
      <c r="AK51" s="5"/>
      <c r="AL51" s="473"/>
      <c r="AM51" s="5"/>
      <c r="AN51" s="473"/>
      <c r="AO51" s="5"/>
      <c r="AP51" s="473"/>
    </row>
    <row r="52" spans="1:42" ht="15" customHeight="1">
      <c r="B52" s="115" t="s">
        <v>1473</v>
      </c>
      <c r="C52" s="115" t="s">
        <v>118</v>
      </c>
      <c r="D52" s="115" t="s">
        <v>1860</v>
      </c>
      <c r="E52" s="115" t="s">
        <v>1887</v>
      </c>
      <c r="F52" s="473"/>
      <c r="G52" s="473"/>
      <c r="H52" s="474"/>
      <c r="I52" s="152"/>
      <c r="J52" s="473"/>
      <c r="K52" s="152"/>
      <c r="L52" s="473"/>
      <c r="M52" s="152"/>
      <c r="N52" s="473"/>
      <c r="O52" s="152"/>
      <c r="P52" s="473"/>
      <c r="Q52" s="67"/>
      <c r="R52" s="480"/>
      <c r="S52" s="67"/>
      <c r="T52" s="481"/>
      <c r="U52" s="152"/>
      <c r="V52" s="473"/>
      <c r="X52" s="475"/>
      <c r="Y52" s="343"/>
      <c r="Z52" s="475"/>
      <c r="AB52" s="475"/>
      <c r="AC52" s="203"/>
      <c r="AD52" s="475"/>
      <c r="AE52" s="350"/>
      <c r="AF52" s="475"/>
      <c r="AG52" s="203"/>
      <c r="AH52" s="475"/>
      <c r="AI52" s="454"/>
      <c r="AJ52" s="475"/>
      <c r="AK52" s="5"/>
      <c r="AL52" s="473"/>
      <c r="AM52" s="5"/>
      <c r="AN52" s="473"/>
      <c r="AO52" s="5"/>
      <c r="AP52" s="473"/>
    </row>
    <row r="53" spans="1:42" ht="15" customHeight="1">
      <c r="B53" s="115"/>
      <c r="C53" s="115"/>
      <c r="D53" s="115"/>
      <c r="E53" s="115"/>
      <c r="F53" s="203"/>
      <c r="G53" s="203"/>
      <c r="H53" s="204"/>
      <c r="I53" s="152"/>
      <c r="J53" s="203"/>
      <c r="K53" s="152"/>
      <c r="L53" s="203"/>
      <c r="M53" s="152"/>
      <c r="N53" s="203"/>
      <c r="O53" s="152"/>
      <c r="P53" s="203"/>
      <c r="Q53" s="203"/>
      <c r="R53" s="205"/>
      <c r="S53" s="203"/>
      <c r="T53" s="206"/>
      <c r="U53" s="152"/>
      <c r="V53" s="203"/>
      <c r="X53" s="270"/>
      <c r="Y53" s="343"/>
      <c r="Z53" s="343"/>
      <c r="AB53" s="203"/>
      <c r="AC53" s="5"/>
      <c r="AD53" s="203"/>
      <c r="AE53" s="351"/>
      <c r="AF53" s="351"/>
      <c r="AG53" s="5"/>
      <c r="AH53" s="203"/>
    </row>
    <row r="54" spans="1:42" ht="15" customHeight="1">
      <c r="A54" s="68">
        <v>1</v>
      </c>
      <c r="B54" s="95" t="s">
        <v>2771</v>
      </c>
      <c r="C54" s="96" t="s">
        <v>2694</v>
      </c>
      <c r="D54" s="96" t="s">
        <v>2695</v>
      </c>
      <c r="E54" s="144" t="s">
        <v>1879</v>
      </c>
      <c r="F54" s="106">
        <f>F369</f>
        <v>7129</v>
      </c>
      <c r="G54" s="106">
        <f>G369</f>
        <v>43140</v>
      </c>
      <c r="H54" s="107">
        <f>H369</f>
        <v>6.0513395988217145</v>
      </c>
      <c r="J54" s="153">
        <f>J15</f>
        <v>-2.9000000000000001E-2</v>
      </c>
      <c r="L54" s="106">
        <f>L369</f>
        <v>40674.160739999999</v>
      </c>
      <c r="N54" s="106">
        <f>N369</f>
        <v>22596.755966666664</v>
      </c>
      <c r="P54" s="108">
        <f>P369</f>
        <v>22680</v>
      </c>
      <c r="Q54" s="76"/>
      <c r="R54" s="154">
        <f t="shared" ref="R54:R95" si="37">P54-N54</f>
        <v>83.24403333333612</v>
      </c>
      <c r="S54" s="76"/>
      <c r="T54" s="155">
        <f t="shared" ref="T54:T95" si="38">R54/N54</f>
        <v>3.6838930975814656E-3</v>
      </c>
      <c r="V54" s="108">
        <f>V369</f>
        <v>567</v>
      </c>
      <c r="X54" s="289">
        <v>1.3332557513692005</v>
      </c>
      <c r="Y54" s="289"/>
      <c r="Z54" s="289"/>
      <c r="AB54" s="203"/>
      <c r="AC54" s="5"/>
      <c r="AD54" s="203"/>
      <c r="AE54" s="351"/>
      <c r="AF54" s="351"/>
      <c r="AG54" s="5"/>
      <c r="AH54" s="66">
        <f>AH15</f>
        <v>3</v>
      </c>
      <c r="AJ54" s="315" t="s">
        <v>3300</v>
      </c>
    </row>
    <row r="55" spans="1:42" ht="15" customHeight="1">
      <c r="A55" s="68">
        <f>A54+1</f>
        <v>2</v>
      </c>
      <c r="B55" s="95" t="s">
        <v>2771</v>
      </c>
      <c r="C55" s="96" t="s">
        <v>2694</v>
      </c>
      <c r="D55" s="96" t="s">
        <v>2699</v>
      </c>
      <c r="E55" s="144"/>
      <c r="F55" s="106">
        <f>F376</f>
        <v>18765</v>
      </c>
      <c r="G55" s="106">
        <f>G376</f>
        <v>94349</v>
      </c>
      <c r="H55" s="107">
        <f>H376</f>
        <v>5.0279243272049028</v>
      </c>
      <c r="J55" s="153">
        <f t="shared" ref="J55:J61" si="39">J15</f>
        <v>-2.9000000000000001E-2</v>
      </c>
      <c r="L55" s="106">
        <f>L376</f>
        <v>88956.105509000001</v>
      </c>
      <c r="N55" s="106">
        <f>N376</f>
        <v>49420.058616111099</v>
      </c>
      <c r="P55" s="108">
        <f>P376</f>
        <v>49520</v>
      </c>
      <c r="Q55" s="76"/>
      <c r="R55" s="154">
        <f t="shared" si="37"/>
        <v>99.941383888901328</v>
      </c>
      <c r="S55" s="76"/>
      <c r="T55" s="155">
        <f t="shared" si="38"/>
        <v>2.0222837990791073E-3</v>
      </c>
      <c r="V55" s="108">
        <f>V376</f>
        <v>1238</v>
      </c>
      <c r="X55" s="289">
        <v>1.3332557513692005</v>
      </c>
      <c r="Y55" s="289"/>
      <c r="Z55" s="289"/>
      <c r="AB55" s="203"/>
      <c r="AC55" s="5"/>
      <c r="AD55" s="203"/>
      <c r="AE55" s="351"/>
      <c r="AF55" s="351"/>
      <c r="AG55" s="5"/>
      <c r="AH55" s="66">
        <f>AH15</f>
        <v>3</v>
      </c>
      <c r="AJ55" s="301" t="s">
        <v>3238</v>
      </c>
      <c r="AL55" s="311">
        <f>P55</f>
        <v>49520</v>
      </c>
    </row>
    <row r="56" spans="1:42" ht="15" customHeight="1">
      <c r="A56" s="68">
        <f t="shared" ref="A56:A95" si="40">A55+1</f>
        <v>3</v>
      </c>
      <c r="B56" s="97" t="s">
        <v>2771</v>
      </c>
      <c r="C56" s="98" t="s">
        <v>2667</v>
      </c>
      <c r="D56" s="98" t="s">
        <v>2668</v>
      </c>
      <c r="E56" s="144" t="s">
        <v>1878</v>
      </c>
      <c r="F56" s="109">
        <f>F327</f>
        <v>27497</v>
      </c>
      <c r="G56" s="109">
        <f>G327</f>
        <v>134050</v>
      </c>
      <c r="H56" s="110">
        <f>H327</f>
        <v>4.8750772811579441</v>
      </c>
      <c r="J56" s="156">
        <f t="shared" si="39"/>
        <v>1.2500000000000001E-2</v>
      </c>
      <c r="L56" s="109">
        <f>L327</f>
        <v>137422.1953125</v>
      </c>
      <c r="N56" s="109">
        <f>N327</f>
        <v>76345.6640625</v>
      </c>
      <c r="P56" s="111">
        <f>P327</f>
        <v>76600</v>
      </c>
      <c r="Q56" s="76"/>
      <c r="R56" s="157">
        <f t="shared" si="37"/>
        <v>254.3359375</v>
      </c>
      <c r="S56" s="76"/>
      <c r="T56" s="158">
        <f t="shared" si="38"/>
        <v>3.331373701744072E-3</v>
      </c>
      <c r="V56" s="111">
        <f>V327</f>
        <v>1915</v>
      </c>
      <c r="X56" s="289">
        <v>1.1495635956732562</v>
      </c>
      <c r="Y56" s="289"/>
      <c r="Z56" s="289"/>
      <c r="AB56" s="297" t="s">
        <v>3250</v>
      </c>
      <c r="AC56" s="5"/>
      <c r="AD56" s="291" t="s">
        <v>3250</v>
      </c>
      <c r="AE56" s="292"/>
      <c r="AF56" s="352" t="s">
        <v>3287</v>
      </c>
      <c r="AG56" s="5"/>
      <c r="AH56" s="66">
        <f>AH16</f>
        <v>3</v>
      </c>
      <c r="AJ56" s="221" t="s">
        <v>3268</v>
      </c>
      <c r="AL56" s="151"/>
    </row>
    <row r="57" spans="1:42" ht="15" customHeight="1">
      <c r="A57" s="68">
        <f t="shared" si="40"/>
        <v>4</v>
      </c>
      <c r="B57" s="97" t="s">
        <v>2771</v>
      </c>
      <c r="C57" s="98" t="s">
        <v>2490</v>
      </c>
      <c r="D57" s="98" t="s">
        <v>2491</v>
      </c>
      <c r="E57" s="144" t="s">
        <v>1878</v>
      </c>
      <c r="F57" s="109">
        <f>F122</f>
        <v>41626</v>
      </c>
      <c r="G57" s="109">
        <f>G122</f>
        <v>232813</v>
      </c>
      <c r="H57" s="110">
        <f>H122</f>
        <v>5.5929707394416948</v>
      </c>
      <c r="J57" s="156">
        <f t="shared" si="39"/>
        <v>1.17E-2</v>
      </c>
      <c r="L57" s="109">
        <f>L122</f>
        <v>238292.69397157006</v>
      </c>
      <c r="N57" s="109">
        <f>N122</f>
        <v>132384.82998420557</v>
      </c>
      <c r="P57" s="111">
        <f>P122</f>
        <v>132560</v>
      </c>
      <c r="Q57" s="76"/>
      <c r="R57" s="157">
        <f t="shared" si="37"/>
        <v>175.17001579442876</v>
      </c>
      <c r="S57" s="76"/>
      <c r="T57" s="158">
        <f t="shared" si="38"/>
        <v>1.3231879801887253E-3</v>
      </c>
      <c r="V57" s="111">
        <f>V122</f>
        <v>3314</v>
      </c>
      <c r="X57" s="289">
        <v>0.96150558602827163</v>
      </c>
      <c r="Y57" s="289"/>
      <c r="Z57" s="289"/>
      <c r="AB57" s="203"/>
      <c r="AC57" s="5"/>
      <c r="AD57" s="203"/>
      <c r="AE57" s="351"/>
      <c r="AF57" s="351"/>
      <c r="AG57" s="5"/>
      <c r="AH57" s="66">
        <f t="shared" ref="AH57:AH60" si="41">AH17</f>
        <v>3</v>
      </c>
      <c r="AJ57" s="301" t="s">
        <v>3238</v>
      </c>
      <c r="AL57" s="311">
        <f t="shared" ref="AL57:AL59" si="42">P57</f>
        <v>132560</v>
      </c>
    </row>
    <row r="58" spans="1:42" ht="15" customHeight="1">
      <c r="A58" s="68">
        <f t="shared" si="40"/>
        <v>5</v>
      </c>
      <c r="B58" s="97" t="s">
        <v>2771</v>
      </c>
      <c r="C58" s="98" t="s">
        <v>2646</v>
      </c>
      <c r="D58" s="98" t="s">
        <v>2647</v>
      </c>
      <c r="E58" s="144" t="s">
        <v>1878</v>
      </c>
      <c r="F58" s="109">
        <f>F288</f>
        <v>39959</v>
      </c>
      <c r="G58" s="109">
        <f>G288</f>
        <v>204012</v>
      </c>
      <c r="H58" s="110">
        <f>H288</f>
        <v>5.1055331715007881</v>
      </c>
      <c r="J58" s="156">
        <f t="shared" si="39"/>
        <v>1.67E-2</v>
      </c>
      <c r="L58" s="109">
        <f>L288</f>
        <v>210882.89770667994</v>
      </c>
      <c r="N58" s="109">
        <f>N288</f>
        <v>117157.16539259996</v>
      </c>
      <c r="P58" s="111">
        <f>P288</f>
        <v>117360</v>
      </c>
      <c r="Q58" s="76"/>
      <c r="R58" s="157">
        <f t="shared" si="37"/>
        <v>202.83460740004375</v>
      </c>
      <c r="S58" s="76"/>
      <c r="T58" s="158">
        <f t="shared" si="38"/>
        <v>1.7313034735889528E-3</v>
      </c>
      <c r="V58" s="111">
        <f>V288</f>
        <v>2934</v>
      </c>
      <c r="X58" s="289">
        <v>0.7998794188577143</v>
      </c>
      <c r="Y58" s="289"/>
      <c r="Z58" s="289"/>
      <c r="AB58" s="297" t="s">
        <v>3251</v>
      </c>
      <c r="AC58" s="5"/>
      <c r="AD58" s="291" t="s">
        <v>3251</v>
      </c>
      <c r="AE58" s="292"/>
      <c r="AF58" s="292"/>
      <c r="AG58" s="5"/>
      <c r="AH58" s="66">
        <f t="shared" si="41"/>
        <v>3</v>
      </c>
      <c r="AJ58" s="221" t="s">
        <v>3268</v>
      </c>
      <c r="AL58" s="151"/>
    </row>
    <row r="59" spans="1:42" ht="15" customHeight="1">
      <c r="A59" s="68">
        <f t="shared" si="40"/>
        <v>6</v>
      </c>
      <c r="B59" s="97" t="s">
        <v>2771</v>
      </c>
      <c r="C59" s="98" t="s">
        <v>2630</v>
      </c>
      <c r="D59" s="98" t="s">
        <v>2631</v>
      </c>
      <c r="E59" s="144" t="s">
        <v>1878</v>
      </c>
      <c r="F59" s="109">
        <f>F276</f>
        <v>29725</v>
      </c>
      <c r="G59" s="109">
        <f>G276</f>
        <v>169274</v>
      </c>
      <c r="H59" s="110">
        <f>H276</f>
        <v>5.694667788057191</v>
      </c>
      <c r="J59" s="156">
        <f t="shared" si="39"/>
        <v>-1.4999999999999999E-2</v>
      </c>
      <c r="L59" s="109">
        <f>L276</f>
        <v>164233.86665000004</v>
      </c>
      <c r="N59" s="109">
        <f>N276</f>
        <v>91241.037027777784</v>
      </c>
      <c r="P59" s="111">
        <f>P276</f>
        <v>91480</v>
      </c>
      <c r="Q59" s="76"/>
      <c r="R59" s="157">
        <f t="shared" si="37"/>
        <v>238.96297222221619</v>
      </c>
      <c r="S59" s="76"/>
      <c r="T59" s="158">
        <f t="shared" si="38"/>
        <v>2.6190295508090877E-3</v>
      </c>
      <c r="V59" s="111">
        <f>V276</f>
        <v>2287</v>
      </c>
      <c r="X59" s="289">
        <v>0.78267188109219377</v>
      </c>
      <c r="Y59" s="289"/>
      <c r="Z59" s="289"/>
      <c r="AB59" s="203"/>
      <c r="AC59" s="5"/>
      <c r="AD59" s="5"/>
      <c r="AE59" s="6"/>
      <c r="AF59" s="6"/>
      <c r="AG59" s="5"/>
      <c r="AH59" s="66">
        <f t="shared" si="41"/>
        <v>3</v>
      </c>
      <c r="AJ59" s="301" t="s">
        <v>3238</v>
      </c>
      <c r="AL59" s="311">
        <f t="shared" si="42"/>
        <v>91480</v>
      </c>
    </row>
    <row r="60" spans="1:42" ht="15" customHeight="1">
      <c r="A60" s="68">
        <f t="shared" si="40"/>
        <v>7</v>
      </c>
      <c r="B60" s="97" t="s">
        <v>2771</v>
      </c>
      <c r="C60" s="195" t="s">
        <v>2777</v>
      </c>
      <c r="D60" s="98" t="s">
        <v>2549</v>
      </c>
      <c r="E60" s="144" t="s">
        <v>1878</v>
      </c>
      <c r="F60" s="109">
        <f>F177</f>
        <v>37899</v>
      </c>
      <c r="G60" s="109">
        <f>G177</f>
        <v>190516</v>
      </c>
      <c r="H60" s="110">
        <f>H177</f>
        <v>5.0269400248027649</v>
      </c>
      <c r="J60" s="156">
        <f t="shared" si="39"/>
        <v>2.8299999999999999E-2</v>
      </c>
      <c r="L60" s="109">
        <f>L177</f>
        <v>201451.78795924</v>
      </c>
      <c r="N60" s="109">
        <f>N177</f>
        <v>111917.65997735556</v>
      </c>
      <c r="P60" s="111">
        <f>P177</f>
        <v>112040</v>
      </c>
      <c r="Q60" s="76"/>
      <c r="R60" s="157">
        <f t="shared" si="37"/>
        <v>122.34002264443552</v>
      </c>
      <c r="S60" s="76"/>
      <c r="T60" s="158">
        <f t="shared" si="38"/>
        <v>1.093125273251681E-3</v>
      </c>
      <c r="V60" s="111">
        <f>V177</f>
        <v>2801</v>
      </c>
      <c r="X60" s="289">
        <v>0.77166222259547756</v>
      </c>
      <c r="Y60" s="289"/>
      <c r="Z60" s="289"/>
      <c r="AB60" s="297" t="s">
        <v>3252</v>
      </c>
      <c r="AC60" s="5"/>
      <c r="AD60" s="291" t="s">
        <v>3252</v>
      </c>
      <c r="AE60" s="292"/>
      <c r="AF60" s="292"/>
      <c r="AG60" s="5"/>
      <c r="AH60" s="66">
        <f t="shared" si="41"/>
        <v>3</v>
      </c>
      <c r="AJ60" s="221" t="s">
        <v>3268</v>
      </c>
      <c r="AL60" s="151"/>
    </row>
    <row r="61" spans="1:42" ht="15" customHeight="1">
      <c r="A61" s="68">
        <f t="shared" si="40"/>
        <v>8</v>
      </c>
      <c r="B61" s="95" t="s">
        <v>2771</v>
      </c>
      <c r="C61" s="96" t="s">
        <v>2612</v>
      </c>
      <c r="D61" s="96" t="s">
        <v>2613</v>
      </c>
      <c r="E61" s="144" t="s">
        <v>1880</v>
      </c>
      <c r="F61" s="106">
        <f>F247</f>
        <v>25138</v>
      </c>
      <c r="G61" s="106">
        <f>G247</f>
        <v>125815</v>
      </c>
      <c r="H61" s="107">
        <f>H247</f>
        <v>5.0049725515156336</v>
      </c>
      <c r="J61" s="153">
        <f t="shared" si="39"/>
        <v>3.3000000000000002E-2</v>
      </c>
      <c r="L61" s="106">
        <f>L247</f>
        <v>134255.80253499997</v>
      </c>
      <c r="N61" s="106">
        <f>N247</f>
        <v>74586.556963888885</v>
      </c>
      <c r="P61" s="108">
        <f>P247</f>
        <v>74760</v>
      </c>
      <c r="Q61" s="76"/>
      <c r="R61" s="154">
        <f t="shared" si="37"/>
        <v>173.44303611111536</v>
      </c>
      <c r="S61" s="76"/>
      <c r="T61" s="155">
        <f t="shared" si="38"/>
        <v>2.3253927137981164E-3</v>
      </c>
      <c r="V61" s="108">
        <f>V247</f>
        <v>1869</v>
      </c>
      <c r="X61" s="289">
        <v>0.74695143250558327</v>
      </c>
      <c r="Y61" s="289"/>
      <c r="Z61" s="289"/>
      <c r="AB61" s="298" t="s">
        <v>3253</v>
      </c>
      <c r="AC61" s="5"/>
      <c r="AD61" s="293" t="s">
        <v>3253</v>
      </c>
      <c r="AE61" s="349"/>
      <c r="AF61" s="352" t="s">
        <v>3288</v>
      </c>
      <c r="AG61" s="5"/>
      <c r="AH61" s="66">
        <f>AH21</f>
        <v>3</v>
      </c>
      <c r="AJ61" s="221" t="s">
        <v>3268</v>
      </c>
      <c r="AL61" s="151"/>
    </row>
    <row r="62" spans="1:42" ht="15" customHeight="1">
      <c r="A62" s="68">
        <f t="shared" si="40"/>
        <v>9</v>
      </c>
      <c r="B62" s="95" t="s">
        <v>2771</v>
      </c>
      <c r="C62" s="96" t="s">
        <v>2612</v>
      </c>
      <c r="D62" s="96" t="s">
        <v>2772</v>
      </c>
      <c r="E62" s="144"/>
      <c r="F62" s="106">
        <f>F252</f>
        <v>29907</v>
      </c>
      <c r="G62" s="106">
        <f>G252</f>
        <v>152276</v>
      </c>
      <c r="H62" s="107">
        <f>H252</f>
        <v>5.0916507840973688</v>
      </c>
      <c r="J62" s="153">
        <f>J21</f>
        <v>3.3000000000000002E-2</v>
      </c>
      <c r="L62" s="106">
        <f>L252</f>
        <v>162492.04456399998</v>
      </c>
      <c r="N62" s="106">
        <f>N252</f>
        <v>90273.358091111077</v>
      </c>
      <c r="P62" s="108">
        <f>P252</f>
        <v>90360</v>
      </c>
      <c r="Q62" s="76"/>
      <c r="R62" s="154">
        <f t="shared" si="37"/>
        <v>86.641908888923354</v>
      </c>
      <c r="S62" s="76"/>
      <c r="T62" s="155">
        <f t="shared" si="38"/>
        <v>9.597727471429325E-4</v>
      </c>
      <c r="V62" s="108">
        <f>V252</f>
        <v>2259</v>
      </c>
      <c r="X62" s="289">
        <v>0.74695143250558327</v>
      </c>
      <c r="Y62" s="289"/>
      <c r="Z62" s="289"/>
      <c r="AB62" s="298" t="s">
        <v>3253</v>
      </c>
      <c r="AC62" s="5"/>
      <c r="AD62" s="293" t="s">
        <v>3253</v>
      </c>
      <c r="AE62" s="349"/>
      <c r="AF62" s="352" t="s">
        <v>3288</v>
      </c>
      <c r="AG62" s="5"/>
      <c r="AH62" s="66">
        <f>AH21</f>
        <v>3</v>
      </c>
      <c r="AJ62" s="221" t="s">
        <v>3268</v>
      </c>
    </row>
    <row r="63" spans="1:42" ht="15" customHeight="1">
      <c r="A63" s="68">
        <f t="shared" si="40"/>
        <v>10</v>
      </c>
      <c r="B63" s="95" t="s">
        <v>2771</v>
      </c>
      <c r="C63" s="96" t="s">
        <v>2612</v>
      </c>
      <c r="D63" s="96" t="s">
        <v>2530</v>
      </c>
      <c r="E63" s="144"/>
      <c r="F63" s="106">
        <f>F259</f>
        <v>32642</v>
      </c>
      <c r="G63" s="106">
        <f>G259</f>
        <v>165642</v>
      </c>
      <c r="H63" s="107">
        <f>H259</f>
        <v>5.0745052386495928</v>
      </c>
      <c r="J63" s="153">
        <f>J21</f>
        <v>3.3000000000000002E-2</v>
      </c>
      <c r="L63" s="106">
        <f>L259</f>
        <v>176754.75613799997</v>
      </c>
      <c r="N63" s="106">
        <f>N259</f>
        <v>98197.086743333319</v>
      </c>
      <c r="P63" s="108">
        <f>P259</f>
        <v>98320</v>
      </c>
      <c r="Q63" s="76"/>
      <c r="R63" s="154">
        <f t="shared" si="37"/>
        <v>122.91325666668126</v>
      </c>
      <c r="S63" s="76"/>
      <c r="T63" s="155">
        <f t="shared" si="38"/>
        <v>1.2516996251421475E-3</v>
      </c>
      <c r="V63" s="108">
        <f>V259</f>
        <v>2458</v>
      </c>
      <c r="X63" s="289">
        <v>0.74695143250558327</v>
      </c>
      <c r="Y63" s="289"/>
      <c r="Z63" s="289"/>
      <c r="AB63" s="298" t="s">
        <v>3253</v>
      </c>
      <c r="AC63" s="5"/>
      <c r="AD63" s="293" t="s">
        <v>3253</v>
      </c>
      <c r="AE63" s="349"/>
      <c r="AF63" s="352" t="s">
        <v>3288</v>
      </c>
      <c r="AG63" s="5"/>
      <c r="AH63" s="66">
        <f>AH21</f>
        <v>3</v>
      </c>
      <c r="AJ63" s="221" t="s">
        <v>3268</v>
      </c>
    </row>
    <row r="64" spans="1:42" ht="15" customHeight="1">
      <c r="A64" s="68">
        <f t="shared" si="40"/>
        <v>11</v>
      </c>
      <c r="B64" s="97" t="s">
        <v>2771</v>
      </c>
      <c r="C64" s="98" t="s">
        <v>2740</v>
      </c>
      <c r="D64" s="98" t="s">
        <v>2741</v>
      </c>
      <c r="E64" s="144" t="s">
        <v>1878</v>
      </c>
      <c r="F64" s="109">
        <f>F463</f>
        <v>34905</v>
      </c>
      <c r="G64" s="109">
        <f>G463</f>
        <v>183723</v>
      </c>
      <c r="H64" s="110">
        <f>H463</f>
        <v>5.2635152556940268</v>
      </c>
      <c r="J64" s="156">
        <f>J22</f>
        <v>2.1299999999999999E-2</v>
      </c>
      <c r="L64" s="109">
        <f>L463</f>
        <v>191632.95308787003</v>
      </c>
      <c r="N64" s="109">
        <f>N463</f>
        <v>106462.75171548335</v>
      </c>
      <c r="P64" s="111">
        <f>P463</f>
        <v>106640</v>
      </c>
      <c r="Q64" s="76"/>
      <c r="R64" s="157">
        <f t="shared" si="37"/>
        <v>177.24828451665235</v>
      </c>
      <c r="S64" s="76"/>
      <c r="T64" s="158">
        <f t="shared" si="38"/>
        <v>1.6648854332672143E-3</v>
      </c>
      <c r="V64" s="111">
        <f>V463</f>
        <v>2666</v>
      </c>
      <c r="X64" s="289">
        <v>0.66779336283426682</v>
      </c>
      <c r="Y64" s="289"/>
      <c r="Z64" s="289"/>
      <c r="AB64" s="298" t="s">
        <v>3254</v>
      </c>
      <c r="AC64" s="5"/>
      <c r="AD64" s="293" t="s">
        <v>3254</v>
      </c>
      <c r="AE64" s="349"/>
      <c r="AF64" s="349"/>
      <c r="AG64" s="5"/>
      <c r="AH64" s="66">
        <f>AH22</f>
        <v>3</v>
      </c>
      <c r="AJ64" s="221" t="s">
        <v>3268</v>
      </c>
    </row>
    <row r="65" spans="1:42" ht="15" customHeight="1">
      <c r="A65" s="68">
        <f t="shared" si="40"/>
        <v>12</v>
      </c>
      <c r="B65" s="95" t="s">
        <v>2771</v>
      </c>
      <c r="C65" s="96" t="s">
        <v>2569</v>
      </c>
      <c r="D65" s="96" t="s">
        <v>2774</v>
      </c>
      <c r="E65" s="144" t="s">
        <v>2775</v>
      </c>
      <c r="F65" s="106">
        <f>F196</f>
        <v>10320</v>
      </c>
      <c r="G65" s="106">
        <f>G196</f>
        <v>62657</v>
      </c>
      <c r="H65" s="107">
        <f>H196</f>
        <v>6.0714147286821705</v>
      </c>
      <c r="J65" s="153">
        <f>J23</f>
        <v>2.8299999999999999E-2</v>
      </c>
      <c r="L65" s="106">
        <f>L196</f>
        <v>66253.567564730009</v>
      </c>
      <c r="N65" s="106">
        <f>N196</f>
        <v>36807.537535961106</v>
      </c>
      <c r="P65" s="108">
        <f>P196</f>
        <v>36880</v>
      </c>
      <c r="Q65" s="76"/>
      <c r="R65" s="154">
        <f t="shared" si="37"/>
        <v>72.462464038893813</v>
      </c>
      <c r="S65" s="76"/>
      <c r="T65" s="155">
        <f t="shared" si="38"/>
        <v>1.9686854619953239E-3</v>
      </c>
      <c r="V65" s="108">
        <f>V196</f>
        <v>922</v>
      </c>
      <c r="X65" s="289">
        <v>0.64837892532880614</v>
      </c>
      <c r="Y65" s="289"/>
      <c r="Z65" s="289"/>
      <c r="AB65" s="279"/>
      <c r="AC65" s="279"/>
      <c r="AD65" s="293" t="s">
        <v>3255</v>
      </c>
      <c r="AE65" s="349"/>
      <c r="AF65" s="352" t="s">
        <v>3289</v>
      </c>
      <c r="AG65" s="279"/>
      <c r="AH65" s="66">
        <f>AH23</f>
        <v>3</v>
      </c>
      <c r="AJ65" s="315" t="s">
        <v>3300</v>
      </c>
      <c r="AL65" s="151"/>
      <c r="AM65" s="151"/>
      <c r="AN65" s="151"/>
      <c r="AO65" s="151"/>
      <c r="AP65" s="151"/>
    </row>
    <row r="66" spans="1:42" ht="15" customHeight="1">
      <c r="A66" s="68">
        <f t="shared" si="40"/>
        <v>13</v>
      </c>
      <c r="B66" s="95" t="s">
        <v>2771</v>
      </c>
      <c r="C66" s="96" t="s">
        <v>2569</v>
      </c>
      <c r="D66" s="96" t="s">
        <v>2572</v>
      </c>
      <c r="F66" s="106">
        <f>F204</f>
        <v>46244</v>
      </c>
      <c r="G66" s="106">
        <f>G204</f>
        <v>246196</v>
      </c>
      <c r="H66" s="107">
        <f>H204</f>
        <v>5.3238474180434219</v>
      </c>
      <c r="J66" s="153">
        <f>J23</f>
        <v>2.8299999999999999E-2</v>
      </c>
      <c r="L66" s="106">
        <f>L204</f>
        <v>260327.86951444001</v>
      </c>
      <c r="N66" s="106">
        <f>N204</f>
        <v>144626.59417468889</v>
      </c>
      <c r="P66" s="108">
        <f>P204</f>
        <v>144760</v>
      </c>
      <c r="Q66" s="76"/>
      <c r="R66" s="154">
        <f t="shared" si="37"/>
        <v>133.40582531111431</v>
      </c>
      <c r="S66" s="76"/>
      <c r="T66" s="155">
        <f t="shared" si="38"/>
        <v>9.2241559080053122E-4</v>
      </c>
      <c r="V66" s="108">
        <f>V204</f>
        <v>3619</v>
      </c>
      <c r="X66" s="289">
        <v>0.64837892532880614</v>
      </c>
      <c r="Y66" s="289"/>
      <c r="Z66" s="289"/>
      <c r="AB66" s="279"/>
      <c r="AC66" s="279"/>
      <c r="AD66" s="293" t="s">
        <v>3255</v>
      </c>
      <c r="AE66" s="349"/>
      <c r="AF66" s="352" t="s">
        <v>3289</v>
      </c>
      <c r="AG66" s="279"/>
      <c r="AH66" s="66">
        <f>AH23</f>
        <v>3</v>
      </c>
      <c r="AJ66" s="315" t="s">
        <v>3300</v>
      </c>
      <c r="AL66" s="151"/>
      <c r="AM66" s="151"/>
      <c r="AN66" s="151"/>
      <c r="AO66" s="151"/>
      <c r="AP66" s="151"/>
    </row>
    <row r="67" spans="1:42" ht="15" customHeight="1">
      <c r="A67" s="68">
        <f t="shared" si="40"/>
        <v>14</v>
      </c>
      <c r="B67" s="95" t="s">
        <v>2771</v>
      </c>
      <c r="C67" s="96" t="s">
        <v>2569</v>
      </c>
      <c r="D67" s="96" t="s">
        <v>2580</v>
      </c>
      <c r="E67" s="144"/>
      <c r="F67" s="106">
        <f>F213</f>
        <v>26931</v>
      </c>
      <c r="G67" s="106">
        <f>G213</f>
        <v>138677</v>
      </c>
      <c r="H67" s="107">
        <f>H213</f>
        <v>5.1493446214399761</v>
      </c>
      <c r="J67" s="153">
        <f>J23</f>
        <v>2.8299999999999999E-2</v>
      </c>
      <c r="L67" s="106">
        <f>L213</f>
        <v>146637.18322253</v>
      </c>
      <c r="N67" s="106">
        <f>N213</f>
        <v>81465.101790294459</v>
      </c>
      <c r="P67" s="108">
        <f>P213</f>
        <v>81640</v>
      </c>
      <c r="Q67" s="76"/>
      <c r="R67" s="154">
        <f t="shared" si="37"/>
        <v>174.89820970554138</v>
      </c>
      <c r="S67" s="76"/>
      <c r="T67" s="155">
        <f t="shared" si="38"/>
        <v>2.1469096074508104E-3</v>
      </c>
      <c r="V67" s="108">
        <f>V213</f>
        <v>2041</v>
      </c>
      <c r="X67" s="289">
        <v>0.64837892532880614</v>
      </c>
      <c r="Y67" s="289"/>
      <c r="Z67" s="289"/>
      <c r="AB67" s="279"/>
      <c r="AC67" s="279"/>
      <c r="AD67" s="293" t="s">
        <v>3255</v>
      </c>
      <c r="AE67" s="349"/>
      <c r="AF67" s="352" t="s">
        <v>3289</v>
      </c>
      <c r="AG67" s="279"/>
      <c r="AH67" s="66">
        <f>AH23</f>
        <v>3</v>
      </c>
      <c r="AJ67" s="315" t="s">
        <v>3300</v>
      </c>
      <c r="AL67" s="151"/>
      <c r="AM67" s="151"/>
      <c r="AN67" s="151"/>
      <c r="AO67" s="151"/>
      <c r="AP67" s="151"/>
    </row>
    <row r="68" spans="1:42" ht="15" customHeight="1">
      <c r="A68" s="68">
        <f t="shared" si="40"/>
        <v>15</v>
      </c>
      <c r="B68" s="95" t="s">
        <v>2771</v>
      </c>
      <c r="C68" s="96" t="s">
        <v>2569</v>
      </c>
      <c r="D68" s="96" t="s">
        <v>2589</v>
      </c>
      <c r="E68" s="144"/>
      <c r="F68" s="106">
        <f>F220</f>
        <v>37026</v>
      </c>
      <c r="G68" s="106">
        <f>G220</f>
        <v>204019</v>
      </c>
      <c r="H68" s="107">
        <f>H220</f>
        <v>5.5101550261978067</v>
      </c>
      <c r="J68" s="153">
        <f>J23</f>
        <v>2.8299999999999999E-2</v>
      </c>
      <c r="L68" s="106">
        <f>L220</f>
        <v>215729.87217690999</v>
      </c>
      <c r="N68" s="106">
        <f>N220</f>
        <v>119849.92898717223</v>
      </c>
      <c r="P68" s="108">
        <f>P220</f>
        <v>119960</v>
      </c>
      <c r="Q68" s="76"/>
      <c r="R68" s="154">
        <f t="shared" si="37"/>
        <v>110.07101282777148</v>
      </c>
      <c r="S68" s="76"/>
      <c r="T68" s="155">
        <f t="shared" si="38"/>
        <v>9.1840699246098511E-4</v>
      </c>
      <c r="V68" s="108">
        <f>V220</f>
        <v>2999</v>
      </c>
      <c r="X68" s="289">
        <v>0.64837892532880614</v>
      </c>
      <c r="Y68" s="289"/>
      <c r="Z68" s="289"/>
      <c r="AB68" s="279"/>
      <c r="AC68" s="279"/>
      <c r="AD68" s="293" t="s">
        <v>3255</v>
      </c>
      <c r="AE68" s="349"/>
      <c r="AF68" s="352" t="s">
        <v>3289</v>
      </c>
      <c r="AG68" s="279"/>
      <c r="AH68" s="66">
        <f>AH23</f>
        <v>3</v>
      </c>
      <c r="AJ68" s="301" t="s">
        <v>3238</v>
      </c>
      <c r="AL68" s="311">
        <f t="shared" ref="AL68" si="43">P68</f>
        <v>119960</v>
      </c>
      <c r="AM68" s="151"/>
      <c r="AN68" s="151"/>
      <c r="AO68" s="151"/>
      <c r="AP68" s="151"/>
    </row>
    <row r="69" spans="1:42" ht="15" customHeight="1">
      <c r="A69" s="68">
        <f t="shared" si="40"/>
        <v>16</v>
      </c>
      <c r="B69" s="95" t="s">
        <v>2771</v>
      </c>
      <c r="C69" s="96" t="s">
        <v>2569</v>
      </c>
      <c r="D69" s="96" t="s">
        <v>2596</v>
      </c>
      <c r="E69" s="144"/>
      <c r="F69" s="106">
        <f>F225</f>
        <v>26962</v>
      </c>
      <c r="G69" s="106">
        <f>G225</f>
        <v>133640</v>
      </c>
      <c r="H69" s="107">
        <f>H225</f>
        <v>4.9566055930568949</v>
      </c>
      <c r="J69" s="153">
        <f>J23</f>
        <v>2.8299999999999999E-2</v>
      </c>
      <c r="L69" s="106">
        <f>L225</f>
        <v>141311.0549396</v>
      </c>
      <c r="N69" s="106">
        <f>N225</f>
        <v>78506.14163311111</v>
      </c>
      <c r="P69" s="108">
        <f>P225</f>
        <v>78560</v>
      </c>
      <c r="Q69" s="76"/>
      <c r="R69" s="154">
        <f t="shared" si="37"/>
        <v>53.858366888889577</v>
      </c>
      <c r="S69" s="76"/>
      <c r="T69" s="155">
        <f t="shared" si="38"/>
        <v>6.8604017174337892E-4</v>
      </c>
      <c r="V69" s="108">
        <f>V225</f>
        <v>1964</v>
      </c>
      <c r="X69" s="289">
        <v>0.64837892532880614</v>
      </c>
      <c r="Y69" s="289"/>
      <c r="Z69" s="289"/>
      <c r="AB69" s="279"/>
      <c r="AC69" s="279"/>
      <c r="AD69" s="293" t="s">
        <v>3255</v>
      </c>
      <c r="AE69" s="349"/>
      <c r="AF69" s="352" t="s">
        <v>3289</v>
      </c>
      <c r="AG69" s="279"/>
      <c r="AH69" s="66">
        <f>AH23</f>
        <v>3</v>
      </c>
      <c r="AJ69" s="315" t="s">
        <v>3300</v>
      </c>
      <c r="AL69" s="151"/>
      <c r="AM69" s="151"/>
      <c r="AN69" s="151"/>
      <c r="AO69" s="151"/>
      <c r="AP69" s="151"/>
    </row>
    <row r="70" spans="1:42" ht="15" customHeight="1">
      <c r="A70" s="68">
        <f t="shared" si="40"/>
        <v>17</v>
      </c>
      <c r="B70" s="97" t="s">
        <v>2771</v>
      </c>
      <c r="C70" s="98" t="s">
        <v>2502</v>
      </c>
      <c r="D70" s="98" t="s">
        <v>2503</v>
      </c>
      <c r="E70" s="144" t="s">
        <v>1878</v>
      </c>
      <c r="F70" s="109">
        <f>F140</f>
        <v>43274</v>
      </c>
      <c r="G70" s="109">
        <f>G140</f>
        <v>227486</v>
      </c>
      <c r="H70" s="110">
        <f>H140</f>
        <v>5.2568747978000649</v>
      </c>
      <c r="J70" s="156">
        <f>J24</f>
        <v>1.77E-2</v>
      </c>
      <c r="L70" s="109">
        <f>L140</f>
        <v>235610.27348894003</v>
      </c>
      <c r="N70" s="109">
        <f>N140</f>
        <v>130894.59638274445</v>
      </c>
      <c r="P70" s="111">
        <f>P140</f>
        <v>131200</v>
      </c>
      <c r="Q70" s="76"/>
      <c r="R70" s="157">
        <f t="shared" si="37"/>
        <v>305.40361725554976</v>
      </c>
      <c r="S70" s="76"/>
      <c r="T70" s="158">
        <f t="shared" si="38"/>
        <v>2.3332026355200285E-3</v>
      </c>
      <c r="V70" s="111">
        <f>V140</f>
        <v>3280</v>
      </c>
      <c r="X70" s="289">
        <v>0.63916021205700568</v>
      </c>
      <c r="Y70" s="289"/>
      <c r="Z70" s="289"/>
      <c r="AB70" s="298" t="s">
        <v>3256</v>
      </c>
      <c r="AC70" s="5"/>
      <c r="AD70" s="293" t="s">
        <v>3256</v>
      </c>
      <c r="AE70" s="349"/>
      <c r="AF70" s="352" t="s">
        <v>3290</v>
      </c>
      <c r="AG70" s="5"/>
      <c r="AH70" s="66">
        <f>AH24</f>
        <v>3</v>
      </c>
      <c r="AJ70" s="221" t="s">
        <v>3268</v>
      </c>
      <c r="AL70" s="151"/>
      <c r="AM70" s="151"/>
      <c r="AN70" s="151"/>
      <c r="AO70" s="151"/>
      <c r="AP70" s="151"/>
    </row>
    <row r="71" spans="1:42" ht="15" customHeight="1">
      <c r="A71" s="68">
        <f t="shared" si="40"/>
        <v>18</v>
      </c>
      <c r="B71" s="95" t="s">
        <v>2771</v>
      </c>
      <c r="C71" s="96" t="s">
        <v>2686</v>
      </c>
      <c r="D71" s="96" t="s">
        <v>2687</v>
      </c>
      <c r="E71" s="144" t="s">
        <v>1879</v>
      </c>
      <c r="F71" s="106">
        <f>F360</f>
        <v>18677</v>
      </c>
      <c r="G71" s="106">
        <f>G360</f>
        <v>89721</v>
      </c>
      <c r="H71" s="107">
        <f>H360</f>
        <v>4.803822883760775</v>
      </c>
      <c r="J71" s="153">
        <f>J25</f>
        <v>2.52E-2</v>
      </c>
      <c r="L71" s="106">
        <f>L360</f>
        <v>94299.914823839965</v>
      </c>
      <c r="N71" s="106">
        <f>N360</f>
        <v>52388.84156879998</v>
      </c>
      <c r="P71" s="108">
        <f>P360</f>
        <v>52480</v>
      </c>
      <c r="Q71" s="76"/>
      <c r="R71" s="154">
        <f t="shared" si="37"/>
        <v>91.15843120001955</v>
      </c>
      <c r="S71" s="76"/>
      <c r="T71" s="155">
        <f t="shared" si="38"/>
        <v>1.7400352531236095E-3</v>
      </c>
      <c r="V71" s="108">
        <f>V360</f>
        <v>1312</v>
      </c>
      <c r="X71" s="289">
        <v>0.61108294512095962</v>
      </c>
      <c r="Y71" s="289"/>
      <c r="Z71" s="289"/>
      <c r="AB71" s="203"/>
      <c r="AC71" s="5"/>
      <c r="AD71" s="203"/>
      <c r="AE71" s="351"/>
      <c r="AF71" s="351"/>
      <c r="AG71" s="5"/>
      <c r="AH71" s="66">
        <f>AH25</f>
        <v>3</v>
      </c>
      <c r="AJ71" s="296" t="s">
        <v>3738</v>
      </c>
      <c r="AL71" s="151"/>
      <c r="AM71" s="151"/>
      <c r="AN71" s="151"/>
      <c r="AO71" s="151"/>
      <c r="AP71" s="151"/>
    </row>
    <row r="72" spans="1:42" ht="15" customHeight="1">
      <c r="A72" s="68">
        <f t="shared" si="40"/>
        <v>19</v>
      </c>
      <c r="B72" s="95" t="s">
        <v>2771</v>
      </c>
      <c r="C72" s="96" t="s">
        <v>2686</v>
      </c>
      <c r="D72" s="96" t="s">
        <v>2773</v>
      </c>
      <c r="E72" s="144"/>
      <c r="F72" s="106">
        <f>F363</f>
        <v>3829</v>
      </c>
      <c r="G72" s="106">
        <f>G363</f>
        <v>14818</v>
      </c>
      <c r="H72" s="107">
        <f>H363</f>
        <v>3.8699399320971533</v>
      </c>
      <c r="J72" s="153">
        <f>J25</f>
        <v>2.52E-2</v>
      </c>
      <c r="L72" s="106">
        <f>L363</f>
        <v>15574.237222719996</v>
      </c>
      <c r="N72" s="106">
        <f>N363</f>
        <v>8652.3540126222215</v>
      </c>
      <c r="P72" s="108">
        <f>P363</f>
        <v>8720</v>
      </c>
      <c r="Q72" s="76"/>
      <c r="R72" s="154">
        <f t="shared" si="37"/>
        <v>67.645987377778511</v>
      </c>
      <c r="S72" s="76"/>
      <c r="T72" s="155">
        <f t="shared" si="38"/>
        <v>7.8182177103589649E-3</v>
      </c>
      <c r="V72" s="108">
        <f>V363</f>
        <v>218</v>
      </c>
      <c r="X72" s="289">
        <v>0.61108294512095962</v>
      </c>
      <c r="Y72" s="289"/>
      <c r="Z72" s="289"/>
      <c r="AB72" s="203"/>
      <c r="AC72" s="5"/>
      <c r="AD72" s="203"/>
      <c r="AE72" s="351"/>
      <c r="AF72" s="351"/>
      <c r="AG72" s="5"/>
      <c r="AH72" s="66">
        <f>AH25</f>
        <v>3</v>
      </c>
      <c r="AJ72" s="315" t="s">
        <v>3300</v>
      </c>
      <c r="AL72" s="151"/>
      <c r="AM72" s="151"/>
      <c r="AN72" s="151"/>
      <c r="AO72" s="151"/>
      <c r="AP72" s="151"/>
    </row>
    <row r="73" spans="1:42" ht="15" customHeight="1">
      <c r="A73" s="68">
        <f t="shared" si="40"/>
        <v>20</v>
      </c>
      <c r="B73" s="97" t="s">
        <v>2771</v>
      </c>
      <c r="C73" s="98" t="s">
        <v>2482</v>
      </c>
      <c r="D73" s="98" t="s">
        <v>2483</v>
      </c>
      <c r="E73" s="144" t="s">
        <v>1878</v>
      </c>
      <c r="F73" s="109">
        <f>F110</f>
        <v>18297</v>
      </c>
      <c r="G73" s="109">
        <f>G110</f>
        <v>109039</v>
      </c>
      <c r="H73" s="110">
        <f>H110</f>
        <v>5.959392250095644</v>
      </c>
      <c r="J73" s="156">
        <f>J26</f>
        <v>6.2E-2</v>
      </c>
      <c r="L73" s="109">
        <f>L110</f>
        <v>122978.981916</v>
      </c>
      <c r="N73" s="109">
        <f>N110</f>
        <v>68321.656620000009</v>
      </c>
      <c r="P73" s="111">
        <f>P110</f>
        <v>68400</v>
      </c>
      <c r="Q73" s="76"/>
      <c r="R73" s="157">
        <f t="shared" si="37"/>
        <v>78.343379999991157</v>
      </c>
      <c r="S73" s="76"/>
      <c r="T73" s="158">
        <f t="shared" si="38"/>
        <v>1.1466844317861206E-3</v>
      </c>
      <c r="V73" s="111">
        <f>V110</f>
        <v>1710</v>
      </c>
      <c r="X73" s="289">
        <v>0.60456350480103449</v>
      </c>
      <c r="Y73" s="289"/>
      <c r="Z73" s="289"/>
      <c r="AB73" s="203"/>
      <c r="AC73" s="5"/>
      <c r="AD73" s="203"/>
      <c r="AE73" s="351"/>
      <c r="AF73" s="351"/>
      <c r="AG73" s="5"/>
      <c r="AH73" s="66">
        <f>AH26</f>
        <v>3</v>
      </c>
      <c r="AJ73" s="296" t="s">
        <v>3738</v>
      </c>
      <c r="AL73" s="151"/>
      <c r="AM73" s="151"/>
      <c r="AN73" s="151"/>
      <c r="AO73" s="151"/>
      <c r="AP73" s="151"/>
    </row>
    <row r="74" spans="1:42" ht="15" customHeight="1">
      <c r="A74" s="68">
        <f t="shared" si="40"/>
        <v>21</v>
      </c>
      <c r="B74" s="97" t="s">
        <v>2771</v>
      </c>
      <c r="C74" s="98" t="s">
        <v>2676</v>
      </c>
      <c r="D74" s="98" t="s">
        <v>2677</v>
      </c>
      <c r="E74" s="144" t="s">
        <v>1878</v>
      </c>
      <c r="F74" s="109">
        <f>F354</f>
        <v>36466</v>
      </c>
      <c r="G74" s="109">
        <f>G354</f>
        <v>186176</v>
      </c>
      <c r="H74" s="110">
        <f>H354</f>
        <v>5.1054681072780124</v>
      </c>
      <c r="J74" s="156">
        <f>J27</f>
        <v>2.0400000000000001E-2</v>
      </c>
      <c r="L74" s="109">
        <f>L354</f>
        <v>193849.45980416</v>
      </c>
      <c r="N74" s="109">
        <f>N354</f>
        <v>107694.14433564445</v>
      </c>
      <c r="P74" s="111">
        <f>P354</f>
        <v>107840</v>
      </c>
      <c r="Q74" s="76"/>
      <c r="R74" s="157">
        <f t="shared" si="37"/>
        <v>145.85566435554938</v>
      </c>
      <c r="S74" s="76"/>
      <c r="T74" s="158">
        <f t="shared" si="38"/>
        <v>1.3543509283194546E-3</v>
      </c>
      <c r="V74" s="111">
        <f>V354</f>
        <v>2696</v>
      </c>
      <c r="X74" s="289">
        <v>0.57662641801306291</v>
      </c>
      <c r="Y74" s="289"/>
      <c r="Z74" s="289"/>
      <c r="AB74" s="203"/>
      <c r="AC74" s="5"/>
      <c r="AD74" s="203"/>
      <c r="AE74" s="351"/>
      <c r="AF74" s="351"/>
      <c r="AG74" s="5"/>
      <c r="AH74" s="66">
        <f>AH27</f>
        <v>3</v>
      </c>
      <c r="AJ74" s="296" t="s">
        <v>3738</v>
      </c>
      <c r="AL74" s="151"/>
      <c r="AM74" s="151"/>
      <c r="AN74" s="151"/>
      <c r="AO74" s="151"/>
      <c r="AP74" s="151"/>
    </row>
    <row r="75" spans="1:42" ht="15" customHeight="1">
      <c r="A75" s="68">
        <f t="shared" si="40"/>
        <v>22</v>
      </c>
      <c r="B75" s="95" t="s">
        <v>2771</v>
      </c>
      <c r="C75" s="96" t="s">
        <v>2719</v>
      </c>
      <c r="D75" s="96" t="s">
        <v>2720</v>
      </c>
      <c r="E75" s="144" t="s">
        <v>1879</v>
      </c>
      <c r="F75" s="106">
        <f>F407</f>
        <v>28146</v>
      </c>
      <c r="G75" s="106">
        <f>G407</f>
        <v>147963</v>
      </c>
      <c r="H75" s="107">
        <f>H407</f>
        <v>5.2569814538477937</v>
      </c>
      <c r="J75" s="153">
        <f>J28</f>
        <v>3.0800000000000001E-2</v>
      </c>
      <c r="L75" s="106">
        <f>L407</f>
        <v>157217.88442031998</v>
      </c>
      <c r="N75" s="106">
        <f>N407</f>
        <v>87343.269122399986</v>
      </c>
      <c r="P75" s="108">
        <f>P407</f>
        <v>87480</v>
      </c>
      <c r="Q75" s="76"/>
      <c r="R75" s="154">
        <f t="shared" si="37"/>
        <v>136.73087760001363</v>
      </c>
      <c r="S75" s="76"/>
      <c r="T75" s="155">
        <f t="shared" si="38"/>
        <v>1.5654426376965976E-3</v>
      </c>
      <c r="V75" s="108">
        <f>V407</f>
        <v>2187</v>
      </c>
      <c r="X75" s="289">
        <v>0.54906546908260212</v>
      </c>
      <c r="Y75" s="289"/>
      <c r="Z75" s="289"/>
      <c r="AB75" s="203"/>
      <c r="AC75" s="5"/>
      <c r="AD75" s="203"/>
      <c r="AE75" s="351"/>
      <c r="AF75" s="351"/>
      <c r="AG75" s="5"/>
      <c r="AH75" s="66">
        <f>AH28</f>
        <v>3</v>
      </c>
      <c r="AJ75" s="315" t="s">
        <v>3300</v>
      </c>
      <c r="AL75" s="151"/>
      <c r="AM75" s="151"/>
      <c r="AN75" s="151"/>
      <c r="AO75" s="151"/>
      <c r="AP75" s="151"/>
    </row>
    <row r="76" spans="1:42" ht="15" customHeight="1">
      <c r="A76" s="68">
        <f t="shared" si="40"/>
        <v>23</v>
      </c>
      <c r="B76" s="95" t="s">
        <v>2771</v>
      </c>
      <c r="C76" s="96" t="s">
        <v>2719</v>
      </c>
      <c r="D76" s="96" t="s">
        <v>2721</v>
      </c>
      <c r="E76" s="144"/>
      <c r="F76" s="106">
        <f>F417</f>
        <v>47276</v>
      </c>
      <c r="G76" s="106">
        <f>G417</f>
        <v>237257</v>
      </c>
      <c r="H76" s="107">
        <f>H417</f>
        <v>5.018550638801929</v>
      </c>
      <c r="J76" s="153">
        <f>J28</f>
        <v>3.0800000000000001E-2</v>
      </c>
      <c r="L76" s="106">
        <f>L417</f>
        <v>252097.10268047999</v>
      </c>
      <c r="N76" s="106">
        <f>N417</f>
        <v>140053.94593359999</v>
      </c>
      <c r="P76" s="108">
        <f>P417</f>
        <v>140320</v>
      </c>
      <c r="Q76" s="76"/>
      <c r="R76" s="154">
        <f t="shared" si="37"/>
        <v>266.05406640001456</v>
      </c>
      <c r="S76" s="76"/>
      <c r="T76" s="155">
        <f t="shared" si="38"/>
        <v>1.8996541984340207E-3</v>
      </c>
      <c r="V76" s="108">
        <f>V417</f>
        <v>3508</v>
      </c>
      <c r="X76" s="289">
        <v>0.54906546908260212</v>
      </c>
      <c r="Y76" s="289"/>
      <c r="Z76" s="289"/>
      <c r="AB76" s="203"/>
      <c r="AC76" s="5"/>
      <c r="AD76" s="203"/>
      <c r="AE76" s="351"/>
      <c r="AF76" s="351"/>
      <c r="AG76" s="5"/>
      <c r="AH76" s="66">
        <f>AH28</f>
        <v>3</v>
      </c>
      <c r="AJ76" s="296" t="s">
        <v>3738</v>
      </c>
      <c r="AL76" s="151"/>
      <c r="AM76" s="151"/>
      <c r="AN76" s="151"/>
      <c r="AO76" s="151"/>
      <c r="AP76" s="151"/>
    </row>
    <row r="77" spans="1:42" ht="15" customHeight="1">
      <c r="A77" s="68">
        <f t="shared" si="40"/>
        <v>24</v>
      </c>
      <c r="B77" s="97" t="s">
        <v>2771</v>
      </c>
      <c r="C77" s="98" t="s">
        <v>2665</v>
      </c>
      <c r="D77" s="98" t="s">
        <v>2666</v>
      </c>
      <c r="E77" s="144" t="s">
        <v>1878</v>
      </c>
      <c r="F77" s="109">
        <f>F314</f>
        <v>26847</v>
      </c>
      <c r="G77" s="109">
        <f>G314</f>
        <v>178909</v>
      </c>
      <c r="H77" s="110">
        <f>H314</f>
        <v>6.6640220508809174</v>
      </c>
      <c r="J77" s="156">
        <f>J29</f>
        <v>3.15E-2</v>
      </c>
      <c r="L77" s="109">
        <f>L314</f>
        <v>190357.78945525002</v>
      </c>
      <c r="N77" s="109">
        <f>N314</f>
        <v>105754.32747513888</v>
      </c>
      <c r="P77" s="111">
        <f>P314</f>
        <v>105840</v>
      </c>
      <c r="Q77" s="76"/>
      <c r="R77" s="157">
        <f t="shared" si="37"/>
        <v>85.672524861118291</v>
      </c>
      <c r="S77" s="76"/>
      <c r="T77" s="158">
        <f t="shared" si="38"/>
        <v>8.1010892798933927E-4</v>
      </c>
      <c r="V77" s="111">
        <f>V314</f>
        <v>2646</v>
      </c>
      <c r="X77" s="289">
        <v>0.54531633400220225</v>
      </c>
      <c r="Y77" s="289"/>
      <c r="Z77" s="289"/>
      <c r="AB77" s="203"/>
      <c r="AC77" s="5"/>
      <c r="AD77" s="203"/>
      <c r="AE77" s="351"/>
      <c r="AF77" s="351"/>
      <c r="AG77" s="5"/>
      <c r="AH77" s="66">
        <f>AH29</f>
        <v>3</v>
      </c>
      <c r="AJ77" s="296" t="s">
        <v>3738</v>
      </c>
      <c r="AL77" s="151"/>
      <c r="AM77" s="151"/>
      <c r="AN77" s="151"/>
      <c r="AO77" s="151"/>
      <c r="AP77" s="151"/>
    </row>
    <row r="78" spans="1:42" ht="15" customHeight="1">
      <c r="A78" s="68">
        <f t="shared" si="40"/>
        <v>25</v>
      </c>
      <c r="B78" s="97" t="s">
        <v>2771</v>
      </c>
      <c r="C78" s="98" t="s">
        <v>2722</v>
      </c>
      <c r="D78" s="98" t="s">
        <v>2723</v>
      </c>
      <c r="E78" s="144" t="s">
        <v>1878</v>
      </c>
      <c r="F78" s="109">
        <f>F425</f>
        <v>25114</v>
      </c>
      <c r="G78" s="109">
        <f>G425</f>
        <v>128094</v>
      </c>
      <c r="H78" s="110">
        <f>H425</f>
        <v>5.1005017121924023</v>
      </c>
      <c r="J78" s="156">
        <f>J30</f>
        <v>9.4899999999999998E-2</v>
      </c>
      <c r="L78" s="109">
        <f>L425</f>
        <v>153559.85704494</v>
      </c>
      <c r="N78" s="109">
        <f>N425</f>
        <v>85311.03169163334</v>
      </c>
      <c r="P78" s="111">
        <f>P425</f>
        <v>85400</v>
      </c>
      <c r="Q78" s="76"/>
      <c r="R78" s="157">
        <f t="shared" si="37"/>
        <v>88.968308366660494</v>
      </c>
      <c r="S78" s="76"/>
      <c r="T78" s="158">
        <f t="shared" si="38"/>
        <v>1.0428699149747339E-3</v>
      </c>
      <c r="V78" s="111">
        <f>V425</f>
        <v>2135</v>
      </c>
      <c r="X78" s="289">
        <v>0.51831467516042906</v>
      </c>
      <c r="Y78" s="289"/>
      <c r="Z78" s="289"/>
      <c r="AB78" s="297" t="s">
        <v>3257</v>
      </c>
      <c r="AC78" s="5"/>
      <c r="AD78" s="291" t="s">
        <v>3257</v>
      </c>
      <c r="AE78" s="292"/>
      <c r="AF78" s="352" t="s">
        <v>3291</v>
      </c>
      <c r="AG78" s="5"/>
      <c r="AH78" s="66">
        <f t="shared" ref="AH78:AH79" si="44">AH30</f>
        <v>3</v>
      </c>
      <c r="AJ78" s="456" t="s">
        <v>3268</v>
      </c>
      <c r="AL78" s="151"/>
      <c r="AM78" s="151"/>
      <c r="AN78" s="151"/>
      <c r="AO78" s="151"/>
      <c r="AP78" s="151"/>
    </row>
    <row r="79" spans="1:42" ht="15" customHeight="1">
      <c r="A79" s="68">
        <f t="shared" si="40"/>
        <v>26</v>
      </c>
      <c r="B79" s="97" t="s">
        <v>2771</v>
      </c>
      <c r="C79" s="98" t="s">
        <v>2658</v>
      </c>
      <c r="D79" s="98" t="s">
        <v>2659</v>
      </c>
      <c r="E79" s="144" t="s">
        <v>1878</v>
      </c>
      <c r="F79" s="109">
        <f>F297</f>
        <v>30762</v>
      </c>
      <c r="G79" s="109">
        <f>G297</f>
        <v>208163</v>
      </c>
      <c r="H79" s="110">
        <f>H297</f>
        <v>6.7668877186138738</v>
      </c>
      <c r="J79" s="156">
        <f>J31</f>
        <v>3.9800000000000002E-2</v>
      </c>
      <c r="L79" s="109">
        <f>L297</f>
        <v>225062.51331852004</v>
      </c>
      <c r="N79" s="109">
        <f>N297</f>
        <v>125034.72962140001</v>
      </c>
      <c r="P79" s="111">
        <f>P297</f>
        <v>125120</v>
      </c>
      <c r="Q79" s="76"/>
      <c r="R79" s="157">
        <f t="shared" si="37"/>
        <v>85.270378599991091</v>
      </c>
      <c r="S79" s="76"/>
      <c r="T79" s="158">
        <f t="shared" si="38"/>
        <v>6.8197355133398758E-4</v>
      </c>
      <c r="V79" s="111">
        <f>V297</f>
        <v>3128</v>
      </c>
      <c r="X79" s="289">
        <v>0.49301268717303265</v>
      </c>
      <c r="Y79" s="289"/>
      <c r="Z79" s="289"/>
      <c r="AB79" s="203"/>
      <c r="AC79" s="5"/>
      <c r="AD79" s="203"/>
      <c r="AE79" s="351"/>
      <c r="AF79" s="351"/>
      <c r="AG79" s="5"/>
      <c r="AH79" s="66">
        <f t="shared" si="44"/>
        <v>3</v>
      </c>
      <c r="AJ79" s="296" t="s">
        <v>3738</v>
      </c>
      <c r="AL79" s="151"/>
      <c r="AM79" s="151"/>
      <c r="AN79" s="151"/>
      <c r="AO79" s="151"/>
      <c r="AP79" s="151"/>
    </row>
    <row r="80" spans="1:42" ht="15" customHeight="1">
      <c r="A80" s="68">
        <f t="shared" si="40"/>
        <v>27</v>
      </c>
      <c r="B80" s="95" t="s">
        <v>2771</v>
      </c>
      <c r="C80" s="96" t="s">
        <v>2706</v>
      </c>
      <c r="D80" s="96" t="s">
        <v>2707</v>
      </c>
      <c r="E80" s="144" t="s">
        <v>1879</v>
      </c>
      <c r="F80" s="106">
        <f>F384</f>
        <v>16214</v>
      </c>
      <c r="G80" s="106">
        <f>G384</f>
        <v>100014</v>
      </c>
      <c r="H80" s="107">
        <f>H384</f>
        <v>6.1683730109781667</v>
      </c>
      <c r="J80" s="153">
        <f>J32</f>
        <v>5.1999999999999998E-2</v>
      </c>
      <c r="L80" s="106">
        <f>L384</f>
        <v>110685.89385600002</v>
      </c>
      <c r="N80" s="106">
        <f>N384</f>
        <v>61492.16325333334</v>
      </c>
      <c r="P80" s="108">
        <f>P384</f>
        <v>61600</v>
      </c>
      <c r="Q80" s="76"/>
      <c r="R80" s="154">
        <f t="shared" si="37"/>
        <v>107.83674666666047</v>
      </c>
      <c r="S80" s="76"/>
      <c r="T80" s="155">
        <f t="shared" si="38"/>
        <v>1.7536664992968012E-3</v>
      </c>
      <c r="V80" s="108">
        <f>V384</f>
        <v>1540</v>
      </c>
      <c r="X80" s="289">
        <v>0.49050921969933586</v>
      </c>
      <c r="Y80" s="289"/>
      <c r="Z80" s="289"/>
      <c r="AB80" s="203"/>
      <c r="AC80" s="5"/>
      <c r="AD80" s="203"/>
      <c r="AE80" s="351"/>
      <c r="AF80" s="351"/>
      <c r="AG80" s="5"/>
      <c r="AH80" s="66">
        <f>AH32</f>
        <v>3</v>
      </c>
      <c r="AJ80" s="296" t="s">
        <v>3738</v>
      </c>
      <c r="AL80" s="151"/>
      <c r="AM80" s="151"/>
      <c r="AN80" s="151"/>
      <c r="AO80" s="151"/>
      <c r="AP80" s="151"/>
    </row>
    <row r="81" spans="1:42" ht="15" customHeight="1">
      <c r="A81" s="68">
        <f t="shared" si="40"/>
        <v>28</v>
      </c>
      <c r="B81" s="95" t="s">
        <v>2771</v>
      </c>
      <c r="C81" s="96" t="s">
        <v>2706</v>
      </c>
      <c r="D81" s="96" t="s">
        <v>2713</v>
      </c>
      <c r="E81" s="144"/>
      <c r="F81" s="106">
        <f>F388</f>
        <v>10200</v>
      </c>
      <c r="G81" s="106">
        <f>G388</f>
        <v>69677</v>
      </c>
      <c r="H81" s="107">
        <f>H388</f>
        <v>6.831078431372549</v>
      </c>
      <c r="J81" s="153">
        <f>J32</f>
        <v>5.1999999999999998E-2</v>
      </c>
      <c r="L81" s="106">
        <f>L388</f>
        <v>77111.814608000015</v>
      </c>
      <c r="N81" s="106">
        <f>N388</f>
        <v>42839.897004444443</v>
      </c>
      <c r="P81" s="108">
        <f>P388</f>
        <v>42880</v>
      </c>
      <c r="Q81" s="76"/>
      <c r="R81" s="154">
        <f t="shared" si="37"/>
        <v>40.102995555556845</v>
      </c>
      <c r="S81" s="76"/>
      <c r="T81" s="155">
        <f t="shared" si="38"/>
        <v>9.361132579612958E-4</v>
      </c>
      <c r="V81" s="108">
        <f>V388</f>
        <v>1072</v>
      </c>
      <c r="X81" s="289">
        <v>0.49050921969933586</v>
      </c>
      <c r="Y81" s="289"/>
      <c r="Z81" s="289"/>
      <c r="AB81" s="203"/>
      <c r="AC81" s="5"/>
      <c r="AD81" s="203"/>
      <c r="AE81" s="351"/>
      <c r="AF81" s="351"/>
      <c r="AG81" s="5"/>
      <c r="AH81" s="66">
        <f>AH32</f>
        <v>3</v>
      </c>
      <c r="AJ81" s="360" t="s">
        <v>3300</v>
      </c>
      <c r="AL81" s="151"/>
      <c r="AM81" s="151"/>
      <c r="AN81" s="151"/>
      <c r="AO81" s="151"/>
      <c r="AP81" s="151"/>
    </row>
    <row r="82" spans="1:42" ht="15" customHeight="1">
      <c r="A82" s="68">
        <f t="shared" si="40"/>
        <v>29</v>
      </c>
      <c r="B82" s="97" t="s">
        <v>2771</v>
      </c>
      <c r="C82" s="98" t="s">
        <v>2717</v>
      </c>
      <c r="D82" s="98" t="s">
        <v>2718</v>
      </c>
      <c r="E82" s="144" t="s">
        <v>1878</v>
      </c>
      <c r="F82" s="109">
        <f>F399</f>
        <v>27471</v>
      </c>
      <c r="G82" s="109">
        <f>G399</f>
        <v>145219</v>
      </c>
      <c r="H82" s="110">
        <f>H399</f>
        <v>5.2862655163627101</v>
      </c>
      <c r="J82" s="156">
        <f>J33</f>
        <v>2.1100000000000001E-2</v>
      </c>
      <c r="L82" s="109">
        <f>L399</f>
        <v>151411.89475098997</v>
      </c>
      <c r="N82" s="109">
        <f>N399</f>
        <v>84117.71930610553</v>
      </c>
      <c r="P82" s="111">
        <f>P399</f>
        <v>84240</v>
      </c>
      <c r="Q82" s="76"/>
      <c r="R82" s="157">
        <f t="shared" si="37"/>
        <v>122.28069389447046</v>
      </c>
      <c r="S82" s="76"/>
      <c r="T82" s="158">
        <f t="shared" si="38"/>
        <v>1.4536853222266921E-3</v>
      </c>
      <c r="V82" s="111">
        <f>V399</f>
        <v>2106</v>
      </c>
      <c r="X82" s="289">
        <v>0.46482209628216692</v>
      </c>
      <c r="Y82" s="289"/>
      <c r="Z82" s="289"/>
      <c r="AB82" s="203"/>
      <c r="AC82" s="5"/>
      <c r="AD82" s="203"/>
      <c r="AE82" s="351"/>
      <c r="AF82" s="351"/>
      <c r="AG82" s="5"/>
      <c r="AH82" s="66">
        <f>AH33</f>
        <v>3</v>
      </c>
      <c r="AJ82" s="296" t="s">
        <v>3738</v>
      </c>
      <c r="AL82" s="151"/>
      <c r="AM82" s="151"/>
      <c r="AN82" s="151"/>
      <c r="AO82" s="151"/>
      <c r="AP82" s="151"/>
    </row>
    <row r="83" spans="1:42" ht="15" customHeight="1">
      <c r="A83" s="68">
        <f t="shared" si="40"/>
        <v>30</v>
      </c>
      <c r="B83" s="95" t="s">
        <v>2771</v>
      </c>
      <c r="C83" s="96" t="s">
        <v>2555</v>
      </c>
      <c r="D83" s="96" t="s">
        <v>2556</v>
      </c>
      <c r="E83" s="144" t="s">
        <v>1879</v>
      </c>
      <c r="F83" s="106">
        <f>F185</f>
        <v>35422</v>
      </c>
      <c r="G83" s="106">
        <f>G185</f>
        <v>183406</v>
      </c>
      <c r="H83" s="107">
        <f>H185</f>
        <v>5.1777426458133364</v>
      </c>
      <c r="J83" s="153">
        <f>J34</f>
        <v>3.2500000000000001E-2</v>
      </c>
      <c r="L83" s="106">
        <f>L185</f>
        <v>195521.11258749999</v>
      </c>
      <c r="N83" s="106">
        <f>N185</f>
        <v>108622.84032638886</v>
      </c>
      <c r="P83" s="108">
        <f>P185</f>
        <v>108760</v>
      </c>
      <c r="Q83" s="76"/>
      <c r="R83" s="154">
        <f t="shared" si="37"/>
        <v>137.15967361113871</v>
      </c>
      <c r="S83" s="76"/>
      <c r="T83" s="155">
        <f t="shared" si="38"/>
        <v>1.2627148507533283E-3</v>
      </c>
      <c r="V83" s="108">
        <f>V185</f>
        <v>2719</v>
      </c>
      <c r="X83" s="289">
        <v>0.37594702618862974</v>
      </c>
      <c r="Y83" s="289"/>
      <c r="Z83" s="289"/>
      <c r="AB83" s="298" t="s">
        <v>3258</v>
      </c>
      <c r="AC83" s="5"/>
      <c r="AD83" s="293" t="s">
        <v>3258</v>
      </c>
      <c r="AE83" s="349"/>
      <c r="AF83" s="352" t="s">
        <v>3292</v>
      </c>
      <c r="AG83" s="5"/>
      <c r="AH83" s="66">
        <f>AH34</f>
        <v>2</v>
      </c>
      <c r="AJ83" s="456" t="s">
        <v>3268</v>
      </c>
      <c r="AL83" s="151"/>
      <c r="AM83" s="151"/>
      <c r="AN83" s="151"/>
      <c r="AO83" s="151"/>
      <c r="AP83" s="151"/>
    </row>
    <row r="84" spans="1:42" ht="15" customHeight="1">
      <c r="A84" s="68">
        <f t="shared" si="40"/>
        <v>31</v>
      </c>
      <c r="B84" s="95" t="s">
        <v>2771</v>
      </c>
      <c r="C84" s="96" t="s">
        <v>2555</v>
      </c>
      <c r="D84" s="96" t="s">
        <v>2563</v>
      </c>
      <c r="E84" s="144"/>
      <c r="F84" s="106">
        <f>F191</f>
        <v>36391</v>
      </c>
      <c r="G84" s="106">
        <f>G191</f>
        <v>185380</v>
      </c>
      <c r="H84" s="107">
        <f>H191</f>
        <v>5.0941166772004065</v>
      </c>
      <c r="J84" s="153">
        <f t="shared" ref="J84:J90" si="45">J34</f>
        <v>3.2500000000000001E-2</v>
      </c>
      <c r="L84" s="106">
        <f>L191</f>
        <v>197625.50762499997</v>
      </c>
      <c r="N84" s="106">
        <f>N191</f>
        <v>109791.94868055554</v>
      </c>
      <c r="P84" s="108">
        <f>P191</f>
        <v>109880</v>
      </c>
      <c r="Q84" s="76"/>
      <c r="R84" s="154">
        <f t="shared" si="37"/>
        <v>88.051319444464752</v>
      </c>
      <c r="S84" s="76"/>
      <c r="T84" s="155">
        <f t="shared" si="38"/>
        <v>8.0198339224904285E-4</v>
      </c>
      <c r="V84" s="108">
        <f>V191</f>
        <v>2747</v>
      </c>
      <c r="X84" s="289">
        <v>0.37594702618862974</v>
      </c>
      <c r="Y84" s="289"/>
      <c r="Z84" s="289"/>
      <c r="AB84" s="298" t="s">
        <v>3258</v>
      </c>
      <c r="AC84" s="5"/>
      <c r="AD84" s="293" t="s">
        <v>3258</v>
      </c>
      <c r="AE84" s="349"/>
      <c r="AF84" s="352" t="s">
        <v>3292</v>
      </c>
      <c r="AG84" s="5"/>
      <c r="AH84" s="66">
        <f>AH34</f>
        <v>2</v>
      </c>
      <c r="AJ84" s="456" t="s">
        <v>3268</v>
      </c>
      <c r="AL84" s="151"/>
      <c r="AM84" s="151"/>
      <c r="AN84" s="151"/>
      <c r="AO84" s="151"/>
      <c r="AP84" s="151"/>
    </row>
    <row r="85" spans="1:42" ht="15" customHeight="1">
      <c r="A85" s="68">
        <f t="shared" si="40"/>
        <v>32</v>
      </c>
      <c r="B85" s="97" t="s">
        <v>2771</v>
      </c>
      <c r="C85" s="98" t="s">
        <v>2726</v>
      </c>
      <c r="D85" s="98" t="s">
        <v>2727</v>
      </c>
      <c r="E85" s="144" t="s">
        <v>1878</v>
      </c>
      <c r="F85" s="109">
        <f>F449</f>
        <v>77435</v>
      </c>
      <c r="G85" s="109">
        <f>G449</f>
        <v>388011</v>
      </c>
      <c r="H85" s="110">
        <f>H449</f>
        <v>5.0107961516110286</v>
      </c>
      <c r="J85" s="156">
        <f t="shared" si="45"/>
        <v>3.0700000000000002E-2</v>
      </c>
      <c r="L85" s="109">
        <f>L449</f>
        <v>412200.57188738993</v>
      </c>
      <c r="N85" s="109">
        <f>N449</f>
        <v>229000.31771521663</v>
      </c>
      <c r="P85" s="111">
        <f>P449</f>
        <v>229280</v>
      </c>
      <c r="Q85" s="76"/>
      <c r="R85" s="157">
        <f t="shared" si="37"/>
        <v>279.68228478336823</v>
      </c>
      <c r="S85" s="76"/>
      <c r="T85" s="158">
        <f t="shared" si="38"/>
        <v>1.2213183264277361E-3</v>
      </c>
      <c r="V85" s="111">
        <f>V449</f>
        <v>5732</v>
      </c>
      <c r="X85" s="289">
        <v>0.36839161776341395</v>
      </c>
      <c r="Y85" s="289"/>
      <c r="Z85" s="289"/>
      <c r="AB85" s="297" t="s">
        <v>3259</v>
      </c>
      <c r="AC85" s="5"/>
      <c r="AD85" s="291" t="s">
        <v>3259</v>
      </c>
      <c r="AE85" s="292"/>
      <c r="AF85" s="292"/>
      <c r="AG85" s="5"/>
      <c r="AH85" s="66">
        <f>AH35</f>
        <v>2</v>
      </c>
      <c r="AJ85" s="456" t="s">
        <v>3268</v>
      </c>
      <c r="AL85" s="151"/>
      <c r="AM85" s="151"/>
      <c r="AN85" s="151"/>
      <c r="AO85" s="151"/>
      <c r="AP85" s="151"/>
    </row>
    <row r="86" spans="1:42" ht="15" customHeight="1">
      <c r="A86" s="68">
        <f t="shared" si="40"/>
        <v>33</v>
      </c>
      <c r="B86" s="97" t="s">
        <v>2771</v>
      </c>
      <c r="C86" s="98" t="s">
        <v>2600</v>
      </c>
      <c r="D86" s="98" t="s">
        <v>2601</v>
      </c>
      <c r="E86" s="144" t="s">
        <v>1878</v>
      </c>
      <c r="F86" s="109">
        <f>F239</f>
        <v>34781</v>
      </c>
      <c r="G86" s="109">
        <f>G239</f>
        <v>182579</v>
      </c>
      <c r="H86" s="110">
        <f>H239</f>
        <v>5.2493890342428333</v>
      </c>
      <c r="J86" s="156">
        <f t="shared" si="45"/>
        <v>2.87E-2</v>
      </c>
      <c r="L86" s="109">
        <f>L239</f>
        <v>193209.42309651</v>
      </c>
      <c r="N86" s="109">
        <f>N239</f>
        <v>107338.56838694999</v>
      </c>
      <c r="P86" s="111">
        <f>P239</f>
        <v>107560</v>
      </c>
      <c r="Q86" s="76"/>
      <c r="R86" s="157">
        <f t="shared" si="37"/>
        <v>221.43161305000831</v>
      </c>
      <c r="S86" s="76"/>
      <c r="T86" s="158">
        <f t="shared" si="38"/>
        <v>2.0629268340132765E-3</v>
      </c>
      <c r="V86" s="111">
        <f>V239</f>
        <v>2689</v>
      </c>
      <c r="X86" s="289">
        <v>0.35957037775428718</v>
      </c>
      <c r="Y86" s="289"/>
      <c r="Z86" s="289"/>
      <c r="AB86" s="299" t="s">
        <v>3260</v>
      </c>
      <c r="AC86" s="5"/>
      <c r="AD86" s="291" t="s">
        <v>3260</v>
      </c>
      <c r="AE86" s="292"/>
      <c r="AF86" s="352" t="s">
        <v>3293</v>
      </c>
      <c r="AG86" s="5"/>
      <c r="AH86" s="66">
        <f t="shared" ref="AH86:AH89" si="46">AH36</f>
        <v>2</v>
      </c>
      <c r="AJ86" s="456" t="s">
        <v>3268</v>
      </c>
      <c r="AL86" s="151"/>
      <c r="AM86" s="151"/>
      <c r="AN86" s="151"/>
      <c r="AO86" s="151"/>
      <c r="AP86" s="151"/>
    </row>
    <row r="87" spans="1:42" ht="15" customHeight="1">
      <c r="A87" s="68">
        <f t="shared" si="40"/>
        <v>34</v>
      </c>
      <c r="B87" s="97" t="s">
        <v>2771</v>
      </c>
      <c r="C87" s="98" t="s">
        <v>2724</v>
      </c>
      <c r="D87" s="98" t="s">
        <v>2725</v>
      </c>
      <c r="E87" s="144" t="s">
        <v>1878</v>
      </c>
      <c r="F87" s="109">
        <f>F435</f>
        <v>22273</v>
      </c>
      <c r="G87" s="109">
        <f>G435</f>
        <v>105617</v>
      </c>
      <c r="H87" s="110">
        <f>H435</f>
        <v>4.7419296906568489</v>
      </c>
      <c r="J87" s="156">
        <f t="shared" si="45"/>
        <v>4.4400000000000002E-2</v>
      </c>
      <c r="L87" s="109">
        <f>L435</f>
        <v>115203.99872911999</v>
      </c>
      <c r="N87" s="109">
        <f>N435</f>
        <v>64002.221516177779</v>
      </c>
      <c r="P87" s="111">
        <f>P435</f>
        <v>64200</v>
      </c>
      <c r="Q87" s="76"/>
      <c r="R87" s="157">
        <f t="shared" si="37"/>
        <v>197.77848382222146</v>
      </c>
      <c r="S87" s="76"/>
      <c r="T87" s="158">
        <f t="shared" si="38"/>
        <v>3.0901815458425795E-3</v>
      </c>
      <c r="V87" s="111">
        <f>V435</f>
        <v>1605</v>
      </c>
      <c r="X87" s="289">
        <v>0.35846501983582191</v>
      </c>
      <c r="Y87" s="289"/>
      <c r="Z87" s="289"/>
      <c r="AB87" s="299" t="s">
        <v>3261</v>
      </c>
      <c r="AC87" s="5"/>
      <c r="AD87" s="291" t="s">
        <v>3261</v>
      </c>
      <c r="AE87" s="292"/>
      <c r="AF87" s="352" t="s">
        <v>3294</v>
      </c>
      <c r="AG87" s="5"/>
      <c r="AH87" s="66">
        <f t="shared" si="46"/>
        <v>2</v>
      </c>
      <c r="AJ87" s="456" t="s">
        <v>3268</v>
      </c>
      <c r="AL87" s="151"/>
      <c r="AM87" s="151"/>
      <c r="AN87" s="151"/>
      <c r="AO87" s="151"/>
      <c r="AP87" s="151"/>
    </row>
    <row r="88" spans="1:42" ht="15" customHeight="1">
      <c r="A88" s="68">
        <f t="shared" si="40"/>
        <v>35</v>
      </c>
      <c r="B88" s="97" t="s">
        <v>2771</v>
      </c>
      <c r="C88" s="98" t="s">
        <v>2754</v>
      </c>
      <c r="D88" s="98" t="s">
        <v>2755</v>
      </c>
      <c r="E88" s="144" t="s">
        <v>1878</v>
      </c>
      <c r="F88" s="109">
        <f>F478</f>
        <v>63722</v>
      </c>
      <c r="G88" s="109">
        <f>G478</f>
        <v>485582</v>
      </c>
      <c r="H88" s="110">
        <f>H478</f>
        <v>7.6203195128840902</v>
      </c>
      <c r="J88" s="156">
        <f t="shared" si="45"/>
        <v>5.4699999999999999E-2</v>
      </c>
      <c r="L88" s="109">
        <f>L478</f>
        <v>540157.57584637997</v>
      </c>
      <c r="N88" s="109">
        <f>N478</f>
        <v>300087.54213687772</v>
      </c>
      <c r="P88" s="111">
        <f>P478</f>
        <v>300280</v>
      </c>
      <c r="Q88" s="76"/>
      <c r="R88" s="157">
        <f t="shared" si="37"/>
        <v>192.45786312228302</v>
      </c>
      <c r="S88" s="76"/>
      <c r="T88" s="158">
        <f t="shared" si="38"/>
        <v>6.4133906310078674E-4</v>
      </c>
      <c r="V88" s="111">
        <f>V478</f>
        <v>7507</v>
      </c>
      <c r="X88" s="289">
        <v>0.34306667051085088</v>
      </c>
      <c r="Y88" s="289"/>
      <c r="Z88" s="289"/>
      <c r="AE88" s="292"/>
      <c r="AF88" s="292"/>
      <c r="AG88" s="5"/>
      <c r="AH88" s="66">
        <f t="shared" si="46"/>
        <v>2</v>
      </c>
      <c r="AJ88" s="296" t="s">
        <v>3738</v>
      </c>
      <c r="AL88" s="151"/>
      <c r="AM88" s="151"/>
      <c r="AN88" s="151"/>
      <c r="AO88" s="151"/>
      <c r="AP88" s="151"/>
    </row>
    <row r="89" spans="1:42" ht="15" customHeight="1">
      <c r="A89" s="68">
        <f t="shared" si="40"/>
        <v>36</v>
      </c>
      <c r="B89" s="97" t="s">
        <v>2771</v>
      </c>
      <c r="C89" s="98" t="s">
        <v>2663</v>
      </c>
      <c r="D89" s="98" t="s">
        <v>2664</v>
      </c>
      <c r="E89" s="144" t="s">
        <v>1878</v>
      </c>
      <c r="F89" s="109">
        <f>F306</f>
        <v>49092</v>
      </c>
      <c r="G89" s="109">
        <f>G306</f>
        <v>241878</v>
      </c>
      <c r="H89" s="110">
        <f>H306</f>
        <v>4.9270349547787831</v>
      </c>
      <c r="J89" s="156">
        <f t="shared" si="45"/>
        <v>3.1399999999999997E-2</v>
      </c>
      <c r="L89" s="109">
        <f>L306</f>
        <v>257306.42043288003</v>
      </c>
      <c r="N89" s="109">
        <f>N306</f>
        <v>142948.01135160003</v>
      </c>
      <c r="P89" s="111">
        <f>P306</f>
        <v>143040</v>
      </c>
      <c r="Q89" s="76"/>
      <c r="R89" s="157">
        <f t="shared" si="37"/>
        <v>91.98864839997259</v>
      </c>
      <c r="S89" s="76"/>
      <c r="T89" s="158">
        <f t="shared" si="38"/>
        <v>6.435112145331916E-4</v>
      </c>
      <c r="V89" s="111">
        <f>V306</f>
        <v>3576</v>
      </c>
      <c r="X89" s="289">
        <v>0.3322584112651833</v>
      </c>
      <c r="Y89" s="289"/>
      <c r="Z89" s="289"/>
      <c r="AB89" s="297" t="s">
        <v>3262</v>
      </c>
      <c r="AC89" s="5"/>
      <c r="AD89" s="291" t="s">
        <v>3262</v>
      </c>
      <c r="AE89" s="349"/>
      <c r="AF89" s="349"/>
      <c r="AG89" s="5"/>
      <c r="AH89" s="66">
        <f t="shared" si="46"/>
        <v>2</v>
      </c>
      <c r="AJ89" s="456" t="s">
        <v>3268</v>
      </c>
      <c r="AL89" s="151"/>
      <c r="AM89" s="151"/>
      <c r="AN89" s="151"/>
      <c r="AO89" s="151"/>
      <c r="AP89" s="151"/>
    </row>
    <row r="90" spans="1:42" ht="15" customHeight="1">
      <c r="A90" s="68">
        <f t="shared" si="40"/>
        <v>37</v>
      </c>
      <c r="B90" s="95" t="s">
        <v>2771</v>
      </c>
      <c r="C90" s="96" t="s">
        <v>2669</v>
      </c>
      <c r="D90" s="96" t="s">
        <v>2670</v>
      </c>
      <c r="E90" s="144" t="s">
        <v>1879</v>
      </c>
      <c r="F90" s="106">
        <f>F338</f>
        <v>63769</v>
      </c>
      <c r="G90" s="106">
        <f>G338</f>
        <v>311457</v>
      </c>
      <c r="H90" s="107">
        <f>H338</f>
        <v>4.884144333453559</v>
      </c>
      <c r="J90" s="153">
        <f t="shared" si="45"/>
        <v>2.8799999999999999E-2</v>
      </c>
      <c r="L90" s="106">
        <f>L338</f>
        <v>329655.25809407991</v>
      </c>
      <c r="N90" s="106">
        <f>N338</f>
        <v>183141.81005226664</v>
      </c>
      <c r="P90" s="108">
        <f>P338</f>
        <v>183320</v>
      </c>
      <c r="Q90" s="76"/>
      <c r="R90" s="154">
        <f t="shared" si="37"/>
        <v>178.18994773336453</v>
      </c>
      <c r="S90" s="76"/>
      <c r="T90" s="155">
        <f t="shared" si="38"/>
        <v>9.7296159562096233E-4</v>
      </c>
      <c r="V90" s="108">
        <f>V338</f>
        <v>4583</v>
      </c>
      <c r="X90" s="289">
        <v>0.28549678940650303</v>
      </c>
      <c r="Y90" s="289"/>
      <c r="Z90" s="289"/>
      <c r="AB90" s="300" t="s">
        <v>3263</v>
      </c>
      <c r="AC90" s="5"/>
      <c r="AD90" s="293" t="s">
        <v>3263</v>
      </c>
      <c r="AE90" s="349"/>
      <c r="AF90" s="349"/>
      <c r="AG90" s="5"/>
      <c r="AH90" s="66">
        <f>AH40</f>
        <v>2</v>
      </c>
      <c r="AJ90" s="456" t="s">
        <v>3268</v>
      </c>
      <c r="AL90" s="151"/>
      <c r="AM90" s="151"/>
      <c r="AN90" s="151"/>
      <c r="AO90" s="151"/>
      <c r="AP90" s="151"/>
    </row>
    <row r="91" spans="1:42" ht="15" customHeight="1">
      <c r="A91" s="68">
        <f t="shared" si="40"/>
        <v>38</v>
      </c>
      <c r="B91" s="95" t="s">
        <v>2771</v>
      </c>
      <c r="C91" s="96" t="s">
        <v>2669</v>
      </c>
      <c r="D91" s="96" t="s">
        <v>2672</v>
      </c>
      <c r="E91" s="144"/>
      <c r="F91" s="106">
        <f>F343</f>
        <v>25396</v>
      </c>
      <c r="G91" s="106">
        <f>G343</f>
        <v>99059</v>
      </c>
      <c r="H91" s="107">
        <f>H343</f>
        <v>3.9005748936840448</v>
      </c>
      <c r="J91" s="153">
        <f>J40</f>
        <v>2.8799999999999999E-2</v>
      </c>
      <c r="L91" s="106">
        <f>L343</f>
        <v>104846.96189695998</v>
      </c>
      <c r="N91" s="106">
        <f>N343</f>
        <v>58248.312164977775</v>
      </c>
      <c r="P91" s="108">
        <f>P343</f>
        <v>58360</v>
      </c>
      <c r="Q91" s="76"/>
      <c r="R91" s="154">
        <f t="shared" si="37"/>
        <v>111.68783502222504</v>
      </c>
      <c r="S91" s="76"/>
      <c r="T91" s="155">
        <f t="shared" si="38"/>
        <v>1.9174432849811943E-3</v>
      </c>
      <c r="V91" s="108">
        <f>V343</f>
        <v>1459</v>
      </c>
      <c r="X91" s="289">
        <v>0.28549678940650303</v>
      </c>
      <c r="Y91" s="289"/>
      <c r="Z91" s="289"/>
      <c r="AB91" s="300" t="s">
        <v>3263</v>
      </c>
      <c r="AC91" s="5"/>
      <c r="AD91" s="293" t="s">
        <v>3263</v>
      </c>
      <c r="AE91" s="349"/>
      <c r="AF91" s="349"/>
      <c r="AG91" s="5"/>
      <c r="AH91" s="66">
        <f>AH40</f>
        <v>2</v>
      </c>
      <c r="AJ91" s="456" t="s">
        <v>3268</v>
      </c>
      <c r="AL91" s="151"/>
      <c r="AM91" s="151"/>
      <c r="AN91" s="151"/>
      <c r="AO91" s="151"/>
      <c r="AP91" s="151"/>
    </row>
    <row r="92" spans="1:42" ht="15" customHeight="1">
      <c r="A92" s="68">
        <f t="shared" si="40"/>
        <v>39</v>
      </c>
      <c r="B92" s="97" t="s">
        <v>2771</v>
      </c>
      <c r="C92" s="98" t="s">
        <v>2531</v>
      </c>
      <c r="D92" s="98" t="s">
        <v>2532</v>
      </c>
      <c r="E92" s="144" t="s">
        <v>1878</v>
      </c>
      <c r="F92" s="109">
        <f>F164</f>
        <v>27885</v>
      </c>
      <c r="G92" s="109">
        <f>G164</f>
        <v>146904</v>
      </c>
      <c r="H92" s="110">
        <f>H164</f>
        <v>5.2682087143625607</v>
      </c>
      <c r="J92" s="156">
        <f>J41</f>
        <v>3.5299999999999998E-2</v>
      </c>
      <c r="L92" s="109">
        <f>L164</f>
        <v>157458.47800535997</v>
      </c>
      <c r="N92" s="109">
        <f>N164</f>
        <v>87476.932225199998</v>
      </c>
      <c r="P92" s="111">
        <f>P164</f>
        <v>87720</v>
      </c>
      <c r="Q92" s="76"/>
      <c r="R92" s="157">
        <f t="shared" si="37"/>
        <v>243.06777480000164</v>
      </c>
      <c r="S92" s="76"/>
      <c r="T92" s="158">
        <f t="shared" si="38"/>
        <v>2.778649966533459E-3</v>
      </c>
      <c r="V92" s="111">
        <f>V164</f>
        <v>2193</v>
      </c>
      <c r="X92" s="289">
        <v>0.27458067853836521</v>
      </c>
      <c r="Y92" s="289"/>
      <c r="Z92" s="289"/>
      <c r="AB92" s="300" t="s">
        <v>3264</v>
      </c>
      <c r="AC92" s="5"/>
      <c r="AD92" s="293" t="s">
        <v>3264</v>
      </c>
      <c r="AE92" s="351"/>
      <c r="AF92" s="351"/>
      <c r="AG92" s="5"/>
      <c r="AH92" s="66">
        <f>AH41</f>
        <v>2</v>
      </c>
      <c r="AJ92" s="456" t="s">
        <v>3268</v>
      </c>
      <c r="AP92" s="151"/>
    </row>
    <row r="93" spans="1:42" ht="15" customHeight="1">
      <c r="A93" s="68">
        <f t="shared" si="40"/>
        <v>40</v>
      </c>
      <c r="B93" s="97" t="s">
        <v>2771</v>
      </c>
      <c r="C93" s="98" t="s">
        <v>2769</v>
      </c>
      <c r="D93" s="98" t="s">
        <v>2770</v>
      </c>
      <c r="E93" s="144" t="s">
        <v>1878</v>
      </c>
      <c r="F93" s="109">
        <f>F490</f>
        <v>50969</v>
      </c>
      <c r="G93" s="109">
        <f>G490</f>
        <v>240368</v>
      </c>
      <c r="H93" s="110">
        <f>H490</f>
        <v>4.715964605936942</v>
      </c>
      <c r="J93" s="156">
        <f>J42</f>
        <v>2.93E-2</v>
      </c>
      <c r="L93" s="109">
        <f>L490</f>
        <v>254659.91832432002</v>
      </c>
      <c r="N93" s="109">
        <f>N490</f>
        <v>141477.73240240003</v>
      </c>
      <c r="P93" s="111">
        <f>P490</f>
        <v>141640</v>
      </c>
      <c r="Q93" s="76"/>
      <c r="R93" s="157">
        <f t="shared" si="37"/>
        <v>162.26759759997367</v>
      </c>
      <c r="S93" s="76"/>
      <c r="T93" s="158">
        <f t="shared" si="38"/>
        <v>1.1469479673199862E-3</v>
      </c>
      <c r="V93" s="111">
        <f>V490</f>
        <v>3541</v>
      </c>
      <c r="X93" s="289">
        <v>0.24497437262863608</v>
      </c>
      <c r="Y93" s="289"/>
      <c r="Z93" s="289"/>
      <c r="AB93" s="203"/>
      <c r="AC93" s="5"/>
      <c r="AD93" s="203"/>
      <c r="AE93" s="351"/>
      <c r="AF93" s="351"/>
      <c r="AG93" s="5"/>
      <c r="AH93" s="66">
        <f t="shared" ref="AH93:AH95" si="47">AH42</f>
        <v>1</v>
      </c>
      <c r="AJ93" s="360" t="s">
        <v>3373</v>
      </c>
    </row>
    <row r="94" spans="1:42" ht="15" customHeight="1">
      <c r="A94" s="68">
        <f t="shared" si="40"/>
        <v>41</v>
      </c>
      <c r="B94" s="97" t="s">
        <v>2771</v>
      </c>
      <c r="C94" s="195" t="s">
        <v>2776</v>
      </c>
      <c r="D94" s="98" t="s">
        <v>2544</v>
      </c>
      <c r="E94" s="144" t="s">
        <v>1878</v>
      </c>
      <c r="F94" s="109">
        <f>F170</f>
        <v>15850</v>
      </c>
      <c r="G94" s="109">
        <f>G170</f>
        <v>111758</v>
      </c>
      <c r="H94" s="110">
        <f>H170</f>
        <v>7.050977917981073</v>
      </c>
      <c r="J94" s="156">
        <f>J43</f>
        <v>4.7E-2</v>
      </c>
      <c r="L94" s="109">
        <f>L170</f>
        <v>122510.12542199998</v>
      </c>
      <c r="N94" s="109">
        <f>N170</f>
        <v>68061.180789999984</v>
      </c>
      <c r="P94" s="111">
        <f>P170</f>
        <v>68120</v>
      </c>
      <c r="Q94" s="76"/>
      <c r="R94" s="157">
        <f t="shared" si="37"/>
        <v>58.819210000016028</v>
      </c>
      <c r="S94" s="76"/>
      <c r="T94" s="158">
        <f t="shared" si="38"/>
        <v>8.642108367396728E-4</v>
      </c>
      <c r="V94" s="111">
        <f>V170</f>
        <v>1703</v>
      </c>
      <c r="X94" s="289">
        <v>0.21268276096565794</v>
      </c>
      <c r="Y94" s="289"/>
      <c r="Z94" s="289"/>
      <c r="AB94" s="203"/>
      <c r="AC94" s="5"/>
      <c r="AD94" s="203"/>
      <c r="AE94" s="351"/>
      <c r="AF94" s="351"/>
      <c r="AG94" s="5"/>
      <c r="AH94" s="66">
        <f t="shared" si="47"/>
        <v>1</v>
      </c>
      <c r="AJ94" s="360" t="s">
        <v>3373</v>
      </c>
    </row>
    <row r="95" spans="1:42" ht="15" customHeight="1">
      <c r="A95" s="68">
        <f t="shared" si="40"/>
        <v>42</v>
      </c>
      <c r="B95" s="97" t="s">
        <v>2771</v>
      </c>
      <c r="C95" s="98" t="s">
        <v>2520</v>
      </c>
      <c r="D95" s="98" t="s">
        <v>2521</v>
      </c>
      <c r="E95" s="144" t="s">
        <v>1878</v>
      </c>
      <c r="F95" s="109">
        <f>F151</f>
        <v>45555</v>
      </c>
      <c r="G95" s="109">
        <f>G151</f>
        <v>225327</v>
      </c>
      <c r="H95" s="110">
        <f>H151</f>
        <v>4.946262759301943</v>
      </c>
      <c r="J95" s="156">
        <f>J44</f>
        <v>2.7E-2</v>
      </c>
      <c r="L95" s="109">
        <f>L151</f>
        <v>237658.92138299995</v>
      </c>
      <c r="N95" s="109">
        <f>N151</f>
        <v>132032.73410166663</v>
      </c>
      <c r="P95" s="111">
        <f>P151</f>
        <v>132240</v>
      </c>
      <c r="Q95" s="76"/>
      <c r="R95" s="157">
        <f t="shared" si="37"/>
        <v>207.26589833336766</v>
      </c>
      <c r="S95" s="76"/>
      <c r="T95" s="158">
        <f t="shared" si="38"/>
        <v>1.5698069099574251E-3</v>
      </c>
      <c r="V95" s="111">
        <f>V151</f>
        <v>3306</v>
      </c>
      <c r="X95" s="289">
        <v>0.18184238906123101</v>
      </c>
      <c r="Y95" s="289"/>
      <c r="Z95" s="289"/>
      <c r="AB95" s="299" t="s">
        <v>3265</v>
      </c>
      <c r="AC95" s="5"/>
      <c r="AD95" s="291" t="s">
        <v>3265</v>
      </c>
      <c r="AE95" s="292"/>
      <c r="AF95" s="292"/>
      <c r="AG95" s="5"/>
      <c r="AH95" s="66">
        <f t="shared" si="47"/>
        <v>1</v>
      </c>
      <c r="AJ95" s="284" t="s">
        <v>3236</v>
      </c>
    </row>
    <row r="96" spans="1:42" ht="15" customHeight="1" thickBot="1">
      <c r="C96" s="73"/>
      <c r="D96" s="73"/>
      <c r="E96" s="73"/>
      <c r="F96" s="112">
        <f>SUM(F54:F95)</f>
        <v>1353788</v>
      </c>
      <c r="G96" s="112">
        <f>SUM(G54:G95)</f>
        <v>7230661</v>
      </c>
      <c r="H96" s="113">
        <f>H492</f>
        <v>5.3410585704704134</v>
      </c>
      <c r="J96" s="355">
        <f>J492</f>
        <v>3.0277398198785166E-2</v>
      </c>
      <c r="L96" s="112">
        <f>SUM(L54:L95)</f>
        <v>7675140.7023127275</v>
      </c>
      <c r="N96" s="112">
        <f>SUM(N54:N95)</f>
        <v>4263967.0568404058</v>
      </c>
      <c r="P96" s="114">
        <f>SUM(P54:P95)</f>
        <v>4270040</v>
      </c>
      <c r="Q96" s="77"/>
      <c r="R96" s="259">
        <f>SUM(R54:R95)</f>
        <v>6072.9431595947244</v>
      </c>
      <c r="S96" s="77"/>
      <c r="T96" s="137">
        <f t="shared" ref="T96" si="48">R96/N96</f>
        <v>1.4242472042208429E-3</v>
      </c>
      <c r="V96" s="114">
        <f>SUM(V54:V95)</f>
        <v>106751</v>
      </c>
      <c r="AE96" s="151"/>
      <c r="AF96" s="151"/>
      <c r="AL96" s="114">
        <f>SUM(AL54:AL95)</f>
        <v>393520</v>
      </c>
      <c r="AN96" s="114">
        <f>SUM(AN54:AN95)</f>
        <v>0</v>
      </c>
      <c r="AP96" s="114">
        <f>SUM(AP54:AP95)</f>
        <v>0</v>
      </c>
    </row>
    <row r="97" spans="2:31" ht="15" customHeight="1">
      <c r="C97" s="73"/>
      <c r="D97" s="73"/>
      <c r="E97" s="73"/>
      <c r="F97" s="76"/>
      <c r="G97" s="76"/>
      <c r="H97" s="76"/>
      <c r="P97" s="118"/>
      <c r="T97" s="92"/>
      <c r="V97" s="118"/>
      <c r="AE97" s="151"/>
    </row>
    <row r="98" spans="2:31" ht="15" customHeight="1">
      <c r="B98" s="122" t="s">
        <v>2020</v>
      </c>
      <c r="C98" s="123"/>
      <c r="D98" s="123"/>
      <c r="E98" s="123"/>
      <c r="F98" s="124"/>
      <c r="G98" s="125"/>
      <c r="H98" s="124"/>
      <c r="I98" s="125"/>
      <c r="J98" s="125"/>
      <c r="K98" s="125"/>
      <c r="L98" s="125"/>
      <c r="M98" s="125"/>
      <c r="N98" s="125"/>
      <c r="O98" s="125"/>
      <c r="P98" s="145"/>
      <c r="Q98" s="125"/>
      <c r="R98" s="140"/>
      <c r="S98" s="125"/>
      <c r="T98" s="141"/>
      <c r="U98" s="125"/>
      <c r="V98" s="145"/>
    </row>
    <row r="99" spans="2:31" ht="15" customHeight="1">
      <c r="F99" s="68"/>
      <c r="G99" s="68"/>
      <c r="P99" s="118"/>
      <c r="T99" s="92"/>
      <c r="V99" s="118"/>
    </row>
    <row r="100" spans="2:31" ht="15" customHeight="1">
      <c r="F100" s="473" t="s">
        <v>1474</v>
      </c>
      <c r="G100" s="473" t="s">
        <v>1874</v>
      </c>
      <c r="H100" s="474" t="s">
        <v>1475</v>
      </c>
      <c r="I100" s="152"/>
      <c r="J100" s="473" t="s">
        <v>2021</v>
      </c>
      <c r="K100" s="152"/>
      <c r="L100" s="473" t="s">
        <v>1876</v>
      </c>
      <c r="M100" s="152"/>
      <c r="N100" s="473" t="s">
        <v>1877</v>
      </c>
      <c r="O100" s="152"/>
      <c r="P100" s="479" t="s">
        <v>1884</v>
      </c>
      <c r="Q100" s="67"/>
      <c r="R100" s="480" t="s">
        <v>1886</v>
      </c>
      <c r="S100" s="67"/>
      <c r="T100" s="481" t="s">
        <v>1885</v>
      </c>
      <c r="U100" s="152"/>
      <c r="V100" s="479" t="s">
        <v>1883</v>
      </c>
    </row>
    <row r="101" spans="2:31" ht="15" customHeight="1">
      <c r="F101" s="473"/>
      <c r="G101" s="473"/>
      <c r="H101" s="474"/>
      <c r="I101" s="152"/>
      <c r="J101" s="473"/>
      <c r="K101" s="152"/>
      <c r="L101" s="473"/>
      <c r="M101" s="152"/>
      <c r="N101" s="473"/>
      <c r="O101" s="152"/>
      <c r="P101" s="479"/>
      <c r="Q101" s="67"/>
      <c r="R101" s="480"/>
      <c r="S101" s="67"/>
      <c r="T101" s="481"/>
      <c r="U101" s="152"/>
      <c r="V101" s="479"/>
    </row>
    <row r="102" spans="2:31" ht="15" customHeight="1">
      <c r="B102" s="115" t="s">
        <v>1473</v>
      </c>
      <c r="C102" s="115" t="s">
        <v>118</v>
      </c>
      <c r="D102" s="115" t="s">
        <v>1860</v>
      </c>
      <c r="E102" s="115" t="s">
        <v>1887</v>
      </c>
      <c r="F102" s="473"/>
      <c r="G102" s="473"/>
      <c r="H102" s="474"/>
      <c r="I102" s="152"/>
      <c r="J102" s="473"/>
      <c r="K102" s="152"/>
      <c r="L102" s="473"/>
      <c r="M102" s="152"/>
      <c r="N102" s="473"/>
      <c r="O102" s="152"/>
      <c r="P102" s="479"/>
      <c r="Q102" s="67"/>
      <c r="R102" s="480"/>
      <c r="S102" s="67"/>
      <c r="T102" s="481"/>
      <c r="U102" s="152"/>
      <c r="V102" s="479"/>
    </row>
    <row r="103" spans="2:31" ht="15" customHeight="1">
      <c r="D103" s="73"/>
      <c r="E103" s="72"/>
      <c r="F103" s="71"/>
      <c r="G103" s="71"/>
      <c r="H103" s="121"/>
      <c r="J103" s="71"/>
      <c r="L103" s="71"/>
      <c r="N103" s="71"/>
      <c r="P103" s="146"/>
      <c r="Q103" s="71"/>
      <c r="R103" s="147"/>
      <c r="S103" s="71"/>
      <c r="T103" s="148"/>
      <c r="V103" s="146"/>
    </row>
    <row r="104" spans="2:31" ht="15" customHeight="1">
      <c r="B104" s="68" t="s">
        <v>2771</v>
      </c>
      <c r="C104" s="73" t="s">
        <v>2482</v>
      </c>
      <c r="D104" s="73" t="s">
        <v>2483</v>
      </c>
      <c r="E104" s="73" t="s">
        <v>2484</v>
      </c>
      <c r="F104" s="76">
        <v>2114</v>
      </c>
      <c r="G104" s="76">
        <v>12496</v>
      </c>
      <c r="H104" s="100">
        <f>G104/F104</f>
        <v>5.911069063386944</v>
      </c>
      <c r="I104" s="72"/>
      <c r="J104" s="104">
        <f t="shared" ref="J104:J109" si="49">$J$26</f>
        <v>6.2E-2</v>
      </c>
      <c r="K104" s="72"/>
      <c r="L104" s="69">
        <f>G104*((1+J104)^2)</f>
        <v>14093.538624000001</v>
      </c>
      <c r="N104" s="69">
        <f t="shared" ref="N104:N109" si="50">L104/$N$6</f>
        <v>7829.7436800000005</v>
      </c>
      <c r="P104" s="81">
        <f t="shared" ref="P104:P112" si="51">ROUNDUP(N104/40,0)*40</f>
        <v>7840</v>
      </c>
      <c r="Q104" s="71"/>
      <c r="R104" s="74">
        <f t="shared" ref="R104:R112" si="52">P104-N104</f>
        <v>10.256319999999505</v>
      </c>
      <c r="S104" s="77"/>
      <c r="T104" s="75">
        <f t="shared" ref="T104:T151" si="53">R104/N104</f>
        <v>1.3099177213422527E-3</v>
      </c>
      <c r="U104" s="69"/>
      <c r="V104" s="81">
        <f t="shared" ref="V104:V112" si="54">P104/40</f>
        <v>196</v>
      </c>
    </row>
    <row r="105" spans="2:31" ht="15" customHeight="1">
      <c r="B105" s="68" t="s">
        <v>2771</v>
      </c>
      <c r="C105" s="73" t="s">
        <v>2482</v>
      </c>
      <c r="D105" s="73" t="s">
        <v>2483</v>
      </c>
      <c r="E105" s="73" t="s">
        <v>2485</v>
      </c>
      <c r="F105" s="76">
        <v>2980</v>
      </c>
      <c r="G105" s="76">
        <v>17400</v>
      </c>
      <c r="H105" s="100">
        <f t="shared" ref="H105:H170" si="55">G105/F105</f>
        <v>5.8389261744966445</v>
      </c>
      <c r="I105" s="72"/>
      <c r="J105" s="104">
        <f t="shared" si="49"/>
        <v>6.2E-2</v>
      </c>
      <c r="K105" s="72"/>
      <c r="L105" s="69">
        <f t="shared" ref="L105:L109" si="56">G105*((1+J105)^2)</f>
        <v>19624.4856</v>
      </c>
      <c r="N105" s="69">
        <f t="shared" si="50"/>
        <v>10902.492</v>
      </c>
      <c r="P105" s="81">
        <f t="shared" si="51"/>
        <v>10920</v>
      </c>
      <c r="Q105" s="71"/>
      <c r="R105" s="74">
        <f t="shared" si="52"/>
        <v>17.507999999999811</v>
      </c>
      <c r="S105" s="77"/>
      <c r="T105" s="75">
        <f t="shared" si="53"/>
        <v>1.6058713916047643E-3</v>
      </c>
      <c r="U105" s="69"/>
      <c r="V105" s="81">
        <f t="shared" si="54"/>
        <v>273</v>
      </c>
    </row>
    <row r="106" spans="2:31" ht="15" customHeight="1">
      <c r="B106" s="68" t="s">
        <v>2771</v>
      </c>
      <c r="C106" s="73" t="s">
        <v>2482</v>
      </c>
      <c r="D106" s="73" t="s">
        <v>2483</v>
      </c>
      <c r="E106" s="73" t="s">
        <v>2486</v>
      </c>
      <c r="F106" s="76">
        <v>2821</v>
      </c>
      <c r="G106" s="76">
        <v>17615</v>
      </c>
      <c r="H106" s="100">
        <f t="shared" si="55"/>
        <v>6.2442396313364057</v>
      </c>
      <c r="I106" s="72"/>
      <c r="J106" s="104">
        <f t="shared" si="49"/>
        <v>6.2E-2</v>
      </c>
      <c r="K106" s="72"/>
      <c r="L106" s="69">
        <f t="shared" si="56"/>
        <v>19866.97206</v>
      </c>
      <c r="N106" s="69">
        <f t="shared" si="50"/>
        <v>11037.206700000001</v>
      </c>
      <c r="P106" s="81">
        <f t="shared" si="51"/>
        <v>11040</v>
      </c>
      <c r="Q106" s="71"/>
      <c r="R106" s="74">
        <f t="shared" si="52"/>
        <v>2.7932999999993626</v>
      </c>
      <c r="S106" s="77"/>
      <c r="T106" s="75">
        <f t="shared" si="53"/>
        <v>2.5308033779954147E-4</v>
      </c>
      <c r="U106" s="69"/>
      <c r="V106" s="81">
        <f t="shared" si="54"/>
        <v>276</v>
      </c>
    </row>
    <row r="107" spans="2:31" ht="15" customHeight="1">
      <c r="B107" s="68" t="s">
        <v>2771</v>
      </c>
      <c r="C107" s="73" t="s">
        <v>2482</v>
      </c>
      <c r="D107" s="73" t="s">
        <v>2483</v>
      </c>
      <c r="E107" s="73" t="s">
        <v>2487</v>
      </c>
      <c r="F107" s="76">
        <v>3529</v>
      </c>
      <c r="G107" s="76">
        <v>23348</v>
      </c>
      <c r="H107" s="100">
        <f t="shared" si="55"/>
        <v>6.6160385378294135</v>
      </c>
      <c r="I107" s="72"/>
      <c r="J107" s="104">
        <f t="shared" si="49"/>
        <v>6.2E-2</v>
      </c>
      <c r="K107" s="72"/>
      <c r="L107" s="69">
        <f t="shared" si="56"/>
        <v>26332.901712000003</v>
      </c>
      <c r="N107" s="69">
        <f t="shared" si="50"/>
        <v>14629.389840000002</v>
      </c>
      <c r="P107" s="81">
        <f t="shared" si="51"/>
        <v>14640</v>
      </c>
      <c r="Q107" s="71"/>
      <c r="R107" s="74">
        <f t="shared" si="52"/>
        <v>10.610159999998359</v>
      </c>
      <c r="S107" s="77"/>
      <c r="T107" s="75">
        <f t="shared" si="53"/>
        <v>7.2526333059960062E-4</v>
      </c>
      <c r="U107" s="69"/>
      <c r="V107" s="81">
        <f t="shared" si="54"/>
        <v>366</v>
      </c>
    </row>
    <row r="108" spans="2:31" ht="15" customHeight="1">
      <c r="B108" s="68" t="s">
        <v>2771</v>
      </c>
      <c r="C108" s="73" t="s">
        <v>2482</v>
      </c>
      <c r="D108" s="73" t="s">
        <v>2483</v>
      </c>
      <c r="E108" s="73" t="s">
        <v>2488</v>
      </c>
      <c r="F108" s="76">
        <v>4165</v>
      </c>
      <c r="G108" s="76">
        <v>23204</v>
      </c>
      <c r="H108" s="100">
        <f t="shared" si="55"/>
        <v>5.5711884753901559</v>
      </c>
      <c r="I108" s="72"/>
      <c r="J108" s="104">
        <f t="shared" si="49"/>
        <v>6.2E-2</v>
      </c>
      <c r="K108" s="72"/>
      <c r="L108" s="69">
        <f t="shared" si="56"/>
        <v>26170.492176000003</v>
      </c>
      <c r="N108" s="69">
        <f t="shared" si="50"/>
        <v>14539.162320000001</v>
      </c>
      <c r="P108" s="81">
        <f t="shared" si="51"/>
        <v>14560</v>
      </c>
      <c r="Q108" s="71"/>
      <c r="R108" s="74">
        <f t="shared" si="52"/>
        <v>20.837679999998727</v>
      </c>
      <c r="S108" s="77"/>
      <c r="T108" s="75">
        <f t="shared" si="53"/>
        <v>1.4332104932437899E-3</v>
      </c>
      <c r="U108" s="69"/>
      <c r="V108" s="81">
        <f t="shared" si="54"/>
        <v>364</v>
      </c>
    </row>
    <row r="109" spans="2:31" ht="15" customHeight="1">
      <c r="B109" s="68" t="s">
        <v>2771</v>
      </c>
      <c r="C109" s="73" t="s">
        <v>2482</v>
      </c>
      <c r="D109" s="73" t="s">
        <v>2483</v>
      </c>
      <c r="E109" s="73" t="s">
        <v>2489</v>
      </c>
      <c r="F109" s="76">
        <v>2688</v>
      </c>
      <c r="G109" s="76">
        <v>14976</v>
      </c>
      <c r="H109" s="100">
        <f t="shared" si="55"/>
        <v>5.5714285714285712</v>
      </c>
      <c r="I109" s="72"/>
      <c r="J109" s="104">
        <f t="shared" si="49"/>
        <v>6.2E-2</v>
      </c>
      <c r="K109" s="72"/>
      <c r="L109" s="69">
        <f t="shared" si="56"/>
        <v>16890.591744000001</v>
      </c>
      <c r="N109" s="69">
        <f t="shared" si="50"/>
        <v>9383.6620800000001</v>
      </c>
      <c r="P109" s="81">
        <f t="shared" si="51"/>
        <v>9400</v>
      </c>
      <c r="Q109" s="71"/>
      <c r="R109" s="74">
        <f t="shared" si="52"/>
        <v>16.33791999999994</v>
      </c>
      <c r="S109" s="77"/>
      <c r="T109" s="75">
        <f t="shared" si="53"/>
        <v>1.7411027657125457E-3</v>
      </c>
      <c r="U109" s="69"/>
      <c r="V109" s="81">
        <f t="shared" si="54"/>
        <v>235</v>
      </c>
    </row>
    <row r="110" spans="2:31" ht="15" customHeight="1" thickBot="1">
      <c r="B110" s="97" t="s">
        <v>2771</v>
      </c>
      <c r="C110" s="98" t="s">
        <v>2482</v>
      </c>
      <c r="D110" s="98" t="s">
        <v>2483</v>
      </c>
      <c r="E110" s="97" t="s">
        <v>1</v>
      </c>
      <c r="F110" s="82">
        <f>SUM(F104:F109)</f>
        <v>18297</v>
      </c>
      <c r="G110" s="82">
        <f>SUM(G104:G109)</f>
        <v>109039</v>
      </c>
      <c r="H110" s="192">
        <f t="shared" si="55"/>
        <v>5.959392250095644</v>
      </c>
      <c r="I110" s="72"/>
      <c r="J110" s="191"/>
      <c r="K110" s="72"/>
      <c r="L110" s="82">
        <f>SUM(L104:L109)</f>
        <v>122978.981916</v>
      </c>
      <c r="N110" s="82">
        <f>SUM(N104:N109)</f>
        <v>68321.656620000009</v>
      </c>
      <c r="P110" s="82">
        <f>SUM(P104:P109)</f>
        <v>68400</v>
      </c>
      <c r="Q110" s="71"/>
      <c r="R110" s="177">
        <f>SUM(R104:R109)</f>
        <v>78.343379999995705</v>
      </c>
      <c r="S110" s="77"/>
      <c r="T110" s="83">
        <f t="shared" ref="T110" si="57">R110/N110</f>
        <v>1.1466844317861871E-3</v>
      </c>
      <c r="V110" s="82">
        <f>SUM(V104:V109)</f>
        <v>1710</v>
      </c>
    </row>
    <row r="111" spans="2:31" ht="15" customHeight="1">
      <c r="C111" s="73"/>
      <c r="D111" s="73"/>
      <c r="E111" s="72"/>
      <c r="F111" s="68"/>
      <c r="G111" s="68"/>
      <c r="H111" s="100"/>
    </row>
    <row r="112" spans="2:31" ht="15" customHeight="1">
      <c r="B112" s="68" t="s">
        <v>2771</v>
      </c>
      <c r="C112" s="73" t="s">
        <v>2490</v>
      </c>
      <c r="D112" s="73" t="s">
        <v>2491</v>
      </c>
      <c r="E112" s="73" t="s">
        <v>2492</v>
      </c>
      <c r="F112" s="76">
        <v>5897</v>
      </c>
      <c r="G112" s="76">
        <v>43022</v>
      </c>
      <c r="H112" s="100">
        <f t="shared" si="55"/>
        <v>7.2955740206884858</v>
      </c>
      <c r="I112" s="72"/>
      <c r="J112" s="104">
        <f t="shared" ref="J112:J121" si="58">$J$17</f>
        <v>1.17E-2</v>
      </c>
      <c r="K112" s="72"/>
      <c r="L112" s="69">
        <f t="shared" ref="L112" si="59">G112*((1+J112)^2)</f>
        <v>44034.604081580008</v>
      </c>
      <c r="N112" s="69">
        <f>L112/$N$6</f>
        <v>24463.668934211117</v>
      </c>
      <c r="P112" s="81">
        <f t="shared" si="51"/>
        <v>24480</v>
      </c>
      <c r="Q112" s="71"/>
      <c r="R112" s="74">
        <f t="shared" si="52"/>
        <v>16.331065788883279</v>
      </c>
      <c r="S112" s="77"/>
      <c r="T112" s="75">
        <f t="shared" si="53"/>
        <v>6.6756404498448591E-4</v>
      </c>
      <c r="U112" s="69"/>
      <c r="V112" s="81">
        <f t="shared" si="54"/>
        <v>612</v>
      </c>
    </row>
    <row r="113" spans="2:22" ht="15" customHeight="1">
      <c r="B113" s="68" t="s">
        <v>2771</v>
      </c>
      <c r="C113" s="73" t="s">
        <v>2490</v>
      </c>
      <c r="D113" s="73" t="s">
        <v>2491</v>
      </c>
      <c r="E113" s="73" t="s">
        <v>2493</v>
      </c>
      <c r="F113" s="76">
        <v>2287</v>
      </c>
      <c r="G113" s="76">
        <v>11954</v>
      </c>
      <c r="H113" s="100">
        <f t="shared" si="55"/>
        <v>5.2269348491473542</v>
      </c>
      <c r="I113" s="72"/>
      <c r="J113" s="104">
        <f t="shared" si="58"/>
        <v>1.17E-2</v>
      </c>
      <c r="K113" s="72"/>
      <c r="L113" s="69">
        <f t="shared" ref="L113:L121" si="60">G113*((1+J113)^2)</f>
        <v>12235.359983060001</v>
      </c>
      <c r="N113" s="69">
        <f t="shared" ref="N113:N121" si="61">L113/$N$6</f>
        <v>6797.4222128111114</v>
      </c>
      <c r="P113" s="81">
        <f t="shared" ref="P113:P121" si="62">ROUNDUP(N113/40,0)*40</f>
        <v>6800</v>
      </c>
      <c r="Q113" s="71"/>
      <c r="R113" s="74">
        <f t="shared" ref="R113:R121" si="63">P113-N113</f>
        <v>2.5777871888885784</v>
      </c>
      <c r="S113" s="77"/>
      <c r="T113" s="75">
        <f t="shared" ref="T113:T121" si="64">R113/N113</f>
        <v>3.7923011226670888E-4</v>
      </c>
      <c r="U113" s="69"/>
      <c r="V113" s="81">
        <f t="shared" ref="V113:V121" si="65">P113/40</f>
        <v>170</v>
      </c>
    </row>
    <row r="114" spans="2:22" ht="15" customHeight="1">
      <c r="B114" s="68" t="s">
        <v>2771</v>
      </c>
      <c r="C114" s="73" t="s">
        <v>2490</v>
      </c>
      <c r="D114" s="73" t="s">
        <v>2491</v>
      </c>
      <c r="E114" s="73" t="s">
        <v>2494</v>
      </c>
      <c r="F114" s="76">
        <v>2147</v>
      </c>
      <c r="G114" s="76">
        <v>11135</v>
      </c>
      <c r="H114" s="100">
        <f t="shared" si="55"/>
        <v>5.1863064741499771</v>
      </c>
      <c r="I114" s="72"/>
      <c r="J114" s="104">
        <f t="shared" si="58"/>
        <v>1.17E-2</v>
      </c>
      <c r="K114" s="72"/>
      <c r="L114" s="69">
        <f t="shared" si="60"/>
        <v>11397.083270150002</v>
      </c>
      <c r="N114" s="69">
        <f t="shared" si="61"/>
        <v>6331.7129278611119</v>
      </c>
      <c r="P114" s="81">
        <f t="shared" si="62"/>
        <v>6360</v>
      </c>
      <c r="Q114" s="71"/>
      <c r="R114" s="74">
        <f t="shared" si="63"/>
        <v>28.287072138888107</v>
      </c>
      <c r="S114" s="77"/>
      <c r="T114" s="75">
        <f t="shared" si="64"/>
        <v>4.4675228427394353E-3</v>
      </c>
      <c r="U114" s="69"/>
      <c r="V114" s="81">
        <f t="shared" si="65"/>
        <v>159</v>
      </c>
    </row>
    <row r="115" spans="2:22" ht="15" customHeight="1">
      <c r="B115" s="68" t="s">
        <v>2771</v>
      </c>
      <c r="C115" s="73" t="s">
        <v>2490</v>
      </c>
      <c r="D115" s="73" t="s">
        <v>2491</v>
      </c>
      <c r="E115" s="73" t="s">
        <v>2495</v>
      </c>
      <c r="F115" s="76">
        <v>3243</v>
      </c>
      <c r="G115" s="76">
        <v>14590</v>
      </c>
      <c r="H115" s="100">
        <f t="shared" si="55"/>
        <v>4.498920752389763</v>
      </c>
      <c r="I115" s="72"/>
      <c r="J115" s="104">
        <f t="shared" si="58"/>
        <v>1.17E-2</v>
      </c>
      <c r="K115" s="72"/>
      <c r="L115" s="69">
        <f t="shared" si="60"/>
        <v>14933.403225100003</v>
      </c>
      <c r="N115" s="69">
        <f t="shared" si="61"/>
        <v>8296.335125055557</v>
      </c>
      <c r="P115" s="81">
        <f t="shared" si="62"/>
        <v>8320</v>
      </c>
      <c r="Q115" s="71"/>
      <c r="R115" s="74">
        <f t="shared" si="63"/>
        <v>23.664874944443</v>
      </c>
      <c r="S115" s="77"/>
      <c r="T115" s="75">
        <f t="shared" si="64"/>
        <v>2.8524492547285481E-3</v>
      </c>
      <c r="U115" s="69"/>
      <c r="V115" s="81">
        <f t="shared" si="65"/>
        <v>208</v>
      </c>
    </row>
    <row r="116" spans="2:22" ht="15" customHeight="1">
      <c r="B116" s="68" t="s">
        <v>2771</v>
      </c>
      <c r="C116" s="73" t="s">
        <v>2490</v>
      </c>
      <c r="D116" s="73" t="s">
        <v>2491</v>
      </c>
      <c r="E116" s="73" t="s">
        <v>2496</v>
      </c>
      <c r="F116" s="76">
        <v>8143</v>
      </c>
      <c r="G116" s="76">
        <v>42790</v>
      </c>
      <c r="H116" s="100">
        <f t="shared" si="55"/>
        <v>5.2548200908755991</v>
      </c>
      <c r="I116" s="72"/>
      <c r="J116" s="104">
        <f t="shared" si="58"/>
        <v>1.17E-2</v>
      </c>
      <c r="K116" s="72"/>
      <c r="L116" s="69">
        <f t="shared" si="60"/>
        <v>43797.143523100007</v>
      </c>
      <c r="N116" s="69">
        <f t="shared" si="61"/>
        <v>24331.746401722226</v>
      </c>
      <c r="P116" s="81">
        <f t="shared" si="62"/>
        <v>24360</v>
      </c>
      <c r="Q116" s="71"/>
      <c r="R116" s="74">
        <f t="shared" si="63"/>
        <v>28.253598277773563</v>
      </c>
      <c r="S116" s="77"/>
      <c r="T116" s="75">
        <f t="shared" si="64"/>
        <v>1.16118250664382E-3</v>
      </c>
      <c r="U116" s="69"/>
      <c r="V116" s="81">
        <f t="shared" si="65"/>
        <v>609</v>
      </c>
    </row>
    <row r="117" spans="2:22" ht="15" customHeight="1">
      <c r="B117" s="68" t="s">
        <v>2771</v>
      </c>
      <c r="C117" s="73" t="s">
        <v>2490</v>
      </c>
      <c r="D117" s="73" t="s">
        <v>2491</v>
      </c>
      <c r="E117" s="73" t="s">
        <v>2497</v>
      </c>
      <c r="F117" s="76">
        <v>2954</v>
      </c>
      <c r="G117" s="76">
        <v>17051</v>
      </c>
      <c r="H117" s="100">
        <f t="shared" si="55"/>
        <v>5.772173324306026</v>
      </c>
      <c r="I117" s="72"/>
      <c r="J117" s="104">
        <f t="shared" si="58"/>
        <v>1.17E-2</v>
      </c>
      <c r="K117" s="72"/>
      <c r="L117" s="69">
        <f t="shared" si="60"/>
        <v>17452.327511390002</v>
      </c>
      <c r="N117" s="69">
        <f t="shared" si="61"/>
        <v>9695.7375063277777</v>
      </c>
      <c r="P117" s="81">
        <f t="shared" si="62"/>
        <v>9720</v>
      </c>
      <c r="Q117" s="71"/>
      <c r="R117" s="74">
        <f t="shared" si="63"/>
        <v>24.262493672222263</v>
      </c>
      <c r="S117" s="77"/>
      <c r="T117" s="75">
        <f t="shared" si="64"/>
        <v>2.5023876374940749E-3</v>
      </c>
      <c r="U117" s="69"/>
      <c r="V117" s="81">
        <f t="shared" si="65"/>
        <v>243</v>
      </c>
    </row>
    <row r="118" spans="2:22" ht="15" customHeight="1">
      <c r="B118" s="68" t="s">
        <v>2771</v>
      </c>
      <c r="C118" s="73" t="s">
        <v>2490</v>
      </c>
      <c r="D118" s="73" t="s">
        <v>2491</v>
      </c>
      <c r="E118" s="73" t="s">
        <v>2498</v>
      </c>
      <c r="F118" s="76">
        <v>2566</v>
      </c>
      <c r="G118" s="76">
        <v>14207</v>
      </c>
      <c r="H118" s="100">
        <f t="shared" si="55"/>
        <v>5.5366328916601715</v>
      </c>
      <c r="I118" s="72"/>
      <c r="J118" s="104">
        <f t="shared" si="58"/>
        <v>1.17E-2</v>
      </c>
      <c r="K118" s="72"/>
      <c r="L118" s="69">
        <f t="shared" si="60"/>
        <v>14541.388596230003</v>
      </c>
      <c r="N118" s="69">
        <f t="shared" si="61"/>
        <v>8078.5492201277793</v>
      </c>
      <c r="P118" s="81">
        <f t="shared" si="62"/>
        <v>8080</v>
      </c>
      <c r="Q118" s="71"/>
      <c r="R118" s="74">
        <f t="shared" si="63"/>
        <v>1.4507798722206644</v>
      </c>
      <c r="S118" s="77"/>
      <c r="T118" s="75">
        <f t="shared" si="64"/>
        <v>1.7958420908125843E-4</v>
      </c>
      <c r="U118" s="69"/>
      <c r="V118" s="81">
        <f t="shared" si="65"/>
        <v>202</v>
      </c>
    </row>
    <row r="119" spans="2:22" ht="15" customHeight="1">
      <c r="B119" s="68" t="s">
        <v>2771</v>
      </c>
      <c r="C119" s="73" t="s">
        <v>2490</v>
      </c>
      <c r="D119" s="73" t="s">
        <v>2491</v>
      </c>
      <c r="E119" s="73" t="s">
        <v>2499</v>
      </c>
      <c r="F119" s="76">
        <v>1998</v>
      </c>
      <c r="G119" s="76">
        <v>11412</v>
      </c>
      <c r="H119" s="100">
        <f t="shared" si="55"/>
        <v>5.711711711711712</v>
      </c>
      <c r="I119" s="72"/>
      <c r="J119" s="104">
        <f t="shared" si="58"/>
        <v>1.17E-2</v>
      </c>
      <c r="K119" s="72"/>
      <c r="L119" s="69">
        <f t="shared" si="60"/>
        <v>11680.602988680002</v>
      </c>
      <c r="N119" s="69">
        <f t="shared" si="61"/>
        <v>6489.2238826000012</v>
      </c>
      <c r="P119" s="81">
        <f t="shared" si="62"/>
        <v>6520</v>
      </c>
      <c r="Q119" s="71"/>
      <c r="R119" s="74">
        <f t="shared" si="63"/>
        <v>30.776117399998839</v>
      </c>
      <c r="S119" s="77"/>
      <c r="T119" s="75">
        <f t="shared" si="64"/>
        <v>4.7426499619655504E-3</v>
      </c>
      <c r="U119" s="69"/>
      <c r="V119" s="81">
        <f t="shared" si="65"/>
        <v>163</v>
      </c>
    </row>
    <row r="120" spans="2:22" ht="15" customHeight="1">
      <c r="B120" s="68" t="s">
        <v>2771</v>
      </c>
      <c r="C120" s="73" t="s">
        <v>2490</v>
      </c>
      <c r="D120" s="73" t="s">
        <v>2491</v>
      </c>
      <c r="E120" s="73" t="s">
        <v>2500</v>
      </c>
      <c r="F120" s="76">
        <v>3006</v>
      </c>
      <c r="G120" s="76">
        <v>17161</v>
      </c>
      <c r="H120" s="100">
        <f t="shared" si="55"/>
        <v>5.7089155023286757</v>
      </c>
      <c r="I120" s="72"/>
      <c r="J120" s="104">
        <f t="shared" si="58"/>
        <v>1.17E-2</v>
      </c>
      <c r="K120" s="72"/>
      <c r="L120" s="69">
        <f t="shared" si="60"/>
        <v>17564.916569290002</v>
      </c>
      <c r="N120" s="69">
        <f t="shared" si="61"/>
        <v>9758.2869829388892</v>
      </c>
      <c r="P120" s="81">
        <f t="shared" si="62"/>
        <v>9760</v>
      </c>
      <c r="Q120" s="71"/>
      <c r="R120" s="74">
        <f t="shared" si="63"/>
        <v>1.7130170611108042</v>
      </c>
      <c r="S120" s="77"/>
      <c r="T120" s="75">
        <f t="shared" si="64"/>
        <v>1.7554485373363115E-4</v>
      </c>
      <c r="U120" s="69"/>
      <c r="V120" s="81">
        <f t="shared" si="65"/>
        <v>244</v>
      </c>
    </row>
    <row r="121" spans="2:22" ht="15" customHeight="1">
      <c r="B121" s="68" t="s">
        <v>2771</v>
      </c>
      <c r="C121" s="73" t="s">
        <v>2490</v>
      </c>
      <c r="D121" s="73" t="s">
        <v>2491</v>
      </c>
      <c r="E121" s="73" t="s">
        <v>2501</v>
      </c>
      <c r="F121" s="76">
        <v>9385</v>
      </c>
      <c r="G121" s="76">
        <v>49491</v>
      </c>
      <c r="H121" s="100">
        <f t="shared" si="55"/>
        <v>5.2734150239744269</v>
      </c>
      <c r="I121" s="72"/>
      <c r="J121" s="104">
        <f t="shared" si="58"/>
        <v>1.17E-2</v>
      </c>
      <c r="K121" s="72"/>
      <c r="L121" s="69">
        <f t="shared" si="60"/>
        <v>50655.864222990007</v>
      </c>
      <c r="N121" s="69">
        <f t="shared" si="61"/>
        <v>28142.146790550003</v>
      </c>
      <c r="P121" s="81">
        <f t="shared" si="62"/>
        <v>28160</v>
      </c>
      <c r="Q121" s="71"/>
      <c r="R121" s="74">
        <f t="shared" si="63"/>
        <v>17.853209449996939</v>
      </c>
      <c r="S121" s="77"/>
      <c r="T121" s="75">
        <f t="shared" si="64"/>
        <v>6.3439401346566645E-4</v>
      </c>
      <c r="U121" s="69"/>
      <c r="V121" s="81">
        <f t="shared" si="65"/>
        <v>704</v>
      </c>
    </row>
    <row r="122" spans="2:22" ht="15" customHeight="1" thickBot="1">
      <c r="B122" s="97" t="s">
        <v>2771</v>
      </c>
      <c r="C122" s="98" t="s">
        <v>2490</v>
      </c>
      <c r="D122" s="98" t="s">
        <v>2491</v>
      </c>
      <c r="E122" s="97" t="s">
        <v>1</v>
      </c>
      <c r="F122" s="82">
        <f>SUM(F112:F121)</f>
        <v>41626</v>
      </c>
      <c r="G122" s="82">
        <f>SUM(G112:G121)</f>
        <v>232813</v>
      </c>
      <c r="H122" s="192">
        <f t="shared" si="55"/>
        <v>5.5929707394416948</v>
      </c>
      <c r="I122" s="72"/>
      <c r="J122" s="191"/>
      <c r="K122" s="72"/>
      <c r="L122" s="82">
        <f>SUM(L112:L121)</f>
        <v>238292.69397157006</v>
      </c>
      <c r="N122" s="82">
        <f>SUM(N112:N121)</f>
        <v>132384.82998420557</v>
      </c>
      <c r="P122" s="82">
        <f>SUM(P112:P121)</f>
        <v>132560</v>
      </c>
      <c r="Q122" s="71"/>
      <c r="R122" s="177">
        <f>SUM(R112:R121)</f>
        <v>175.17001579442604</v>
      </c>
      <c r="S122" s="77"/>
      <c r="T122" s="83">
        <f t="shared" si="53"/>
        <v>1.3231879801887047E-3</v>
      </c>
      <c r="V122" s="82">
        <f>SUM(V112:V121)</f>
        <v>3314</v>
      </c>
    </row>
    <row r="123" spans="2:22" ht="15" customHeight="1">
      <c r="C123" s="73"/>
      <c r="D123" s="73"/>
      <c r="E123" s="72"/>
      <c r="F123" s="68"/>
      <c r="G123" s="68"/>
      <c r="H123" s="100"/>
    </row>
    <row r="124" spans="2:22" ht="15" customHeight="1">
      <c r="B124" s="68" t="s">
        <v>2771</v>
      </c>
      <c r="C124" s="73" t="s">
        <v>2502</v>
      </c>
      <c r="D124" s="73" t="s">
        <v>2503</v>
      </c>
      <c r="E124" s="73" t="s">
        <v>2504</v>
      </c>
      <c r="F124" s="76">
        <v>3846</v>
      </c>
      <c r="G124" s="76">
        <v>20431</v>
      </c>
      <c r="H124" s="100">
        <f t="shared" si="55"/>
        <v>5.3122724908996357</v>
      </c>
      <c r="I124" s="72"/>
      <c r="J124" s="104">
        <f t="shared" ref="J124:J139" si="66">$J$24</f>
        <v>1.77E-2</v>
      </c>
      <c r="K124" s="72"/>
      <c r="L124" s="69">
        <f t="shared" ref="L124:L139" si="67">G124*((1+J124)^2)</f>
        <v>21160.658227990003</v>
      </c>
      <c r="N124" s="69">
        <f t="shared" ref="N124:N139" si="68">L124/$N$6</f>
        <v>11755.921237772223</v>
      </c>
      <c r="P124" s="81">
        <f t="shared" ref="P124:P139" si="69">ROUNDUP(N124/40,0)*40</f>
        <v>11760</v>
      </c>
      <c r="Q124" s="71"/>
      <c r="R124" s="74">
        <f t="shared" ref="R124:R139" si="70">P124-N124</f>
        <v>4.0787622277766786</v>
      </c>
      <c r="S124" s="77"/>
      <c r="T124" s="75">
        <f t="shared" ref="T124:T139" si="71">R124/N124</f>
        <v>3.4695385799893421E-4</v>
      </c>
      <c r="U124" s="69"/>
      <c r="V124" s="81">
        <f t="shared" ref="V124:V139" si="72">P124/40</f>
        <v>294</v>
      </c>
    </row>
    <row r="125" spans="2:22" ht="15" customHeight="1">
      <c r="B125" s="68" t="s">
        <v>2771</v>
      </c>
      <c r="C125" s="73" t="s">
        <v>2502</v>
      </c>
      <c r="D125" s="73" t="s">
        <v>2503</v>
      </c>
      <c r="E125" s="73" t="s">
        <v>2505</v>
      </c>
      <c r="F125" s="76">
        <v>1148</v>
      </c>
      <c r="G125" s="76">
        <v>6061</v>
      </c>
      <c r="H125" s="100">
        <f t="shared" si="55"/>
        <v>5.279616724738676</v>
      </c>
      <c r="I125" s="72"/>
      <c r="J125" s="104">
        <f t="shared" si="66"/>
        <v>1.77E-2</v>
      </c>
      <c r="K125" s="72"/>
      <c r="L125" s="69">
        <f t="shared" si="67"/>
        <v>6277.4582506900006</v>
      </c>
      <c r="N125" s="69">
        <f t="shared" si="68"/>
        <v>3487.4768059388889</v>
      </c>
      <c r="P125" s="81">
        <f t="shared" si="69"/>
        <v>3520</v>
      </c>
      <c r="Q125" s="71"/>
      <c r="R125" s="74">
        <f t="shared" si="70"/>
        <v>32.523194061111099</v>
      </c>
      <c r="S125" s="77"/>
      <c r="T125" s="75">
        <f t="shared" si="71"/>
        <v>9.3257090644235253E-3</v>
      </c>
      <c r="U125" s="69"/>
      <c r="V125" s="81">
        <f t="shared" si="72"/>
        <v>88</v>
      </c>
    </row>
    <row r="126" spans="2:22" ht="15" customHeight="1">
      <c r="B126" s="68" t="s">
        <v>2771</v>
      </c>
      <c r="C126" s="73" t="s">
        <v>2502</v>
      </c>
      <c r="D126" s="73" t="s">
        <v>2503</v>
      </c>
      <c r="E126" s="73" t="s">
        <v>2506</v>
      </c>
      <c r="F126" s="76">
        <v>2244</v>
      </c>
      <c r="G126" s="76">
        <v>11778</v>
      </c>
      <c r="H126" s="100">
        <f t="shared" si="55"/>
        <v>5.2486631016042784</v>
      </c>
      <c r="I126" s="72"/>
      <c r="J126" s="104">
        <f t="shared" si="66"/>
        <v>1.77E-2</v>
      </c>
      <c r="K126" s="72"/>
      <c r="L126" s="69">
        <f t="shared" si="67"/>
        <v>12198.631129620002</v>
      </c>
      <c r="N126" s="69">
        <f t="shared" si="68"/>
        <v>6777.0172942333338</v>
      </c>
      <c r="P126" s="81">
        <f t="shared" si="69"/>
        <v>6800</v>
      </c>
      <c r="Q126" s="71"/>
      <c r="R126" s="74">
        <f t="shared" si="70"/>
        <v>22.982705766666186</v>
      </c>
      <c r="S126" s="77"/>
      <c r="T126" s="75">
        <f t="shared" si="71"/>
        <v>3.3912715238638268E-3</v>
      </c>
      <c r="U126" s="69"/>
      <c r="V126" s="81">
        <f t="shared" si="72"/>
        <v>170</v>
      </c>
    </row>
    <row r="127" spans="2:22" ht="15" customHeight="1">
      <c r="B127" s="68" t="s">
        <v>2771</v>
      </c>
      <c r="C127" s="73" t="s">
        <v>2502</v>
      </c>
      <c r="D127" s="73" t="s">
        <v>2503</v>
      </c>
      <c r="E127" s="73" t="s">
        <v>2507</v>
      </c>
      <c r="F127" s="76">
        <v>2213</v>
      </c>
      <c r="G127" s="76">
        <v>11525</v>
      </c>
      <c r="H127" s="100">
        <f t="shared" si="55"/>
        <v>5.2078626299141435</v>
      </c>
      <c r="I127" s="72"/>
      <c r="J127" s="104">
        <f t="shared" si="66"/>
        <v>1.77E-2</v>
      </c>
      <c r="K127" s="72"/>
      <c r="L127" s="69">
        <f t="shared" si="67"/>
        <v>11936.595667250001</v>
      </c>
      <c r="N127" s="69">
        <f t="shared" si="68"/>
        <v>6631.4420373611119</v>
      </c>
      <c r="P127" s="81">
        <f t="shared" si="69"/>
        <v>6640</v>
      </c>
      <c r="Q127" s="71"/>
      <c r="R127" s="74">
        <f t="shared" si="70"/>
        <v>8.557962638888057</v>
      </c>
      <c r="S127" s="77"/>
      <c r="T127" s="75">
        <f t="shared" si="71"/>
        <v>1.2905130725222437E-3</v>
      </c>
      <c r="U127" s="69"/>
      <c r="V127" s="81">
        <f t="shared" si="72"/>
        <v>166</v>
      </c>
    </row>
    <row r="128" spans="2:22" ht="15" customHeight="1">
      <c r="B128" s="68" t="s">
        <v>2771</v>
      </c>
      <c r="C128" s="73" t="s">
        <v>2502</v>
      </c>
      <c r="D128" s="73" t="s">
        <v>2503</v>
      </c>
      <c r="E128" s="73" t="s">
        <v>2508</v>
      </c>
      <c r="F128" s="76">
        <v>2541</v>
      </c>
      <c r="G128" s="76">
        <v>12120</v>
      </c>
      <c r="H128" s="100">
        <f t="shared" si="55"/>
        <v>4.7697756788665879</v>
      </c>
      <c r="J128" s="104">
        <f t="shared" si="66"/>
        <v>1.77E-2</v>
      </c>
      <c r="L128" s="69">
        <f t="shared" si="67"/>
        <v>12552.845074800001</v>
      </c>
      <c r="N128" s="69">
        <f t="shared" si="68"/>
        <v>6973.8028193333339</v>
      </c>
      <c r="P128" s="81">
        <f t="shared" si="69"/>
        <v>7000</v>
      </c>
      <c r="Q128" s="71"/>
      <c r="R128" s="74">
        <f t="shared" si="70"/>
        <v>26.1971806666661</v>
      </c>
      <c r="S128" s="77"/>
      <c r="T128" s="75">
        <f t="shared" si="71"/>
        <v>3.7565129593340636E-3</v>
      </c>
      <c r="U128" s="69"/>
      <c r="V128" s="81">
        <f t="shared" si="72"/>
        <v>175</v>
      </c>
    </row>
    <row r="129" spans="2:23" ht="15" customHeight="1">
      <c r="B129" s="68" t="s">
        <v>2771</v>
      </c>
      <c r="C129" s="73" t="s">
        <v>2502</v>
      </c>
      <c r="D129" s="73" t="s">
        <v>2503</v>
      </c>
      <c r="E129" s="73" t="s">
        <v>2509</v>
      </c>
      <c r="F129" s="76">
        <v>1591</v>
      </c>
      <c r="G129" s="76">
        <v>8732</v>
      </c>
      <c r="H129" s="100">
        <f t="shared" si="55"/>
        <v>5.4883720930232558</v>
      </c>
      <c r="J129" s="104">
        <f t="shared" si="66"/>
        <v>1.77E-2</v>
      </c>
      <c r="L129" s="69">
        <f t="shared" si="67"/>
        <v>9043.8484482800013</v>
      </c>
      <c r="N129" s="69">
        <f t="shared" si="68"/>
        <v>5024.3602490444455</v>
      </c>
      <c r="P129" s="81">
        <f t="shared" si="69"/>
        <v>5040</v>
      </c>
      <c r="Q129" s="71"/>
      <c r="R129" s="74">
        <f t="shared" si="70"/>
        <v>15.639750955554518</v>
      </c>
      <c r="S129" s="77"/>
      <c r="T129" s="75">
        <f t="shared" si="71"/>
        <v>3.112784549740229E-3</v>
      </c>
      <c r="U129" s="69"/>
      <c r="V129" s="81">
        <f t="shared" si="72"/>
        <v>126</v>
      </c>
    </row>
    <row r="130" spans="2:23" ht="15" customHeight="1">
      <c r="B130" s="68" t="s">
        <v>2771</v>
      </c>
      <c r="C130" s="73" t="s">
        <v>2502</v>
      </c>
      <c r="D130" s="73" t="s">
        <v>2503</v>
      </c>
      <c r="E130" s="73" t="s">
        <v>2510</v>
      </c>
      <c r="F130" s="76">
        <v>4063</v>
      </c>
      <c r="G130" s="76">
        <v>22193</v>
      </c>
      <c r="H130" s="100">
        <f t="shared" si="55"/>
        <v>5.4622200344572978</v>
      </c>
      <c r="J130" s="104">
        <f t="shared" si="66"/>
        <v>1.77E-2</v>
      </c>
      <c r="L130" s="69">
        <f t="shared" si="67"/>
        <v>22985.585044970001</v>
      </c>
      <c r="N130" s="69">
        <f t="shared" si="68"/>
        <v>12769.769469427778</v>
      </c>
      <c r="P130" s="81">
        <f t="shared" si="69"/>
        <v>12800</v>
      </c>
      <c r="Q130" s="71"/>
      <c r="R130" s="74">
        <f t="shared" si="70"/>
        <v>30.230530572222051</v>
      </c>
      <c r="S130" s="77"/>
      <c r="T130" s="75">
        <f t="shared" si="71"/>
        <v>2.3673513170771989E-3</v>
      </c>
      <c r="U130" s="69"/>
      <c r="V130" s="81">
        <f t="shared" si="72"/>
        <v>320</v>
      </c>
    </row>
    <row r="131" spans="2:23" ht="15" customHeight="1">
      <c r="B131" s="68" t="s">
        <v>2771</v>
      </c>
      <c r="C131" s="73" t="s">
        <v>2502</v>
      </c>
      <c r="D131" s="73" t="s">
        <v>2503</v>
      </c>
      <c r="E131" s="73" t="s">
        <v>2511</v>
      </c>
      <c r="F131" s="76">
        <v>3452</v>
      </c>
      <c r="G131" s="76">
        <v>16126</v>
      </c>
      <c r="H131" s="100">
        <f t="shared" si="55"/>
        <v>4.6714947856315181</v>
      </c>
      <c r="J131" s="104">
        <f t="shared" si="66"/>
        <v>1.77E-2</v>
      </c>
      <c r="L131" s="69">
        <f t="shared" si="67"/>
        <v>16701.912514540003</v>
      </c>
      <c r="N131" s="69">
        <f t="shared" si="68"/>
        <v>9278.8402858555564</v>
      </c>
      <c r="P131" s="81">
        <f t="shared" si="69"/>
        <v>9280</v>
      </c>
      <c r="Q131" s="71"/>
      <c r="R131" s="74">
        <f t="shared" si="70"/>
        <v>1.1597141444435692</v>
      </c>
      <c r="S131" s="77"/>
      <c r="T131" s="75">
        <f t="shared" si="71"/>
        <v>1.2498481585154666E-4</v>
      </c>
      <c r="U131" s="69"/>
      <c r="V131" s="81">
        <f t="shared" si="72"/>
        <v>232</v>
      </c>
    </row>
    <row r="132" spans="2:23" ht="15" customHeight="1">
      <c r="B132" s="68" t="s">
        <v>2771</v>
      </c>
      <c r="C132" s="73" t="s">
        <v>2502</v>
      </c>
      <c r="D132" s="73" t="s">
        <v>2503</v>
      </c>
      <c r="E132" s="73" t="s">
        <v>2512</v>
      </c>
      <c r="F132" s="76">
        <v>2931</v>
      </c>
      <c r="G132" s="76">
        <v>15992</v>
      </c>
      <c r="H132" s="100">
        <f t="shared" si="55"/>
        <v>5.456158307744797</v>
      </c>
      <c r="J132" s="104">
        <f t="shared" si="66"/>
        <v>1.77E-2</v>
      </c>
      <c r="L132" s="69">
        <f t="shared" si="67"/>
        <v>16563.126933680003</v>
      </c>
      <c r="N132" s="69">
        <f t="shared" si="68"/>
        <v>9201.7371853777786</v>
      </c>
      <c r="P132" s="81">
        <f t="shared" si="69"/>
        <v>9240</v>
      </c>
      <c r="Q132" s="71"/>
      <c r="R132" s="74">
        <f t="shared" si="70"/>
        <v>38.262814622221413</v>
      </c>
      <c r="S132" s="77"/>
      <c r="T132" s="75">
        <f t="shared" si="71"/>
        <v>4.1582164162462468E-3</v>
      </c>
      <c r="U132" s="69"/>
      <c r="V132" s="81">
        <f t="shared" si="72"/>
        <v>231</v>
      </c>
    </row>
    <row r="133" spans="2:23" ht="15" customHeight="1">
      <c r="B133" s="68" t="s">
        <v>2771</v>
      </c>
      <c r="C133" s="73" t="s">
        <v>2502</v>
      </c>
      <c r="D133" s="73" t="s">
        <v>2503</v>
      </c>
      <c r="E133" s="73" t="s">
        <v>2513</v>
      </c>
      <c r="F133" s="76">
        <v>2133</v>
      </c>
      <c r="G133" s="76">
        <v>11735</v>
      </c>
      <c r="H133" s="100">
        <f t="shared" si="55"/>
        <v>5.5016408813877167</v>
      </c>
      <c r="J133" s="104">
        <f t="shared" si="66"/>
        <v>1.77E-2</v>
      </c>
      <c r="L133" s="69">
        <f t="shared" si="67"/>
        <v>12154.095458150001</v>
      </c>
      <c r="N133" s="69">
        <f t="shared" si="68"/>
        <v>6752.2752545277781</v>
      </c>
      <c r="P133" s="81">
        <f t="shared" si="69"/>
        <v>6760</v>
      </c>
      <c r="Q133" s="71"/>
      <c r="R133" s="74">
        <f t="shared" si="70"/>
        <v>7.7247454722219118</v>
      </c>
      <c r="S133" s="77"/>
      <c r="T133" s="75">
        <f t="shared" si="71"/>
        <v>1.144021115999683E-3</v>
      </c>
      <c r="U133" s="69"/>
      <c r="V133" s="81">
        <f t="shared" si="72"/>
        <v>169</v>
      </c>
    </row>
    <row r="134" spans="2:23" ht="15" customHeight="1">
      <c r="B134" s="68" t="s">
        <v>2771</v>
      </c>
      <c r="C134" s="73" t="s">
        <v>2502</v>
      </c>
      <c r="D134" s="73" t="s">
        <v>2503</v>
      </c>
      <c r="E134" s="73" t="s">
        <v>2514</v>
      </c>
      <c r="F134" s="76">
        <v>2674</v>
      </c>
      <c r="G134" s="76">
        <v>13555</v>
      </c>
      <c r="H134" s="100">
        <f t="shared" si="55"/>
        <v>5.069184741959611</v>
      </c>
      <c r="J134" s="104">
        <f t="shared" si="66"/>
        <v>1.77E-2</v>
      </c>
      <c r="L134" s="69">
        <f t="shared" si="67"/>
        <v>14039.093645950001</v>
      </c>
      <c r="N134" s="69">
        <f t="shared" si="68"/>
        <v>7799.4964699722223</v>
      </c>
      <c r="P134" s="81">
        <f t="shared" si="69"/>
        <v>7800</v>
      </c>
      <c r="Q134" s="71"/>
      <c r="R134" s="74">
        <f t="shared" si="70"/>
        <v>0.50353002777774236</v>
      </c>
      <c r="S134" s="77"/>
      <c r="T134" s="75">
        <f t="shared" si="71"/>
        <v>6.4559299400456768E-5</v>
      </c>
      <c r="U134" s="69"/>
      <c r="V134" s="81">
        <f t="shared" si="72"/>
        <v>195</v>
      </c>
    </row>
    <row r="135" spans="2:23" ht="15" customHeight="1">
      <c r="B135" s="68" t="s">
        <v>2771</v>
      </c>
      <c r="C135" s="73" t="s">
        <v>2502</v>
      </c>
      <c r="D135" s="73" t="s">
        <v>2503</v>
      </c>
      <c r="E135" s="73" t="s">
        <v>2515</v>
      </c>
      <c r="F135" s="76">
        <v>3882</v>
      </c>
      <c r="G135" s="76">
        <v>20803</v>
      </c>
      <c r="H135" s="100">
        <f t="shared" si="55"/>
        <v>5.3588356517259141</v>
      </c>
      <c r="J135" s="104">
        <f t="shared" si="66"/>
        <v>1.77E-2</v>
      </c>
      <c r="L135" s="69">
        <f t="shared" si="67"/>
        <v>21545.943571870004</v>
      </c>
      <c r="N135" s="69">
        <f t="shared" si="68"/>
        <v>11969.968651038891</v>
      </c>
      <c r="P135" s="81">
        <f t="shared" si="69"/>
        <v>12000</v>
      </c>
      <c r="Q135" s="71"/>
      <c r="R135" s="74">
        <f t="shared" si="70"/>
        <v>30.031348961108961</v>
      </c>
      <c r="S135" s="77"/>
      <c r="T135" s="75">
        <f t="shared" si="71"/>
        <v>2.5088911956759798E-3</v>
      </c>
      <c r="U135" s="69"/>
      <c r="V135" s="81">
        <f t="shared" si="72"/>
        <v>300</v>
      </c>
    </row>
    <row r="136" spans="2:23" ht="15" customHeight="1">
      <c r="B136" s="68" t="s">
        <v>2771</v>
      </c>
      <c r="C136" s="73" t="s">
        <v>2502</v>
      </c>
      <c r="D136" s="73" t="s">
        <v>2503</v>
      </c>
      <c r="E136" s="73" t="s">
        <v>2516</v>
      </c>
      <c r="F136" s="76">
        <v>2091</v>
      </c>
      <c r="G136" s="76">
        <v>11901</v>
      </c>
      <c r="H136" s="100">
        <f t="shared" si="55"/>
        <v>5.691535150645624</v>
      </c>
      <c r="J136" s="104">
        <f t="shared" si="66"/>
        <v>1.77E-2</v>
      </c>
      <c r="L136" s="69">
        <f t="shared" si="67"/>
        <v>12326.023864290002</v>
      </c>
      <c r="N136" s="69">
        <f t="shared" si="68"/>
        <v>6847.7910357166675</v>
      </c>
      <c r="P136" s="81">
        <f t="shared" si="69"/>
        <v>6880</v>
      </c>
      <c r="Q136" s="71"/>
      <c r="R136" s="74">
        <f t="shared" si="70"/>
        <v>32.208964283332534</v>
      </c>
      <c r="S136" s="77"/>
      <c r="T136" s="75">
        <f t="shared" si="71"/>
        <v>4.7035553677583341E-3</v>
      </c>
      <c r="U136" s="69"/>
      <c r="V136" s="81">
        <f t="shared" si="72"/>
        <v>172</v>
      </c>
    </row>
    <row r="137" spans="2:23" ht="15" customHeight="1">
      <c r="B137" s="68" t="s">
        <v>2771</v>
      </c>
      <c r="C137" s="73" t="s">
        <v>2502</v>
      </c>
      <c r="D137" s="73" t="s">
        <v>2503</v>
      </c>
      <c r="E137" s="73" t="s">
        <v>2517</v>
      </c>
      <c r="F137" s="76">
        <v>2212</v>
      </c>
      <c r="G137" s="76">
        <v>11226</v>
      </c>
      <c r="H137" s="100">
        <f t="shared" si="55"/>
        <v>5.0750452079566006</v>
      </c>
      <c r="J137" s="104">
        <f t="shared" si="66"/>
        <v>1.77E-2</v>
      </c>
      <c r="L137" s="69">
        <f t="shared" si="67"/>
        <v>11626.917393540001</v>
      </c>
      <c r="N137" s="69">
        <f t="shared" si="68"/>
        <v>6459.3985519666676</v>
      </c>
      <c r="P137" s="81">
        <f t="shared" si="69"/>
        <v>6480</v>
      </c>
      <c r="Q137" s="71"/>
      <c r="R137" s="74">
        <f t="shared" si="70"/>
        <v>20.601448033332417</v>
      </c>
      <c r="S137" s="77"/>
      <c r="T137" s="75">
        <f t="shared" si="71"/>
        <v>3.1893755846757552E-3</v>
      </c>
      <c r="U137" s="69"/>
      <c r="V137" s="81">
        <f t="shared" si="72"/>
        <v>162</v>
      </c>
    </row>
    <row r="138" spans="2:23" ht="15" customHeight="1">
      <c r="B138" s="68" t="s">
        <v>2771</v>
      </c>
      <c r="C138" s="73" t="s">
        <v>2502</v>
      </c>
      <c r="D138" s="73" t="s">
        <v>2503</v>
      </c>
      <c r="E138" s="73" t="s">
        <v>2518</v>
      </c>
      <c r="F138" s="76">
        <v>2285</v>
      </c>
      <c r="G138" s="76">
        <v>11581</v>
      </c>
      <c r="H138" s="100">
        <f t="shared" si="55"/>
        <v>5.0682713347921222</v>
      </c>
      <c r="J138" s="104">
        <f t="shared" si="66"/>
        <v>1.77E-2</v>
      </c>
      <c r="L138" s="69">
        <f t="shared" si="67"/>
        <v>11994.595611490002</v>
      </c>
      <c r="N138" s="69">
        <f t="shared" si="68"/>
        <v>6663.6642286055567</v>
      </c>
      <c r="P138" s="81">
        <f t="shared" si="69"/>
        <v>6680</v>
      </c>
      <c r="Q138" s="71"/>
      <c r="R138" s="74">
        <f t="shared" si="70"/>
        <v>16.335771394443327</v>
      </c>
      <c r="S138" s="77"/>
      <c r="T138" s="75">
        <f t="shared" si="71"/>
        <v>2.4514697670866533E-3</v>
      </c>
      <c r="U138" s="69"/>
      <c r="V138" s="81">
        <f t="shared" si="72"/>
        <v>167</v>
      </c>
    </row>
    <row r="139" spans="2:23" ht="15" customHeight="1">
      <c r="B139" s="68" t="s">
        <v>2771</v>
      </c>
      <c r="C139" s="73" t="s">
        <v>2502</v>
      </c>
      <c r="D139" s="73" t="s">
        <v>2503</v>
      </c>
      <c r="E139" s="73" t="s">
        <v>2519</v>
      </c>
      <c r="F139" s="76">
        <v>3968</v>
      </c>
      <c r="G139" s="76">
        <v>21727</v>
      </c>
      <c r="H139" s="100">
        <f t="shared" si="55"/>
        <v>5.475554435483871</v>
      </c>
      <c r="J139" s="104">
        <f t="shared" si="66"/>
        <v>1.77E-2</v>
      </c>
      <c r="L139" s="69">
        <f t="shared" si="67"/>
        <v>22502.942651830002</v>
      </c>
      <c r="N139" s="69">
        <f t="shared" si="68"/>
        <v>12501.634806572223</v>
      </c>
      <c r="P139" s="81">
        <f t="shared" si="69"/>
        <v>12520</v>
      </c>
      <c r="Q139" s="71"/>
      <c r="R139" s="74">
        <f t="shared" si="70"/>
        <v>18.365193427776831</v>
      </c>
      <c r="S139" s="77"/>
      <c r="T139" s="75">
        <f t="shared" si="71"/>
        <v>1.46902334870013E-3</v>
      </c>
      <c r="U139" s="69"/>
      <c r="V139" s="81">
        <f t="shared" si="72"/>
        <v>313</v>
      </c>
    </row>
    <row r="140" spans="2:23" ht="15" customHeight="1" thickBot="1">
      <c r="B140" s="97" t="s">
        <v>2771</v>
      </c>
      <c r="C140" s="98" t="s">
        <v>2502</v>
      </c>
      <c r="D140" s="98" t="s">
        <v>2503</v>
      </c>
      <c r="E140" s="97" t="s">
        <v>1</v>
      </c>
      <c r="F140" s="82">
        <f>SUM(F124:F139)</f>
        <v>43274</v>
      </c>
      <c r="G140" s="82">
        <f>SUM(G124:G139)</f>
        <v>227486</v>
      </c>
      <c r="H140" s="192">
        <f t="shared" si="55"/>
        <v>5.2568747978000649</v>
      </c>
      <c r="I140" s="72"/>
      <c r="J140" s="191"/>
      <c r="K140" s="72"/>
      <c r="L140" s="82">
        <f>SUM(L124:L139)</f>
        <v>235610.27348894003</v>
      </c>
      <c r="N140" s="82">
        <f>SUM(N124:N139)</f>
        <v>130894.59638274445</v>
      </c>
      <c r="P140" s="82">
        <f>SUM(P124:P139)</f>
        <v>131200</v>
      </c>
      <c r="Q140" s="71"/>
      <c r="R140" s="177">
        <f>SUM(R124:R139)</f>
        <v>305.4036172555434</v>
      </c>
      <c r="S140" s="77"/>
      <c r="T140" s="83">
        <f t="shared" si="53"/>
        <v>2.3332026355199799E-3</v>
      </c>
      <c r="V140" s="82">
        <f>SUM(V124:V139)</f>
        <v>3280</v>
      </c>
    </row>
    <row r="141" spans="2:23" ht="15" customHeight="1">
      <c r="D141" s="73"/>
      <c r="E141" s="72"/>
      <c r="F141" s="68"/>
      <c r="G141" s="68"/>
      <c r="H141" s="100"/>
    </row>
    <row r="142" spans="2:23" ht="15" customHeight="1">
      <c r="B142" s="68" t="s">
        <v>2771</v>
      </c>
      <c r="C142" s="73" t="s">
        <v>2520</v>
      </c>
      <c r="D142" s="73" t="s">
        <v>2521</v>
      </c>
      <c r="E142" s="73" t="s">
        <v>2522</v>
      </c>
      <c r="F142" s="76">
        <v>5752</v>
      </c>
      <c r="G142" s="76">
        <v>28748</v>
      </c>
      <c r="H142" s="100">
        <f t="shared" si="55"/>
        <v>4.9979137691237829</v>
      </c>
      <c r="J142" s="104">
        <f t="shared" ref="J142:J150" si="73">$J$44</f>
        <v>2.7E-2</v>
      </c>
      <c r="K142" s="88"/>
      <c r="L142" s="69">
        <f t="shared" ref="L142:L150" si="74">G142*((1+J142)^2)</f>
        <v>30321.349291999995</v>
      </c>
      <c r="N142" s="69">
        <f t="shared" ref="N142:N150" si="75">L142/$N$6</f>
        <v>16845.19405111111</v>
      </c>
      <c r="P142" s="81">
        <f t="shared" ref="P142:P150" si="76">ROUNDUP(N142/40,0)*40</f>
        <v>16880</v>
      </c>
      <c r="Q142" s="71"/>
      <c r="R142" s="74">
        <f t="shared" ref="R142:R150" si="77">P142-N142</f>
        <v>34.805948888890271</v>
      </c>
      <c r="S142" s="77"/>
      <c r="T142" s="75">
        <f t="shared" ref="T142:T150" si="78">R142/N142</f>
        <v>2.0662242763890551E-3</v>
      </c>
      <c r="U142" s="69"/>
      <c r="V142" s="81">
        <f t="shared" ref="V142:V150" si="79">P142/40</f>
        <v>422</v>
      </c>
      <c r="W142" s="88"/>
    </row>
    <row r="143" spans="2:23" ht="15" customHeight="1">
      <c r="B143" s="68" t="s">
        <v>2771</v>
      </c>
      <c r="C143" s="73" t="s">
        <v>2520</v>
      </c>
      <c r="D143" s="73" t="s">
        <v>2521</v>
      </c>
      <c r="E143" s="73" t="s">
        <v>2523</v>
      </c>
      <c r="F143" s="76">
        <v>4833</v>
      </c>
      <c r="G143" s="76">
        <v>23440</v>
      </c>
      <c r="H143" s="100">
        <f t="shared" si="55"/>
        <v>4.8499896544589278</v>
      </c>
      <c r="J143" s="104">
        <f t="shared" si="73"/>
        <v>2.7E-2</v>
      </c>
      <c r="L143" s="69">
        <f t="shared" si="74"/>
        <v>24722.847759999997</v>
      </c>
      <c r="N143" s="69">
        <f t="shared" si="75"/>
        <v>13734.915422222221</v>
      </c>
      <c r="P143" s="81">
        <f t="shared" si="76"/>
        <v>13760</v>
      </c>
      <c r="Q143" s="71"/>
      <c r="R143" s="74">
        <f t="shared" si="77"/>
        <v>25.084577777779486</v>
      </c>
      <c r="S143" s="77"/>
      <c r="T143" s="75">
        <f t="shared" si="78"/>
        <v>1.8263365304160689E-3</v>
      </c>
      <c r="U143" s="69"/>
      <c r="V143" s="81">
        <f t="shared" si="79"/>
        <v>344</v>
      </c>
    </row>
    <row r="144" spans="2:23" ht="15" customHeight="1">
      <c r="B144" s="68" t="s">
        <v>2771</v>
      </c>
      <c r="C144" s="73" t="s">
        <v>2520</v>
      </c>
      <c r="D144" s="73" t="s">
        <v>2521</v>
      </c>
      <c r="E144" s="73" t="s">
        <v>2524</v>
      </c>
      <c r="F144" s="76">
        <v>4137</v>
      </c>
      <c r="G144" s="76">
        <v>20221</v>
      </c>
      <c r="H144" s="100">
        <f t="shared" si="55"/>
        <v>4.8878414309886393</v>
      </c>
      <c r="J144" s="104">
        <f t="shared" si="73"/>
        <v>2.7E-2</v>
      </c>
      <c r="L144" s="69">
        <f t="shared" si="74"/>
        <v>21327.675108999996</v>
      </c>
      <c r="N144" s="69">
        <f t="shared" si="75"/>
        <v>11848.708393888886</v>
      </c>
      <c r="P144" s="81">
        <f t="shared" si="76"/>
        <v>11880</v>
      </c>
      <c r="Q144" s="71"/>
      <c r="R144" s="74">
        <f t="shared" si="77"/>
        <v>31.291606111113651</v>
      </c>
      <c r="S144" s="77"/>
      <c r="T144" s="75">
        <f t="shared" si="78"/>
        <v>2.6409297174747478E-3</v>
      </c>
      <c r="U144" s="69"/>
      <c r="V144" s="81">
        <f t="shared" si="79"/>
        <v>297</v>
      </c>
    </row>
    <row r="145" spans="2:23" ht="15" customHeight="1">
      <c r="B145" s="68" t="s">
        <v>2771</v>
      </c>
      <c r="C145" s="73" t="s">
        <v>2520</v>
      </c>
      <c r="D145" s="73" t="s">
        <v>2521</v>
      </c>
      <c r="E145" s="73" t="s">
        <v>2525</v>
      </c>
      <c r="F145" s="76">
        <v>1367</v>
      </c>
      <c r="G145" s="76">
        <v>6628</v>
      </c>
      <c r="H145" s="100">
        <f t="shared" si="55"/>
        <v>4.8485735186539864</v>
      </c>
      <c r="J145" s="104">
        <f t="shared" si="73"/>
        <v>2.7E-2</v>
      </c>
      <c r="L145" s="69">
        <f t="shared" si="74"/>
        <v>6990.7438119999988</v>
      </c>
      <c r="N145" s="69">
        <f t="shared" si="75"/>
        <v>3883.7465622222217</v>
      </c>
      <c r="P145" s="81">
        <f t="shared" si="76"/>
        <v>3920</v>
      </c>
      <c r="Q145" s="71"/>
      <c r="R145" s="74">
        <f t="shared" si="77"/>
        <v>36.253437777778345</v>
      </c>
      <c r="S145" s="77"/>
      <c r="T145" s="75">
        <f t="shared" si="78"/>
        <v>9.3346559042809096E-3</v>
      </c>
      <c r="U145" s="69"/>
      <c r="V145" s="81">
        <f t="shared" si="79"/>
        <v>98</v>
      </c>
    </row>
    <row r="146" spans="2:23" ht="15" customHeight="1">
      <c r="B146" s="68" t="s">
        <v>2771</v>
      </c>
      <c r="C146" s="73" t="s">
        <v>2520</v>
      </c>
      <c r="D146" s="73" t="s">
        <v>2521</v>
      </c>
      <c r="E146" s="73" t="s">
        <v>2526</v>
      </c>
      <c r="F146" s="76">
        <v>6308</v>
      </c>
      <c r="G146" s="76">
        <v>30659</v>
      </c>
      <c r="H146" s="100">
        <f t="shared" si="55"/>
        <v>4.8603360811667722</v>
      </c>
      <c r="J146" s="104">
        <f t="shared" si="73"/>
        <v>2.7E-2</v>
      </c>
      <c r="L146" s="69">
        <f t="shared" si="74"/>
        <v>32336.936410999995</v>
      </c>
      <c r="N146" s="69">
        <f t="shared" si="75"/>
        <v>17964.964672777776</v>
      </c>
      <c r="P146" s="81">
        <f t="shared" si="76"/>
        <v>18000</v>
      </c>
      <c r="Q146" s="71"/>
      <c r="R146" s="74">
        <f t="shared" si="77"/>
        <v>35.035327222223714</v>
      </c>
      <c r="S146" s="77"/>
      <c r="T146" s="75">
        <f t="shared" si="78"/>
        <v>1.9502029567201194E-3</v>
      </c>
      <c r="U146" s="69"/>
      <c r="V146" s="81">
        <f t="shared" si="79"/>
        <v>450</v>
      </c>
    </row>
    <row r="147" spans="2:23" ht="15" customHeight="1">
      <c r="B147" s="68" t="s">
        <v>2771</v>
      </c>
      <c r="C147" s="73" t="s">
        <v>2520</v>
      </c>
      <c r="D147" s="73" t="s">
        <v>2521</v>
      </c>
      <c r="E147" s="73" t="s">
        <v>2527</v>
      </c>
      <c r="F147" s="76">
        <v>5412</v>
      </c>
      <c r="G147" s="76">
        <v>27339</v>
      </c>
      <c r="H147" s="100">
        <f t="shared" si="55"/>
        <v>5.0515521064301554</v>
      </c>
      <c r="J147" s="104">
        <f t="shared" si="73"/>
        <v>2.7E-2</v>
      </c>
      <c r="L147" s="69">
        <f t="shared" si="74"/>
        <v>28835.236130999994</v>
      </c>
      <c r="N147" s="69">
        <f t="shared" si="75"/>
        <v>16019.57562833333</v>
      </c>
      <c r="P147" s="81">
        <f t="shared" si="76"/>
        <v>16040</v>
      </c>
      <c r="Q147" s="71"/>
      <c r="R147" s="74">
        <f t="shared" si="77"/>
        <v>20.424371666669686</v>
      </c>
      <c r="S147" s="77"/>
      <c r="T147" s="75">
        <f t="shared" si="78"/>
        <v>1.2749633411353125E-3</v>
      </c>
      <c r="U147" s="69"/>
      <c r="V147" s="81">
        <f t="shared" si="79"/>
        <v>401</v>
      </c>
    </row>
    <row r="148" spans="2:23" ht="15" customHeight="1">
      <c r="B148" s="68" t="s">
        <v>2771</v>
      </c>
      <c r="C148" s="73" t="s">
        <v>2520</v>
      </c>
      <c r="D148" s="73" t="s">
        <v>2521</v>
      </c>
      <c r="E148" s="73" t="s">
        <v>2528</v>
      </c>
      <c r="F148" s="76">
        <v>4254</v>
      </c>
      <c r="G148" s="76">
        <v>19980</v>
      </c>
      <c r="H148" s="100">
        <f t="shared" si="55"/>
        <v>4.6967559943582513</v>
      </c>
      <c r="J148" s="104">
        <f t="shared" si="73"/>
        <v>2.7E-2</v>
      </c>
      <c r="L148" s="69">
        <f t="shared" si="74"/>
        <v>21073.485419999997</v>
      </c>
      <c r="N148" s="69">
        <f t="shared" si="75"/>
        <v>11707.491899999999</v>
      </c>
      <c r="P148" s="81">
        <f t="shared" si="76"/>
        <v>11720</v>
      </c>
      <c r="Q148" s="71"/>
      <c r="R148" s="74">
        <f t="shared" si="77"/>
        <v>12.508100000000923</v>
      </c>
      <c r="S148" s="77"/>
      <c r="T148" s="75">
        <f t="shared" si="78"/>
        <v>1.0683842540177989E-3</v>
      </c>
      <c r="U148" s="69"/>
      <c r="V148" s="81">
        <f t="shared" si="79"/>
        <v>293</v>
      </c>
    </row>
    <row r="149" spans="2:23" ht="15" customHeight="1">
      <c r="B149" s="68" t="s">
        <v>2771</v>
      </c>
      <c r="C149" s="73" t="s">
        <v>2520</v>
      </c>
      <c r="D149" s="73" t="s">
        <v>2521</v>
      </c>
      <c r="E149" s="73" t="s">
        <v>2529</v>
      </c>
      <c r="F149" s="76">
        <v>4834</v>
      </c>
      <c r="G149" s="76">
        <v>24901</v>
      </c>
      <c r="H149" s="100">
        <f t="shared" si="55"/>
        <v>5.1512205213074056</v>
      </c>
      <c r="J149" s="104">
        <f t="shared" si="73"/>
        <v>2.7E-2</v>
      </c>
      <c r="L149" s="69">
        <f t="shared" si="74"/>
        <v>26263.806828999994</v>
      </c>
      <c r="N149" s="69">
        <f t="shared" si="75"/>
        <v>14591.003793888885</v>
      </c>
      <c r="P149" s="81">
        <f t="shared" si="76"/>
        <v>14600</v>
      </c>
      <c r="Q149" s="71"/>
      <c r="R149" s="74">
        <f t="shared" si="77"/>
        <v>8.9962061111145886</v>
      </c>
      <c r="S149" s="77"/>
      <c r="T149" s="75">
        <f t="shared" si="78"/>
        <v>6.1655841079847078E-4</v>
      </c>
      <c r="U149" s="69"/>
      <c r="V149" s="81">
        <f t="shared" si="79"/>
        <v>365</v>
      </c>
    </row>
    <row r="150" spans="2:23" ht="15" customHeight="1">
      <c r="B150" s="68" t="s">
        <v>2771</v>
      </c>
      <c r="C150" s="73" t="s">
        <v>2520</v>
      </c>
      <c r="D150" s="73" t="s">
        <v>2521</v>
      </c>
      <c r="E150" s="73" t="s">
        <v>2530</v>
      </c>
      <c r="F150" s="76">
        <v>8658</v>
      </c>
      <c r="G150" s="76">
        <v>43411</v>
      </c>
      <c r="H150" s="100">
        <f t="shared" si="55"/>
        <v>5.013975513975514</v>
      </c>
      <c r="J150" s="104">
        <f t="shared" si="73"/>
        <v>2.7E-2</v>
      </c>
      <c r="L150" s="69">
        <f t="shared" si="74"/>
        <v>45786.840618999995</v>
      </c>
      <c r="N150" s="69">
        <f t="shared" si="75"/>
        <v>25437.13367722222</v>
      </c>
      <c r="P150" s="81">
        <f t="shared" si="76"/>
        <v>25440</v>
      </c>
      <c r="Q150" s="71"/>
      <c r="R150" s="74">
        <f t="shared" si="77"/>
        <v>2.8663227777797147</v>
      </c>
      <c r="S150" s="77"/>
      <c r="T150" s="75">
        <f t="shared" si="78"/>
        <v>1.1268261645164739E-4</v>
      </c>
      <c r="U150" s="69"/>
      <c r="V150" s="81">
        <f t="shared" si="79"/>
        <v>636</v>
      </c>
    </row>
    <row r="151" spans="2:23" ht="15" customHeight="1" thickBot="1">
      <c r="B151" s="97" t="s">
        <v>2771</v>
      </c>
      <c r="C151" s="98" t="s">
        <v>2520</v>
      </c>
      <c r="D151" s="98" t="s">
        <v>2521</v>
      </c>
      <c r="E151" s="97" t="s">
        <v>1</v>
      </c>
      <c r="F151" s="82">
        <f>SUM(F142:F150)</f>
        <v>45555</v>
      </c>
      <c r="G151" s="82">
        <f>SUM(G142:G150)</f>
        <v>225327</v>
      </c>
      <c r="H151" s="192">
        <f t="shared" si="55"/>
        <v>4.946262759301943</v>
      </c>
      <c r="I151" s="72"/>
      <c r="J151" s="191"/>
      <c r="K151" s="72"/>
      <c r="L151" s="82">
        <f>SUM(L142:L150)</f>
        <v>237658.92138299995</v>
      </c>
      <c r="N151" s="82">
        <f>SUM(N142:N150)</f>
        <v>132032.73410166663</v>
      </c>
      <c r="P151" s="82">
        <f>SUM(P142:P150)</f>
        <v>132240</v>
      </c>
      <c r="Q151" s="71"/>
      <c r="R151" s="177">
        <f>SUM(R142:R150)</f>
        <v>207.26589833335038</v>
      </c>
      <c r="S151" s="77"/>
      <c r="T151" s="83">
        <f t="shared" si="53"/>
        <v>1.5698069099572944E-3</v>
      </c>
      <c r="V151" s="82">
        <f>SUM(V142:V150)</f>
        <v>3306</v>
      </c>
    </row>
    <row r="152" spans="2:23" ht="15" customHeight="1">
      <c r="C152" s="73"/>
      <c r="D152" s="73"/>
      <c r="E152" s="72"/>
      <c r="F152" s="68"/>
      <c r="G152" s="68"/>
      <c r="H152" s="100"/>
    </row>
    <row r="153" spans="2:23" ht="15" customHeight="1">
      <c r="B153" s="68" t="s">
        <v>2771</v>
      </c>
      <c r="C153" s="73" t="s">
        <v>2531</v>
      </c>
      <c r="D153" s="73" t="s">
        <v>2532</v>
      </c>
      <c r="E153" s="73" t="s">
        <v>2533</v>
      </c>
      <c r="F153" s="76">
        <v>1960</v>
      </c>
      <c r="G153" s="76">
        <v>10958</v>
      </c>
      <c r="H153" s="100">
        <f t="shared" si="55"/>
        <v>5.5908163265306126</v>
      </c>
      <c r="J153" s="104">
        <f t="shared" ref="J153:J163" si="80">$J$41</f>
        <v>3.5299999999999998E-2</v>
      </c>
      <c r="L153" s="69">
        <f t="shared" ref="L153:L163" si="81">G153*((1+J153)^2)</f>
        <v>11745.289454219997</v>
      </c>
      <c r="N153" s="69">
        <f t="shared" ref="N153:N163" si="82">L153/$N$6</f>
        <v>6525.160807899998</v>
      </c>
      <c r="P153" s="81">
        <f t="shared" ref="P153:P163" si="83">ROUNDUP(N153/40,0)*40</f>
        <v>6560</v>
      </c>
      <c r="Q153" s="71"/>
      <c r="R153" s="74">
        <f t="shared" ref="R153:R163" si="84">P153-N153</f>
        <v>34.839192100002037</v>
      </c>
      <c r="S153" s="77"/>
      <c r="T153" s="75">
        <f t="shared" ref="T153:T163" si="85">R153/N153</f>
        <v>5.3392082012480527E-3</v>
      </c>
      <c r="U153" s="69"/>
      <c r="V153" s="81">
        <f t="shared" ref="V153:V163" si="86">P153/40</f>
        <v>164</v>
      </c>
    </row>
    <row r="154" spans="2:23" ht="15" customHeight="1">
      <c r="B154" s="68" t="s">
        <v>2771</v>
      </c>
      <c r="C154" s="73" t="s">
        <v>2531</v>
      </c>
      <c r="D154" s="73" t="s">
        <v>2532</v>
      </c>
      <c r="E154" s="73" t="s">
        <v>2534</v>
      </c>
      <c r="F154" s="76">
        <v>2864</v>
      </c>
      <c r="G154" s="76">
        <v>15777</v>
      </c>
      <c r="H154" s="100">
        <f t="shared" si="55"/>
        <v>5.5087290502793298</v>
      </c>
      <c r="J154" s="104">
        <f t="shared" si="80"/>
        <v>3.5299999999999998E-2</v>
      </c>
      <c r="L154" s="69">
        <f t="shared" si="81"/>
        <v>16910.515761929997</v>
      </c>
      <c r="N154" s="69">
        <f t="shared" si="82"/>
        <v>9394.7309788499988</v>
      </c>
      <c r="P154" s="81">
        <f t="shared" si="83"/>
        <v>9400</v>
      </c>
      <c r="Q154" s="71"/>
      <c r="R154" s="74">
        <f t="shared" si="84"/>
        <v>5.2690211500012083</v>
      </c>
      <c r="S154" s="77"/>
      <c r="T154" s="75">
        <f t="shared" si="85"/>
        <v>5.6084853966155662E-4</v>
      </c>
      <c r="U154" s="69"/>
      <c r="V154" s="81">
        <f t="shared" si="86"/>
        <v>235</v>
      </c>
    </row>
    <row r="155" spans="2:23" ht="15" customHeight="1">
      <c r="B155" s="68" t="s">
        <v>2771</v>
      </c>
      <c r="C155" s="73" t="s">
        <v>2531</v>
      </c>
      <c r="D155" s="73" t="s">
        <v>2532</v>
      </c>
      <c r="E155" s="73" t="s">
        <v>2535</v>
      </c>
      <c r="F155" s="76">
        <v>1329</v>
      </c>
      <c r="G155" s="76">
        <v>7570</v>
      </c>
      <c r="H155" s="100">
        <f t="shared" si="55"/>
        <v>5.6960120391271634</v>
      </c>
      <c r="J155" s="104">
        <f t="shared" si="80"/>
        <v>3.5299999999999998E-2</v>
      </c>
      <c r="L155" s="69">
        <f t="shared" si="81"/>
        <v>8113.8749012999979</v>
      </c>
      <c r="N155" s="69">
        <f t="shared" si="82"/>
        <v>4507.7082784999984</v>
      </c>
      <c r="P155" s="81">
        <f t="shared" si="83"/>
        <v>4520</v>
      </c>
      <c r="Q155" s="71"/>
      <c r="R155" s="74">
        <f t="shared" si="84"/>
        <v>12.291721500001586</v>
      </c>
      <c r="S155" s="77"/>
      <c r="T155" s="75">
        <f t="shared" si="85"/>
        <v>2.726822753510532E-3</v>
      </c>
      <c r="U155" s="69"/>
      <c r="V155" s="81">
        <f t="shared" si="86"/>
        <v>113</v>
      </c>
    </row>
    <row r="156" spans="2:23" ht="15" customHeight="1">
      <c r="B156" s="68" t="s">
        <v>2771</v>
      </c>
      <c r="C156" s="73" t="s">
        <v>2531</v>
      </c>
      <c r="D156" s="73" t="s">
        <v>2532</v>
      </c>
      <c r="E156" s="73" t="s">
        <v>2536</v>
      </c>
      <c r="F156" s="76">
        <v>2158</v>
      </c>
      <c r="G156" s="76">
        <v>11093</v>
      </c>
      <c r="H156" s="100">
        <f t="shared" si="55"/>
        <v>5.1404077849860981</v>
      </c>
      <c r="J156" s="104">
        <f t="shared" si="80"/>
        <v>3.5299999999999998E-2</v>
      </c>
      <c r="L156" s="69">
        <f t="shared" si="81"/>
        <v>11889.988676369998</v>
      </c>
      <c r="N156" s="69">
        <f t="shared" si="82"/>
        <v>6605.5492646499988</v>
      </c>
      <c r="P156" s="81">
        <f t="shared" si="83"/>
        <v>6640</v>
      </c>
      <c r="Q156" s="71"/>
      <c r="R156" s="74">
        <f t="shared" si="84"/>
        <v>34.450735350001196</v>
      </c>
      <c r="S156" s="77"/>
      <c r="T156" s="75">
        <f t="shared" si="85"/>
        <v>5.2154232706077015E-3</v>
      </c>
      <c r="U156" s="69"/>
      <c r="V156" s="81">
        <f t="shared" si="86"/>
        <v>166</v>
      </c>
    </row>
    <row r="157" spans="2:23" ht="15" customHeight="1">
      <c r="B157" s="68" t="s">
        <v>2771</v>
      </c>
      <c r="C157" s="73" t="s">
        <v>2531</v>
      </c>
      <c r="D157" s="73" t="s">
        <v>2532</v>
      </c>
      <c r="E157" s="73" t="s">
        <v>2537</v>
      </c>
      <c r="F157" s="76">
        <v>2715</v>
      </c>
      <c r="G157" s="76">
        <v>15070</v>
      </c>
      <c r="H157" s="100">
        <f t="shared" si="55"/>
        <v>5.5506445672191527</v>
      </c>
      <c r="J157" s="104">
        <f t="shared" si="80"/>
        <v>3.5299999999999998E-2</v>
      </c>
      <c r="L157" s="69">
        <f t="shared" si="81"/>
        <v>16152.720576299997</v>
      </c>
      <c r="N157" s="69">
        <f t="shared" si="82"/>
        <v>8973.7336534999977</v>
      </c>
      <c r="P157" s="81">
        <f t="shared" si="83"/>
        <v>9000</v>
      </c>
      <c r="Q157" s="71"/>
      <c r="R157" s="74">
        <f t="shared" si="84"/>
        <v>26.266346500002328</v>
      </c>
      <c r="S157" s="77"/>
      <c r="T157" s="75">
        <f t="shared" si="85"/>
        <v>2.9270254182056925E-3</v>
      </c>
      <c r="U157" s="69"/>
      <c r="V157" s="81">
        <f t="shared" si="86"/>
        <v>225</v>
      </c>
    </row>
    <row r="158" spans="2:23" ht="15" customHeight="1">
      <c r="B158" s="68" t="s">
        <v>2771</v>
      </c>
      <c r="C158" s="73" t="s">
        <v>2531</v>
      </c>
      <c r="D158" s="73" t="s">
        <v>2532</v>
      </c>
      <c r="E158" s="73" t="s">
        <v>2538</v>
      </c>
      <c r="F158" s="76">
        <v>3029</v>
      </c>
      <c r="G158" s="76">
        <v>16601</v>
      </c>
      <c r="H158" s="100">
        <f t="shared" si="55"/>
        <v>5.4806866952789699</v>
      </c>
      <c r="J158" s="104">
        <f t="shared" si="80"/>
        <v>3.5299999999999998E-2</v>
      </c>
      <c r="L158" s="69">
        <f t="shared" si="81"/>
        <v>17793.716940089995</v>
      </c>
      <c r="N158" s="69">
        <f t="shared" si="82"/>
        <v>9885.3983000499975</v>
      </c>
      <c r="P158" s="81">
        <f t="shared" si="83"/>
        <v>9920</v>
      </c>
      <c r="Q158" s="71"/>
      <c r="R158" s="74">
        <f t="shared" si="84"/>
        <v>34.601699950002512</v>
      </c>
      <c r="S158" s="77"/>
      <c r="T158" s="75">
        <f t="shared" si="85"/>
        <v>3.5002838428702977E-3</v>
      </c>
      <c r="U158" s="69"/>
      <c r="V158" s="81">
        <f t="shared" si="86"/>
        <v>248</v>
      </c>
    </row>
    <row r="159" spans="2:23" ht="15" customHeight="1">
      <c r="B159" s="68" t="s">
        <v>2771</v>
      </c>
      <c r="C159" s="73" t="s">
        <v>2531</v>
      </c>
      <c r="D159" s="73" t="s">
        <v>2532</v>
      </c>
      <c r="E159" s="73" t="s">
        <v>2539</v>
      </c>
      <c r="F159" s="76">
        <v>2173</v>
      </c>
      <c r="G159" s="76">
        <v>11551</v>
      </c>
      <c r="H159" s="100">
        <f t="shared" si="55"/>
        <v>5.3156925908881734</v>
      </c>
      <c r="J159" s="104">
        <f t="shared" si="80"/>
        <v>3.5299999999999998E-2</v>
      </c>
      <c r="L159" s="69">
        <f t="shared" si="81"/>
        <v>12380.894185589998</v>
      </c>
      <c r="N159" s="69">
        <f t="shared" si="82"/>
        <v>6878.2745475499987</v>
      </c>
      <c r="P159" s="81">
        <f t="shared" si="83"/>
        <v>6880</v>
      </c>
      <c r="Q159" s="71"/>
      <c r="R159" s="74">
        <f t="shared" si="84"/>
        <v>1.7254524500012849</v>
      </c>
      <c r="S159" s="77"/>
      <c r="T159" s="75">
        <f t="shared" si="85"/>
        <v>2.5085541992735387E-4</v>
      </c>
      <c r="U159" s="69"/>
      <c r="V159" s="81">
        <f t="shared" si="86"/>
        <v>172</v>
      </c>
    </row>
    <row r="160" spans="2:23" ht="15" customHeight="1">
      <c r="B160" s="68" t="s">
        <v>2771</v>
      </c>
      <c r="C160" s="73" t="s">
        <v>2531</v>
      </c>
      <c r="D160" s="73" t="s">
        <v>2532</v>
      </c>
      <c r="E160" s="73" t="s">
        <v>2540</v>
      </c>
      <c r="F160" s="76">
        <v>2645</v>
      </c>
      <c r="G160" s="76">
        <v>14723</v>
      </c>
      <c r="H160" s="100">
        <f t="shared" si="55"/>
        <v>5.5663516068052932</v>
      </c>
      <c r="J160" s="104">
        <f t="shared" si="80"/>
        <v>3.5299999999999998E-2</v>
      </c>
      <c r="K160" s="88"/>
      <c r="L160" s="69">
        <f t="shared" si="81"/>
        <v>15780.789983069997</v>
      </c>
      <c r="N160" s="69">
        <f t="shared" si="82"/>
        <v>8767.1055461499982</v>
      </c>
      <c r="P160" s="81">
        <f t="shared" si="83"/>
        <v>8800</v>
      </c>
      <c r="Q160" s="71"/>
      <c r="R160" s="74">
        <f t="shared" si="84"/>
        <v>32.89445385000181</v>
      </c>
      <c r="S160" s="77"/>
      <c r="T160" s="75">
        <f t="shared" si="85"/>
        <v>3.7520312350348213E-3</v>
      </c>
      <c r="U160" s="69"/>
      <c r="V160" s="81">
        <f t="shared" si="86"/>
        <v>220</v>
      </c>
      <c r="W160" s="88"/>
    </row>
    <row r="161" spans="2:23" ht="15" customHeight="1">
      <c r="B161" s="68" t="s">
        <v>2771</v>
      </c>
      <c r="C161" s="73" t="s">
        <v>2531</v>
      </c>
      <c r="D161" s="73" t="s">
        <v>2532</v>
      </c>
      <c r="E161" s="73" t="s">
        <v>2541</v>
      </c>
      <c r="F161" s="76">
        <v>2373</v>
      </c>
      <c r="G161" s="76">
        <v>13241</v>
      </c>
      <c r="H161" s="100">
        <f t="shared" si="55"/>
        <v>5.5798567214496417</v>
      </c>
      <c r="J161" s="104">
        <f t="shared" si="80"/>
        <v>3.5299999999999998E-2</v>
      </c>
      <c r="K161" s="88"/>
      <c r="L161" s="69">
        <f t="shared" si="81"/>
        <v>14192.314077689996</v>
      </c>
      <c r="N161" s="69">
        <f t="shared" si="82"/>
        <v>7884.618932049998</v>
      </c>
      <c r="P161" s="81">
        <f t="shared" si="83"/>
        <v>7920</v>
      </c>
      <c r="Q161" s="71"/>
      <c r="R161" s="74">
        <f t="shared" si="84"/>
        <v>35.381067950002034</v>
      </c>
      <c r="S161" s="77"/>
      <c r="T161" s="75">
        <f t="shared" si="85"/>
        <v>4.4873529405691859E-3</v>
      </c>
      <c r="U161" s="69"/>
      <c r="V161" s="81">
        <f t="shared" si="86"/>
        <v>198</v>
      </c>
      <c r="W161" s="88"/>
    </row>
    <row r="162" spans="2:23" ht="15" customHeight="1">
      <c r="B162" s="68" t="s">
        <v>2771</v>
      </c>
      <c r="C162" s="73" t="s">
        <v>2531</v>
      </c>
      <c r="D162" s="73" t="s">
        <v>2532</v>
      </c>
      <c r="E162" s="73" t="s">
        <v>2542</v>
      </c>
      <c r="F162" s="76">
        <v>4202</v>
      </c>
      <c r="G162" s="76">
        <v>19979</v>
      </c>
      <c r="H162" s="100">
        <f t="shared" si="55"/>
        <v>4.7546406473108043</v>
      </c>
      <c r="J162" s="104">
        <f t="shared" si="80"/>
        <v>3.5299999999999998E-2</v>
      </c>
      <c r="L162" s="69">
        <f t="shared" si="81"/>
        <v>21414.413032109995</v>
      </c>
      <c r="N162" s="69">
        <f t="shared" si="82"/>
        <v>11896.896128949997</v>
      </c>
      <c r="P162" s="81">
        <f t="shared" si="83"/>
        <v>11920</v>
      </c>
      <c r="Q162" s="71"/>
      <c r="R162" s="74">
        <f t="shared" si="84"/>
        <v>23.103871050003363</v>
      </c>
      <c r="S162" s="77"/>
      <c r="T162" s="75">
        <f t="shared" si="85"/>
        <v>1.9420083019622428E-3</v>
      </c>
      <c r="U162" s="69"/>
      <c r="V162" s="81">
        <f t="shared" si="86"/>
        <v>298</v>
      </c>
    </row>
    <row r="163" spans="2:23" ht="15" customHeight="1">
      <c r="B163" s="68" t="s">
        <v>2771</v>
      </c>
      <c r="C163" s="73" t="s">
        <v>2531</v>
      </c>
      <c r="D163" s="73" t="s">
        <v>2532</v>
      </c>
      <c r="E163" s="73" t="s">
        <v>2543</v>
      </c>
      <c r="F163" s="76">
        <v>2437</v>
      </c>
      <c r="G163" s="76">
        <v>10341</v>
      </c>
      <c r="H163" s="100">
        <f t="shared" si="55"/>
        <v>4.2433319655313912</v>
      </c>
      <c r="J163" s="104">
        <f t="shared" si="80"/>
        <v>3.5299999999999998E-2</v>
      </c>
      <c r="L163" s="69">
        <f t="shared" si="81"/>
        <v>11083.960416689997</v>
      </c>
      <c r="N163" s="69">
        <f t="shared" si="82"/>
        <v>6157.7557870499986</v>
      </c>
      <c r="P163" s="81">
        <f t="shared" si="83"/>
        <v>6160</v>
      </c>
      <c r="Q163" s="71"/>
      <c r="R163" s="74">
        <f t="shared" si="84"/>
        <v>2.2442129500013834</v>
      </c>
      <c r="S163" s="77"/>
      <c r="T163" s="75">
        <f t="shared" si="85"/>
        <v>3.6445306173412252E-4</v>
      </c>
      <c r="U163" s="69"/>
      <c r="V163" s="81">
        <f t="shared" si="86"/>
        <v>154</v>
      </c>
    </row>
    <row r="164" spans="2:23" ht="15" customHeight="1" thickBot="1">
      <c r="B164" s="97" t="s">
        <v>2771</v>
      </c>
      <c r="C164" s="98" t="s">
        <v>2531</v>
      </c>
      <c r="D164" s="98" t="s">
        <v>2532</v>
      </c>
      <c r="E164" s="97" t="s">
        <v>1</v>
      </c>
      <c r="F164" s="82">
        <f>SUM(F153:F163)</f>
        <v>27885</v>
      </c>
      <c r="G164" s="82">
        <f>SUM(G153:G163)</f>
        <v>146904</v>
      </c>
      <c r="H164" s="192">
        <f t="shared" si="55"/>
        <v>5.2682087143625607</v>
      </c>
      <c r="I164" s="72"/>
      <c r="J164" s="191"/>
      <c r="K164" s="72"/>
      <c r="L164" s="82">
        <f>SUM(L153:L163)</f>
        <v>157458.47800535997</v>
      </c>
      <c r="N164" s="82">
        <f>SUM(N153:N163)</f>
        <v>87476.932225199998</v>
      </c>
      <c r="P164" s="82">
        <f>SUM(P153:P163)</f>
        <v>87720</v>
      </c>
      <c r="Q164" s="71"/>
      <c r="R164" s="177">
        <f>SUM(R153:R163)</f>
        <v>243.06777480002074</v>
      </c>
      <c r="S164" s="77"/>
      <c r="T164" s="83">
        <f t="shared" ref="T164" si="87">R164/N164</f>
        <v>2.7786499665336775E-3</v>
      </c>
      <c r="V164" s="82">
        <f>SUM(V153:V163)</f>
        <v>2193</v>
      </c>
    </row>
    <row r="165" spans="2:23" ht="15" customHeight="1">
      <c r="C165" s="73"/>
      <c r="D165" s="190"/>
      <c r="E165" s="72"/>
      <c r="F165" s="68"/>
      <c r="G165" s="68"/>
      <c r="H165" s="100"/>
    </row>
    <row r="166" spans="2:23" ht="15" customHeight="1">
      <c r="B166" s="68" t="s">
        <v>2771</v>
      </c>
      <c r="C166" s="197" t="s">
        <v>3033</v>
      </c>
      <c r="D166" s="73" t="s">
        <v>2544</v>
      </c>
      <c r="E166" s="73" t="s">
        <v>2545</v>
      </c>
      <c r="F166" s="76">
        <v>4305</v>
      </c>
      <c r="G166" s="76">
        <v>31036</v>
      </c>
      <c r="H166" s="100">
        <f t="shared" si="55"/>
        <v>7.2092915214866435</v>
      </c>
      <c r="J166" s="104">
        <f>$J$43</f>
        <v>4.7E-2</v>
      </c>
      <c r="L166" s="69">
        <f t="shared" ref="L166:L169" si="88">G166*((1+J166)^2)</f>
        <v>34021.942523999991</v>
      </c>
      <c r="N166" s="69">
        <f t="shared" ref="N166:N169" si="89">L166/$N$6</f>
        <v>18901.079179999993</v>
      </c>
      <c r="P166" s="81">
        <f t="shared" ref="P166:P169" si="90">ROUNDUP(N166/40,0)*40</f>
        <v>18920</v>
      </c>
      <c r="Q166" s="71"/>
      <c r="R166" s="74">
        <f t="shared" ref="R166:R169" si="91">P166-N166</f>
        <v>18.920820000006643</v>
      </c>
      <c r="S166" s="77"/>
      <c r="T166" s="75">
        <f t="shared" ref="T166:T169" si="92">R166/N166</f>
        <v>1.0010444281947422E-3</v>
      </c>
      <c r="U166" s="69"/>
      <c r="V166" s="81">
        <f t="shared" ref="V166:V169" si="93">P166/40</f>
        <v>473</v>
      </c>
    </row>
    <row r="167" spans="2:23" ht="15" customHeight="1">
      <c r="B167" s="68" t="s">
        <v>2771</v>
      </c>
      <c r="C167" s="197" t="s">
        <v>3033</v>
      </c>
      <c r="D167" s="73" t="s">
        <v>2544</v>
      </c>
      <c r="E167" s="73" t="s">
        <v>2546</v>
      </c>
      <c r="F167" s="76">
        <v>2292</v>
      </c>
      <c r="G167" s="76">
        <v>11617</v>
      </c>
      <c r="H167" s="100">
        <f t="shared" si="55"/>
        <v>5.0684991273996509</v>
      </c>
      <c r="J167" s="104">
        <f>$J$43</f>
        <v>4.7E-2</v>
      </c>
      <c r="L167" s="69">
        <f t="shared" si="88"/>
        <v>12734.659952999997</v>
      </c>
      <c r="N167" s="69">
        <f t="shared" si="89"/>
        <v>7074.8110849999975</v>
      </c>
      <c r="P167" s="81">
        <f t="shared" si="90"/>
        <v>7080</v>
      </c>
      <c r="Q167" s="71"/>
      <c r="R167" s="74">
        <f t="shared" si="91"/>
        <v>5.1889150000024529</v>
      </c>
      <c r="S167" s="77"/>
      <c r="T167" s="75">
        <f t="shared" si="92"/>
        <v>7.334351317173658E-4</v>
      </c>
      <c r="U167" s="69"/>
      <c r="V167" s="81">
        <f t="shared" si="93"/>
        <v>177</v>
      </c>
    </row>
    <row r="168" spans="2:23" ht="15" customHeight="1">
      <c r="B168" s="68" t="s">
        <v>2771</v>
      </c>
      <c r="C168" s="197" t="s">
        <v>3033</v>
      </c>
      <c r="D168" s="73" t="s">
        <v>2544</v>
      </c>
      <c r="E168" s="73" t="s">
        <v>2547</v>
      </c>
      <c r="F168" s="76">
        <v>4822</v>
      </c>
      <c r="G168" s="76">
        <v>35898</v>
      </c>
      <c r="H168" s="100">
        <f t="shared" si="55"/>
        <v>7.4446287847366239</v>
      </c>
      <c r="J168" s="104">
        <f>$J$43</f>
        <v>4.7E-2</v>
      </c>
      <c r="L168" s="69">
        <f t="shared" si="88"/>
        <v>39351.71068199999</v>
      </c>
      <c r="N168" s="69">
        <f t="shared" si="89"/>
        <v>21862.061489999993</v>
      </c>
      <c r="P168" s="81">
        <f t="shared" si="90"/>
        <v>21880</v>
      </c>
      <c r="Q168" s="71"/>
      <c r="R168" s="74">
        <f t="shared" si="91"/>
        <v>17.938510000007227</v>
      </c>
      <c r="S168" s="77"/>
      <c r="T168" s="75">
        <f t="shared" si="92"/>
        <v>8.2053149508396308E-4</v>
      </c>
      <c r="U168" s="69"/>
      <c r="V168" s="81">
        <f t="shared" si="93"/>
        <v>547</v>
      </c>
    </row>
    <row r="169" spans="2:23" ht="15" customHeight="1">
      <c r="B169" s="68" t="s">
        <v>2771</v>
      </c>
      <c r="C169" s="197" t="s">
        <v>3033</v>
      </c>
      <c r="D169" s="73" t="s">
        <v>2544</v>
      </c>
      <c r="E169" s="73" t="s">
        <v>2548</v>
      </c>
      <c r="F169" s="76">
        <v>4431</v>
      </c>
      <c r="G169" s="76">
        <v>33207</v>
      </c>
      <c r="H169" s="100">
        <f t="shared" ref="H169:H232" si="94">G169/F169</f>
        <v>7.4942450914014893</v>
      </c>
      <c r="J169" s="104">
        <f>$J$43</f>
        <v>4.7E-2</v>
      </c>
      <c r="L169" s="69">
        <f t="shared" si="88"/>
        <v>36401.812262999993</v>
      </c>
      <c r="N169" s="69">
        <f t="shared" si="89"/>
        <v>20223.229034999997</v>
      </c>
      <c r="P169" s="81">
        <f t="shared" si="90"/>
        <v>20240</v>
      </c>
      <c r="Q169" s="71"/>
      <c r="R169" s="74">
        <f t="shared" si="91"/>
        <v>16.770965000003343</v>
      </c>
      <c r="S169" s="77"/>
      <c r="T169" s="75">
        <f t="shared" si="92"/>
        <v>8.2929214572895953E-4</v>
      </c>
      <c r="U169" s="69"/>
      <c r="V169" s="81">
        <f t="shared" si="93"/>
        <v>506</v>
      </c>
    </row>
    <row r="170" spans="2:23" ht="15" customHeight="1" thickBot="1">
      <c r="B170" s="97" t="s">
        <v>2771</v>
      </c>
      <c r="C170" s="202" t="s">
        <v>3033</v>
      </c>
      <c r="D170" s="98" t="s">
        <v>2544</v>
      </c>
      <c r="E170" s="98"/>
      <c r="F170" s="82">
        <f>SUM(F166:F169)</f>
        <v>15850</v>
      </c>
      <c r="G170" s="82">
        <f>SUM(G166:G169)</f>
        <v>111758</v>
      </c>
      <c r="H170" s="192">
        <f t="shared" si="55"/>
        <v>7.050977917981073</v>
      </c>
      <c r="I170" s="72"/>
      <c r="J170" s="191"/>
      <c r="K170" s="72"/>
      <c r="L170" s="82">
        <f>SUM(L166:L169)</f>
        <v>122510.12542199998</v>
      </c>
      <c r="N170" s="82">
        <f>SUM(N166:N169)</f>
        <v>68061.180789999984</v>
      </c>
      <c r="P170" s="82">
        <f>SUM(P166:P169)</f>
        <v>68120</v>
      </c>
      <c r="Q170" s="71"/>
      <c r="R170" s="177">
        <f>SUM(R166:R169)</f>
        <v>58.819210000019666</v>
      </c>
      <c r="S170" s="77"/>
      <c r="T170" s="83">
        <f t="shared" ref="T170" si="95">R170/N170</f>
        <v>8.6421083673972625E-4</v>
      </c>
      <c r="V170" s="82">
        <f>SUM(V166:V169)</f>
        <v>1703</v>
      </c>
    </row>
    <row r="171" spans="2:23" ht="15" customHeight="1">
      <c r="F171" s="68"/>
      <c r="G171" s="68"/>
    </row>
    <row r="172" spans="2:23" ht="15" customHeight="1">
      <c r="B172" s="68" t="s">
        <v>2771</v>
      </c>
      <c r="C172" s="190" t="s">
        <v>2777</v>
      </c>
      <c r="D172" s="73" t="s">
        <v>2549</v>
      </c>
      <c r="E172" s="73" t="s">
        <v>2550</v>
      </c>
      <c r="F172" s="76">
        <v>7779</v>
      </c>
      <c r="G172" s="76">
        <v>42060</v>
      </c>
      <c r="H172" s="100">
        <f t="shared" si="94"/>
        <v>5.4068646355572696</v>
      </c>
      <c r="J172" s="104">
        <f>$J$20</f>
        <v>2.8299999999999999E-2</v>
      </c>
      <c r="L172" s="69">
        <f t="shared" ref="L172:L176" si="96">G172*((1+J172)^2)</f>
        <v>44474.2814334</v>
      </c>
      <c r="N172" s="69">
        <f t="shared" ref="N172:N176" si="97">L172/$N$6</f>
        <v>24707.934129666664</v>
      </c>
      <c r="P172" s="81">
        <f t="shared" ref="P172:P176" si="98">ROUNDUP(N172/40,0)*40</f>
        <v>24720</v>
      </c>
      <c r="Q172" s="71"/>
      <c r="R172" s="74">
        <f t="shared" ref="R172:R176" si="99">P172-N172</f>
        <v>12.065870333335624</v>
      </c>
      <c r="S172" s="77"/>
      <c r="T172" s="75">
        <f t="shared" ref="T172:T176" si="100">R172/N172</f>
        <v>4.8833991016870198E-4</v>
      </c>
      <c r="U172" s="69"/>
      <c r="V172" s="81">
        <f t="shared" ref="V172:V176" si="101">P172/40</f>
        <v>618</v>
      </c>
    </row>
    <row r="173" spans="2:23" ht="15" customHeight="1">
      <c r="B173" s="68" t="s">
        <v>2771</v>
      </c>
      <c r="C173" s="190" t="s">
        <v>2777</v>
      </c>
      <c r="D173" s="73" t="s">
        <v>2549</v>
      </c>
      <c r="E173" s="73" t="s">
        <v>2551</v>
      </c>
      <c r="F173" s="76">
        <v>1978</v>
      </c>
      <c r="G173" s="76">
        <v>9846</v>
      </c>
      <c r="H173" s="100">
        <f t="shared" si="94"/>
        <v>4.9777553083923154</v>
      </c>
      <c r="J173" s="104">
        <f>$J$20</f>
        <v>2.8299999999999999E-2</v>
      </c>
      <c r="L173" s="69">
        <f t="shared" si="96"/>
        <v>10411.169162940001</v>
      </c>
      <c r="N173" s="69">
        <f t="shared" si="97"/>
        <v>5783.9828683000005</v>
      </c>
      <c r="P173" s="81">
        <f t="shared" si="98"/>
        <v>5800</v>
      </c>
      <c r="Q173" s="71"/>
      <c r="R173" s="74">
        <f t="shared" si="99"/>
        <v>16.017131699999481</v>
      </c>
      <c r="S173" s="77"/>
      <c r="T173" s="75">
        <f t="shared" si="100"/>
        <v>2.7692218432706314E-3</v>
      </c>
      <c r="U173" s="69"/>
      <c r="V173" s="81">
        <f t="shared" si="101"/>
        <v>145</v>
      </c>
    </row>
    <row r="174" spans="2:23" ht="15" customHeight="1">
      <c r="B174" s="68" t="s">
        <v>2771</v>
      </c>
      <c r="C174" s="190" t="s">
        <v>2777</v>
      </c>
      <c r="D174" s="73" t="s">
        <v>2549</v>
      </c>
      <c r="E174" s="73" t="s">
        <v>2552</v>
      </c>
      <c r="F174" s="76">
        <v>8132</v>
      </c>
      <c r="G174" s="76">
        <v>38300</v>
      </c>
      <c r="H174" s="100">
        <f t="shared" si="94"/>
        <v>4.70978848991638</v>
      </c>
      <c r="J174" s="104">
        <f>$J$20</f>
        <v>2.8299999999999999E-2</v>
      </c>
      <c r="L174" s="69">
        <f t="shared" si="96"/>
        <v>40498.454086999998</v>
      </c>
      <c r="N174" s="69">
        <f t="shared" si="97"/>
        <v>22499.141159444443</v>
      </c>
      <c r="P174" s="81">
        <f t="shared" si="98"/>
        <v>22520</v>
      </c>
      <c r="Q174" s="71"/>
      <c r="R174" s="74">
        <f t="shared" si="99"/>
        <v>20.858840555556526</v>
      </c>
      <c r="S174" s="77"/>
      <c r="T174" s="75">
        <f t="shared" si="100"/>
        <v>9.2709496810284382E-4</v>
      </c>
      <c r="U174" s="69"/>
      <c r="V174" s="81">
        <f t="shared" si="101"/>
        <v>563</v>
      </c>
    </row>
    <row r="175" spans="2:23" ht="15" customHeight="1">
      <c r="B175" s="68" t="s">
        <v>2771</v>
      </c>
      <c r="C175" s="190" t="s">
        <v>2777</v>
      </c>
      <c r="D175" s="73" t="s">
        <v>2549</v>
      </c>
      <c r="E175" s="73" t="s">
        <v>2553</v>
      </c>
      <c r="F175" s="76">
        <v>8929</v>
      </c>
      <c r="G175" s="76">
        <v>46313</v>
      </c>
      <c r="H175" s="100">
        <f t="shared" si="94"/>
        <v>5.1868070332624034</v>
      </c>
      <c r="J175" s="104">
        <f>$J$20</f>
        <v>2.8299999999999999E-2</v>
      </c>
      <c r="L175" s="69">
        <f t="shared" si="96"/>
        <v>48971.407418570001</v>
      </c>
      <c r="N175" s="69">
        <f t="shared" si="97"/>
        <v>27206.337454761109</v>
      </c>
      <c r="P175" s="81">
        <f t="shared" si="98"/>
        <v>27240</v>
      </c>
      <c r="Q175" s="71"/>
      <c r="R175" s="74">
        <f t="shared" si="99"/>
        <v>33.662545238890743</v>
      </c>
      <c r="S175" s="77"/>
      <c r="T175" s="75">
        <f t="shared" si="100"/>
        <v>1.2373052894335765E-3</v>
      </c>
      <c r="U175" s="69"/>
      <c r="V175" s="81">
        <f t="shared" si="101"/>
        <v>681</v>
      </c>
    </row>
    <row r="176" spans="2:23" ht="15" customHeight="1">
      <c r="B176" s="68" t="s">
        <v>2771</v>
      </c>
      <c r="C176" s="190" t="s">
        <v>2777</v>
      </c>
      <c r="D176" s="73" t="s">
        <v>2549</v>
      </c>
      <c r="E176" s="73" t="s">
        <v>2554</v>
      </c>
      <c r="F176" s="76">
        <v>11081</v>
      </c>
      <c r="G176" s="76">
        <v>53997</v>
      </c>
      <c r="H176" s="100">
        <f t="shared" si="94"/>
        <v>4.8729356556267485</v>
      </c>
      <c r="J176" s="104">
        <f>$J$20</f>
        <v>2.8299999999999999E-2</v>
      </c>
      <c r="K176" s="88"/>
      <c r="L176" s="69">
        <f t="shared" si="96"/>
        <v>57096.475857329999</v>
      </c>
      <c r="N176" s="69">
        <f t="shared" si="97"/>
        <v>31720.264365183331</v>
      </c>
      <c r="P176" s="81">
        <f t="shared" si="98"/>
        <v>31760</v>
      </c>
      <c r="Q176" s="71"/>
      <c r="R176" s="74">
        <f t="shared" si="99"/>
        <v>39.735634816668608</v>
      </c>
      <c r="S176" s="77"/>
      <c r="T176" s="75">
        <f t="shared" si="100"/>
        <v>1.2526892701525867E-3</v>
      </c>
      <c r="U176" s="69"/>
      <c r="V176" s="81">
        <f t="shared" si="101"/>
        <v>794</v>
      </c>
      <c r="W176" s="88"/>
    </row>
    <row r="177" spans="2:23" ht="15" customHeight="1" thickBot="1">
      <c r="B177" s="97" t="s">
        <v>2771</v>
      </c>
      <c r="C177" s="195" t="s">
        <v>2777</v>
      </c>
      <c r="D177" s="98" t="s">
        <v>2549</v>
      </c>
      <c r="E177" s="98"/>
      <c r="F177" s="82">
        <f>SUM(F172:F176)</f>
        <v>37899</v>
      </c>
      <c r="G177" s="82">
        <f>SUM(G172:G176)</f>
        <v>190516</v>
      </c>
      <c r="H177" s="192">
        <f t="shared" si="94"/>
        <v>5.0269400248027649</v>
      </c>
      <c r="I177" s="72"/>
      <c r="J177" s="191"/>
      <c r="K177" s="72"/>
      <c r="L177" s="82">
        <f>SUM(L172:L176)</f>
        <v>201451.78795924</v>
      </c>
      <c r="N177" s="82">
        <f>SUM(N172:N176)</f>
        <v>111917.65997735556</v>
      </c>
      <c r="P177" s="82">
        <f>SUM(P172:P176)</f>
        <v>112040</v>
      </c>
      <c r="Q177" s="71"/>
      <c r="R177" s="177">
        <f>SUM(R172:R176)</f>
        <v>122.34002264445098</v>
      </c>
      <c r="S177" s="77"/>
      <c r="T177" s="83">
        <f t="shared" ref="T177" si="102">R177/N177</f>
        <v>1.0931252732518191E-3</v>
      </c>
      <c r="V177" s="82">
        <f>SUM(V172:V176)</f>
        <v>2801</v>
      </c>
      <c r="W177" s="88"/>
    </row>
    <row r="178" spans="2:23" ht="15" customHeight="1">
      <c r="C178" s="190"/>
      <c r="D178" s="73"/>
      <c r="E178" s="73"/>
      <c r="F178" s="68"/>
      <c r="G178" s="68"/>
      <c r="H178" s="100"/>
    </row>
    <row r="179" spans="2:23" ht="15" customHeight="1">
      <c r="B179" s="68" t="s">
        <v>2771</v>
      </c>
      <c r="C179" s="73" t="s">
        <v>2555</v>
      </c>
      <c r="D179" s="73" t="s">
        <v>2556</v>
      </c>
      <c r="E179" s="73" t="s">
        <v>2557</v>
      </c>
      <c r="F179" s="76">
        <v>6426</v>
      </c>
      <c r="G179" s="76">
        <v>34249</v>
      </c>
      <c r="H179" s="100">
        <f t="shared" si="94"/>
        <v>5.3297541238717709</v>
      </c>
      <c r="J179" s="104">
        <f t="shared" ref="J179:J184" si="103">$J$34</f>
        <v>3.2500000000000001E-2</v>
      </c>
      <c r="L179" s="69">
        <f t="shared" ref="L179:L184" si="104">G179*((1+J179)^2)</f>
        <v>36511.360506249999</v>
      </c>
      <c r="N179" s="69">
        <f t="shared" ref="N179:N184" si="105">L179/$N$6</f>
        <v>20284.089170138886</v>
      </c>
      <c r="P179" s="81">
        <f t="shared" ref="P179:P184" si="106">ROUNDUP(N179/40,0)*40</f>
        <v>20320</v>
      </c>
      <c r="Q179" s="71"/>
      <c r="R179" s="74">
        <f t="shared" ref="R179:R184" si="107">P179-N179</f>
        <v>35.910829861113598</v>
      </c>
      <c r="S179" s="77"/>
      <c r="T179" s="75">
        <f t="shared" ref="T179:T184" si="108">R179/N179</f>
        <v>1.7703940048725251E-3</v>
      </c>
      <c r="U179" s="69"/>
      <c r="V179" s="81">
        <f t="shared" ref="V179:V184" si="109">P179/40</f>
        <v>508</v>
      </c>
    </row>
    <row r="180" spans="2:23" ht="15" customHeight="1">
      <c r="B180" s="68" t="s">
        <v>2771</v>
      </c>
      <c r="C180" s="73" t="s">
        <v>2555</v>
      </c>
      <c r="D180" s="73" t="s">
        <v>2556</v>
      </c>
      <c r="E180" s="73" t="s">
        <v>2558</v>
      </c>
      <c r="F180" s="76">
        <v>5661</v>
      </c>
      <c r="G180" s="76">
        <v>29001</v>
      </c>
      <c r="H180" s="100">
        <f t="shared" si="94"/>
        <v>5.1229464758876526</v>
      </c>
      <c r="J180" s="104">
        <f t="shared" si="103"/>
        <v>3.2500000000000001E-2</v>
      </c>
      <c r="L180" s="69">
        <f t="shared" si="104"/>
        <v>30916.697306249996</v>
      </c>
      <c r="N180" s="69">
        <f t="shared" si="105"/>
        <v>17175.942947916665</v>
      </c>
      <c r="P180" s="81">
        <f t="shared" si="106"/>
        <v>17200</v>
      </c>
      <c r="Q180" s="71"/>
      <c r="R180" s="74">
        <f t="shared" si="107"/>
        <v>24.057052083335293</v>
      </c>
      <c r="S180" s="77"/>
      <c r="T180" s="75">
        <f t="shared" si="108"/>
        <v>1.4006248248660644E-3</v>
      </c>
      <c r="U180" s="69"/>
      <c r="V180" s="81">
        <f t="shared" si="109"/>
        <v>430</v>
      </c>
    </row>
    <row r="181" spans="2:23" ht="15" customHeight="1">
      <c r="B181" s="68" t="s">
        <v>2771</v>
      </c>
      <c r="C181" s="73" t="s">
        <v>2555</v>
      </c>
      <c r="D181" s="73" t="s">
        <v>2556</v>
      </c>
      <c r="E181" s="73" t="s">
        <v>2559</v>
      </c>
      <c r="F181" s="76">
        <v>1700</v>
      </c>
      <c r="G181" s="76">
        <v>7639</v>
      </c>
      <c r="H181" s="100">
        <f t="shared" si="94"/>
        <v>4.4935294117647056</v>
      </c>
      <c r="J181" s="104">
        <f t="shared" si="103"/>
        <v>3.2500000000000001E-2</v>
      </c>
      <c r="L181" s="69">
        <f t="shared" si="104"/>
        <v>8143.6036937499994</v>
      </c>
      <c r="N181" s="69">
        <f t="shared" si="105"/>
        <v>4524.2242743055549</v>
      </c>
      <c r="P181" s="81">
        <f t="shared" si="106"/>
        <v>4560</v>
      </c>
      <c r="Q181" s="71"/>
      <c r="R181" s="74">
        <f t="shared" si="107"/>
        <v>35.7757256944451</v>
      </c>
      <c r="S181" s="77"/>
      <c r="T181" s="75">
        <f t="shared" si="108"/>
        <v>7.9075933298944356E-3</v>
      </c>
      <c r="U181" s="69"/>
      <c r="V181" s="81">
        <f t="shared" si="109"/>
        <v>114</v>
      </c>
    </row>
    <row r="182" spans="2:23" ht="15" customHeight="1">
      <c r="B182" s="68" t="s">
        <v>2771</v>
      </c>
      <c r="C182" s="73" t="s">
        <v>2555</v>
      </c>
      <c r="D182" s="73" t="s">
        <v>2556</v>
      </c>
      <c r="E182" s="73" t="s">
        <v>2560</v>
      </c>
      <c r="F182" s="76">
        <v>6340</v>
      </c>
      <c r="G182" s="76">
        <v>33995</v>
      </c>
      <c r="H182" s="100">
        <f t="shared" si="94"/>
        <v>5.3619873817034698</v>
      </c>
      <c r="J182" s="104">
        <f t="shared" si="103"/>
        <v>3.2500000000000001E-2</v>
      </c>
      <c r="L182" s="69">
        <f t="shared" si="104"/>
        <v>36240.582218749994</v>
      </c>
      <c r="N182" s="69">
        <f t="shared" si="105"/>
        <v>20133.656788194439</v>
      </c>
      <c r="P182" s="81">
        <f t="shared" si="106"/>
        <v>20160</v>
      </c>
      <c r="Q182" s="71"/>
      <c r="R182" s="74">
        <f t="shared" si="107"/>
        <v>26.343211805560713</v>
      </c>
      <c r="S182" s="77"/>
      <c r="T182" s="75">
        <f t="shared" si="108"/>
        <v>1.3084166519122997E-3</v>
      </c>
      <c r="U182" s="69"/>
      <c r="V182" s="81">
        <f t="shared" si="109"/>
        <v>504</v>
      </c>
    </row>
    <row r="183" spans="2:23" ht="15" customHeight="1">
      <c r="B183" s="68" t="s">
        <v>2771</v>
      </c>
      <c r="C183" s="73" t="s">
        <v>2555</v>
      </c>
      <c r="D183" s="73" t="s">
        <v>2556</v>
      </c>
      <c r="E183" s="73" t="s">
        <v>2561</v>
      </c>
      <c r="F183" s="76">
        <v>5882</v>
      </c>
      <c r="G183" s="76">
        <v>29968</v>
      </c>
      <c r="H183" s="100">
        <f t="shared" si="94"/>
        <v>5.0948656919415161</v>
      </c>
      <c r="J183" s="104">
        <f t="shared" si="103"/>
        <v>3.2500000000000001E-2</v>
      </c>
      <c r="L183" s="69">
        <f t="shared" si="104"/>
        <v>31947.573699999997</v>
      </c>
      <c r="N183" s="69">
        <f t="shared" si="105"/>
        <v>17748.652055555554</v>
      </c>
      <c r="P183" s="81">
        <f t="shared" si="106"/>
        <v>17760</v>
      </c>
      <c r="Q183" s="71"/>
      <c r="R183" s="74">
        <f t="shared" si="107"/>
        <v>11.347944444445602</v>
      </c>
      <c r="S183" s="77"/>
      <c r="T183" s="75">
        <f t="shared" si="108"/>
        <v>6.3936936782157212E-4</v>
      </c>
      <c r="U183" s="69"/>
      <c r="V183" s="81">
        <f t="shared" si="109"/>
        <v>444</v>
      </c>
    </row>
    <row r="184" spans="2:23" ht="15" customHeight="1">
      <c r="B184" s="68" t="s">
        <v>2771</v>
      </c>
      <c r="C184" s="73" t="s">
        <v>2555</v>
      </c>
      <c r="D184" s="73" t="s">
        <v>2556</v>
      </c>
      <c r="E184" s="73" t="s">
        <v>2562</v>
      </c>
      <c r="F184" s="76">
        <v>9413</v>
      </c>
      <c r="G184" s="76">
        <v>48554</v>
      </c>
      <c r="H184" s="100">
        <f t="shared" si="94"/>
        <v>5.1581854881546798</v>
      </c>
      <c r="J184" s="104">
        <f t="shared" si="103"/>
        <v>3.2500000000000001E-2</v>
      </c>
      <c r="L184" s="69">
        <f t="shared" si="104"/>
        <v>51761.295162499999</v>
      </c>
      <c r="N184" s="69">
        <f t="shared" si="105"/>
        <v>28756.275090277777</v>
      </c>
      <c r="P184" s="81">
        <f t="shared" si="106"/>
        <v>28760</v>
      </c>
      <c r="Q184" s="71"/>
      <c r="R184" s="74">
        <f t="shared" si="107"/>
        <v>3.7249097222229466</v>
      </c>
      <c r="S184" s="77"/>
      <c r="T184" s="75">
        <f t="shared" si="108"/>
        <v>1.295338047271047E-4</v>
      </c>
      <c r="U184" s="69"/>
      <c r="V184" s="81">
        <f t="shared" si="109"/>
        <v>719</v>
      </c>
    </row>
    <row r="185" spans="2:23" ht="15" customHeight="1" thickBot="1">
      <c r="B185" s="95" t="s">
        <v>2771</v>
      </c>
      <c r="C185" s="96" t="s">
        <v>2555</v>
      </c>
      <c r="D185" s="96" t="s">
        <v>2556</v>
      </c>
      <c r="E185" s="96"/>
      <c r="F185" s="84">
        <f>SUM(F179:F184)</f>
        <v>35422</v>
      </c>
      <c r="G185" s="84">
        <f>SUM(G179:G184)</f>
        <v>183406</v>
      </c>
      <c r="H185" s="196">
        <f t="shared" si="94"/>
        <v>5.1777426458133364</v>
      </c>
      <c r="I185" s="72"/>
      <c r="J185" s="165"/>
      <c r="K185" s="72"/>
      <c r="L185" s="84">
        <f>SUM(L179:L184)</f>
        <v>195521.11258749999</v>
      </c>
      <c r="N185" s="84">
        <f>SUM(N179:N184)</f>
        <v>108622.84032638886</v>
      </c>
      <c r="P185" s="84">
        <f>SUM(P179:P184)</f>
        <v>108760</v>
      </c>
      <c r="Q185" s="71"/>
      <c r="R185" s="175">
        <f>SUM(R179:R184)</f>
        <v>137.15967361112325</v>
      </c>
      <c r="S185" s="77"/>
      <c r="T185" s="85">
        <f t="shared" ref="T185:T226" si="110">R185/N185</f>
        <v>1.2627148507531858E-3</v>
      </c>
      <c r="V185" s="84">
        <f>SUM(V179:V184)</f>
        <v>2719</v>
      </c>
    </row>
    <row r="186" spans="2:23" ht="15" customHeight="1">
      <c r="B186" s="68" t="s">
        <v>2771</v>
      </c>
      <c r="C186" s="73" t="s">
        <v>2555</v>
      </c>
      <c r="D186" s="73" t="s">
        <v>2563</v>
      </c>
      <c r="E186" s="73" t="s">
        <v>2564</v>
      </c>
      <c r="F186" s="76">
        <v>8384</v>
      </c>
      <c r="G186" s="76">
        <v>41935</v>
      </c>
      <c r="H186" s="100">
        <f t="shared" si="94"/>
        <v>5.0017891221374047</v>
      </c>
      <c r="J186" s="104">
        <f>$J$34</f>
        <v>3.2500000000000001E-2</v>
      </c>
      <c r="K186" s="88"/>
      <c r="L186" s="69">
        <f t="shared" ref="L186:L190" si="111">G186*((1+J186)^2)</f>
        <v>44705.068843749999</v>
      </c>
      <c r="N186" s="69">
        <f t="shared" ref="N186:N190" si="112">L186/$N$6</f>
        <v>24836.149357638889</v>
      </c>
      <c r="P186" s="81">
        <f t="shared" ref="P186:P190" si="113">ROUNDUP(N186/40,0)*40</f>
        <v>24840</v>
      </c>
      <c r="Q186" s="71"/>
      <c r="R186" s="74">
        <f t="shared" ref="R186:R190" si="114">P186-N186</f>
        <v>3.8506423611106584</v>
      </c>
      <c r="S186" s="77"/>
      <c r="T186" s="75">
        <f t="shared" si="110"/>
        <v>1.5504184266496653E-4</v>
      </c>
      <c r="U186" s="69"/>
      <c r="V186" s="81">
        <f t="shared" ref="V186:V190" si="115">P186/40</f>
        <v>621</v>
      </c>
      <c r="W186" s="88"/>
    </row>
    <row r="187" spans="2:23" ht="15" customHeight="1">
      <c r="B187" s="68" t="s">
        <v>2771</v>
      </c>
      <c r="C187" s="73" t="s">
        <v>2555</v>
      </c>
      <c r="D187" s="73" t="s">
        <v>2563</v>
      </c>
      <c r="E187" s="73" t="s">
        <v>2565</v>
      </c>
      <c r="F187" s="76">
        <v>10124</v>
      </c>
      <c r="G187" s="76">
        <v>53031</v>
      </c>
      <c r="H187" s="100">
        <f t="shared" si="94"/>
        <v>5.2381469774792571</v>
      </c>
      <c r="J187" s="104">
        <f>$J$34</f>
        <v>3.2500000000000001E-2</v>
      </c>
      <c r="K187" s="88"/>
      <c r="L187" s="69">
        <f t="shared" si="111"/>
        <v>56534.028993749998</v>
      </c>
      <c r="N187" s="69">
        <f t="shared" si="112"/>
        <v>31407.793885416664</v>
      </c>
      <c r="P187" s="81">
        <f t="shared" si="113"/>
        <v>31440</v>
      </c>
      <c r="Q187" s="71"/>
      <c r="R187" s="74">
        <f t="shared" si="114"/>
        <v>32.206114583335875</v>
      </c>
      <c r="S187" s="77"/>
      <c r="T187" s="75">
        <f t="shared" si="110"/>
        <v>1.0254179169932049E-3</v>
      </c>
      <c r="U187" s="69"/>
      <c r="V187" s="81">
        <f t="shared" si="115"/>
        <v>786</v>
      </c>
      <c r="W187" s="88"/>
    </row>
    <row r="188" spans="2:23" ht="15" customHeight="1">
      <c r="B188" s="68" t="s">
        <v>2771</v>
      </c>
      <c r="C188" s="73" t="s">
        <v>2555</v>
      </c>
      <c r="D188" s="73" t="s">
        <v>2563</v>
      </c>
      <c r="E188" s="73" t="s">
        <v>2566</v>
      </c>
      <c r="F188" s="76">
        <v>2937</v>
      </c>
      <c r="G188" s="76">
        <v>14503</v>
      </c>
      <c r="H188" s="100">
        <f t="shared" si="94"/>
        <v>4.9380320054477354</v>
      </c>
      <c r="J188" s="104">
        <f>$J$34</f>
        <v>3.2500000000000001E-2</v>
      </c>
      <c r="L188" s="69">
        <f t="shared" si="111"/>
        <v>15461.013793749999</v>
      </c>
      <c r="N188" s="69">
        <f t="shared" si="112"/>
        <v>8589.4521076388883</v>
      </c>
      <c r="P188" s="81">
        <f t="shared" si="113"/>
        <v>8600</v>
      </c>
      <c r="Q188" s="71"/>
      <c r="R188" s="74">
        <f t="shared" si="114"/>
        <v>10.547892361111735</v>
      </c>
      <c r="S188" s="77"/>
      <c r="T188" s="75">
        <f t="shared" si="110"/>
        <v>1.2280052591167182E-3</v>
      </c>
      <c r="U188" s="69"/>
      <c r="V188" s="81">
        <f t="shared" si="115"/>
        <v>215</v>
      </c>
    </row>
    <row r="189" spans="2:23" ht="15" customHeight="1">
      <c r="B189" s="68" t="s">
        <v>2771</v>
      </c>
      <c r="C189" s="73" t="s">
        <v>2555</v>
      </c>
      <c r="D189" s="73" t="s">
        <v>2563</v>
      </c>
      <c r="E189" s="73" t="s">
        <v>2567</v>
      </c>
      <c r="F189" s="76">
        <v>7174</v>
      </c>
      <c r="G189" s="76">
        <v>35691</v>
      </c>
      <c r="H189" s="100">
        <f t="shared" si="94"/>
        <v>4.9750487872874265</v>
      </c>
      <c r="J189" s="104">
        <f>$J$34</f>
        <v>3.2500000000000001E-2</v>
      </c>
      <c r="L189" s="69">
        <f t="shared" si="111"/>
        <v>38048.613618749994</v>
      </c>
      <c r="N189" s="69">
        <f t="shared" si="112"/>
        <v>21138.11867708333</v>
      </c>
      <c r="P189" s="81">
        <f t="shared" si="113"/>
        <v>21160</v>
      </c>
      <c r="Q189" s="71"/>
      <c r="R189" s="74">
        <f t="shared" si="114"/>
        <v>21.881322916669887</v>
      </c>
      <c r="S189" s="77"/>
      <c r="T189" s="75">
        <f t="shared" si="110"/>
        <v>1.0351594316854837E-3</v>
      </c>
      <c r="U189" s="69"/>
      <c r="V189" s="81">
        <f t="shared" si="115"/>
        <v>529</v>
      </c>
    </row>
    <row r="190" spans="2:23" ht="15" customHeight="1">
      <c r="B190" s="68" t="s">
        <v>2771</v>
      </c>
      <c r="C190" s="73" t="s">
        <v>2555</v>
      </c>
      <c r="D190" s="73" t="s">
        <v>2563</v>
      </c>
      <c r="E190" s="73" t="s">
        <v>2568</v>
      </c>
      <c r="F190" s="76">
        <v>7772</v>
      </c>
      <c r="G190" s="76">
        <v>40220</v>
      </c>
      <c r="H190" s="100">
        <f t="shared" si="94"/>
        <v>5.1749871332990223</v>
      </c>
      <c r="J190" s="104">
        <f>$J$34</f>
        <v>3.2500000000000001E-2</v>
      </c>
      <c r="L190" s="69">
        <f t="shared" si="111"/>
        <v>42876.782374999995</v>
      </c>
      <c r="N190" s="69">
        <f t="shared" si="112"/>
        <v>23820.434652777774</v>
      </c>
      <c r="P190" s="81">
        <f t="shared" si="113"/>
        <v>23840</v>
      </c>
      <c r="Q190" s="71"/>
      <c r="R190" s="74">
        <f t="shared" si="114"/>
        <v>19.565347222225682</v>
      </c>
      <c r="S190" s="77"/>
      <c r="T190" s="75">
        <f t="shared" si="110"/>
        <v>8.2136818691274835E-4</v>
      </c>
      <c r="U190" s="69"/>
      <c r="V190" s="81">
        <f t="shared" si="115"/>
        <v>596</v>
      </c>
    </row>
    <row r="191" spans="2:23" ht="15" customHeight="1" thickBot="1">
      <c r="B191" s="95" t="s">
        <v>2771</v>
      </c>
      <c r="C191" s="96" t="s">
        <v>2555</v>
      </c>
      <c r="D191" s="96" t="s">
        <v>2563</v>
      </c>
      <c r="E191" s="96"/>
      <c r="F191" s="84">
        <f>SUM(F186:F190)</f>
        <v>36391</v>
      </c>
      <c r="G191" s="84">
        <f>SUM(G186:G190)</f>
        <v>185380</v>
      </c>
      <c r="H191" s="196">
        <f t="shared" si="94"/>
        <v>5.0941166772004065</v>
      </c>
      <c r="I191" s="72"/>
      <c r="J191" s="165"/>
      <c r="K191" s="72"/>
      <c r="L191" s="84">
        <f>SUM(L186:L190)</f>
        <v>197625.50762499997</v>
      </c>
      <c r="N191" s="84">
        <f>SUM(N186:N190)</f>
        <v>109791.94868055554</v>
      </c>
      <c r="P191" s="84">
        <f>SUM(P186:P190)</f>
        <v>109880</v>
      </c>
      <c r="Q191" s="71"/>
      <c r="R191" s="175">
        <f>SUM(R186:R190)</f>
        <v>88.051319444453839</v>
      </c>
      <c r="S191" s="77"/>
      <c r="T191" s="85">
        <f t="shared" si="110"/>
        <v>8.0198339224894343E-4</v>
      </c>
      <c r="V191" s="84">
        <f>SUM(V186:V190)</f>
        <v>2747</v>
      </c>
    </row>
    <row r="192" spans="2:23" ht="15" customHeight="1" thickBot="1">
      <c r="C192" s="73"/>
      <c r="D192" s="73"/>
      <c r="E192" s="73"/>
      <c r="F192" s="198">
        <f>F191+F185</f>
        <v>71813</v>
      </c>
      <c r="G192" s="198">
        <f>G191+G185</f>
        <v>368786</v>
      </c>
      <c r="H192" s="200">
        <f t="shared" si="94"/>
        <v>5.1353654630777159</v>
      </c>
      <c r="J192" s="188"/>
      <c r="L192" s="198">
        <f>L191+L185</f>
        <v>393146.62021249998</v>
      </c>
      <c r="N192" s="198">
        <f>N191+N185</f>
        <v>218414.7890069444</v>
      </c>
      <c r="P192" s="198">
        <f>P191+P185</f>
        <v>218640</v>
      </c>
      <c r="R192" s="210">
        <f>R191+R185</f>
        <v>225.21099305557709</v>
      </c>
      <c r="T192" s="201">
        <f t="shared" si="110"/>
        <v>1.031116043375692E-3</v>
      </c>
      <c r="V192" s="198">
        <f>V191+V185</f>
        <v>5466</v>
      </c>
      <c r="W192" s="76"/>
    </row>
    <row r="193" spans="2:23" ht="15" customHeight="1">
      <c r="C193" s="73"/>
      <c r="D193" s="73"/>
      <c r="E193" s="72" t="s">
        <v>1</v>
      </c>
      <c r="F193" s="189"/>
      <c r="G193" s="189"/>
      <c r="H193" s="100"/>
      <c r="I193" s="189"/>
      <c r="J193" s="189"/>
      <c r="K193" s="189"/>
      <c r="L193" s="189"/>
      <c r="M193" s="189"/>
      <c r="N193" s="189"/>
      <c r="O193" s="189"/>
      <c r="P193" s="189"/>
      <c r="Q193" s="189"/>
      <c r="R193" s="142"/>
      <c r="S193" s="189"/>
      <c r="T193" s="189"/>
      <c r="U193" s="189"/>
      <c r="V193" s="189"/>
      <c r="W193" s="189"/>
    </row>
    <row r="194" spans="2:23" ht="15" customHeight="1">
      <c r="B194" s="68" t="s">
        <v>2771</v>
      </c>
      <c r="C194" s="73" t="s">
        <v>2569</v>
      </c>
      <c r="D194" s="73" t="s">
        <v>2774</v>
      </c>
      <c r="E194" s="73" t="s">
        <v>2570</v>
      </c>
      <c r="F194" s="76">
        <v>3162</v>
      </c>
      <c r="G194" s="76">
        <v>18935</v>
      </c>
      <c r="H194" s="100">
        <f t="shared" si="94"/>
        <v>5.9882985452245414</v>
      </c>
      <c r="J194" s="104">
        <f>$J$23</f>
        <v>2.8299999999999999E-2</v>
      </c>
      <c r="L194" s="69">
        <f t="shared" ref="L194:L195" si="116">G194*((1+J194)^2)</f>
        <v>20021.885852150001</v>
      </c>
      <c r="N194" s="69">
        <f t="shared" ref="N194:N195" si="117">L194/$N$6</f>
        <v>11123.269917861111</v>
      </c>
      <c r="P194" s="81">
        <f t="shared" ref="P194:P195" si="118">ROUNDUP(N194/40,0)*40</f>
        <v>11160</v>
      </c>
      <c r="Q194" s="71"/>
      <c r="R194" s="74">
        <f t="shared" ref="R194:R195" si="119">P194-N194</f>
        <v>36.730082138888974</v>
      </c>
      <c r="S194" s="77"/>
      <c r="T194" s="75">
        <f t="shared" ref="T194:T195" si="120">R194/N194</f>
        <v>3.3020939355171007E-3</v>
      </c>
      <c r="U194" s="69"/>
      <c r="V194" s="81">
        <f t="shared" ref="V194:V195" si="121">P194/40</f>
        <v>279</v>
      </c>
    </row>
    <row r="195" spans="2:23" ht="15" customHeight="1">
      <c r="B195" s="68" t="s">
        <v>2771</v>
      </c>
      <c r="C195" s="73" t="s">
        <v>2569</v>
      </c>
      <c r="D195" s="73" t="s">
        <v>2774</v>
      </c>
      <c r="E195" s="73" t="s">
        <v>2571</v>
      </c>
      <c r="F195" s="76">
        <v>7158</v>
      </c>
      <c r="G195" s="76">
        <v>43722</v>
      </c>
      <c r="H195" s="100">
        <f t="shared" si="94"/>
        <v>6.1081307627829</v>
      </c>
      <c r="J195" s="104">
        <f>$J$23</f>
        <v>2.8299999999999999E-2</v>
      </c>
      <c r="L195" s="69">
        <f t="shared" si="116"/>
        <v>46231.681712580001</v>
      </c>
      <c r="N195" s="69">
        <f t="shared" si="117"/>
        <v>25684.267618099999</v>
      </c>
      <c r="P195" s="81">
        <f t="shared" si="118"/>
        <v>25720</v>
      </c>
      <c r="Q195" s="71"/>
      <c r="R195" s="74">
        <f t="shared" si="119"/>
        <v>35.732381900001201</v>
      </c>
      <c r="S195" s="77"/>
      <c r="T195" s="75">
        <f t="shared" si="120"/>
        <v>1.391216694643852E-3</v>
      </c>
      <c r="U195" s="69"/>
      <c r="V195" s="81">
        <f t="shared" si="121"/>
        <v>643</v>
      </c>
    </row>
    <row r="196" spans="2:23" ht="15" customHeight="1" thickBot="1">
      <c r="B196" s="95" t="s">
        <v>2771</v>
      </c>
      <c r="C196" s="96" t="s">
        <v>2569</v>
      </c>
      <c r="D196" s="96" t="s">
        <v>2774</v>
      </c>
      <c r="E196" s="96"/>
      <c r="F196" s="84">
        <f>SUM(F194:F195)</f>
        <v>10320</v>
      </c>
      <c r="G196" s="84">
        <f>SUM(G194:G195)</f>
        <v>62657</v>
      </c>
      <c r="H196" s="196">
        <f t="shared" si="94"/>
        <v>6.0714147286821705</v>
      </c>
      <c r="I196" s="72"/>
      <c r="J196" s="165"/>
      <c r="K196" s="72"/>
      <c r="L196" s="84">
        <f>SUM(L194:L195)</f>
        <v>66253.567564730009</v>
      </c>
      <c r="N196" s="84">
        <f>SUM(N194:N195)</f>
        <v>36807.537535961106</v>
      </c>
      <c r="P196" s="84">
        <f>SUM(P194:P195)</f>
        <v>36880</v>
      </c>
      <c r="Q196" s="71"/>
      <c r="R196" s="175">
        <f>SUM(R194:R195)</f>
        <v>72.462464038890175</v>
      </c>
      <c r="S196" s="77"/>
      <c r="T196" s="85">
        <f t="shared" ref="T196:T203" si="122">R196/N196</f>
        <v>1.968685461995225E-3</v>
      </c>
      <c r="V196" s="84">
        <f>SUM(V194:V195)</f>
        <v>922</v>
      </c>
    </row>
    <row r="197" spans="2:23" ht="15" customHeight="1">
      <c r="B197" s="68" t="s">
        <v>2771</v>
      </c>
      <c r="C197" s="73" t="s">
        <v>2569</v>
      </c>
      <c r="D197" s="73" t="s">
        <v>2572</v>
      </c>
      <c r="E197" s="73" t="s">
        <v>2573</v>
      </c>
      <c r="F197" s="76">
        <v>5939</v>
      </c>
      <c r="G197" s="76">
        <v>30627</v>
      </c>
      <c r="H197" s="100">
        <f t="shared" si="94"/>
        <v>5.156928775888197</v>
      </c>
      <c r="J197" s="104">
        <f t="shared" ref="J197:J203" si="123">$J$23</f>
        <v>2.8299999999999999E-2</v>
      </c>
      <c r="L197" s="69">
        <f t="shared" ref="L197:L203" si="124">G197*((1+J197)^2)</f>
        <v>32385.01705803</v>
      </c>
      <c r="N197" s="69">
        <f t="shared" ref="N197:N203" si="125">L197/$N$6</f>
        <v>17991.67614335</v>
      </c>
      <c r="P197" s="81">
        <f t="shared" ref="P197:P203" si="126">ROUNDUP(N197/40,0)*40</f>
        <v>18000</v>
      </c>
      <c r="Q197" s="71"/>
      <c r="R197" s="74">
        <f t="shared" ref="R197:R203" si="127">P197-N197</f>
        <v>8.3238566500003799</v>
      </c>
      <c r="S197" s="77"/>
      <c r="T197" s="75">
        <f t="shared" si="122"/>
        <v>4.6265042699076181E-4</v>
      </c>
      <c r="U197" s="69"/>
      <c r="V197" s="81">
        <f t="shared" ref="V197:V203" si="128">P197/40</f>
        <v>450</v>
      </c>
    </row>
    <row r="198" spans="2:23" ht="15" customHeight="1">
      <c r="B198" s="68" t="s">
        <v>2771</v>
      </c>
      <c r="C198" s="73" t="s">
        <v>2569</v>
      </c>
      <c r="D198" s="73" t="s">
        <v>2572</v>
      </c>
      <c r="E198" s="73" t="s">
        <v>2574</v>
      </c>
      <c r="F198" s="76">
        <v>4437</v>
      </c>
      <c r="G198" s="76">
        <v>24241</v>
      </c>
      <c r="H198" s="100">
        <f t="shared" si="94"/>
        <v>5.4633761550597253</v>
      </c>
      <c r="J198" s="104">
        <f t="shared" si="123"/>
        <v>2.8299999999999999E-2</v>
      </c>
      <c r="L198" s="69">
        <f t="shared" si="124"/>
        <v>25632.45497449</v>
      </c>
      <c r="N198" s="69">
        <f t="shared" si="125"/>
        <v>14240.252763605555</v>
      </c>
      <c r="P198" s="81">
        <f t="shared" si="126"/>
        <v>14280</v>
      </c>
      <c r="Q198" s="71"/>
      <c r="R198" s="74">
        <f t="shared" si="127"/>
        <v>39.747236394445281</v>
      </c>
      <c r="S198" s="77"/>
      <c r="T198" s="75">
        <f t="shared" si="122"/>
        <v>2.791188966534994E-3</v>
      </c>
      <c r="U198" s="69"/>
      <c r="V198" s="81">
        <f t="shared" si="128"/>
        <v>357</v>
      </c>
    </row>
    <row r="199" spans="2:23" ht="15" customHeight="1">
      <c r="B199" s="68" t="s">
        <v>2771</v>
      </c>
      <c r="C199" s="73" t="s">
        <v>2569</v>
      </c>
      <c r="D199" s="73" t="s">
        <v>2572</v>
      </c>
      <c r="E199" s="73" t="s">
        <v>2575</v>
      </c>
      <c r="F199" s="76">
        <v>4548</v>
      </c>
      <c r="G199" s="76">
        <v>22528</v>
      </c>
      <c r="H199" s="100">
        <f t="shared" si="94"/>
        <v>4.9533861037818818</v>
      </c>
      <c r="J199" s="104">
        <f t="shared" si="123"/>
        <v>2.8299999999999999E-2</v>
      </c>
      <c r="L199" s="69">
        <f t="shared" si="124"/>
        <v>23821.127249920002</v>
      </c>
      <c r="N199" s="69">
        <f t="shared" si="125"/>
        <v>13233.95958328889</v>
      </c>
      <c r="P199" s="81">
        <f t="shared" si="126"/>
        <v>13240</v>
      </c>
      <c r="Q199" s="71"/>
      <c r="R199" s="74">
        <f t="shared" si="127"/>
        <v>6.0404167111100833</v>
      </c>
      <c r="S199" s="77"/>
      <c r="T199" s="75">
        <f t="shared" si="122"/>
        <v>4.5643306321847821E-4</v>
      </c>
      <c r="U199" s="69"/>
      <c r="V199" s="81">
        <f t="shared" si="128"/>
        <v>331</v>
      </c>
    </row>
    <row r="200" spans="2:23" ht="15" customHeight="1">
      <c r="B200" s="68" t="s">
        <v>2771</v>
      </c>
      <c r="C200" s="73" t="s">
        <v>2569</v>
      </c>
      <c r="D200" s="73" t="s">
        <v>2572</v>
      </c>
      <c r="E200" s="73" t="s">
        <v>2576</v>
      </c>
      <c r="F200" s="76">
        <v>7230</v>
      </c>
      <c r="G200" s="76">
        <v>41161</v>
      </c>
      <c r="H200" s="100">
        <f t="shared" si="94"/>
        <v>5.6930843706777319</v>
      </c>
      <c r="J200" s="104">
        <f t="shared" si="123"/>
        <v>2.8299999999999999E-2</v>
      </c>
      <c r="L200" s="69">
        <f t="shared" si="124"/>
        <v>43523.678033290002</v>
      </c>
      <c r="N200" s="69">
        <f t="shared" si="125"/>
        <v>24179.821129605556</v>
      </c>
      <c r="P200" s="81">
        <f t="shared" si="126"/>
        <v>24200</v>
      </c>
      <c r="Q200" s="71"/>
      <c r="R200" s="74">
        <f t="shared" si="127"/>
        <v>20.178870394443948</v>
      </c>
      <c r="S200" s="77"/>
      <c r="T200" s="75">
        <f t="shared" si="122"/>
        <v>8.345334850197514E-4</v>
      </c>
      <c r="U200" s="69"/>
      <c r="V200" s="81">
        <f t="shared" si="128"/>
        <v>605</v>
      </c>
    </row>
    <row r="201" spans="2:23" ht="15" customHeight="1">
      <c r="B201" s="68" t="s">
        <v>2771</v>
      </c>
      <c r="C201" s="73" t="s">
        <v>2569</v>
      </c>
      <c r="D201" s="73" t="s">
        <v>2572</v>
      </c>
      <c r="E201" s="73" t="s">
        <v>2577</v>
      </c>
      <c r="F201" s="76">
        <v>5796</v>
      </c>
      <c r="G201" s="76">
        <v>28938</v>
      </c>
      <c r="H201" s="100">
        <f t="shared" si="94"/>
        <v>4.9927536231884062</v>
      </c>
      <c r="J201" s="104">
        <f t="shared" si="123"/>
        <v>2.8299999999999999E-2</v>
      </c>
      <c r="L201" s="69">
        <f t="shared" si="124"/>
        <v>30599.066954820002</v>
      </c>
      <c r="N201" s="69">
        <f t="shared" si="125"/>
        <v>16999.481641566668</v>
      </c>
      <c r="P201" s="81">
        <f t="shared" si="126"/>
        <v>17000</v>
      </c>
      <c r="Q201" s="71"/>
      <c r="R201" s="74">
        <f t="shared" si="127"/>
        <v>0.51835843333174125</v>
      </c>
      <c r="S201" s="77"/>
      <c r="T201" s="75">
        <f t="shared" si="122"/>
        <v>3.0492602319371044E-5</v>
      </c>
      <c r="U201" s="69"/>
      <c r="V201" s="81">
        <f t="shared" si="128"/>
        <v>425</v>
      </c>
    </row>
    <row r="202" spans="2:23" ht="15" customHeight="1">
      <c r="B202" s="68" t="s">
        <v>2771</v>
      </c>
      <c r="C202" s="73" t="s">
        <v>2569</v>
      </c>
      <c r="D202" s="73" t="s">
        <v>2572</v>
      </c>
      <c r="E202" s="73" t="s">
        <v>2578</v>
      </c>
      <c r="F202" s="76">
        <v>7291</v>
      </c>
      <c r="G202" s="76">
        <v>38491</v>
      </c>
      <c r="H202" s="100">
        <f t="shared" si="94"/>
        <v>5.2792483884240848</v>
      </c>
      <c r="J202" s="104">
        <f t="shared" si="123"/>
        <v>2.8299999999999999E-2</v>
      </c>
      <c r="L202" s="69">
        <f t="shared" si="124"/>
        <v>40700.417656990001</v>
      </c>
      <c r="N202" s="69">
        <f t="shared" si="125"/>
        <v>22611.343142772221</v>
      </c>
      <c r="P202" s="81">
        <f t="shared" si="126"/>
        <v>22640</v>
      </c>
      <c r="Q202" s="71"/>
      <c r="R202" s="74">
        <f t="shared" si="127"/>
        <v>28.656857227779255</v>
      </c>
      <c r="S202" s="77"/>
      <c r="T202" s="75">
        <f t="shared" si="122"/>
        <v>1.2673664296205022E-3</v>
      </c>
      <c r="U202" s="69"/>
      <c r="V202" s="81">
        <f t="shared" si="128"/>
        <v>566</v>
      </c>
    </row>
    <row r="203" spans="2:23" ht="15" customHeight="1">
      <c r="B203" s="68" t="s">
        <v>2771</v>
      </c>
      <c r="C203" s="73" t="s">
        <v>2569</v>
      </c>
      <c r="D203" s="73" t="s">
        <v>2572</v>
      </c>
      <c r="E203" s="73" t="s">
        <v>2579</v>
      </c>
      <c r="F203" s="76">
        <v>11003</v>
      </c>
      <c r="G203" s="76">
        <v>60210</v>
      </c>
      <c r="H203" s="100">
        <f t="shared" si="94"/>
        <v>5.4721439607379807</v>
      </c>
      <c r="J203" s="104">
        <f t="shared" si="123"/>
        <v>2.8299999999999999E-2</v>
      </c>
      <c r="K203" s="88"/>
      <c r="L203" s="69">
        <f t="shared" si="124"/>
        <v>63666.107586900005</v>
      </c>
      <c r="N203" s="69">
        <f t="shared" si="125"/>
        <v>35370.059770500004</v>
      </c>
      <c r="P203" s="81">
        <f t="shared" si="126"/>
        <v>35400</v>
      </c>
      <c r="Q203" s="71"/>
      <c r="R203" s="74">
        <f t="shared" si="127"/>
        <v>29.940229499996349</v>
      </c>
      <c r="S203" s="77"/>
      <c r="T203" s="75">
        <f t="shared" si="122"/>
        <v>8.4648512595864077E-4</v>
      </c>
      <c r="U203" s="69"/>
      <c r="V203" s="81">
        <f t="shared" si="128"/>
        <v>885</v>
      </c>
      <c r="W203" s="88"/>
    </row>
    <row r="204" spans="2:23" ht="15" customHeight="1" thickBot="1">
      <c r="B204" s="95" t="s">
        <v>2771</v>
      </c>
      <c r="C204" s="96" t="s">
        <v>2569</v>
      </c>
      <c r="D204" s="96" t="s">
        <v>2572</v>
      </c>
      <c r="E204" s="96"/>
      <c r="F204" s="84">
        <f>SUM(F197:F203)</f>
        <v>46244</v>
      </c>
      <c r="G204" s="84">
        <f>SUM(G197:G203)</f>
        <v>246196</v>
      </c>
      <c r="H204" s="196">
        <f t="shared" si="94"/>
        <v>5.3238474180434219</v>
      </c>
      <c r="I204" s="72"/>
      <c r="J204" s="165"/>
      <c r="K204" s="72"/>
      <c r="L204" s="84">
        <f>SUM(L197:L203)</f>
        <v>260327.86951444001</v>
      </c>
      <c r="N204" s="84">
        <f>SUM(N197:N203)</f>
        <v>144626.59417468889</v>
      </c>
      <c r="P204" s="84">
        <f>SUM(P197:P203)</f>
        <v>144760</v>
      </c>
      <c r="Q204" s="71"/>
      <c r="R204" s="175">
        <f>SUM(R197:R203)</f>
        <v>133.40582531110704</v>
      </c>
      <c r="S204" s="77"/>
      <c r="T204" s="85">
        <f t="shared" ref="T204:T212" si="129">R204/N204</f>
        <v>9.2241559080048091E-4</v>
      </c>
      <c r="V204" s="84">
        <f>SUM(V197:V203)</f>
        <v>3619</v>
      </c>
      <c r="W204" s="88"/>
    </row>
    <row r="205" spans="2:23" ht="15" customHeight="1">
      <c r="B205" s="68" t="s">
        <v>2771</v>
      </c>
      <c r="C205" s="73" t="s">
        <v>2569</v>
      </c>
      <c r="D205" s="73" t="s">
        <v>2580</v>
      </c>
      <c r="E205" s="73" t="s">
        <v>2581</v>
      </c>
      <c r="F205" s="76">
        <v>1593</v>
      </c>
      <c r="G205" s="76">
        <v>7947</v>
      </c>
      <c r="H205" s="100">
        <f t="shared" si="94"/>
        <v>4.9887005649717517</v>
      </c>
      <c r="J205" s="104">
        <f t="shared" ref="J205:J212" si="130">$J$23</f>
        <v>2.8299999999999999E-2</v>
      </c>
      <c r="K205" s="88"/>
      <c r="L205" s="69">
        <f t="shared" ref="L205:L212" si="131">G205*((1+J205)^2)</f>
        <v>8403.1648728300006</v>
      </c>
      <c r="N205" s="69">
        <f t="shared" ref="N205:N212" si="132">L205/$N$6</f>
        <v>4668.4249293500006</v>
      </c>
      <c r="P205" s="81">
        <f t="shared" ref="P205:P212" si="133">ROUNDUP(N205/40,0)*40</f>
        <v>4680</v>
      </c>
      <c r="Q205" s="71"/>
      <c r="R205" s="74">
        <f t="shared" ref="R205:R212" si="134">P205-N205</f>
        <v>11.575070649999361</v>
      </c>
      <c r="S205" s="77"/>
      <c r="T205" s="75">
        <f t="shared" si="129"/>
        <v>2.4794381028230422E-3</v>
      </c>
      <c r="U205" s="69"/>
      <c r="V205" s="81">
        <f t="shared" ref="V205:V212" si="135">P205/40</f>
        <v>117</v>
      </c>
      <c r="W205" s="88"/>
    </row>
    <row r="206" spans="2:23" ht="15" customHeight="1">
      <c r="B206" s="68" t="s">
        <v>2771</v>
      </c>
      <c r="C206" s="73" t="s">
        <v>2569</v>
      </c>
      <c r="D206" s="73" t="s">
        <v>2580</v>
      </c>
      <c r="E206" s="73" t="s">
        <v>2582</v>
      </c>
      <c r="F206" s="76">
        <v>3991</v>
      </c>
      <c r="G206" s="76">
        <v>18934</v>
      </c>
      <c r="H206" s="100">
        <f t="shared" si="94"/>
        <v>4.7441743923828614</v>
      </c>
      <c r="J206" s="104">
        <f t="shared" si="130"/>
        <v>2.8299999999999999E-2</v>
      </c>
      <c r="L206" s="69">
        <f t="shared" si="131"/>
        <v>20020.82845126</v>
      </c>
      <c r="N206" s="69">
        <f t="shared" si="132"/>
        <v>11122.682472922223</v>
      </c>
      <c r="P206" s="81">
        <f t="shared" si="133"/>
        <v>11160</v>
      </c>
      <c r="Q206" s="71"/>
      <c r="R206" s="74">
        <f t="shared" si="134"/>
        <v>37.317527077777413</v>
      </c>
      <c r="S206" s="77"/>
      <c r="T206" s="75">
        <f t="shared" si="129"/>
        <v>3.3550833774699238E-3</v>
      </c>
      <c r="U206" s="69"/>
      <c r="V206" s="81">
        <f t="shared" si="135"/>
        <v>279</v>
      </c>
    </row>
    <row r="207" spans="2:23" ht="15" customHeight="1">
      <c r="B207" s="68" t="s">
        <v>2771</v>
      </c>
      <c r="C207" s="73" t="s">
        <v>2569</v>
      </c>
      <c r="D207" s="73" t="s">
        <v>2580</v>
      </c>
      <c r="E207" s="73" t="s">
        <v>2583</v>
      </c>
      <c r="F207" s="76">
        <v>3482</v>
      </c>
      <c r="G207" s="76">
        <v>19007</v>
      </c>
      <c r="H207" s="100">
        <f t="shared" si="94"/>
        <v>5.4586444572085009</v>
      </c>
      <c r="J207" s="104">
        <f t="shared" si="130"/>
        <v>2.8299999999999999E-2</v>
      </c>
      <c r="L207" s="69">
        <f t="shared" si="131"/>
        <v>20098.018716229999</v>
      </c>
      <c r="N207" s="69">
        <f t="shared" si="132"/>
        <v>11165.56595346111</v>
      </c>
      <c r="P207" s="81">
        <f t="shared" si="133"/>
        <v>11200</v>
      </c>
      <c r="Q207" s="71"/>
      <c r="R207" s="74">
        <f t="shared" si="134"/>
        <v>34.43404653889047</v>
      </c>
      <c r="S207" s="77"/>
      <c r="T207" s="75">
        <f t="shared" si="129"/>
        <v>3.0839499477602907E-3</v>
      </c>
      <c r="U207" s="69"/>
      <c r="V207" s="81">
        <f t="shared" si="135"/>
        <v>280</v>
      </c>
    </row>
    <row r="208" spans="2:23" ht="15" customHeight="1">
      <c r="B208" s="68" t="s">
        <v>2771</v>
      </c>
      <c r="C208" s="73" t="s">
        <v>2569</v>
      </c>
      <c r="D208" s="73" t="s">
        <v>2580</v>
      </c>
      <c r="E208" s="73" t="s">
        <v>2584</v>
      </c>
      <c r="F208" s="76">
        <v>4070</v>
      </c>
      <c r="G208" s="76">
        <v>19061</v>
      </c>
      <c r="H208" s="100">
        <f t="shared" si="94"/>
        <v>4.6832923832923834</v>
      </c>
      <c r="J208" s="104">
        <f t="shared" si="130"/>
        <v>2.8299999999999999E-2</v>
      </c>
      <c r="L208" s="69">
        <f t="shared" si="131"/>
        <v>20155.11836429</v>
      </c>
      <c r="N208" s="69">
        <f t="shared" si="132"/>
        <v>11197.287980161111</v>
      </c>
      <c r="P208" s="81">
        <f t="shared" si="133"/>
        <v>11200</v>
      </c>
      <c r="Q208" s="71"/>
      <c r="R208" s="74">
        <f t="shared" si="134"/>
        <v>2.7120198388893186</v>
      </c>
      <c r="S208" s="77"/>
      <c r="T208" s="75">
        <f t="shared" si="129"/>
        <v>2.422032766947106E-4</v>
      </c>
      <c r="U208" s="69"/>
      <c r="V208" s="81">
        <f t="shared" si="135"/>
        <v>280</v>
      </c>
    </row>
    <row r="209" spans="2:22" ht="15" customHeight="1">
      <c r="B209" s="68" t="s">
        <v>2771</v>
      </c>
      <c r="C209" s="73" t="s">
        <v>2569</v>
      </c>
      <c r="D209" s="73" t="s">
        <v>2580</v>
      </c>
      <c r="E209" s="73" t="s">
        <v>2585</v>
      </c>
      <c r="F209" s="76">
        <v>1896</v>
      </c>
      <c r="G209" s="76">
        <v>9621</v>
      </c>
      <c r="H209" s="100">
        <f t="shared" si="94"/>
        <v>5.0743670886075947</v>
      </c>
      <c r="J209" s="104">
        <f t="shared" si="130"/>
        <v>2.8299999999999999E-2</v>
      </c>
      <c r="L209" s="69">
        <f t="shared" si="131"/>
        <v>10173.25396269</v>
      </c>
      <c r="N209" s="69">
        <f t="shared" si="132"/>
        <v>5651.80775705</v>
      </c>
      <c r="P209" s="81">
        <f t="shared" si="133"/>
        <v>5680</v>
      </c>
      <c r="Q209" s="71"/>
      <c r="R209" s="74">
        <f t="shared" si="134"/>
        <v>28.192242950000036</v>
      </c>
      <c r="S209" s="77"/>
      <c r="T209" s="75">
        <f t="shared" si="129"/>
        <v>4.9881815096830488E-3</v>
      </c>
      <c r="U209" s="69"/>
      <c r="V209" s="81">
        <f t="shared" si="135"/>
        <v>142</v>
      </c>
    </row>
    <row r="210" spans="2:22" ht="15" customHeight="1">
      <c r="B210" s="68" t="s">
        <v>2771</v>
      </c>
      <c r="C210" s="73" t="s">
        <v>2569</v>
      </c>
      <c r="D210" s="73" t="s">
        <v>2580</v>
      </c>
      <c r="E210" s="73" t="s">
        <v>2586</v>
      </c>
      <c r="F210" s="76">
        <v>4025</v>
      </c>
      <c r="G210" s="76">
        <v>23991</v>
      </c>
      <c r="H210" s="100">
        <f t="shared" si="94"/>
        <v>5.9604968944099381</v>
      </c>
      <c r="J210" s="104">
        <f t="shared" si="130"/>
        <v>2.8299999999999999E-2</v>
      </c>
      <c r="L210" s="69">
        <f t="shared" si="131"/>
        <v>25368.104751990002</v>
      </c>
      <c r="N210" s="69">
        <f t="shared" si="132"/>
        <v>14093.391528883334</v>
      </c>
      <c r="P210" s="81">
        <f t="shared" si="133"/>
        <v>14120</v>
      </c>
      <c r="Q210" s="71"/>
      <c r="R210" s="74">
        <f t="shared" si="134"/>
        <v>26.608471116665896</v>
      </c>
      <c r="S210" s="77"/>
      <c r="T210" s="75">
        <f t="shared" si="129"/>
        <v>1.8880104949992951E-3</v>
      </c>
      <c r="U210" s="69"/>
      <c r="V210" s="81">
        <f t="shared" si="135"/>
        <v>353</v>
      </c>
    </row>
    <row r="211" spans="2:22" ht="15" customHeight="1">
      <c r="B211" s="68" t="s">
        <v>2771</v>
      </c>
      <c r="C211" s="73" t="s">
        <v>2569</v>
      </c>
      <c r="D211" s="73" t="s">
        <v>2580</v>
      </c>
      <c r="E211" s="73" t="s">
        <v>2587</v>
      </c>
      <c r="F211" s="76">
        <v>5908</v>
      </c>
      <c r="G211" s="76">
        <v>31335</v>
      </c>
      <c r="H211" s="100">
        <f t="shared" si="94"/>
        <v>5.3038253215978335</v>
      </c>
      <c r="J211" s="104">
        <f t="shared" si="130"/>
        <v>2.8299999999999999E-2</v>
      </c>
      <c r="L211" s="69">
        <f t="shared" si="131"/>
        <v>33133.656888149999</v>
      </c>
      <c r="N211" s="69">
        <f t="shared" si="132"/>
        <v>18407.587160083331</v>
      </c>
      <c r="P211" s="81">
        <f t="shared" si="133"/>
        <v>18440</v>
      </c>
      <c r="Q211" s="71"/>
      <c r="R211" s="74">
        <f t="shared" si="134"/>
        <v>32.412839916669327</v>
      </c>
      <c r="S211" s="77"/>
      <c r="T211" s="75">
        <f t="shared" si="129"/>
        <v>1.7608413115085635E-3</v>
      </c>
      <c r="U211" s="69"/>
      <c r="V211" s="81">
        <f t="shared" si="135"/>
        <v>461</v>
      </c>
    </row>
    <row r="212" spans="2:22" ht="15" customHeight="1">
      <c r="B212" s="68" t="s">
        <v>2771</v>
      </c>
      <c r="C212" s="73" t="s">
        <v>2569</v>
      </c>
      <c r="D212" s="73" t="s">
        <v>2580</v>
      </c>
      <c r="E212" s="73" t="s">
        <v>2588</v>
      </c>
      <c r="F212" s="76">
        <v>1966</v>
      </c>
      <c r="G212" s="76">
        <v>8781</v>
      </c>
      <c r="H212" s="100">
        <f t="shared" si="94"/>
        <v>4.4664292980671414</v>
      </c>
      <c r="J212" s="104">
        <f t="shared" si="130"/>
        <v>2.8299999999999999E-2</v>
      </c>
      <c r="L212" s="69">
        <f t="shared" si="131"/>
        <v>9285.0372150900002</v>
      </c>
      <c r="N212" s="69">
        <f t="shared" si="132"/>
        <v>5158.3540083833332</v>
      </c>
      <c r="P212" s="81">
        <f t="shared" si="133"/>
        <v>5160</v>
      </c>
      <c r="Q212" s="71"/>
      <c r="R212" s="74">
        <f t="shared" si="134"/>
        <v>1.6459916166668336</v>
      </c>
      <c r="S212" s="77"/>
      <c r="T212" s="75">
        <f t="shared" si="129"/>
        <v>3.1909241087210678E-4</v>
      </c>
      <c r="U212" s="69"/>
      <c r="V212" s="81">
        <f t="shared" si="135"/>
        <v>129</v>
      </c>
    </row>
    <row r="213" spans="2:22" ht="15" customHeight="1" thickBot="1">
      <c r="B213" s="95" t="s">
        <v>2771</v>
      </c>
      <c r="C213" s="96" t="s">
        <v>2569</v>
      </c>
      <c r="D213" s="96" t="s">
        <v>2580</v>
      </c>
      <c r="E213" s="96"/>
      <c r="F213" s="84">
        <f>SUM(F205:F212)</f>
        <v>26931</v>
      </c>
      <c r="G213" s="84">
        <f>SUM(G205:G212)</f>
        <v>138677</v>
      </c>
      <c r="H213" s="196">
        <f t="shared" si="94"/>
        <v>5.1493446214399761</v>
      </c>
      <c r="I213" s="72"/>
      <c r="J213" s="165"/>
      <c r="K213" s="72"/>
      <c r="L213" s="84">
        <f>SUM(L205:L212)</f>
        <v>146637.18322253</v>
      </c>
      <c r="N213" s="84">
        <f>SUM(N205:N212)</f>
        <v>81465.101790294459</v>
      </c>
      <c r="P213" s="84">
        <f>SUM(P205:P212)</f>
        <v>81640</v>
      </c>
      <c r="Q213" s="71"/>
      <c r="R213" s="175">
        <f>SUM(R205:R212)</f>
        <v>174.89820970555866</v>
      </c>
      <c r="S213" s="77"/>
      <c r="T213" s="85">
        <f t="shared" si="110"/>
        <v>2.1469096074510224E-3</v>
      </c>
      <c r="V213" s="84">
        <f>SUM(V205:V212)</f>
        <v>2041</v>
      </c>
    </row>
    <row r="214" spans="2:22" ht="15" customHeight="1">
      <c r="B214" s="68" t="s">
        <v>2771</v>
      </c>
      <c r="C214" s="73" t="s">
        <v>2569</v>
      </c>
      <c r="D214" s="73" t="s">
        <v>2589</v>
      </c>
      <c r="E214" s="73" t="s">
        <v>2590</v>
      </c>
      <c r="F214" s="76">
        <v>7123</v>
      </c>
      <c r="G214" s="76">
        <v>40378</v>
      </c>
      <c r="H214" s="100">
        <f t="shared" si="94"/>
        <v>5.668678927418223</v>
      </c>
      <c r="J214" s="104">
        <f t="shared" ref="J214:J219" si="136">$J$23</f>
        <v>2.8299999999999999E-2</v>
      </c>
      <c r="L214" s="69">
        <f t="shared" ref="L214:L219" si="137">G214*((1+J214)^2)</f>
        <v>42695.73313642</v>
      </c>
      <c r="N214" s="69">
        <f t="shared" ref="N214:N219" si="138">L214/$N$6</f>
        <v>23719.851742455554</v>
      </c>
      <c r="P214" s="81">
        <f t="shared" ref="P214:P219" si="139">ROUNDUP(N214/40,0)*40</f>
        <v>23720</v>
      </c>
      <c r="Q214" s="71"/>
      <c r="R214" s="74">
        <f t="shared" ref="R214:R219" si="140">P214-N214</f>
        <v>0.14825754444609629</v>
      </c>
      <c r="S214" s="77"/>
      <c r="T214" s="75">
        <f t="shared" si="110"/>
        <v>6.2503571293716782E-6</v>
      </c>
      <c r="U214" s="69"/>
      <c r="V214" s="81">
        <f t="shared" ref="V214:V219" si="141">P214/40</f>
        <v>593</v>
      </c>
    </row>
    <row r="215" spans="2:22" ht="15" customHeight="1">
      <c r="B215" s="68" t="s">
        <v>2771</v>
      </c>
      <c r="C215" s="73" t="s">
        <v>2569</v>
      </c>
      <c r="D215" s="73" t="s">
        <v>2589</v>
      </c>
      <c r="E215" s="73" t="s">
        <v>2591</v>
      </c>
      <c r="F215" s="76">
        <v>3834</v>
      </c>
      <c r="G215" s="76">
        <v>21497</v>
      </c>
      <c r="H215" s="100">
        <f t="shared" si="94"/>
        <v>5.6069379238393324</v>
      </c>
      <c r="J215" s="104">
        <f t="shared" si="136"/>
        <v>2.8299999999999999E-2</v>
      </c>
      <c r="L215" s="69">
        <f t="shared" si="137"/>
        <v>22730.94693233</v>
      </c>
      <c r="N215" s="69">
        <f t="shared" si="138"/>
        <v>12628.303851294444</v>
      </c>
      <c r="P215" s="81">
        <f t="shared" si="139"/>
        <v>12640</v>
      </c>
      <c r="Q215" s="71"/>
      <c r="R215" s="74">
        <f t="shared" si="140"/>
        <v>11.69614870555597</v>
      </c>
      <c r="S215" s="77"/>
      <c r="T215" s="75">
        <f t="shared" si="110"/>
        <v>9.2618524572142557E-4</v>
      </c>
      <c r="U215" s="69"/>
      <c r="V215" s="81">
        <f t="shared" si="141"/>
        <v>316</v>
      </c>
    </row>
    <row r="216" spans="2:22" ht="15" customHeight="1">
      <c r="B216" s="68" t="s">
        <v>2771</v>
      </c>
      <c r="C216" s="73" t="s">
        <v>2569</v>
      </c>
      <c r="D216" s="73" t="s">
        <v>2589</v>
      </c>
      <c r="E216" s="73" t="s">
        <v>2592</v>
      </c>
      <c r="F216" s="76">
        <v>6571</v>
      </c>
      <c r="G216" s="76">
        <v>32211</v>
      </c>
      <c r="H216" s="100">
        <f t="shared" si="94"/>
        <v>4.9019936082788007</v>
      </c>
      <c r="J216" s="104">
        <f t="shared" si="136"/>
        <v>2.8299999999999999E-2</v>
      </c>
      <c r="L216" s="69">
        <f t="shared" si="137"/>
        <v>34059.940067790005</v>
      </c>
      <c r="N216" s="69">
        <f t="shared" si="138"/>
        <v>18922.188926550003</v>
      </c>
      <c r="P216" s="81">
        <f t="shared" si="139"/>
        <v>18960</v>
      </c>
      <c r="Q216" s="71"/>
      <c r="R216" s="74">
        <f t="shared" si="140"/>
        <v>37.811073449996911</v>
      </c>
      <c r="S216" s="77"/>
      <c r="T216" s="75">
        <f t="shared" si="110"/>
        <v>1.9982399286238833E-3</v>
      </c>
      <c r="U216" s="69"/>
      <c r="V216" s="81">
        <f t="shared" si="141"/>
        <v>474</v>
      </c>
    </row>
    <row r="217" spans="2:22" ht="15" customHeight="1">
      <c r="B217" s="68" t="s">
        <v>2771</v>
      </c>
      <c r="C217" s="73" t="s">
        <v>2569</v>
      </c>
      <c r="D217" s="73" t="s">
        <v>2589</v>
      </c>
      <c r="E217" s="73" t="s">
        <v>2593</v>
      </c>
      <c r="F217" s="76">
        <v>7887</v>
      </c>
      <c r="G217" s="76">
        <v>43479</v>
      </c>
      <c r="H217" s="100">
        <f t="shared" si="94"/>
        <v>5.512742487637885</v>
      </c>
      <c r="J217" s="104">
        <f t="shared" si="136"/>
        <v>2.8299999999999999E-2</v>
      </c>
      <c r="L217" s="69">
        <f t="shared" si="137"/>
        <v>45974.733296310005</v>
      </c>
      <c r="N217" s="69">
        <f t="shared" si="138"/>
        <v>25541.518497950001</v>
      </c>
      <c r="P217" s="81">
        <f t="shared" si="139"/>
        <v>25560</v>
      </c>
      <c r="Q217" s="71"/>
      <c r="R217" s="74">
        <f t="shared" si="140"/>
        <v>18.481502049999108</v>
      </c>
      <c r="S217" s="77"/>
      <c r="T217" s="75">
        <f t="shared" si="110"/>
        <v>7.235866595591198E-4</v>
      </c>
      <c r="U217" s="69"/>
      <c r="V217" s="81">
        <f t="shared" si="141"/>
        <v>639</v>
      </c>
    </row>
    <row r="218" spans="2:22" ht="15" customHeight="1">
      <c r="B218" s="68" t="s">
        <v>2771</v>
      </c>
      <c r="C218" s="73" t="s">
        <v>2569</v>
      </c>
      <c r="D218" s="73" t="s">
        <v>2589</v>
      </c>
      <c r="E218" s="73" t="s">
        <v>2594</v>
      </c>
      <c r="F218" s="76">
        <v>7277</v>
      </c>
      <c r="G218" s="76">
        <v>41424</v>
      </c>
      <c r="H218" s="100">
        <f t="shared" si="94"/>
        <v>5.6924556822866563</v>
      </c>
      <c r="J218" s="104">
        <f t="shared" si="136"/>
        <v>2.8299999999999999E-2</v>
      </c>
      <c r="L218" s="69">
        <f t="shared" si="137"/>
        <v>43801.774467360003</v>
      </c>
      <c r="N218" s="69">
        <f t="shared" si="138"/>
        <v>24334.319148533334</v>
      </c>
      <c r="P218" s="81">
        <f t="shared" si="139"/>
        <v>24360</v>
      </c>
      <c r="Q218" s="71"/>
      <c r="R218" s="74">
        <f t="shared" si="140"/>
        <v>25.680851466666354</v>
      </c>
      <c r="S218" s="77"/>
      <c r="T218" s="75">
        <f t="shared" si="110"/>
        <v>1.0553347028085713E-3</v>
      </c>
      <c r="U218" s="69"/>
      <c r="V218" s="81">
        <f t="shared" si="141"/>
        <v>609</v>
      </c>
    </row>
    <row r="219" spans="2:22" ht="15" customHeight="1">
      <c r="B219" s="68" t="s">
        <v>2771</v>
      </c>
      <c r="C219" s="73" t="s">
        <v>2569</v>
      </c>
      <c r="D219" s="73" t="s">
        <v>2589</v>
      </c>
      <c r="E219" s="73" t="s">
        <v>2595</v>
      </c>
      <c r="F219" s="76">
        <v>4334</v>
      </c>
      <c r="G219" s="76">
        <v>25030</v>
      </c>
      <c r="H219" s="100">
        <f t="shared" si="94"/>
        <v>5.7752653437932624</v>
      </c>
      <c r="J219" s="104">
        <f t="shared" si="136"/>
        <v>2.8299999999999999E-2</v>
      </c>
      <c r="L219" s="69">
        <f t="shared" si="137"/>
        <v>26466.744276699999</v>
      </c>
      <c r="N219" s="69">
        <f t="shared" si="138"/>
        <v>14703.746820388887</v>
      </c>
      <c r="P219" s="81">
        <f t="shared" si="139"/>
        <v>14720</v>
      </c>
      <c r="Q219" s="71"/>
      <c r="R219" s="74">
        <f t="shared" si="140"/>
        <v>16.2531796111125</v>
      </c>
      <c r="S219" s="77"/>
      <c r="T219" s="75">
        <f t="shared" si="110"/>
        <v>1.1053767321792497E-3</v>
      </c>
      <c r="U219" s="69"/>
      <c r="V219" s="81">
        <f t="shared" si="141"/>
        <v>368</v>
      </c>
    </row>
    <row r="220" spans="2:22" ht="15" customHeight="1" thickBot="1">
      <c r="B220" s="95" t="s">
        <v>2771</v>
      </c>
      <c r="C220" s="96" t="s">
        <v>2569</v>
      </c>
      <c r="D220" s="96" t="s">
        <v>2589</v>
      </c>
      <c r="E220" s="96"/>
      <c r="F220" s="84">
        <f>SUM(F214:F219)</f>
        <v>37026</v>
      </c>
      <c r="G220" s="84">
        <f>SUM(G214:G219)</f>
        <v>204019</v>
      </c>
      <c r="H220" s="196">
        <f t="shared" si="94"/>
        <v>5.5101550261978067</v>
      </c>
      <c r="I220" s="72"/>
      <c r="J220" s="165"/>
      <c r="K220" s="72"/>
      <c r="L220" s="84">
        <f>SUM(L214:L219)</f>
        <v>215729.87217690999</v>
      </c>
      <c r="N220" s="84">
        <f>SUM(N214:N219)</f>
        <v>119849.92898717223</v>
      </c>
      <c r="P220" s="84">
        <f>SUM(P214:P219)</f>
        <v>119960</v>
      </c>
      <c r="Q220" s="71"/>
      <c r="R220" s="175">
        <f>SUM(R214:R219)</f>
        <v>110.07101282777694</v>
      </c>
      <c r="S220" s="77"/>
      <c r="T220" s="85">
        <f t="shared" si="110"/>
        <v>9.1840699246103065E-4</v>
      </c>
      <c r="V220" s="84">
        <f>SUM(V214:V219)</f>
        <v>2999</v>
      </c>
    </row>
    <row r="221" spans="2:22" ht="15" customHeight="1">
      <c r="B221" s="68" t="s">
        <v>2771</v>
      </c>
      <c r="C221" s="73" t="s">
        <v>2569</v>
      </c>
      <c r="D221" s="73" t="s">
        <v>2596</v>
      </c>
      <c r="E221" s="73" t="s">
        <v>2597</v>
      </c>
      <c r="F221" s="76">
        <v>5713</v>
      </c>
      <c r="G221" s="76">
        <v>27230</v>
      </c>
      <c r="H221" s="100">
        <f t="shared" si="94"/>
        <v>4.7663224225450724</v>
      </c>
      <c r="J221" s="104">
        <f>$J$23</f>
        <v>2.8299999999999999E-2</v>
      </c>
      <c r="L221" s="69">
        <f t="shared" ref="L221:L224" si="142">G221*((1+J221)^2)</f>
        <v>28793.026234700003</v>
      </c>
      <c r="N221" s="69">
        <f t="shared" ref="N221:N224" si="143">L221/$N$6</f>
        <v>15996.125685944446</v>
      </c>
      <c r="P221" s="81">
        <f t="shared" ref="P221:P224" si="144">ROUNDUP(N221/40,0)*40</f>
        <v>16000</v>
      </c>
      <c r="Q221" s="71"/>
      <c r="R221" s="74">
        <f t="shared" ref="R221:R224" si="145">P221-N221</f>
        <v>3.8743140555543505</v>
      </c>
      <c r="S221" s="77"/>
      <c r="T221" s="75">
        <f t="shared" si="110"/>
        <v>2.4220327669459687E-4</v>
      </c>
      <c r="U221" s="69"/>
      <c r="V221" s="81">
        <f t="shared" ref="V221:V224" si="146">P221/40</f>
        <v>400</v>
      </c>
    </row>
    <row r="222" spans="2:22" ht="15" customHeight="1">
      <c r="B222" s="68" t="s">
        <v>2771</v>
      </c>
      <c r="C222" s="73" t="s">
        <v>2569</v>
      </c>
      <c r="D222" s="73" t="s">
        <v>2596</v>
      </c>
      <c r="E222" s="73" t="s">
        <v>2598</v>
      </c>
      <c r="F222" s="76">
        <v>4858</v>
      </c>
      <c r="G222" s="76">
        <v>24295</v>
      </c>
      <c r="H222" s="100">
        <f t="shared" si="94"/>
        <v>5.0010292301358588</v>
      </c>
      <c r="J222" s="104">
        <f>$J$23</f>
        <v>2.8299999999999999E-2</v>
      </c>
      <c r="L222" s="69">
        <f t="shared" si="142"/>
        <v>25689.55462255</v>
      </c>
      <c r="N222" s="69">
        <f t="shared" si="143"/>
        <v>14271.974790305556</v>
      </c>
      <c r="P222" s="81">
        <f t="shared" si="144"/>
        <v>14280</v>
      </c>
      <c r="Q222" s="71"/>
      <c r="R222" s="74">
        <f t="shared" si="145"/>
        <v>8.0252096944441291</v>
      </c>
      <c r="S222" s="77"/>
      <c r="T222" s="75">
        <f t="shared" si="110"/>
        <v>5.6230548416434764E-4</v>
      </c>
      <c r="U222" s="69"/>
      <c r="V222" s="81">
        <f t="shared" si="146"/>
        <v>357</v>
      </c>
    </row>
    <row r="223" spans="2:22" ht="15" customHeight="1">
      <c r="B223" s="68" t="s">
        <v>2771</v>
      </c>
      <c r="C223" s="73" t="s">
        <v>2569</v>
      </c>
      <c r="D223" s="73" t="s">
        <v>2596</v>
      </c>
      <c r="E223" s="73" t="s">
        <v>2599</v>
      </c>
      <c r="F223" s="76">
        <v>7454</v>
      </c>
      <c r="G223" s="76">
        <v>37410</v>
      </c>
      <c r="H223" s="100">
        <f t="shared" si="94"/>
        <v>5.0187818620874696</v>
      </c>
      <c r="J223" s="104">
        <f>$J$23</f>
        <v>2.8299999999999999E-2</v>
      </c>
      <c r="L223" s="69">
        <f t="shared" si="142"/>
        <v>39557.367294900003</v>
      </c>
      <c r="N223" s="69">
        <f t="shared" si="143"/>
        <v>21976.315163833333</v>
      </c>
      <c r="P223" s="81">
        <f t="shared" si="144"/>
        <v>22000</v>
      </c>
      <c r="Q223" s="71"/>
      <c r="R223" s="74">
        <f t="shared" si="145"/>
        <v>23.684836166667083</v>
      </c>
      <c r="S223" s="77"/>
      <c r="T223" s="75">
        <f t="shared" si="110"/>
        <v>1.0777437432115773E-3</v>
      </c>
      <c r="U223" s="69"/>
      <c r="V223" s="81">
        <f t="shared" si="146"/>
        <v>550</v>
      </c>
    </row>
    <row r="224" spans="2:22" ht="15" customHeight="1">
      <c r="B224" s="68" t="s">
        <v>2771</v>
      </c>
      <c r="C224" s="73" t="s">
        <v>2569</v>
      </c>
      <c r="D224" s="73" t="s">
        <v>2596</v>
      </c>
      <c r="E224" s="73" t="s">
        <v>2596</v>
      </c>
      <c r="F224" s="76">
        <v>8937</v>
      </c>
      <c r="G224" s="76">
        <v>44705</v>
      </c>
      <c r="H224" s="100">
        <f t="shared" si="94"/>
        <v>5.0022378874342621</v>
      </c>
      <c r="J224" s="104">
        <f>$J$23</f>
        <v>2.8299999999999999E-2</v>
      </c>
      <c r="L224" s="69">
        <f t="shared" si="142"/>
        <v>47271.10678745</v>
      </c>
      <c r="N224" s="69">
        <f t="shared" si="143"/>
        <v>26261.725993027776</v>
      </c>
      <c r="P224" s="81">
        <f t="shared" si="144"/>
        <v>26280</v>
      </c>
      <c r="Q224" s="71"/>
      <c r="R224" s="74">
        <f t="shared" si="145"/>
        <v>18.274006972224015</v>
      </c>
      <c r="S224" s="77"/>
      <c r="T224" s="75">
        <f t="shared" si="110"/>
        <v>6.9584181089527703E-4</v>
      </c>
      <c r="U224" s="69"/>
      <c r="V224" s="81">
        <f t="shared" si="146"/>
        <v>657</v>
      </c>
    </row>
    <row r="225" spans="2:23" ht="15" customHeight="1" thickBot="1">
      <c r="B225" s="95" t="s">
        <v>2771</v>
      </c>
      <c r="C225" s="96" t="s">
        <v>2569</v>
      </c>
      <c r="D225" s="96" t="s">
        <v>2596</v>
      </c>
      <c r="E225" s="96"/>
      <c r="F225" s="84">
        <f>SUM(F221:F224)</f>
        <v>26962</v>
      </c>
      <c r="G225" s="84">
        <f>SUM(G221:G224)</f>
        <v>133640</v>
      </c>
      <c r="H225" s="196">
        <f t="shared" si="94"/>
        <v>4.9566055930568949</v>
      </c>
      <c r="I225" s="72"/>
      <c r="J225" s="165"/>
      <c r="K225" s="72"/>
      <c r="L225" s="84">
        <f>SUM(L221:L224)</f>
        <v>141311.0549396</v>
      </c>
      <c r="N225" s="84">
        <f>SUM(N221:N224)</f>
        <v>78506.14163311111</v>
      </c>
      <c r="P225" s="84">
        <f>SUM(P221:P224)</f>
        <v>78560</v>
      </c>
      <c r="Q225" s="71"/>
      <c r="R225" s="175">
        <f>SUM(R221:R224)</f>
        <v>53.858366888889577</v>
      </c>
      <c r="S225" s="77"/>
      <c r="T225" s="85">
        <f t="shared" si="110"/>
        <v>6.8604017174337892E-4</v>
      </c>
      <c r="V225" s="84">
        <f>SUM(V221:V224)</f>
        <v>1964</v>
      </c>
    </row>
    <row r="226" spans="2:23" ht="15" customHeight="1" thickBot="1">
      <c r="C226" s="73"/>
      <c r="D226" s="73"/>
      <c r="E226" s="73"/>
      <c r="F226" s="198">
        <f>F225+F220+F213+F204+F196</f>
        <v>147483</v>
      </c>
      <c r="G226" s="198">
        <f>G225+G220+G213+G204+G196</f>
        <v>785189</v>
      </c>
      <c r="H226" s="200">
        <f t="shared" si="94"/>
        <v>5.3239288595973777</v>
      </c>
      <c r="J226" s="188"/>
      <c r="L226" s="198">
        <f>L225+L220+L213+L204+L196</f>
        <v>830259.54741820996</v>
      </c>
      <c r="N226" s="198">
        <f>N225+N220+N213+N204+N196</f>
        <v>461255.30412122782</v>
      </c>
      <c r="P226" s="198">
        <f>P225+P220+P213+P204+P196</f>
        <v>461800</v>
      </c>
      <c r="R226" s="210">
        <f>R225+R220+R213+R204+R196</f>
        <v>544.69587877222239</v>
      </c>
      <c r="T226" s="201">
        <f t="shared" si="110"/>
        <v>1.1808988946153444E-3</v>
      </c>
      <c r="V226" s="198">
        <f>V225+V220+V213+V204+V196</f>
        <v>11545</v>
      </c>
    </row>
    <row r="227" spans="2:23" ht="15" customHeight="1">
      <c r="C227" s="73"/>
      <c r="D227" s="73"/>
      <c r="E227" s="72" t="s">
        <v>1</v>
      </c>
      <c r="F227" s="189"/>
      <c r="G227" s="189"/>
      <c r="H227" s="100"/>
      <c r="I227" s="189"/>
      <c r="J227" s="189"/>
      <c r="K227" s="189"/>
      <c r="L227" s="189"/>
      <c r="M227" s="189"/>
      <c r="N227" s="189"/>
      <c r="O227" s="189"/>
      <c r="P227" s="189"/>
      <c r="Q227" s="189"/>
      <c r="R227" s="142"/>
      <c r="S227" s="189"/>
      <c r="T227" s="189"/>
      <c r="U227" s="189"/>
      <c r="V227" s="189"/>
      <c r="W227" s="189"/>
    </row>
    <row r="228" spans="2:23" ht="15" customHeight="1">
      <c r="B228" s="68" t="s">
        <v>2771</v>
      </c>
      <c r="C228" s="73" t="s">
        <v>2600</v>
      </c>
      <c r="D228" s="73" t="s">
        <v>2601</v>
      </c>
      <c r="E228" s="73" t="s">
        <v>2602</v>
      </c>
      <c r="F228" s="76">
        <v>2970</v>
      </c>
      <c r="G228" s="76">
        <v>16160</v>
      </c>
      <c r="H228" s="100">
        <f t="shared" si="94"/>
        <v>5.4410774410774412</v>
      </c>
      <c r="J228" s="104">
        <f t="shared" ref="J228:J238" si="147">$J$36</f>
        <v>2.87E-2</v>
      </c>
      <c r="L228" s="69">
        <f t="shared" ref="L228:L238" si="148">G228*((1+J228)^2)</f>
        <v>17100.894830400001</v>
      </c>
      <c r="N228" s="69">
        <f t="shared" ref="N228:N238" si="149">L228/$N$6</f>
        <v>9500.4971280000009</v>
      </c>
      <c r="P228" s="81">
        <f t="shared" ref="P228:P238" si="150">ROUNDUP(N228/40,0)*40</f>
        <v>9520</v>
      </c>
      <c r="Q228" s="71"/>
      <c r="R228" s="74">
        <f t="shared" ref="R228:R238" si="151">P228-N228</f>
        <v>19.502871999999115</v>
      </c>
      <c r="S228" s="77"/>
      <c r="T228" s="75">
        <f t="shared" ref="T228:T238" si="152">R228/N228</f>
        <v>2.0528264718400863E-3</v>
      </c>
      <c r="U228" s="69"/>
      <c r="V228" s="81">
        <f t="shared" ref="V228:V238" si="153">P228/40</f>
        <v>238</v>
      </c>
    </row>
    <row r="229" spans="2:23" ht="15" customHeight="1">
      <c r="B229" s="68" t="s">
        <v>2771</v>
      </c>
      <c r="C229" s="73" t="s">
        <v>2600</v>
      </c>
      <c r="D229" s="73" t="s">
        <v>2601</v>
      </c>
      <c r="E229" s="73" t="s">
        <v>2603</v>
      </c>
      <c r="F229" s="76">
        <v>3484</v>
      </c>
      <c r="G229" s="76">
        <v>18166</v>
      </c>
      <c r="H229" s="100">
        <f t="shared" si="94"/>
        <v>5.2141216991963262</v>
      </c>
      <c r="J229" s="104">
        <f t="shared" si="147"/>
        <v>2.87E-2</v>
      </c>
      <c r="K229" s="88"/>
      <c r="L229" s="69">
        <f t="shared" si="148"/>
        <v>19223.69155254</v>
      </c>
      <c r="N229" s="69">
        <f t="shared" si="149"/>
        <v>10679.8286403</v>
      </c>
      <c r="P229" s="81">
        <f t="shared" si="150"/>
        <v>10680</v>
      </c>
      <c r="Q229" s="71"/>
      <c r="R229" s="74">
        <f t="shared" si="151"/>
        <v>0.17135969999981171</v>
      </c>
      <c r="S229" s="77"/>
      <c r="T229" s="75">
        <f t="shared" si="152"/>
        <v>1.6045173173770899E-5</v>
      </c>
      <c r="U229" s="69"/>
      <c r="V229" s="81">
        <f t="shared" si="153"/>
        <v>267</v>
      </c>
      <c r="W229" s="88"/>
    </row>
    <row r="230" spans="2:23" ht="15" customHeight="1">
      <c r="B230" s="68" t="s">
        <v>2771</v>
      </c>
      <c r="C230" s="73" t="s">
        <v>2600</v>
      </c>
      <c r="D230" s="73" t="s">
        <v>2601</v>
      </c>
      <c r="E230" s="73" t="s">
        <v>2604</v>
      </c>
      <c r="F230" s="76">
        <v>4054</v>
      </c>
      <c r="G230" s="76">
        <v>21103</v>
      </c>
      <c r="H230" s="100">
        <f t="shared" si="94"/>
        <v>5.2054760730143066</v>
      </c>
      <c r="J230" s="104">
        <f t="shared" si="147"/>
        <v>2.87E-2</v>
      </c>
      <c r="K230" s="88"/>
      <c r="L230" s="69">
        <f t="shared" si="148"/>
        <v>22331.694530069999</v>
      </c>
      <c r="N230" s="69">
        <f t="shared" si="149"/>
        <v>12406.496961149998</v>
      </c>
      <c r="P230" s="81">
        <f t="shared" si="150"/>
        <v>12440</v>
      </c>
      <c r="Q230" s="71"/>
      <c r="R230" s="74">
        <f t="shared" si="151"/>
        <v>33.503038850001758</v>
      </c>
      <c r="S230" s="77"/>
      <c r="T230" s="75">
        <f t="shared" si="152"/>
        <v>2.7004430787283449E-3</v>
      </c>
      <c r="U230" s="69"/>
      <c r="V230" s="81">
        <f t="shared" si="153"/>
        <v>311</v>
      </c>
      <c r="W230" s="88"/>
    </row>
    <row r="231" spans="2:23" ht="15" customHeight="1">
      <c r="B231" s="68" t="s">
        <v>2771</v>
      </c>
      <c r="C231" s="73" t="s">
        <v>2600</v>
      </c>
      <c r="D231" s="73" t="s">
        <v>2601</v>
      </c>
      <c r="E231" s="73" t="s">
        <v>2605</v>
      </c>
      <c r="F231" s="76">
        <v>2811</v>
      </c>
      <c r="G231" s="76">
        <v>14189</v>
      </c>
      <c r="H231" s="100">
        <f t="shared" si="94"/>
        <v>5.0476698683742445</v>
      </c>
      <c r="J231" s="104">
        <f t="shared" si="147"/>
        <v>2.87E-2</v>
      </c>
      <c r="L231" s="69">
        <f t="shared" si="148"/>
        <v>15015.135937409999</v>
      </c>
      <c r="N231" s="69">
        <f t="shared" si="149"/>
        <v>8341.7421874499996</v>
      </c>
      <c r="P231" s="81">
        <f t="shared" si="150"/>
        <v>8360</v>
      </c>
      <c r="Q231" s="71"/>
      <c r="R231" s="74">
        <f t="shared" si="151"/>
        <v>18.257812550000381</v>
      </c>
      <c r="S231" s="77"/>
      <c r="T231" s="75">
        <f t="shared" si="152"/>
        <v>2.1887289417154283E-3</v>
      </c>
      <c r="U231" s="69"/>
      <c r="V231" s="81">
        <f t="shared" si="153"/>
        <v>209</v>
      </c>
    </row>
    <row r="232" spans="2:23" ht="15" customHeight="1">
      <c r="B232" s="68" t="s">
        <v>2771</v>
      </c>
      <c r="C232" s="73" t="s">
        <v>2600</v>
      </c>
      <c r="D232" s="73" t="s">
        <v>2601</v>
      </c>
      <c r="E232" s="73" t="s">
        <v>2606</v>
      </c>
      <c r="F232" s="76">
        <v>3661</v>
      </c>
      <c r="G232" s="76">
        <v>18668</v>
      </c>
      <c r="H232" s="100">
        <f t="shared" si="94"/>
        <v>5.0991532368205412</v>
      </c>
      <c r="J232" s="104">
        <f t="shared" si="147"/>
        <v>2.87E-2</v>
      </c>
      <c r="L232" s="69">
        <f t="shared" si="148"/>
        <v>19754.919844919998</v>
      </c>
      <c r="N232" s="69">
        <f t="shared" si="149"/>
        <v>10974.955469399998</v>
      </c>
      <c r="P232" s="81">
        <f t="shared" si="150"/>
        <v>11000</v>
      </c>
      <c r="Q232" s="71"/>
      <c r="R232" s="74">
        <f t="shared" si="151"/>
        <v>25.044530600001963</v>
      </c>
      <c r="S232" s="77"/>
      <c r="T232" s="75">
        <f t="shared" si="152"/>
        <v>2.2819710448785217E-3</v>
      </c>
      <c r="U232" s="69"/>
      <c r="V232" s="81">
        <f t="shared" si="153"/>
        <v>275</v>
      </c>
    </row>
    <row r="233" spans="2:23" ht="15" customHeight="1">
      <c r="B233" s="68" t="s">
        <v>2771</v>
      </c>
      <c r="C233" s="73" t="s">
        <v>2600</v>
      </c>
      <c r="D233" s="73" t="s">
        <v>2601</v>
      </c>
      <c r="E233" s="73" t="s">
        <v>2601</v>
      </c>
      <c r="F233" s="76">
        <v>3036</v>
      </c>
      <c r="G233" s="76">
        <v>15884</v>
      </c>
      <c r="H233" s="100">
        <f t="shared" ref="H233:H297" si="154">G233/F233</f>
        <v>5.2318840579710146</v>
      </c>
      <c r="I233" s="76"/>
      <c r="J233" s="104">
        <f t="shared" si="147"/>
        <v>2.87E-2</v>
      </c>
      <c r="K233" s="76"/>
      <c r="L233" s="69">
        <f t="shared" si="148"/>
        <v>16808.82509196</v>
      </c>
      <c r="N233" s="69">
        <f t="shared" si="149"/>
        <v>9338.2361621999989</v>
      </c>
      <c r="P233" s="81">
        <f t="shared" si="150"/>
        <v>9360</v>
      </c>
      <c r="Q233" s="71"/>
      <c r="R233" s="74">
        <f t="shared" si="151"/>
        <v>21.763837800001056</v>
      </c>
      <c r="S233" s="77"/>
      <c r="T233" s="75">
        <f t="shared" si="152"/>
        <v>2.3306154847634207E-3</v>
      </c>
      <c r="U233" s="69"/>
      <c r="V233" s="81">
        <f t="shared" si="153"/>
        <v>234</v>
      </c>
    </row>
    <row r="234" spans="2:23" ht="15" customHeight="1">
      <c r="B234" s="68" t="s">
        <v>2771</v>
      </c>
      <c r="C234" s="73" t="s">
        <v>2600</v>
      </c>
      <c r="D234" s="73" t="s">
        <v>2601</v>
      </c>
      <c r="E234" s="73" t="s">
        <v>2607</v>
      </c>
      <c r="F234" s="76">
        <v>4053</v>
      </c>
      <c r="G234" s="76">
        <v>19810</v>
      </c>
      <c r="H234" s="100">
        <f t="shared" si="154"/>
        <v>4.8877374784110534</v>
      </c>
      <c r="J234" s="104">
        <f t="shared" si="147"/>
        <v>2.87E-2</v>
      </c>
      <c r="L234" s="69">
        <f t="shared" si="148"/>
        <v>20963.411298899999</v>
      </c>
      <c r="N234" s="69">
        <f t="shared" si="149"/>
        <v>11646.339610499999</v>
      </c>
      <c r="P234" s="81">
        <f t="shared" si="150"/>
        <v>11680</v>
      </c>
      <c r="Q234" s="71"/>
      <c r="R234" s="74">
        <f t="shared" si="151"/>
        <v>33.660389500000747</v>
      </c>
      <c r="S234" s="77"/>
      <c r="T234" s="75">
        <f t="shared" si="152"/>
        <v>2.890211914278502E-3</v>
      </c>
      <c r="U234" s="69"/>
      <c r="V234" s="81">
        <f t="shared" si="153"/>
        <v>292</v>
      </c>
    </row>
    <row r="235" spans="2:23" ht="15" customHeight="1">
      <c r="B235" s="68" t="s">
        <v>2771</v>
      </c>
      <c r="C235" s="73" t="s">
        <v>2600</v>
      </c>
      <c r="D235" s="73" t="s">
        <v>2601</v>
      </c>
      <c r="E235" s="73" t="s">
        <v>2608</v>
      </c>
      <c r="F235" s="76">
        <v>3098</v>
      </c>
      <c r="G235" s="76">
        <v>17189</v>
      </c>
      <c r="H235" s="100">
        <f t="shared" si="154"/>
        <v>5.5484183344092965</v>
      </c>
      <c r="J235" s="104">
        <f t="shared" si="147"/>
        <v>2.87E-2</v>
      </c>
      <c r="L235" s="69">
        <f t="shared" si="148"/>
        <v>18189.80700741</v>
      </c>
      <c r="N235" s="69">
        <f t="shared" si="149"/>
        <v>10105.44833745</v>
      </c>
      <c r="P235" s="81">
        <f t="shared" si="150"/>
        <v>10120</v>
      </c>
      <c r="Q235" s="71"/>
      <c r="R235" s="74">
        <f t="shared" si="151"/>
        <v>14.551662550000401</v>
      </c>
      <c r="S235" s="77"/>
      <c r="T235" s="75">
        <f t="shared" si="152"/>
        <v>1.4399818854224488E-3</v>
      </c>
      <c r="U235" s="69"/>
      <c r="V235" s="81">
        <f t="shared" si="153"/>
        <v>253</v>
      </c>
    </row>
    <row r="236" spans="2:23" ht="15" customHeight="1">
      <c r="B236" s="68" t="s">
        <v>2771</v>
      </c>
      <c r="C236" s="73" t="s">
        <v>2600</v>
      </c>
      <c r="D236" s="73" t="s">
        <v>2601</v>
      </c>
      <c r="E236" s="73" t="s">
        <v>2609</v>
      </c>
      <c r="F236" s="76">
        <v>2405</v>
      </c>
      <c r="G236" s="76">
        <v>13137</v>
      </c>
      <c r="H236" s="100">
        <f t="shared" si="154"/>
        <v>5.462370062370062</v>
      </c>
      <c r="J236" s="104">
        <f t="shared" si="147"/>
        <v>2.87E-2</v>
      </c>
      <c r="L236" s="69">
        <f t="shared" si="148"/>
        <v>13901.88461553</v>
      </c>
      <c r="N236" s="69">
        <f t="shared" si="149"/>
        <v>7723.26923085</v>
      </c>
      <c r="P236" s="81">
        <f t="shared" si="150"/>
        <v>7760</v>
      </c>
      <c r="Q236" s="71"/>
      <c r="R236" s="74">
        <f t="shared" si="151"/>
        <v>36.730769150000015</v>
      </c>
      <c r="S236" s="77"/>
      <c r="T236" s="75">
        <f t="shared" si="152"/>
        <v>4.75585766235907E-3</v>
      </c>
      <c r="U236" s="69"/>
      <c r="V236" s="81">
        <f t="shared" si="153"/>
        <v>194</v>
      </c>
    </row>
    <row r="237" spans="2:23" ht="15" customHeight="1">
      <c r="B237" s="68" t="s">
        <v>2771</v>
      </c>
      <c r="C237" s="73" t="s">
        <v>2600</v>
      </c>
      <c r="D237" s="73" t="s">
        <v>2601</v>
      </c>
      <c r="E237" s="73" t="s">
        <v>2610</v>
      </c>
      <c r="F237" s="76">
        <v>2781</v>
      </c>
      <c r="G237" s="76">
        <v>14687</v>
      </c>
      <c r="H237" s="100">
        <f t="shared" si="154"/>
        <v>5.2811938151743973</v>
      </c>
      <c r="J237" s="104">
        <f t="shared" si="147"/>
        <v>2.87E-2</v>
      </c>
      <c r="L237" s="69">
        <f t="shared" si="148"/>
        <v>15542.131335029999</v>
      </c>
      <c r="N237" s="69">
        <f t="shared" si="149"/>
        <v>8634.5174083499987</v>
      </c>
      <c r="P237" s="81">
        <f t="shared" si="150"/>
        <v>8640</v>
      </c>
      <c r="Q237" s="71"/>
      <c r="R237" s="74">
        <f t="shared" si="151"/>
        <v>5.4825916500012681</v>
      </c>
      <c r="S237" s="77"/>
      <c r="T237" s="75">
        <f t="shared" si="152"/>
        <v>6.3496213982953292E-4</v>
      </c>
      <c r="U237" s="69"/>
      <c r="V237" s="81">
        <f t="shared" si="153"/>
        <v>216</v>
      </c>
    </row>
    <row r="238" spans="2:23" ht="15" customHeight="1">
      <c r="B238" s="68" t="s">
        <v>2771</v>
      </c>
      <c r="C238" s="73" t="s">
        <v>2600</v>
      </c>
      <c r="D238" s="73" t="s">
        <v>2601</v>
      </c>
      <c r="E238" s="73" t="s">
        <v>2611</v>
      </c>
      <c r="F238" s="76">
        <v>2428</v>
      </c>
      <c r="G238" s="76">
        <v>13586</v>
      </c>
      <c r="H238" s="100">
        <f t="shared" si="154"/>
        <v>5.5955518945634264</v>
      </c>
      <c r="J238" s="104">
        <f t="shared" si="147"/>
        <v>2.87E-2</v>
      </c>
      <c r="L238" s="69">
        <f t="shared" si="148"/>
        <v>14377.027052339999</v>
      </c>
      <c r="N238" s="69">
        <f t="shared" si="149"/>
        <v>7987.2372512999991</v>
      </c>
      <c r="P238" s="81">
        <f t="shared" si="150"/>
        <v>8000</v>
      </c>
      <c r="Q238" s="71"/>
      <c r="R238" s="74">
        <f t="shared" si="151"/>
        <v>12.762748700000884</v>
      </c>
      <c r="S238" s="77"/>
      <c r="T238" s="75">
        <f t="shared" si="152"/>
        <v>1.597892775493006E-3</v>
      </c>
      <c r="U238" s="69"/>
      <c r="V238" s="81">
        <f t="shared" si="153"/>
        <v>200</v>
      </c>
    </row>
    <row r="239" spans="2:23" ht="15" customHeight="1" thickBot="1">
      <c r="B239" s="97" t="s">
        <v>2771</v>
      </c>
      <c r="C239" s="98" t="s">
        <v>2600</v>
      </c>
      <c r="D239" s="98" t="s">
        <v>2601</v>
      </c>
      <c r="E239" s="97" t="s">
        <v>1</v>
      </c>
      <c r="F239" s="82">
        <f>SUM(F228:F238)</f>
        <v>34781</v>
      </c>
      <c r="G239" s="82">
        <f>SUM(G228:G238)</f>
        <v>182579</v>
      </c>
      <c r="H239" s="192">
        <f t="shared" si="154"/>
        <v>5.2493890342428333</v>
      </c>
      <c r="I239" s="72"/>
      <c r="J239" s="191"/>
      <c r="K239" s="72"/>
      <c r="L239" s="82">
        <f>SUM(L228:L238)</f>
        <v>193209.42309651</v>
      </c>
      <c r="N239" s="82">
        <f>SUM(N228:N238)</f>
        <v>107338.56838694999</v>
      </c>
      <c r="P239" s="82">
        <f>SUM(P228:P238)</f>
        <v>107560</v>
      </c>
      <c r="Q239" s="71"/>
      <c r="R239" s="177">
        <f>SUM(R228:R238)</f>
        <v>221.4316130500074</v>
      </c>
      <c r="S239" s="77"/>
      <c r="T239" s="83">
        <f t="shared" ref="T239" si="155">R239/N239</f>
        <v>2.0629268340132678E-3</v>
      </c>
      <c r="V239" s="82">
        <f>SUM(V228:V238)</f>
        <v>2689</v>
      </c>
    </row>
    <row r="240" spans="2:23" ht="15" customHeight="1">
      <c r="C240" s="73"/>
      <c r="D240" s="73"/>
      <c r="E240" s="72"/>
      <c r="F240" s="68"/>
      <c r="G240" s="68"/>
      <c r="H240" s="100"/>
    </row>
    <row r="241" spans="2:23" ht="15" customHeight="1">
      <c r="B241" s="68" t="s">
        <v>2771</v>
      </c>
      <c r="C241" s="73" t="s">
        <v>2612</v>
      </c>
      <c r="D241" s="73" t="s">
        <v>2613</v>
      </c>
      <c r="E241" s="73" t="s">
        <v>2614</v>
      </c>
      <c r="F241" s="76">
        <v>3815</v>
      </c>
      <c r="G241" s="76">
        <v>19502</v>
      </c>
      <c r="H241" s="100">
        <f t="shared" si="154"/>
        <v>5.1119266055045873</v>
      </c>
      <c r="J241" s="104">
        <f t="shared" ref="J241:J246" si="156">$J$21</f>
        <v>3.3000000000000002E-2</v>
      </c>
      <c r="L241" s="69">
        <f t="shared" ref="L241:L246" si="157">G241*((1+J241)^2)</f>
        <v>20810.369677999995</v>
      </c>
      <c r="N241" s="69">
        <f t="shared" ref="N241:N246" si="158">L241/$N$6</f>
        <v>11561.316487777774</v>
      </c>
      <c r="P241" s="81">
        <f t="shared" ref="P241:P246" si="159">ROUNDUP(N241/40,0)*40</f>
        <v>11600</v>
      </c>
      <c r="Q241" s="71"/>
      <c r="R241" s="74">
        <f t="shared" ref="R241:R246" si="160">P241-N241</f>
        <v>38.683512222225545</v>
      </c>
      <c r="S241" s="77"/>
      <c r="T241" s="75">
        <f t="shared" ref="T241:T246" si="161">R241/N241</f>
        <v>3.3459435405232977E-3</v>
      </c>
      <c r="U241" s="69"/>
      <c r="V241" s="81">
        <f t="shared" ref="V241:V246" si="162">P241/40</f>
        <v>290</v>
      </c>
    </row>
    <row r="242" spans="2:23" ht="15" customHeight="1">
      <c r="B242" s="68" t="s">
        <v>2771</v>
      </c>
      <c r="C242" s="73" t="s">
        <v>2612</v>
      </c>
      <c r="D242" s="73" t="s">
        <v>2613</v>
      </c>
      <c r="E242" s="73" t="s">
        <v>2615</v>
      </c>
      <c r="F242" s="76">
        <v>6776</v>
      </c>
      <c r="G242" s="76">
        <v>32948</v>
      </c>
      <c r="H242" s="100">
        <f t="shared" si="154"/>
        <v>4.8624557260920893</v>
      </c>
      <c r="J242" s="104">
        <f t="shared" si="156"/>
        <v>3.3000000000000002E-2</v>
      </c>
      <c r="L242" s="69">
        <f t="shared" si="157"/>
        <v>35158.448371999992</v>
      </c>
      <c r="N242" s="69">
        <f t="shared" si="158"/>
        <v>19532.471317777774</v>
      </c>
      <c r="P242" s="81">
        <f t="shared" si="159"/>
        <v>19560</v>
      </c>
      <c r="Q242" s="71"/>
      <c r="R242" s="74">
        <f t="shared" si="160"/>
        <v>27.528682222226053</v>
      </c>
      <c r="S242" s="77"/>
      <c r="T242" s="75">
        <f t="shared" si="161"/>
        <v>1.4093803991495129E-3</v>
      </c>
      <c r="U242" s="69"/>
      <c r="V242" s="81">
        <f t="shared" si="162"/>
        <v>489</v>
      </c>
    </row>
    <row r="243" spans="2:23" ht="15" customHeight="1">
      <c r="B243" s="68" t="s">
        <v>2771</v>
      </c>
      <c r="C243" s="73" t="s">
        <v>2612</v>
      </c>
      <c r="D243" s="73" t="s">
        <v>2613</v>
      </c>
      <c r="E243" s="73" t="s">
        <v>2616</v>
      </c>
      <c r="F243" s="76">
        <v>4834</v>
      </c>
      <c r="G243" s="76">
        <v>24306</v>
      </c>
      <c r="H243" s="100">
        <f t="shared" si="154"/>
        <v>5.0281340504757965</v>
      </c>
      <c r="J243" s="104">
        <f t="shared" si="156"/>
        <v>3.3000000000000002E-2</v>
      </c>
      <c r="L243" s="69">
        <f t="shared" si="157"/>
        <v>25936.665233999993</v>
      </c>
      <c r="N243" s="69">
        <f t="shared" si="158"/>
        <v>14409.258463333328</v>
      </c>
      <c r="P243" s="81">
        <f t="shared" si="159"/>
        <v>14440</v>
      </c>
      <c r="Q243" s="71"/>
      <c r="R243" s="74">
        <f t="shared" si="160"/>
        <v>30.741536666671891</v>
      </c>
      <c r="S243" s="77"/>
      <c r="T243" s="75">
        <f t="shared" si="161"/>
        <v>2.1334572313279456E-3</v>
      </c>
      <c r="U243" s="69"/>
      <c r="V243" s="81">
        <f t="shared" si="162"/>
        <v>361</v>
      </c>
    </row>
    <row r="244" spans="2:23" ht="15" customHeight="1">
      <c r="B244" s="68" t="s">
        <v>2771</v>
      </c>
      <c r="C244" s="73" t="s">
        <v>2612</v>
      </c>
      <c r="D244" s="73" t="s">
        <v>2613</v>
      </c>
      <c r="E244" s="73" t="s">
        <v>2617</v>
      </c>
      <c r="F244" s="76">
        <v>2708</v>
      </c>
      <c r="G244" s="76">
        <v>13510</v>
      </c>
      <c r="H244" s="100">
        <f t="shared" si="154"/>
        <v>4.9889217134416546</v>
      </c>
      <c r="J244" s="104">
        <f t="shared" si="156"/>
        <v>3.3000000000000002E-2</v>
      </c>
      <c r="L244" s="69">
        <f t="shared" si="157"/>
        <v>14416.372389999997</v>
      </c>
      <c r="N244" s="69">
        <f t="shared" si="158"/>
        <v>8009.0957722222201</v>
      </c>
      <c r="P244" s="81">
        <f t="shared" si="159"/>
        <v>8040</v>
      </c>
      <c r="Q244" s="71"/>
      <c r="R244" s="74">
        <f t="shared" si="160"/>
        <v>30.904227777779852</v>
      </c>
      <c r="S244" s="77"/>
      <c r="T244" s="75">
        <f t="shared" si="161"/>
        <v>3.8586413069206064E-3</v>
      </c>
      <c r="U244" s="69"/>
      <c r="V244" s="81">
        <f t="shared" si="162"/>
        <v>201</v>
      </c>
    </row>
    <row r="245" spans="2:23" ht="15" customHeight="1">
      <c r="B245" s="68" t="s">
        <v>2771</v>
      </c>
      <c r="C245" s="73" t="s">
        <v>2612</v>
      </c>
      <c r="D245" s="73" t="s">
        <v>2613</v>
      </c>
      <c r="E245" s="73" t="s">
        <v>2618</v>
      </c>
      <c r="F245" s="76">
        <v>3542</v>
      </c>
      <c r="G245" s="76">
        <v>18540</v>
      </c>
      <c r="H245" s="100">
        <f t="shared" si="154"/>
        <v>5.2343308865047993</v>
      </c>
      <c r="J245" s="104">
        <f t="shared" si="156"/>
        <v>3.3000000000000002E-2</v>
      </c>
      <c r="L245" s="69">
        <f t="shared" si="157"/>
        <v>19783.830059999997</v>
      </c>
      <c r="N245" s="69">
        <f t="shared" si="158"/>
        <v>10991.016699999998</v>
      </c>
      <c r="P245" s="81">
        <f t="shared" si="159"/>
        <v>11000</v>
      </c>
      <c r="Q245" s="71"/>
      <c r="R245" s="74">
        <f t="shared" si="160"/>
        <v>8.9833000000016909</v>
      </c>
      <c r="S245" s="77"/>
      <c r="T245" s="75">
        <f t="shared" si="161"/>
        <v>8.173311209691541E-4</v>
      </c>
      <c r="U245" s="69"/>
      <c r="V245" s="81">
        <f t="shared" si="162"/>
        <v>275</v>
      </c>
    </row>
    <row r="246" spans="2:23" ht="15" customHeight="1">
      <c r="B246" s="68" t="s">
        <v>2771</v>
      </c>
      <c r="C246" s="73" t="s">
        <v>2612</v>
      </c>
      <c r="D246" s="73" t="s">
        <v>2613</v>
      </c>
      <c r="E246" s="73" t="s">
        <v>2619</v>
      </c>
      <c r="F246" s="76">
        <v>3463</v>
      </c>
      <c r="G246" s="76">
        <v>17009</v>
      </c>
      <c r="H246" s="100">
        <f t="shared" si="154"/>
        <v>4.9116373086918861</v>
      </c>
      <c r="J246" s="104">
        <f t="shared" si="156"/>
        <v>3.3000000000000002E-2</v>
      </c>
      <c r="L246" s="69">
        <f t="shared" si="157"/>
        <v>18150.116800999996</v>
      </c>
      <c r="N246" s="69">
        <f t="shared" si="158"/>
        <v>10083.398222777776</v>
      </c>
      <c r="P246" s="81">
        <f t="shared" si="159"/>
        <v>10120</v>
      </c>
      <c r="Q246" s="71"/>
      <c r="R246" s="74">
        <f t="shared" si="160"/>
        <v>36.601777222223973</v>
      </c>
      <c r="S246" s="77"/>
      <c r="T246" s="75">
        <f t="shared" si="161"/>
        <v>3.6299049599710156E-3</v>
      </c>
      <c r="U246" s="69"/>
      <c r="V246" s="81">
        <f t="shared" si="162"/>
        <v>253</v>
      </c>
    </row>
    <row r="247" spans="2:23" ht="15" customHeight="1" thickBot="1">
      <c r="B247" s="95" t="s">
        <v>2771</v>
      </c>
      <c r="C247" s="96" t="s">
        <v>2612</v>
      </c>
      <c r="D247" s="96" t="s">
        <v>2613</v>
      </c>
      <c r="E247" s="96"/>
      <c r="F247" s="84">
        <f>SUM(F241:F246)</f>
        <v>25138</v>
      </c>
      <c r="G247" s="84">
        <f>SUM(G241:G246)</f>
        <v>125815</v>
      </c>
      <c r="H247" s="196">
        <f t="shared" si="154"/>
        <v>5.0049725515156336</v>
      </c>
      <c r="I247" s="72"/>
      <c r="J247" s="165"/>
      <c r="K247" s="72"/>
      <c r="L247" s="84">
        <f>SUM(L241:L246)</f>
        <v>134255.80253499997</v>
      </c>
      <c r="N247" s="84">
        <f>SUM(N241:N246)</f>
        <v>74586.556963888885</v>
      </c>
      <c r="P247" s="84">
        <f>SUM(P241:P246)</f>
        <v>74760</v>
      </c>
      <c r="Q247" s="71"/>
      <c r="R247" s="175">
        <f>SUM(R241:R246)</f>
        <v>173.443036111129</v>
      </c>
      <c r="S247" s="77"/>
      <c r="T247" s="85">
        <f t="shared" ref="T247:T251" si="163">R247/N247</f>
        <v>2.325392713798299E-3</v>
      </c>
      <c r="V247" s="84">
        <f>SUM(V241:V246)</f>
        <v>1869</v>
      </c>
    </row>
    <row r="248" spans="2:23" ht="15" customHeight="1">
      <c r="B248" s="68" t="s">
        <v>2771</v>
      </c>
      <c r="C248" s="73" t="s">
        <v>2612</v>
      </c>
      <c r="D248" s="73" t="s">
        <v>2772</v>
      </c>
      <c r="E248" s="73" t="s">
        <v>2620</v>
      </c>
      <c r="F248" s="76">
        <v>6890</v>
      </c>
      <c r="G248" s="76">
        <v>35016</v>
      </c>
      <c r="H248" s="100">
        <f t="shared" si="154"/>
        <v>5.0821480406386064</v>
      </c>
      <c r="J248" s="104">
        <f>$J$21</f>
        <v>3.3000000000000002E-2</v>
      </c>
      <c r="L248" s="69">
        <f t="shared" ref="L248:L251" si="164">G248*((1+J248)^2)</f>
        <v>37365.188423999993</v>
      </c>
      <c r="N248" s="69">
        <f t="shared" ref="N248:N251" si="165">L248/$N$6</f>
        <v>20758.438013333329</v>
      </c>
      <c r="P248" s="81">
        <f t="shared" ref="P248:P251" si="166">ROUNDUP(N248/40,0)*40</f>
        <v>20760</v>
      </c>
      <c r="Q248" s="71"/>
      <c r="R248" s="74">
        <f t="shared" ref="R248:R251" si="167">P248-N248</f>
        <v>1.5619866666711459</v>
      </c>
      <c r="S248" s="77"/>
      <c r="T248" s="75">
        <f t="shared" si="163"/>
        <v>7.5245867038159045E-5</v>
      </c>
      <c r="U248" s="69"/>
      <c r="V248" s="81">
        <f t="shared" ref="V248:V251" si="168">P248/40</f>
        <v>519</v>
      </c>
    </row>
    <row r="249" spans="2:23" ht="15" customHeight="1">
      <c r="B249" s="68" t="s">
        <v>2771</v>
      </c>
      <c r="C249" s="73" t="s">
        <v>2612</v>
      </c>
      <c r="D249" s="73" t="s">
        <v>2772</v>
      </c>
      <c r="E249" s="73" t="s">
        <v>2621</v>
      </c>
      <c r="F249" s="76">
        <v>6127</v>
      </c>
      <c r="G249" s="76">
        <v>32410</v>
      </c>
      <c r="H249" s="100">
        <f t="shared" si="154"/>
        <v>5.2897013220173008</v>
      </c>
      <c r="J249" s="104">
        <f>$J$21</f>
        <v>3.3000000000000002E-2</v>
      </c>
      <c r="L249" s="69">
        <f t="shared" si="164"/>
        <v>34584.354489999991</v>
      </c>
      <c r="N249" s="69">
        <f t="shared" si="165"/>
        <v>19213.530272222215</v>
      </c>
      <c r="P249" s="81">
        <f t="shared" si="166"/>
        <v>19240</v>
      </c>
      <c r="Q249" s="71"/>
      <c r="R249" s="74">
        <f t="shared" si="167"/>
        <v>26.46972777778501</v>
      </c>
      <c r="S249" s="77"/>
      <c r="T249" s="75">
        <f t="shared" si="163"/>
        <v>1.3776608152044488E-3</v>
      </c>
      <c r="U249" s="69"/>
      <c r="V249" s="81">
        <f t="shared" si="168"/>
        <v>481</v>
      </c>
    </row>
    <row r="250" spans="2:23" ht="15" customHeight="1">
      <c r="B250" s="68" t="s">
        <v>2771</v>
      </c>
      <c r="C250" s="73" t="s">
        <v>2612</v>
      </c>
      <c r="D250" s="73" t="s">
        <v>2772</v>
      </c>
      <c r="E250" s="73" t="s">
        <v>2622</v>
      </c>
      <c r="F250" s="76">
        <v>7788</v>
      </c>
      <c r="G250" s="76">
        <v>36445</v>
      </c>
      <c r="H250" s="100">
        <f t="shared" si="154"/>
        <v>4.6796353364149974</v>
      </c>
      <c r="J250" s="104">
        <f>$J$21</f>
        <v>3.3000000000000002E-2</v>
      </c>
      <c r="K250" s="88"/>
      <c r="L250" s="69">
        <f t="shared" si="164"/>
        <v>38890.058604999991</v>
      </c>
      <c r="N250" s="69">
        <f t="shared" si="165"/>
        <v>21605.588113888884</v>
      </c>
      <c r="P250" s="81">
        <f t="shared" si="166"/>
        <v>21640</v>
      </c>
      <c r="Q250" s="71"/>
      <c r="R250" s="74">
        <f t="shared" si="167"/>
        <v>34.411886111116473</v>
      </c>
      <c r="S250" s="77"/>
      <c r="T250" s="75">
        <f t="shared" si="163"/>
        <v>1.5927308217541748E-3</v>
      </c>
      <c r="U250" s="69"/>
      <c r="V250" s="81">
        <f t="shared" si="168"/>
        <v>541</v>
      </c>
      <c r="W250" s="88"/>
    </row>
    <row r="251" spans="2:23" ht="15" customHeight="1">
      <c r="B251" s="68" t="s">
        <v>2771</v>
      </c>
      <c r="C251" s="73" t="s">
        <v>2612</v>
      </c>
      <c r="D251" s="73" t="s">
        <v>2772</v>
      </c>
      <c r="E251" s="73" t="s">
        <v>2623</v>
      </c>
      <c r="F251" s="76">
        <v>9102</v>
      </c>
      <c r="G251" s="76">
        <v>48405</v>
      </c>
      <c r="H251" s="100">
        <f t="shared" si="154"/>
        <v>5.3180619644034275</v>
      </c>
      <c r="J251" s="104">
        <f>$J$21</f>
        <v>3.3000000000000002E-2</v>
      </c>
      <c r="K251" s="88"/>
      <c r="L251" s="69">
        <f t="shared" si="164"/>
        <v>51652.443044999985</v>
      </c>
      <c r="N251" s="69">
        <f t="shared" si="165"/>
        <v>28695.801691666657</v>
      </c>
      <c r="P251" s="81">
        <f t="shared" si="166"/>
        <v>28720</v>
      </c>
      <c r="Q251" s="71"/>
      <c r="R251" s="74">
        <f t="shared" si="167"/>
        <v>24.198308333343448</v>
      </c>
      <c r="S251" s="77"/>
      <c r="T251" s="75">
        <f t="shared" si="163"/>
        <v>8.4326998748289743E-4</v>
      </c>
      <c r="U251" s="69"/>
      <c r="V251" s="81">
        <f t="shared" si="168"/>
        <v>718</v>
      </c>
      <c r="W251" s="88"/>
    </row>
    <row r="252" spans="2:23" ht="15" customHeight="1" thickBot="1">
      <c r="B252" s="95" t="s">
        <v>2771</v>
      </c>
      <c r="C252" s="96" t="s">
        <v>2612</v>
      </c>
      <c r="D252" s="96" t="s">
        <v>2772</v>
      </c>
      <c r="E252" s="96"/>
      <c r="F252" s="84">
        <f>SUM(F248:F251)</f>
        <v>29907</v>
      </c>
      <c r="G252" s="84">
        <f>SUM(G248:G251)</f>
        <v>152276</v>
      </c>
      <c r="H252" s="196">
        <f t="shared" si="154"/>
        <v>5.0916507840973688</v>
      </c>
      <c r="I252" s="72"/>
      <c r="J252" s="165"/>
      <c r="K252" s="72"/>
      <c r="L252" s="84">
        <f>SUM(L248:L251)</f>
        <v>162492.04456399998</v>
      </c>
      <c r="N252" s="84">
        <f>SUM(N248:N251)</f>
        <v>90273.358091111077</v>
      </c>
      <c r="P252" s="84">
        <f>SUM(P248:P251)</f>
        <v>90360</v>
      </c>
      <c r="Q252" s="71"/>
      <c r="R252" s="175">
        <f>SUM(R248:R251)</f>
        <v>86.641908888916078</v>
      </c>
      <c r="S252" s="77"/>
      <c r="T252" s="85">
        <f t="shared" ref="T252:T258" si="169">R252/N252</f>
        <v>9.5977274714285194E-4</v>
      </c>
      <c r="V252" s="84">
        <f>SUM(V248:V251)</f>
        <v>2259</v>
      </c>
      <c r="W252" s="88"/>
    </row>
    <row r="253" spans="2:23" ht="15" customHeight="1">
      <c r="B253" s="68" t="s">
        <v>2771</v>
      </c>
      <c r="C253" s="73" t="s">
        <v>2612</v>
      </c>
      <c r="D253" s="73" t="s">
        <v>2530</v>
      </c>
      <c r="E253" s="73" t="s">
        <v>2624</v>
      </c>
      <c r="F253" s="76">
        <v>6355</v>
      </c>
      <c r="G253" s="76">
        <v>31256</v>
      </c>
      <c r="H253" s="100">
        <f t="shared" si="154"/>
        <v>4.9183320220298974</v>
      </c>
      <c r="J253" s="104">
        <f t="shared" ref="J253:J258" si="170">$J$21</f>
        <v>3.3000000000000002E-2</v>
      </c>
      <c r="K253" s="88"/>
      <c r="L253" s="69">
        <f t="shared" ref="L253:L258" si="171">G253*((1+J253)^2)</f>
        <v>33352.933783999993</v>
      </c>
      <c r="N253" s="69">
        <f t="shared" ref="N253:N258" si="172">L253/$N$6</f>
        <v>18529.407657777774</v>
      </c>
      <c r="P253" s="81">
        <f t="shared" ref="P253:P258" si="173">ROUNDUP(N253/40,0)*40</f>
        <v>18560</v>
      </c>
      <c r="Q253" s="71"/>
      <c r="R253" s="74">
        <f t="shared" ref="R253:R258" si="174">P253-N253</f>
        <v>30.592342222225852</v>
      </c>
      <c r="S253" s="77"/>
      <c r="T253" s="75">
        <f t="shared" si="169"/>
        <v>1.6510156604701081E-3</v>
      </c>
      <c r="U253" s="69"/>
      <c r="V253" s="81">
        <f t="shared" ref="V253:V258" si="175">P253/40</f>
        <v>464</v>
      </c>
      <c r="W253" s="88"/>
    </row>
    <row r="254" spans="2:23" ht="15" customHeight="1">
      <c r="B254" s="68" t="s">
        <v>2771</v>
      </c>
      <c r="C254" s="73" t="s">
        <v>2612</v>
      </c>
      <c r="D254" s="73" t="s">
        <v>2530</v>
      </c>
      <c r="E254" s="73" t="s">
        <v>2625</v>
      </c>
      <c r="F254" s="76">
        <v>5672</v>
      </c>
      <c r="G254" s="76">
        <v>29377</v>
      </c>
      <c r="H254" s="100">
        <f t="shared" si="154"/>
        <v>5.179301833568406</v>
      </c>
      <c r="J254" s="104">
        <f t="shared" si="170"/>
        <v>3.3000000000000002E-2</v>
      </c>
      <c r="L254" s="69">
        <f t="shared" si="171"/>
        <v>31347.87355299999</v>
      </c>
      <c r="N254" s="69">
        <f t="shared" si="172"/>
        <v>17415.485307222218</v>
      </c>
      <c r="P254" s="81">
        <f t="shared" si="173"/>
        <v>17440</v>
      </c>
      <c r="Q254" s="71"/>
      <c r="R254" s="74">
        <f t="shared" si="174"/>
        <v>24.514692777782329</v>
      </c>
      <c r="S254" s="77"/>
      <c r="T254" s="75">
        <f t="shared" si="169"/>
        <v>1.4076376480657742E-3</v>
      </c>
      <c r="U254" s="69"/>
      <c r="V254" s="81">
        <f t="shared" si="175"/>
        <v>436</v>
      </c>
    </row>
    <row r="255" spans="2:23" ht="15" customHeight="1">
      <c r="B255" s="68" t="s">
        <v>2771</v>
      </c>
      <c r="C255" s="73" t="s">
        <v>2612</v>
      </c>
      <c r="D255" s="73" t="s">
        <v>2530</v>
      </c>
      <c r="E255" s="73" t="s">
        <v>2626</v>
      </c>
      <c r="F255" s="76">
        <v>3874</v>
      </c>
      <c r="G255" s="76">
        <v>19467</v>
      </c>
      <c r="H255" s="100">
        <f t="shared" si="154"/>
        <v>5.0250387196695918</v>
      </c>
      <c r="J255" s="104">
        <f t="shared" si="170"/>
        <v>3.3000000000000002E-2</v>
      </c>
      <c r="L255" s="69">
        <f t="shared" si="171"/>
        <v>20773.021562999995</v>
      </c>
      <c r="N255" s="69">
        <f t="shared" si="172"/>
        <v>11540.567534999996</v>
      </c>
      <c r="P255" s="81">
        <f t="shared" si="173"/>
        <v>11560</v>
      </c>
      <c r="Q255" s="71"/>
      <c r="R255" s="74">
        <f t="shared" si="174"/>
        <v>19.432465000003504</v>
      </c>
      <c r="S255" s="77"/>
      <c r="T255" s="75">
        <f t="shared" si="169"/>
        <v>1.6838396327623509E-3</v>
      </c>
      <c r="U255" s="69"/>
      <c r="V255" s="81">
        <f t="shared" si="175"/>
        <v>289</v>
      </c>
    </row>
    <row r="256" spans="2:23" ht="15" customHeight="1">
      <c r="B256" s="68" t="s">
        <v>2771</v>
      </c>
      <c r="C256" s="73" t="s">
        <v>2612</v>
      </c>
      <c r="D256" s="73" t="s">
        <v>2530</v>
      </c>
      <c r="E256" s="73" t="s">
        <v>2627</v>
      </c>
      <c r="F256" s="76">
        <v>5827</v>
      </c>
      <c r="G256" s="76">
        <v>30117</v>
      </c>
      <c r="H256" s="100">
        <f t="shared" si="154"/>
        <v>5.168525828041874</v>
      </c>
      <c r="J256" s="104">
        <f t="shared" si="170"/>
        <v>3.3000000000000002E-2</v>
      </c>
      <c r="L256" s="69">
        <f t="shared" si="171"/>
        <v>32137.519412999991</v>
      </c>
      <c r="N256" s="69">
        <f t="shared" si="172"/>
        <v>17854.177451666663</v>
      </c>
      <c r="P256" s="81">
        <f t="shared" si="173"/>
        <v>17880</v>
      </c>
      <c r="Q256" s="71"/>
      <c r="R256" s="74">
        <f t="shared" si="174"/>
        <v>25.822548333337181</v>
      </c>
      <c r="S256" s="77"/>
      <c r="T256" s="75">
        <f t="shared" si="169"/>
        <v>1.4463028836383992E-3</v>
      </c>
      <c r="U256" s="69"/>
      <c r="V256" s="81">
        <f t="shared" si="175"/>
        <v>447</v>
      </c>
    </row>
    <row r="257" spans="2:23" ht="15" customHeight="1">
      <c r="B257" s="68" t="s">
        <v>2771</v>
      </c>
      <c r="C257" s="73" t="s">
        <v>2612</v>
      </c>
      <c r="D257" s="73" t="s">
        <v>2530</v>
      </c>
      <c r="E257" s="73" t="s">
        <v>2628</v>
      </c>
      <c r="F257" s="76">
        <v>6344</v>
      </c>
      <c r="G257" s="76">
        <v>32218</v>
      </c>
      <c r="H257" s="100">
        <f t="shared" si="154"/>
        <v>5.0784993694829756</v>
      </c>
      <c r="J257" s="104">
        <f t="shared" si="170"/>
        <v>3.3000000000000002E-2</v>
      </c>
      <c r="L257" s="69">
        <f t="shared" si="171"/>
        <v>34379.473401999989</v>
      </c>
      <c r="N257" s="69">
        <f t="shared" si="172"/>
        <v>19099.707445555548</v>
      </c>
      <c r="P257" s="81">
        <f t="shared" si="173"/>
        <v>19120</v>
      </c>
      <c r="Q257" s="71"/>
      <c r="R257" s="74">
        <f t="shared" si="174"/>
        <v>20.292554444451525</v>
      </c>
      <c r="S257" s="77"/>
      <c r="T257" s="75">
        <f t="shared" si="169"/>
        <v>1.0624536790574534E-3</v>
      </c>
      <c r="U257" s="69"/>
      <c r="V257" s="81">
        <f t="shared" si="175"/>
        <v>478</v>
      </c>
    </row>
    <row r="258" spans="2:23" ht="15" customHeight="1">
      <c r="B258" s="68" t="s">
        <v>2771</v>
      </c>
      <c r="C258" s="73" t="s">
        <v>2612</v>
      </c>
      <c r="D258" s="73" t="s">
        <v>2530</v>
      </c>
      <c r="E258" s="73" t="s">
        <v>2629</v>
      </c>
      <c r="F258" s="76">
        <v>4570</v>
      </c>
      <c r="G258" s="76">
        <v>23207</v>
      </c>
      <c r="H258" s="100">
        <f t="shared" si="154"/>
        <v>5.0781181619256017</v>
      </c>
      <c r="J258" s="104">
        <f t="shared" si="170"/>
        <v>3.3000000000000002E-2</v>
      </c>
      <c r="L258" s="69">
        <f t="shared" si="171"/>
        <v>24763.934422999995</v>
      </c>
      <c r="N258" s="69">
        <f t="shared" si="172"/>
        <v>13757.741346111108</v>
      </c>
      <c r="P258" s="81">
        <f t="shared" si="173"/>
        <v>13760</v>
      </c>
      <c r="Q258" s="71"/>
      <c r="R258" s="74">
        <f t="shared" si="174"/>
        <v>2.2586538888917858</v>
      </c>
      <c r="S258" s="77"/>
      <c r="T258" s="75">
        <f t="shared" si="169"/>
        <v>1.6417330665474664E-4</v>
      </c>
      <c r="U258" s="69"/>
      <c r="V258" s="81">
        <f t="shared" si="175"/>
        <v>344</v>
      </c>
    </row>
    <row r="259" spans="2:23" ht="15" customHeight="1" thickBot="1">
      <c r="B259" s="95" t="s">
        <v>2771</v>
      </c>
      <c r="C259" s="96" t="s">
        <v>2612</v>
      </c>
      <c r="D259" s="96" t="s">
        <v>2530</v>
      </c>
      <c r="E259" s="95" t="s">
        <v>1</v>
      </c>
      <c r="F259" s="84">
        <f>SUM(F253:F258)</f>
        <v>32642</v>
      </c>
      <c r="G259" s="84">
        <f>SUM(G253:G258)</f>
        <v>165642</v>
      </c>
      <c r="H259" s="196">
        <f t="shared" si="154"/>
        <v>5.0745052386495928</v>
      </c>
      <c r="I259" s="72"/>
      <c r="J259" s="165"/>
      <c r="K259" s="72"/>
      <c r="L259" s="84">
        <f>SUM(L253:L258)</f>
        <v>176754.75613799997</v>
      </c>
      <c r="N259" s="84">
        <f>SUM(N253:N258)</f>
        <v>98197.086743333319</v>
      </c>
      <c r="P259" s="84">
        <f>SUM(P253:P258)</f>
        <v>98320</v>
      </c>
      <c r="Q259" s="71"/>
      <c r="R259" s="175">
        <f>SUM(R253:R258)</f>
        <v>122.91325666669218</v>
      </c>
      <c r="S259" s="77"/>
      <c r="T259" s="85">
        <f t="shared" ref="T259:T327" si="176">R259/N259</f>
        <v>1.2516996251422587E-3</v>
      </c>
      <c r="V259" s="84">
        <f>SUM(V253:V258)</f>
        <v>2458</v>
      </c>
    </row>
    <row r="260" spans="2:23" ht="15" customHeight="1" thickBot="1">
      <c r="C260" s="73"/>
      <c r="D260" s="73"/>
      <c r="E260" s="72"/>
      <c r="F260" s="198">
        <f>F259+F252+F247</f>
        <v>87687</v>
      </c>
      <c r="G260" s="198">
        <f>G259+G252+G247</f>
        <v>443733</v>
      </c>
      <c r="H260" s="200">
        <f t="shared" si="154"/>
        <v>5.0604194464401795</v>
      </c>
      <c r="J260" s="188"/>
      <c r="L260" s="198">
        <f>L259+L252+L247</f>
        <v>473502.60323699989</v>
      </c>
      <c r="N260" s="198">
        <f>N259+N252+N247</f>
        <v>263057.00179833325</v>
      </c>
      <c r="P260" s="198">
        <f>P259+P252+P247</f>
        <v>263440</v>
      </c>
      <c r="R260" s="210">
        <f>R259+R252+R247</f>
        <v>382.99820166673726</v>
      </c>
      <c r="T260" s="201">
        <f t="shared" si="176"/>
        <v>1.45595136813866E-3</v>
      </c>
      <c r="V260" s="198">
        <f>V259+V252+V247</f>
        <v>6586</v>
      </c>
    </row>
    <row r="261" spans="2:23" ht="15" customHeight="1">
      <c r="C261" s="73"/>
      <c r="D261" s="73"/>
      <c r="E261" s="72"/>
      <c r="F261" s="68"/>
      <c r="G261" s="68"/>
      <c r="H261" s="100"/>
    </row>
    <row r="262" spans="2:23" ht="15" customHeight="1">
      <c r="B262" s="68" t="s">
        <v>2771</v>
      </c>
      <c r="C262" s="73" t="s">
        <v>2630</v>
      </c>
      <c r="D262" s="73" t="s">
        <v>2631</v>
      </c>
      <c r="E262" s="73" t="s">
        <v>2632</v>
      </c>
      <c r="F262" s="76">
        <v>1627</v>
      </c>
      <c r="G262" s="76">
        <v>10113</v>
      </c>
      <c r="H262" s="100">
        <f t="shared" si="154"/>
        <v>6.2157344806392132</v>
      </c>
      <c r="J262" s="104">
        <f t="shared" ref="J262:J275" si="177">$J$19</f>
        <v>-1.4999999999999999E-2</v>
      </c>
      <c r="L262" s="69">
        <f t="shared" ref="L262:L275" si="178">G262*((1+J262)^2)</f>
        <v>9811.8854250000004</v>
      </c>
      <c r="N262" s="69">
        <f t="shared" ref="N262:N275" si="179">L262/$N$6</f>
        <v>5451.0474583333335</v>
      </c>
      <c r="P262" s="81">
        <f t="shared" ref="P262:P275" si="180">ROUNDUP(N262/40,0)*40</f>
        <v>5480</v>
      </c>
      <c r="Q262" s="71"/>
      <c r="R262" s="74">
        <f t="shared" ref="R262:R275" si="181">P262-N262</f>
        <v>28.952541666666548</v>
      </c>
      <c r="S262" s="77"/>
      <c r="T262" s="75">
        <f t="shared" ref="T262:T275" si="182">R262/N262</f>
        <v>5.3113721514945009E-3</v>
      </c>
      <c r="U262" s="69"/>
      <c r="V262" s="81">
        <f t="shared" ref="V262:V275" si="183">P262/40</f>
        <v>137</v>
      </c>
    </row>
    <row r="263" spans="2:23" ht="15" customHeight="1">
      <c r="B263" s="68" t="s">
        <v>2771</v>
      </c>
      <c r="C263" s="73" t="s">
        <v>2630</v>
      </c>
      <c r="D263" s="73" t="s">
        <v>2631</v>
      </c>
      <c r="E263" s="73" t="s">
        <v>2633</v>
      </c>
      <c r="F263" s="76">
        <v>2292</v>
      </c>
      <c r="G263" s="76">
        <v>11543</v>
      </c>
      <c r="H263" s="100">
        <f t="shared" si="154"/>
        <v>5.0362129144851657</v>
      </c>
      <c r="J263" s="104">
        <f t="shared" si="177"/>
        <v>-1.4999999999999999E-2</v>
      </c>
      <c r="L263" s="69">
        <f t="shared" si="178"/>
        <v>11199.307175</v>
      </c>
      <c r="N263" s="69">
        <f t="shared" si="179"/>
        <v>6221.8373194444439</v>
      </c>
      <c r="P263" s="81">
        <f t="shared" si="180"/>
        <v>6240</v>
      </c>
      <c r="Q263" s="71"/>
      <c r="R263" s="74">
        <f t="shared" si="181"/>
        <v>18.162680555556108</v>
      </c>
      <c r="S263" s="77"/>
      <c r="T263" s="75">
        <f t="shared" si="182"/>
        <v>2.9191828109671435E-3</v>
      </c>
      <c r="U263" s="69"/>
      <c r="V263" s="81">
        <f t="shared" si="183"/>
        <v>156</v>
      </c>
    </row>
    <row r="264" spans="2:23" ht="15" customHeight="1">
      <c r="B264" s="68" t="s">
        <v>2771</v>
      </c>
      <c r="C264" s="73" t="s">
        <v>2630</v>
      </c>
      <c r="D264" s="73" t="s">
        <v>2631</v>
      </c>
      <c r="E264" s="73" t="s">
        <v>2634</v>
      </c>
      <c r="F264" s="76">
        <v>2353</v>
      </c>
      <c r="G264" s="76">
        <v>13402</v>
      </c>
      <c r="H264" s="100">
        <f t="shared" si="154"/>
        <v>5.6957076073098172</v>
      </c>
      <c r="J264" s="104">
        <f t="shared" si="177"/>
        <v>-1.4999999999999999E-2</v>
      </c>
      <c r="L264" s="69">
        <f t="shared" si="178"/>
        <v>13002.955449999999</v>
      </c>
      <c r="N264" s="69">
        <f t="shared" si="179"/>
        <v>7223.8641388888882</v>
      </c>
      <c r="P264" s="81">
        <f t="shared" si="180"/>
        <v>7240</v>
      </c>
      <c r="Q264" s="71"/>
      <c r="R264" s="74">
        <f t="shared" si="181"/>
        <v>16.135861111111808</v>
      </c>
      <c r="S264" s="77"/>
      <c r="T264" s="75">
        <f t="shared" si="182"/>
        <v>2.2336883419839183E-3</v>
      </c>
      <c r="U264" s="69"/>
      <c r="V264" s="81">
        <f t="shared" si="183"/>
        <v>181</v>
      </c>
    </row>
    <row r="265" spans="2:23" ht="15" customHeight="1">
      <c r="B265" s="68" t="s">
        <v>2771</v>
      </c>
      <c r="C265" s="73" t="s">
        <v>2630</v>
      </c>
      <c r="D265" s="73" t="s">
        <v>2631</v>
      </c>
      <c r="E265" s="73" t="s">
        <v>2635</v>
      </c>
      <c r="F265" s="76">
        <v>4152</v>
      </c>
      <c r="G265" s="76">
        <v>25253</v>
      </c>
      <c r="H265" s="100">
        <f t="shared" si="154"/>
        <v>6.0821290944123314</v>
      </c>
      <c r="J265" s="104">
        <f t="shared" si="177"/>
        <v>-1.4999999999999999E-2</v>
      </c>
      <c r="L265" s="69">
        <f t="shared" si="178"/>
        <v>24501.091925000001</v>
      </c>
      <c r="N265" s="69">
        <f t="shared" si="179"/>
        <v>13611.717736111112</v>
      </c>
      <c r="P265" s="81">
        <f t="shared" si="180"/>
        <v>13640</v>
      </c>
      <c r="Q265" s="71"/>
      <c r="R265" s="74">
        <f t="shared" si="181"/>
        <v>28.282263888888338</v>
      </c>
      <c r="S265" s="77"/>
      <c r="T265" s="75">
        <f t="shared" si="182"/>
        <v>2.0777880086256199E-3</v>
      </c>
      <c r="U265" s="69"/>
      <c r="V265" s="81">
        <f t="shared" si="183"/>
        <v>341</v>
      </c>
    </row>
    <row r="266" spans="2:23" ht="15" customHeight="1">
      <c r="B266" s="68" t="s">
        <v>2771</v>
      </c>
      <c r="C266" s="73" t="s">
        <v>2630</v>
      </c>
      <c r="D266" s="73" t="s">
        <v>2631</v>
      </c>
      <c r="E266" s="73" t="s">
        <v>2636</v>
      </c>
      <c r="F266" s="76">
        <v>1170</v>
      </c>
      <c r="G266" s="76">
        <v>6225</v>
      </c>
      <c r="H266" s="100">
        <f t="shared" si="154"/>
        <v>5.3205128205128203</v>
      </c>
      <c r="I266" s="72"/>
      <c r="J266" s="104">
        <f t="shared" si="177"/>
        <v>-1.4999999999999999E-2</v>
      </c>
      <c r="K266" s="72"/>
      <c r="L266" s="69">
        <f t="shared" si="178"/>
        <v>6039.6506250000002</v>
      </c>
      <c r="N266" s="69">
        <f t="shared" si="179"/>
        <v>3355.3614583333333</v>
      </c>
      <c r="P266" s="81">
        <f t="shared" si="180"/>
        <v>3360</v>
      </c>
      <c r="Q266" s="71"/>
      <c r="R266" s="74">
        <f t="shared" si="181"/>
        <v>4.638541666666697</v>
      </c>
      <c r="S266" s="77"/>
      <c r="T266" s="75">
        <f t="shared" si="182"/>
        <v>1.3824268187698449E-3</v>
      </c>
      <c r="U266" s="69"/>
      <c r="V266" s="81">
        <f t="shared" si="183"/>
        <v>84</v>
      </c>
    </row>
    <row r="267" spans="2:23" ht="15" customHeight="1">
      <c r="B267" s="68" t="s">
        <v>2771</v>
      </c>
      <c r="C267" s="73" t="s">
        <v>2630</v>
      </c>
      <c r="D267" s="73" t="s">
        <v>2631</v>
      </c>
      <c r="E267" s="73" t="s">
        <v>2637</v>
      </c>
      <c r="F267" s="76">
        <v>2576</v>
      </c>
      <c r="G267" s="76">
        <v>14580</v>
      </c>
      <c r="H267" s="100">
        <f t="shared" si="154"/>
        <v>5.6599378881987574</v>
      </c>
      <c r="I267" s="72"/>
      <c r="J267" s="104">
        <f t="shared" si="177"/>
        <v>-1.4999999999999999E-2</v>
      </c>
      <c r="K267" s="72"/>
      <c r="L267" s="69">
        <f t="shared" si="178"/>
        <v>14145.880499999999</v>
      </c>
      <c r="N267" s="69">
        <f t="shared" si="179"/>
        <v>7858.8224999999993</v>
      </c>
      <c r="P267" s="81">
        <f t="shared" si="180"/>
        <v>7880</v>
      </c>
      <c r="Q267" s="71"/>
      <c r="R267" s="74">
        <f t="shared" si="181"/>
        <v>21.177500000000691</v>
      </c>
      <c r="S267" s="77"/>
      <c r="T267" s="75">
        <f t="shared" si="182"/>
        <v>2.6947421194460992E-3</v>
      </c>
      <c r="U267" s="69"/>
      <c r="V267" s="81">
        <f t="shared" si="183"/>
        <v>197</v>
      </c>
    </row>
    <row r="268" spans="2:23" ht="15" customHeight="1">
      <c r="B268" s="68" t="s">
        <v>2771</v>
      </c>
      <c r="C268" s="73" t="s">
        <v>2630</v>
      </c>
      <c r="D268" s="73" t="s">
        <v>2631</v>
      </c>
      <c r="E268" s="73" t="s">
        <v>2638</v>
      </c>
      <c r="F268" s="76">
        <v>3569</v>
      </c>
      <c r="G268" s="76">
        <v>21123</v>
      </c>
      <c r="H268" s="100">
        <f t="shared" si="154"/>
        <v>5.9184645558980105</v>
      </c>
      <c r="I268" s="72"/>
      <c r="J268" s="104">
        <f t="shared" si="177"/>
        <v>-1.4999999999999999E-2</v>
      </c>
      <c r="K268" s="88"/>
      <c r="L268" s="69">
        <f t="shared" si="178"/>
        <v>20494.062675000001</v>
      </c>
      <c r="N268" s="69">
        <f t="shared" si="179"/>
        <v>11385.590375</v>
      </c>
      <c r="P268" s="81">
        <f t="shared" si="180"/>
        <v>11400</v>
      </c>
      <c r="Q268" s="71"/>
      <c r="R268" s="74">
        <f t="shared" si="181"/>
        <v>14.409625000000233</v>
      </c>
      <c r="S268" s="77"/>
      <c r="T268" s="75">
        <f t="shared" si="182"/>
        <v>1.2656019165804772E-3</v>
      </c>
      <c r="U268" s="69"/>
      <c r="V268" s="81">
        <f t="shared" si="183"/>
        <v>285</v>
      </c>
      <c r="W268" s="88"/>
    </row>
    <row r="269" spans="2:23" ht="15" customHeight="1">
      <c r="B269" s="68" t="s">
        <v>2771</v>
      </c>
      <c r="C269" s="73" t="s">
        <v>2630</v>
      </c>
      <c r="D269" s="73" t="s">
        <v>2631</v>
      </c>
      <c r="E269" s="73" t="s">
        <v>2639</v>
      </c>
      <c r="F269" s="76">
        <v>2210</v>
      </c>
      <c r="G269" s="76">
        <v>14169</v>
      </c>
      <c r="H269" s="100">
        <f t="shared" si="154"/>
        <v>6.4113122171945705</v>
      </c>
      <c r="I269" s="72"/>
      <c r="J269" s="104">
        <f t="shared" si="177"/>
        <v>-1.4999999999999999E-2</v>
      </c>
      <c r="K269" s="88"/>
      <c r="L269" s="69">
        <f t="shared" si="178"/>
        <v>13747.118025</v>
      </c>
      <c r="N269" s="69">
        <f t="shared" si="179"/>
        <v>7637.2877916666666</v>
      </c>
      <c r="P269" s="81">
        <f t="shared" si="180"/>
        <v>7640</v>
      </c>
      <c r="Q269" s="71"/>
      <c r="R269" s="74">
        <f t="shared" si="181"/>
        <v>2.7122083333333649</v>
      </c>
      <c r="S269" s="77"/>
      <c r="T269" s="75">
        <f t="shared" si="182"/>
        <v>3.5512716128004997E-4</v>
      </c>
      <c r="U269" s="69"/>
      <c r="V269" s="81">
        <f t="shared" si="183"/>
        <v>191</v>
      </c>
      <c r="W269" s="88"/>
    </row>
    <row r="270" spans="2:23" ht="15" customHeight="1">
      <c r="B270" s="68" t="s">
        <v>2771</v>
      </c>
      <c r="C270" s="73" t="s">
        <v>2630</v>
      </c>
      <c r="D270" s="73" t="s">
        <v>2631</v>
      </c>
      <c r="E270" s="73" t="s">
        <v>2640</v>
      </c>
      <c r="F270" s="76">
        <v>1416</v>
      </c>
      <c r="G270" s="76">
        <v>7706</v>
      </c>
      <c r="H270" s="100">
        <f t="shared" si="154"/>
        <v>5.4420903954802258</v>
      </c>
      <c r="I270" s="72"/>
      <c r="J270" s="104">
        <f t="shared" si="177"/>
        <v>-1.4999999999999999E-2</v>
      </c>
      <c r="K270" s="72"/>
      <c r="L270" s="69">
        <f t="shared" si="178"/>
        <v>7476.5538500000002</v>
      </c>
      <c r="N270" s="69">
        <f t="shared" si="179"/>
        <v>4153.6410277777777</v>
      </c>
      <c r="P270" s="81">
        <f t="shared" si="180"/>
        <v>4160</v>
      </c>
      <c r="Q270" s="71"/>
      <c r="R270" s="74">
        <f t="shared" si="181"/>
        <v>6.3589722222222917</v>
      </c>
      <c r="S270" s="77"/>
      <c r="T270" s="75">
        <f t="shared" si="182"/>
        <v>1.5309392842800329E-3</v>
      </c>
      <c r="U270" s="69"/>
      <c r="V270" s="81">
        <f t="shared" si="183"/>
        <v>104</v>
      </c>
    </row>
    <row r="271" spans="2:23" ht="15" customHeight="1">
      <c r="B271" s="68" t="s">
        <v>2771</v>
      </c>
      <c r="C271" s="73" t="s">
        <v>2630</v>
      </c>
      <c r="D271" s="73" t="s">
        <v>2631</v>
      </c>
      <c r="E271" s="73" t="s">
        <v>2641</v>
      </c>
      <c r="F271" s="76">
        <v>1294</v>
      </c>
      <c r="G271" s="76">
        <v>6389</v>
      </c>
      <c r="H271" s="100">
        <f t="shared" si="154"/>
        <v>4.937403400309119</v>
      </c>
      <c r="I271" s="72"/>
      <c r="J271" s="104">
        <f t="shared" si="177"/>
        <v>-1.4999999999999999E-2</v>
      </c>
      <c r="K271" s="72"/>
      <c r="L271" s="69">
        <f t="shared" si="178"/>
        <v>6198.7675250000002</v>
      </c>
      <c r="N271" s="69">
        <f t="shared" si="179"/>
        <v>3443.7597361111111</v>
      </c>
      <c r="P271" s="81">
        <f t="shared" si="180"/>
        <v>3480</v>
      </c>
      <c r="Q271" s="71"/>
      <c r="R271" s="74">
        <f t="shared" si="181"/>
        <v>36.240263888888876</v>
      </c>
      <c r="S271" s="77"/>
      <c r="T271" s="75">
        <f t="shared" si="182"/>
        <v>1.0523458854830981E-2</v>
      </c>
      <c r="U271" s="69"/>
      <c r="V271" s="81">
        <f t="shared" si="183"/>
        <v>87</v>
      </c>
    </row>
    <row r="272" spans="2:23" ht="15" customHeight="1">
      <c r="B272" s="68" t="s">
        <v>2771</v>
      </c>
      <c r="C272" s="73" t="s">
        <v>2630</v>
      </c>
      <c r="D272" s="73" t="s">
        <v>2631</v>
      </c>
      <c r="E272" s="73" t="s">
        <v>2642</v>
      </c>
      <c r="F272" s="76">
        <v>1399</v>
      </c>
      <c r="G272" s="76">
        <v>7390</v>
      </c>
      <c r="H272" s="100">
        <f t="shared" si="154"/>
        <v>5.2823445318084348</v>
      </c>
      <c r="I272" s="72"/>
      <c r="J272" s="104">
        <f t="shared" si="177"/>
        <v>-1.4999999999999999E-2</v>
      </c>
      <c r="K272" s="72"/>
      <c r="L272" s="69">
        <f t="shared" si="178"/>
        <v>7169.9627499999997</v>
      </c>
      <c r="N272" s="69">
        <f t="shared" si="179"/>
        <v>3983.3126388888886</v>
      </c>
      <c r="P272" s="81">
        <f t="shared" si="180"/>
        <v>4000</v>
      </c>
      <c r="Q272" s="71"/>
      <c r="R272" s="74">
        <f t="shared" si="181"/>
        <v>16.687361111111386</v>
      </c>
      <c r="S272" s="77"/>
      <c r="T272" s="75">
        <f t="shared" si="182"/>
        <v>4.1893174410146689E-3</v>
      </c>
      <c r="U272" s="69"/>
      <c r="V272" s="81">
        <f t="shared" si="183"/>
        <v>100</v>
      </c>
    </row>
    <row r="273" spans="2:23" ht="15" customHeight="1">
      <c r="B273" s="68" t="s">
        <v>2771</v>
      </c>
      <c r="C273" s="73" t="s">
        <v>2630</v>
      </c>
      <c r="D273" s="73" t="s">
        <v>2631</v>
      </c>
      <c r="E273" s="73" t="s">
        <v>2643</v>
      </c>
      <c r="F273" s="76">
        <v>676</v>
      </c>
      <c r="G273" s="76">
        <v>3607</v>
      </c>
      <c r="H273" s="100">
        <f t="shared" si="154"/>
        <v>5.3357988165680474</v>
      </c>
      <c r="I273" s="72"/>
      <c r="J273" s="104">
        <f t="shared" si="177"/>
        <v>-1.4999999999999999E-2</v>
      </c>
      <c r="K273" s="72"/>
      <c r="L273" s="69">
        <f t="shared" si="178"/>
        <v>3499.6015750000001</v>
      </c>
      <c r="N273" s="69">
        <f t="shared" si="179"/>
        <v>1944.2230972222223</v>
      </c>
      <c r="P273" s="81">
        <f t="shared" si="180"/>
        <v>1960</v>
      </c>
      <c r="Q273" s="71"/>
      <c r="R273" s="74">
        <f t="shared" si="181"/>
        <v>15.77690277777765</v>
      </c>
      <c r="S273" s="77"/>
      <c r="T273" s="75">
        <f t="shared" si="182"/>
        <v>8.1147594637254582E-3</v>
      </c>
      <c r="U273" s="69"/>
      <c r="V273" s="81">
        <f t="shared" si="183"/>
        <v>49</v>
      </c>
    </row>
    <row r="274" spans="2:23" ht="15" customHeight="1">
      <c r="B274" s="68" t="s">
        <v>2771</v>
      </c>
      <c r="C274" s="73" t="s">
        <v>2630</v>
      </c>
      <c r="D274" s="73" t="s">
        <v>2631</v>
      </c>
      <c r="E274" s="73" t="s">
        <v>2644</v>
      </c>
      <c r="F274" s="76">
        <v>2521</v>
      </c>
      <c r="G274" s="76">
        <v>14975</v>
      </c>
      <c r="H274" s="100">
        <f t="shared" si="154"/>
        <v>5.9401031336771126</v>
      </c>
      <c r="I274" s="72"/>
      <c r="J274" s="104">
        <f t="shared" si="177"/>
        <v>-1.4999999999999999E-2</v>
      </c>
      <c r="K274" s="72"/>
      <c r="L274" s="69">
        <f t="shared" si="178"/>
        <v>14529.119375</v>
      </c>
      <c r="N274" s="69">
        <f t="shared" si="179"/>
        <v>8071.7329861111111</v>
      </c>
      <c r="P274" s="81">
        <f t="shared" si="180"/>
        <v>8080</v>
      </c>
      <c r="Q274" s="71"/>
      <c r="R274" s="74">
        <f t="shared" si="181"/>
        <v>8.2670138888888687</v>
      </c>
      <c r="S274" s="77"/>
      <c r="T274" s="75">
        <f t="shared" si="182"/>
        <v>1.0241931817013489E-3</v>
      </c>
      <c r="U274" s="69"/>
      <c r="V274" s="81">
        <f t="shared" si="183"/>
        <v>202</v>
      </c>
    </row>
    <row r="275" spans="2:23" ht="15" customHeight="1">
      <c r="B275" s="68" t="s">
        <v>2771</v>
      </c>
      <c r="C275" s="73" t="s">
        <v>2630</v>
      </c>
      <c r="D275" s="73" t="s">
        <v>2631</v>
      </c>
      <c r="E275" s="73" t="s">
        <v>2645</v>
      </c>
      <c r="F275" s="76">
        <v>2470</v>
      </c>
      <c r="G275" s="76">
        <v>12799</v>
      </c>
      <c r="H275" s="100">
        <f t="shared" si="154"/>
        <v>5.1817813765182184</v>
      </c>
      <c r="I275" s="72"/>
      <c r="J275" s="104">
        <f t="shared" si="177"/>
        <v>-1.4999999999999999E-2</v>
      </c>
      <c r="K275" s="72"/>
      <c r="L275" s="69">
        <f t="shared" si="178"/>
        <v>12417.909775</v>
      </c>
      <c r="N275" s="69">
        <f t="shared" si="179"/>
        <v>6898.8387638888889</v>
      </c>
      <c r="P275" s="81">
        <f t="shared" si="180"/>
        <v>6920</v>
      </c>
      <c r="Q275" s="71"/>
      <c r="R275" s="74">
        <f t="shared" si="181"/>
        <v>21.161236111111066</v>
      </c>
      <c r="S275" s="77"/>
      <c r="T275" s="75">
        <f t="shared" si="182"/>
        <v>3.0673620351698776E-3</v>
      </c>
      <c r="U275" s="69"/>
      <c r="V275" s="81">
        <f t="shared" si="183"/>
        <v>173</v>
      </c>
    </row>
    <row r="276" spans="2:23" ht="15" customHeight="1" thickBot="1">
      <c r="B276" s="97" t="s">
        <v>2771</v>
      </c>
      <c r="C276" s="98" t="s">
        <v>2630</v>
      </c>
      <c r="D276" s="98" t="s">
        <v>2631</v>
      </c>
      <c r="E276" s="97" t="s">
        <v>1</v>
      </c>
      <c r="F276" s="82">
        <f>SUM(F262:F275)</f>
        <v>29725</v>
      </c>
      <c r="G276" s="82">
        <f>SUM(G262:G275)</f>
        <v>169274</v>
      </c>
      <c r="H276" s="192">
        <f t="shared" si="154"/>
        <v>5.694667788057191</v>
      </c>
      <c r="I276" s="72"/>
      <c r="J276" s="191"/>
      <c r="K276" s="72"/>
      <c r="L276" s="82">
        <f>SUM(L262:L275)</f>
        <v>164233.86665000004</v>
      </c>
      <c r="N276" s="82">
        <f>SUM(N262:N275)</f>
        <v>91241.037027777784</v>
      </c>
      <c r="P276" s="82">
        <f>SUM(P262:P275)</f>
        <v>91480</v>
      </c>
      <c r="Q276" s="71"/>
      <c r="R276" s="177">
        <f>SUM(R262:R275)</f>
        <v>238.96297222222393</v>
      </c>
      <c r="S276" s="77"/>
      <c r="T276" s="83">
        <f t="shared" si="176"/>
        <v>2.6190295508091723E-3</v>
      </c>
      <c r="V276" s="82">
        <f>SUM(V262:V275)</f>
        <v>2287</v>
      </c>
      <c r="W276" s="88"/>
    </row>
    <row r="277" spans="2:23" ht="15" customHeight="1">
      <c r="B277" s="72"/>
      <c r="C277" s="72"/>
      <c r="D277" s="73"/>
      <c r="E277" s="72"/>
      <c r="F277" s="68"/>
      <c r="G277" s="68"/>
      <c r="H277" s="100"/>
    </row>
    <row r="278" spans="2:23" ht="15" customHeight="1">
      <c r="B278" s="68" t="s">
        <v>2771</v>
      </c>
      <c r="C278" s="73" t="s">
        <v>2646</v>
      </c>
      <c r="D278" s="73" t="s">
        <v>2647</v>
      </c>
      <c r="E278" s="73" t="s">
        <v>2648</v>
      </c>
      <c r="F278" s="76">
        <v>3218</v>
      </c>
      <c r="G278" s="76">
        <v>16756</v>
      </c>
      <c r="H278" s="100">
        <f t="shared" si="154"/>
        <v>5.2069608452454945</v>
      </c>
      <c r="I278" s="72"/>
      <c r="J278" s="104">
        <f t="shared" ref="J278:J287" si="184">$J$18</f>
        <v>1.67E-2</v>
      </c>
      <c r="K278" s="88"/>
      <c r="L278" s="69">
        <f t="shared" ref="L278:L287" si="185">G278*((1+J278)^2)</f>
        <v>17320.323480839998</v>
      </c>
      <c r="N278" s="69">
        <f t="shared" ref="N278:N287" si="186">L278/$N$6</f>
        <v>9622.401933799998</v>
      </c>
      <c r="P278" s="81">
        <f t="shared" ref="P278:P287" si="187">ROUNDUP(N278/40,0)*40</f>
        <v>9640</v>
      </c>
      <c r="Q278" s="71"/>
      <c r="R278" s="74">
        <f t="shared" ref="R278:R287" si="188">P278-N278</f>
        <v>17.598066200001995</v>
      </c>
      <c r="S278" s="77"/>
      <c r="T278" s="75">
        <f t="shared" ref="T278:T287" si="189">R278/N278</f>
        <v>1.8288641776837849E-3</v>
      </c>
      <c r="U278" s="69"/>
      <c r="V278" s="81">
        <f t="shared" ref="V278:V287" si="190">P278/40</f>
        <v>241</v>
      </c>
      <c r="W278" s="88"/>
    </row>
    <row r="279" spans="2:23" ht="15" customHeight="1">
      <c r="B279" s="68" t="s">
        <v>2771</v>
      </c>
      <c r="C279" s="73" t="s">
        <v>2646</v>
      </c>
      <c r="D279" s="73" t="s">
        <v>2647</v>
      </c>
      <c r="E279" s="73" t="s">
        <v>2649</v>
      </c>
      <c r="F279" s="76">
        <v>9675</v>
      </c>
      <c r="G279" s="76">
        <v>44604</v>
      </c>
      <c r="H279" s="100">
        <f t="shared" si="154"/>
        <v>4.6102325581395345</v>
      </c>
      <c r="I279" s="72"/>
      <c r="J279" s="104">
        <f t="shared" si="184"/>
        <v>1.67E-2</v>
      </c>
      <c r="K279" s="72"/>
      <c r="L279" s="69">
        <f t="shared" si="185"/>
        <v>46106.213209559988</v>
      </c>
      <c r="N279" s="69">
        <f t="shared" si="186"/>
        <v>25614.562894199993</v>
      </c>
      <c r="P279" s="81">
        <f t="shared" si="187"/>
        <v>25640</v>
      </c>
      <c r="Q279" s="71"/>
      <c r="R279" s="74">
        <f t="shared" si="188"/>
        <v>25.437105800006975</v>
      </c>
      <c r="S279" s="77"/>
      <c r="T279" s="75">
        <f t="shared" si="189"/>
        <v>9.9307202332805759E-4</v>
      </c>
      <c r="U279" s="69"/>
      <c r="V279" s="81">
        <f t="shared" si="190"/>
        <v>641</v>
      </c>
    </row>
    <row r="280" spans="2:23" ht="15" customHeight="1">
      <c r="B280" s="68" t="s">
        <v>2771</v>
      </c>
      <c r="C280" s="73" t="s">
        <v>2646</v>
      </c>
      <c r="D280" s="73" t="s">
        <v>2647</v>
      </c>
      <c r="E280" s="73" t="s">
        <v>2650</v>
      </c>
      <c r="F280" s="76">
        <v>3252</v>
      </c>
      <c r="G280" s="76">
        <v>16011</v>
      </c>
      <c r="H280" s="100">
        <f t="shared" si="154"/>
        <v>4.9234317343173428</v>
      </c>
      <c r="I280" s="72"/>
      <c r="J280" s="104">
        <f t="shared" si="184"/>
        <v>1.67E-2</v>
      </c>
      <c r="K280" s="72"/>
      <c r="L280" s="69">
        <f t="shared" si="185"/>
        <v>16550.232707789997</v>
      </c>
      <c r="N280" s="69">
        <f t="shared" si="186"/>
        <v>9194.5737265499974</v>
      </c>
      <c r="P280" s="81">
        <f t="shared" si="187"/>
        <v>9200</v>
      </c>
      <c r="Q280" s="71"/>
      <c r="R280" s="74">
        <f t="shared" si="188"/>
        <v>5.4262734500025545</v>
      </c>
      <c r="S280" s="77"/>
      <c r="T280" s="75">
        <f t="shared" si="189"/>
        <v>5.9016041541260335E-4</v>
      </c>
      <c r="U280" s="69"/>
      <c r="V280" s="81">
        <f t="shared" si="190"/>
        <v>230</v>
      </c>
    </row>
    <row r="281" spans="2:23" ht="15" customHeight="1">
      <c r="B281" s="68" t="s">
        <v>2771</v>
      </c>
      <c r="C281" s="73" t="s">
        <v>2646</v>
      </c>
      <c r="D281" s="73" t="s">
        <v>2647</v>
      </c>
      <c r="E281" s="73" t="s">
        <v>2651</v>
      </c>
      <c r="F281" s="76">
        <v>3081</v>
      </c>
      <c r="G281" s="76">
        <v>16054</v>
      </c>
      <c r="H281" s="100">
        <f t="shared" si="154"/>
        <v>5.2106458941901979</v>
      </c>
      <c r="I281" s="72"/>
      <c r="J281" s="104">
        <f t="shared" si="184"/>
        <v>1.67E-2</v>
      </c>
      <c r="K281" s="72"/>
      <c r="L281" s="69">
        <f t="shared" si="185"/>
        <v>16594.680900059997</v>
      </c>
      <c r="N281" s="69">
        <f t="shared" si="186"/>
        <v>9219.2671666999977</v>
      </c>
      <c r="P281" s="81">
        <f t="shared" si="187"/>
        <v>9240</v>
      </c>
      <c r="Q281" s="71"/>
      <c r="R281" s="74">
        <f t="shared" si="188"/>
        <v>20.732833300002312</v>
      </c>
      <c r="S281" s="77"/>
      <c r="T281" s="75">
        <f t="shared" si="189"/>
        <v>2.2488591473831376E-3</v>
      </c>
      <c r="U281" s="69"/>
      <c r="V281" s="81">
        <f t="shared" si="190"/>
        <v>231</v>
      </c>
    </row>
    <row r="282" spans="2:23" ht="15" customHeight="1">
      <c r="B282" s="68" t="s">
        <v>2771</v>
      </c>
      <c r="C282" s="73" t="s">
        <v>2646</v>
      </c>
      <c r="D282" s="73" t="s">
        <v>2647</v>
      </c>
      <c r="E282" s="73" t="s">
        <v>2652</v>
      </c>
      <c r="F282" s="76">
        <v>2195</v>
      </c>
      <c r="G282" s="76">
        <v>11777</v>
      </c>
      <c r="H282" s="100">
        <f t="shared" si="154"/>
        <v>5.3653758542141228</v>
      </c>
      <c r="I282" s="72"/>
      <c r="J282" s="104">
        <f t="shared" si="184"/>
        <v>1.67E-2</v>
      </c>
      <c r="K282" s="72"/>
      <c r="L282" s="69">
        <f t="shared" si="185"/>
        <v>12173.636287529998</v>
      </c>
      <c r="N282" s="69">
        <f t="shared" si="186"/>
        <v>6763.1312708499991</v>
      </c>
      <c r="P282" s="81">
        <f t="shared" si="187"/>
        <v>6800</v>
      </c>
      <c r="Q282" s="71"/>
      <c r="R282" s="74">
        <f t="shared" si="188"/>
        <v>36.868729150000945</v>
      </c>
      <c r="S282" s="77"/>
      <c r="T282" s="75">
        <f t="shared" si="189"/>
        <v>5.4514288830840975E-3</v>
      </c>
      <c r="U282" s="69"/>
      <c r="V282" s="81">
        <f t="shared" si="190"/>
        <v>170</v>
      </c>
    </row>
    <row r="283" spans="2:23" ht="15" customHeight="1">
      <c r="B283" s="68" t="s">
        <v>2771</v>
      </c>
      <c r="C283" s="73" t="s">
        <v>2646</v>
      </c>
      <c r="D283" s="73" t="s">
        <v>2647</v>
      </c>
      <c r="E283" s="73" t="s">
        <v>2653</v>
      </c>
      <c r="F283" s="76">
        <v>2868</v>
      </c>
      <c r="G283" s="76">
        <v>15703</v>
      </c>
      <c r="H283" s="100">
        <f t="shared" si="154"/>
        <v>5.4752440725244069</v>
      </c>
      <c r="I283" s="72"/>
      <c r="J283" s="104">
        <f t="shared" si="184"/>
        <v>1.67E-2</v>
      </c>
      <c r="K283" s="72"/>
      <c r="L283" s="69">
        <f t="shared" si="185"/>
        <v>16231.859609669997</v>
      </c>
      <c r="N283" s="69">
        <f t="shared" si="186"/>
        <v>9017.6997831499975</v>
      </c>
      <c r="P283" s="81">
        <f t="shared" si="187"/>
        <v>9040</v>
      </c>
      <c r="Q283" s="71"/>
      <c r="R283" s="74">
        <f t="shared" si="188"/>
        <v>22.300216850002471</v>
      </c>
      <c r="S283" s="77"/>
      <c r="T283" s="75">
        <f t="shared" si="189"/>
        <v>2.4729384861172125E-3</v>
      </c>
      <c r="U283" s="69"/>
      <c r="V283" s="81">
        <f t="shared" si="190"/>
        <v>226</v>
      </c>
    </row>
    <row r="284" spans="2:23" ht="15" customHeight="1">
      <c r="B284" s="68" t="s">
        <v>2771</v>
      </c>
      <c r="C284" s="73" t="s">
        <v>2646</v>
      </c>
      <c r="D284" s="73" t="s">
        <v>2647</v>
      </c>
      <c r="E284" s="73" t="s">
        <v>2654</v>
      </c>
      <c r="F284" s="76">
        <v>4214</v>
      </c>
      <c r="G284" s="76">
        <v>21121</v>
      </c>
      <c r="H284" s="100">
        <f t="shared" si="154"/>
        <v>5.0121025154247745</v>
      </c>
      <c r="I284" s="72"/>
      <c r="J284" s="104">
        <f t="shared" si="184"/>
        <v>1.67E-2</v>
      </c>
      <c r="K284" s="72"/>
      <c r="L284" s="69">
        <f t="shared" si="185"/>
        <v>21832.331835689994</v>
      </c>
      <c r="N284" s="69">
        <f t="shared" si="186"/>
        <v>12129.073242049997</v>
      </c>
      <c r="P284" s="81">
        <f t="shared" si="187"/>
        <v>12160</v>
      </c>
      <c r="Q284" s="71"/>
      <c r="R284" s="74">
        <f t="shared" si="188"/>
        <v>30.926757950002866</v>
      </c>
      <c r="S284" s="77"/>
      <c r="T284" s="75">
        <f t="shared" si="189"/>
        <v>2.5498038747745061E-3</v>
      </c>
      <c r="U284" s="69"/>
      <c r="V284" s="81">
        <f t="shared" si="190"/>
        <v>304</v>
      </c>
    </row>
    <row r="285" spans="2:23" ht="15" customHeight="1">
      <c r="B285" s="68" t="s">
        <v>2771</v>
      </c>
      <c r="C285" s="73" t="s">
        <v>2646</v>
      </c>
      <c r="D285" s="73" t="s">
        <v>2647</v>
      </c>
      <c r="E285" s="73" t="s">
        <v>2655</v>
      </c>
      <c r="F285" s="76">
        <v>2698</v>
      </c>
      <c r="G285" s="76">
        <v>14040</v>
      </c>
      <c r="H285" s="100">
        <f t="shared" si="154"/>
        <v>5.2038547071905112</v>
      </c>
      <c r="I285" s="72"/>
      <c r="J285" s="104">
        <f t="shared" si="184"/>
        <v>1.67E-2</v>
      </c>
      <c r="K285" s="88"/>
      <c r="L285" s="69">
        <f t="shared" si="185"/>
        <v>14512.851615599997</v>
      </c>
      <c r="N285" s="69">
        <f t="shared" si="186"/>
        <v>8062.6953419999982</v>
      </c>
      <c r="P285" s="81">
        <f t="shared" si="187"/>
        <v>8080</v>
      </c>
      <c r="Q285" s="71"/>
      <c r="R285" s="74">
        <f t="shared" si="188"/>
        <v>17.304658000001837</v>
      </c>
      <c r="S285" s="77"/>
      <c r="T285" s="75">
        <f t="shared" si="189"/>
        <v>2.1462621699047499E-3</v>
      </c>
      <c r="U285" s="69"/>
      <c r="V285" s="81">
        <f t="shared" si="190"/>
        <v>202</v>
      </c>
      <c r="W285" s="88"/>
    </row>
    <row r="286" spans="2:23" ht="15" customHeight="1">
      <c r="B286" s="68" t="s">
        <v>2771</v>
      </c>
      <c r="C286" s="73" t="s">
        <v>2646</v>
      </c>
      <c r="D286" s="73" t="s">
        <v>2647</v>
      </c>
      <c r="E286" s="73" t="s">
        <v>2656</v>
      </c>
      <c r="F286" s="76">
        <v>3840</v>
      </c>
      <c r="G286" s="76">
        <v>20810</v>
      </c>
      <c r="H286" s="100">
        <f t="shared" si="154"/>
        <v>5.419270833333333</v>
      </c>
      <c r="I286" s="72"/>
      <c r="J286" s="104">
        <f t="shared" si="184"/>
        <v>1.67E-2</v>
      </c>
      <c r="K286" s="72"/>
      <c r="L286" s="69">
        <f t="shared" si="185"/>
        <v>21510.857700899996</v>
      </c>
      <c r="N286" s="69">
        <f t="shared" si="186"/>
        <v>11950.476500499997</v>
      </c>
      <c r="P286" s="81">
        <f t="shared" si="187"/>
        <v>11960</v>
      </c>
      <c r="Q286" s="71"/>
      <c r="R286" s="74">
        <f t="shared" si="188"/>
        <v>9.5234995000027993</v>
      </c>
      <c r="S286" s="77"/>
      <c r="T286" s="75">
        <f t="shared" si="189"/>
        <v>7.9691378829993467E-4</v>
      </c>
      <c r="U286" s="69"/>
      <c r="V286" s="81">
        <f t="shared" si="190"/>
        <v>299</v>
      </c>
    </row>
    <row r="287" spans="2:23" ht="15" customHeight="1">
      <c r="B287" s="68" t="s">
        <v>2771</v>
      </c>
      <c r="C287" s="73" t="s">
        <v>2646</v>
      </c>
      <c r="D287" s="73" t="s">
        <v>2647</v>
      </c>
      <c r="E287" s="73" t="s">
        <v>2657</v>
      </c>
      <c r="F287" s="76">
        <v>4918</v>
      </c>
      <c r="G287" s="76">
        <v>27136</v>
      </c>
      <c r="H287" s="100">
        <f t="shared" si="154"/>
        <v>5.5176901179341193</v>
      </c>
      <c r="I287" s="72"/>
      <c r="J287" s="104">
        <f t="shared" si="184"/>
        <v>1.67E-2</v>
      </c>
      <c r="K287" s="72"/>
      <c r="L287" s="69">
        <f t="shared" si="185"/>
        <v>28049.910359039994</v>
      </c>
      <c r="N287" s="69">
        <f t="shared" si="186"/>
        <v>15583.283532799996</v>
      </c>
      <c r="P287" s="81">
        <f t="shared" si="187"/>
        <v>15600</v>
      </c>
      <c r="Q287" s="71"/>
      <c r="R287" s="74">
        <f t="shared" si="188"/>
        <v>16.716467200003535</v>
      </c>
      <c r="S287" s="77"/>
      <c r="T287" s="75">
        <f t="shared" si="189"/>
        <v>1.0727179008723285E-3</v>
      </c>
      <c r="U287" s="69"/>
      <c r="V287" s="81">
        <f t="shared" si="190"/>
        <v>390</v>
      </c>
    </row>
    <row r="288" spans="2:23" ht="15" customHeight="1" thickBot="1">
      <c r="B288" s="97" t="s">
        <v>2771</v>
      </c>
      <c r="C288" s="98" t="s">
        <v>2646</v>
      </c>
      <c r="D288" s="98" t="s">
        <v>2647</v>
      </c>
      <c r="E288" s="97" t="s">
        <v>1</v>
      </c>
      <c r="F288" s="82">
        <f>SUM(F278:F287)</f>
        <v>39959</v>
      </c>
      <c r="G288" s="82">
        <f>SUM(G278:G287)</f>
        <v>204012</v>
      </c>
      <c r="H288" s="192">
        <f t="shared" si="154"/>
        <v>5.1055331715007881</v>
      </c>
      <c r="I288" s="72"/>
      <c r="J288" s="191"/>
      <c r="K288" s="72"/>
      <c r="L288" s="82">
        <f>SUM(L278:L287)</f>
        <v>210882.89770667994</v>
      </c>
      <c r="N288" s="82">
        <f>SUM(N278:N287)</f>
        <v>117157.16539259996</v>
      </c>
      <c r="P288" s="82">
        <f>SUM(P278:P287)</f>
        <v>117360</v>
      </c>
      <c r="Q288" s="71"/>
      <c r="R288" s="177">
        <f>SUM(R278:R287)</f>
        <v>202.83460740002829</v>
      </c>
      <c r="S288" s="77"/>
      <c r="T288" s="83">
        <f t="shared" si="176"/>
        <v>1.7313034735888207E-3</v>
      </c>
      <c r="V288" s="82">
        <f>SUM(V278:V287)</f>
        <v>2934</v>
      </c>
    </row>
    <row r="289" spans="2:23" ht="15" customHeight="1">
      <c r="C289" s="73"/>
      <c r="D289" s="73"/>
      <c r="E289" s="72"/>
      <c r="F289" s="68"/>
      <c r="G289" s="68"/>
    </row>
    <row r="290" spans="2:23" ht="15" customHeight="1">
      <c r="B290" s="68" t="s">
        <v>2771</v>
      </c>
      <c r="C290" s="73" t="s">
        <v>2658</v>
      </c>
      <c r="D290" s="73" t="s">
        <v>2659</v>
      </c>
      <c r="E290" s="73" t="s">
        <v>2660</v>
      </c>
      <c r="F290" s="76">
        <v>1829</v>
      </c>
      <c r="G290" s="76">
        <v>14522</v>
      </c>
      <c r="H290" s="100">
        <f t="shared" si="154"/>
        <v>7.9398578458173867</v>
      </c>
      <c r="I290" s="72"/>
      <c r="J290" s="104">
        <f t="shared" ref="J290:J296" si="191">$J$31</f>
        <v>3.9800000000000002E-2</v>
      </c>
      <c r="K290" s="72"/>
      <c r="L290" s="69">
        <f t="shared" ref="L290:L296" si="192">G290*((1+J290)^2)</f>
        <v>15700.954628880001</v>
      </c>
      <c r="N290" s="69">
        <f t="shared" ref="N290:N296" si="193">L290/$N$6</f>
        <v>8722.7525716</v>
      </c>
      <c r="P290" s="81">
        <f t="shared" ref="P290:P296" si="194">ROUNDUP(N290/40,0)*40</f>
        <v>8760</v>
      </c>
      <c r="Q290" s="71"/>
      <c r="R290" s="74">
        <f t="shared" ref="R290:R296" si="195">P290-N290</f>
        <v>37.24742839999999</v>
      </c>
      <c r="S290" s="77"/>
      <c r="T290" s="75">
        <f t="shared" ref="T290:T296" si="196">R290/N290</f>
        <v>4.270146160200868E-3</v>
      </c>
      <c r="U290" s="69"/>
      <c r="V290" s="81">
        <f t="shared" ref="V290:V296" si="197">P290/40</f>
        <v>219</v>
      </c>
    </row>
    <row r="291" spans="2:23" ht="15" customHeight="1">
      <c r="B291" s="68" t="s">
        <v>2771</v>
      </c>
      <c r="C291" s="73" t="s">
        <v>2658</v>
      </c>
      <c r="D291" s="73" t="s">
        <v>2659</v>
      </c>
      <c r="E291" s="73" t="s">
        <v>2661</v>
      </c>
      <c r="F291" s="76">
        <v>2371</v>
      </c>
      <c r="G291" s="76">
        <v>15203</v>
      </c>
      <c r="H291" s="100">
        <f t="shared" si="154"/>
        <v>6.412062420919443</v>
      </c>
      <c r="I291" s="72"/>
      <c r="J291" s="104">
        <f t="shared" si="191"/>
        <v>3.9800000000000002E-2</v>
      </c>
      <c r="K291" s="72"/>
      <c r="L291" s="69">
        <f t="shared" si="192"/>
        <v>16437.240960120002</v>
      </c>
      <c r="N291" s="69">
        <f t="shared" si="193"/>
        <v>9131.8005334000009</v>
      </c>
      <c r="P291" s="81">
        <f t="shared" si="194"/>
        <v>9160</v>
      </c>
      <c r="Q291" s="71"/>
      <c r="R291" s="74">
        <f t="shared" si="195"/>
        <v>28.199466599999141</v>
      </c>
      <c r="S291" s="77"/>
      <c r="T291" s="75">
        <f t="shared" si="196"/>
        <v>3.0880510910042585E-3</v>
      </c>
      <c r="U291" s="69"/>
      <c r="V291" s="81">
        <f t="shared" si="197"/>
        <v>229</v>
      </c>
    </row>
    <row r="292" spans="2:23" ht="15" customHeight="1">
      <c r="B292" s="68" t="s">
        <v>2771</v>
      </c>
      <c r="C292" s="73" t="s">
        <v>2658</v>
      </c>
      <c r="D292" s="73" t="s">
        <v>2659</v>
      </c>
      <c r="E292" s="73" t="s">
        <v>2662</v>
      </c>
      <c r="F292" s="76">
        <v>6016</v>
      </c>
      <c r="G292" s="76">
        <v>37825</v>
      </c>
      <c r="H292" s="100">
        <f t="shared" si="154"/>
        <v>6.2874002659574471</v>
      </c>
      <c r="I292" s="72"/>
      <c r="J292" s="104">
        <f t="shared" si="191"/>
        <v>3.9800000000000002E-2</v>
      </c>
      <c r="K292" s="72"/>
      <c r="L292" s="69">
        <f t="shared" si="192"/>
        <v>40895.786313000004</v>
      </c>
      <c r="N292" s="69">
        <f t="shared" si="193"/>
        <v>22719.881285000003</v>
      </c>
      <c r="P292" s="81">
        <f t="shared" si="194"/>
        <v>22720</v>
      </c>
      <c r="Q292" s="71"/>
      <c r="R292" s="74">
        <f t="shared" si="195"/>
        <v>0.1187149999968824</v>
      </c>
      <c r="S292" s="77"/>
      <c r="T292" s="75">
        <f t="shared" si="196"/>
        <v>5.2251593442638172E-6</v>
      </c>
      <c r="U292" s="69"/>
      <c r="V292" s="81">
        <f t="shared" si="197"/>
        <v>568</v>
      </c>
    </row>
    <row r="293" spans="2:23" ht="15" customHeight="1">
      <c r="B293" s="68" t="s">
        <v>2771</v>
      </c>
      <c r="C293" s="73" t="s">
        <v>2658</v>
      </c>
      <c r="D293" s="73" t="s">
        <v>2659</v>
      </c>
      <c r="E293" s="76" t="s">
        <v>1920</v>
      </c>
      <c r="F293" s="76">
        <v>5993</v>
      </c>
      <c r="G293" s="76">
        <v>40819</v>
      </c>
      <c r="H293" s="100">
        <f t="shared" si="154"/>
        <v>6.8111129651259805</v>
      </c>
      <c r="I293" s="72"/>
      <c r="J293" s="104">
        <f t="shared" si="191"/>
        <v>3.9800000000000002E-2</v>
      </c>
      <c r="K293" s="72"/>
      <c r="L293" s="69">
        <f t="shared" si="192"/>
        <v>44132.851328760007</v>
      </c>
      <c r="N293" s="69">
        <f t="shared" si="193"/>
        <v>24518.250738200004</v>
      </c>
      <c r="P293" s="81">
        <f t="shared" si="194"/>
        <v>24520</v>
      </c>
      <c r="Q293" s="71"/>
      <c r="R293" s="74">
        <f t="shared" si="195"/>
        <v>1.7492617999960203</v>
      </c>
      <c r="S293" s="77"/>
      <c r="T293" s="75">
        <f t="shared" si="196"/>
        <v>7.1345293702810121E-5</v>
      </c>
      <c r="U293" s="69"/>
      <c r="V293" s="81">
        <f t="shared" si="197"/>
        <v>613</v>
      </c>
    </row>
    <row r="294" spans="2:23" ht="15" customHeight="1">
      <c r="B294" s="68" t="s">
        <v>2771</v>
      </c>
      <c r="C294" s="73" t="s">
        <v>2658</v>
      </c>
      <c r="D294" s="73" t="s">
        <v>2659</v>
      </c>
      <c r="E294" s="76" t="s">
        <v>1921</v>
      </c>
      <c r="F294" s="76">
        <v>4955</v>
      </c>
      <c r="G294" s="76">
        <v>33695</v>
      </c>
      <c r="H294" s="100">
        <f t="shared" si="154"/>
        <v>6.8002018163471245</v>
      </c>
      <c r="I294" s="72"/>
      <c r="J294" s="104">
        <f t="shared" si="191"/>
        <v>3.9800000000000002E-2</v>
      </c>
      <c r="K294" s="72"/>
      <c r="L294" s="69">
        <f t="shared" si="192"/>
        <v>36430.496227800002</v>
      </c>
      <c r="N294" s="69">
        <f t="shared" si="193"/>
        <v>20239.164571000001</v>
      </c>
      <c r="P294" s="81">
        <f t="shared" si="194"/>
        <v>20240</v>
      </c>
      <c r="Q294" s="71"/>
      <c r="R294" s="74">
        <f t="shared" si="195"/>
        <v>0.83542899999883957</v>
      </c>
      <c r="S294" s="77"/>
      <c r="T294" s="75">
        <f t="shared" si="196"/>
        <v>4.1277840153337991E-5</v>
      </c>
      <c r="U294" s="69"/>
      <c r="V294" s="81">
        <f t="shared" si="197"/>
        <v>506</v>
      </c>
    </row>
    <row r="295" spans="2:23" ht="15" customHeight="1">
      <c r="B295" s="68" t="s">
        <v>2771</v>
      </c>
      <c r="C295" s="73" t="s">
        <v>2658</v>
      </c>
      <c r="D295" s="73" t="s">
        <v>2659</v>
      </c>
      <c r="E295" s="76" t="s">
        <v>1922</v>
      </c>
      <c r="F295" s="76">
        <v>4482</v>
      </c>
      <c r="G295" s="76">
        <v>31821</v>
      </c>
      <c r="H295" s="100">
        <f t="shared" si="154"/>
        <v>7.0997322623828651</v>
      </c>
      <c r="I295" s="72"/>
      <c r="J295" s="104">
        <f t="shared" si="191"/>
        <v>3.9800000000000002E-2</v>
      </c>
      <c r="K295" s="72"/>
      <c r="L295" s="69">
        <f t="shared" si="192"/>
        <v>34404.357336840003</v>
      </c>
      <c r="N295" s="69">
        <f t="shared" si="193"/>
        <v>19113.531853800003</v>
      </c>
      <c r="P295" s="81">
        <f t="shared" si="194"/>
        <v>19120</v>
      </c>
      <c r="Q295" s="71"/>
      <c r="R295" s="74">
        <f t="shared" si="195"/>
        <v>6.4681461999971361</v>
      </c>
      <c r="S295" s="77"/>
      <c r="T295" s="75">
        <f t="shared" si="196"/>
        <v>3.3840664558869532E-4</v>
      </c>
      <c r="U295" s="69"/>
      <c r="V295" s="81">
        <f t="shared" si="197"/>
        <v>478</v>
      </c>
    </row>
    <row r="296" spans="2:23" ht="15" customHeight="1">
      <c r="B296" s="68" t="s">
        <v>2771</v>
      </c>
      <c r="C296" s="73" t="s">
        <v>2658</v>
      </c>
      <c r="D296" s="73" t="s">
        <v>2659</v>
      </c>
      <c r="E296" s="76" t="s">
        <v>1923</v>
      </c>
      <c r="F296" s="76">
        <v>5116</v>
      </c>
      <c r="G296" s="76">
        <v>34278</v>
      </c>
      <c r="H296" s="100">
        <f t="shared" si="154"/>
        <v>6.7001563721657549</v>
      </c>
      <c r="I296" s="72"/>
      <c r="J296" s="104">
        <f t="shared" si="191"/>
        <v>3.9800000000000002E-2</v>
      </c>
      <c r="K296" s="72"/>
      <c r="L296" s="69">
        <f t="shared" si="192"/>
        <v>37060.826523120006</v>
      </c>
      <c r="N296" s="69">
        <f t="shared" si="193"/>
        <v>20589.348068400002</v>
      </c>
      <c r="P296" s="81">
        <f t="shared" si="194"/>
        <v>20600</v>
      </c>
      <c r="Q296" s="71"/>
      <c r="R296" s="74">
        <f t="shared" si="195"/>
        <v>10.651931599997624</v>
      </c>
      <c r="S296" s="77"/>
      <c r="T296" s="75">
        <f t="shared" si="196"/>
        <v>5.1735157250296494E-4</v>
      </c>
      <c r="U296" s="69"/>
      <c r="V296" s="81">
        <f t="shared" si="197"/>
        <v>515</v>
      </c>
    </row>
    <row r="297" spans="2:23" ht="15" customHeight="1" thickBot="1">
      <c r="B297" s="97" t="s">
        <v>2771</v>
      </c>
      <c r="C297" s="98" t="s">
        <v>2658</v>
      </c>
      <c r="D297" s="98" t="s">
        <v>2659</v>
      </c>
      <c r="E297" s="97" t="s">
        <v>1</v>
      </c>
      <c r="F297" s="82">
        <f>SUM(F290:F296)</f>
        <v>30762</v>
      </c>
      <c r="G297" s="82">
        <f>SUM(G290:G296)</f>
        <v>208163</v>
      </c>
      <c r="H297" s="192">
        <f t="shared" si="154"/>
        <v>6.7668877186138738</v>
      </c>
      <c r="I297" s="72"/>
      <c r="J297" s="191"/>
      <c r="K297" s="72"/>
      <c r="L297" s="82">
        <f>SUM(L290:L296)</f>
        <v>225062.51331852004</v>
      </c>
      <c r="N297" s="82">
        <f>SUM(N290:N296)</f>
        <v>125034.72962140001</v>
      </c>
      <c r="P297" s="82">
        <f>SUM(P290:P296)</f>
        <v>125120</v>
      </c>
      <c r="Q297" s="71"/>
      <c r="R297" s="177">
        <f>SUM(R290:R296)</f>
        <v>85.270378599985634</v>
      </c>
      <c r="S297" s="77"/>
      <c r="T297" s="83">
        <f t="shared" si="176"/>
        <v>6.8197355133394388E-4</v>
      </c>
      <c r="V297" s="82">
        <f>SUM(V290:V296)</f>
        <v>3128</v>
      </c>
    </row>
    <row r="298" spans="2:23" ht="15" customHeight="1">
      <c r="C298" s="73"/>
      <c r="D298" s="73"/>
      <c r="E298" s="72"/>
      <c r="F298" s="68"/>
      <c r="G298" s="68"/>
      <c r="H298" s="100"/>
    </row>
    <row r="299" spans="2:23" ht="15" customHeight="1">
      <c r="B299" s="68" t="s">
        <v>2771</v>
      </c>
      <c r="C299" s="73" t="s">
        <v>2663</v>
      </c>
      <c r="D299" s="73" t="s">
        <v>2664</v>
      </c>
      <c r="E299" s="76" t="s">
        <v>1924</v>
      </c>
      <c r="F299" s="76">
        <v>9719</v>
      </c>
      <c r="G299" s="76">
        <v>46817</v>
      </c>
      <c r="H299" s="100">
        <f t="shared" ref="H299:H361" si="198">G299/F299</f>
        <v>4.8170593682477625</v>
      </c>
      <c r="I299" s="72"/>
      <c r="J299" s="104">
        <f t="shared" ref="J299:J305" si="199">$J$39</f>
        <v>3.1399999999999997E-2</v>
      </c>
      <c r="K299" s="88"/>
      <c r="L299" s="69">
        <f t="shared" ref="L299:L305" si="200">G299*((1+J299)^2)</f>
        <v>49803.267289320007</v>
      </c>
      <c r="N299" s="69">
        <f t="shared" ref="N299:N305" si="201">L299/$N$6</f>
        <v>27668.481827400003</v>
      </c>
      <c r="P299" s="81">
        <f t="shared" ref="P299:P305" si="202">ROUNDUP(N299/40,0)*40</f>
        <v>27680</v>
      </c>
      <c r="Q299" s="71"/>
      <c r="R299" s="74">
        <f t="shared" ref="R299:R305" si="203">P299-N299</f>
        <v>11.518172599997342</v>
      </c>
      <c r="S299" s="77"/>
      <c r="T299" s="75">
        <f t="shared" ref="T299:T305" si="204">R299/N299</f>
        <v>4.16292179377581E-4</v>
      </c>
      <c r="U299" s="69"/>
      <c r="V299" s="81">
        <f t="shared" ref="V299:V305" si="205">P299/40</f>
        <v>692</v>
      </c>
      <c r="W299" s="88"/>
    </row>
    <row r="300" spans="2:23" ht="15" customHeight="1">
      <c r="B300" s="68" t="s">
        <v>2771</v>
      </c>
      <c r="C300" s="73" t="s">
        <v>2663</v>
      </c>
      <c r="D300" s="73" t="s">
        <v>2664</v>
      </c>
      <c r="E300" s="76" t="s">
        <v>1925</v>
      </c>
      <c r="F300" s="76">
        <v>5810</v>
      </c>
      <c r="G300" s="76">
        <v>29481</v>
      </c>
      <c r="H300" s="100">
        <f t="shared" si="198"/>
        <v>5.0741824440619618</v>
      </c>
      <c r="I300" s="72"/>
      <c r="J300" s="104">
        <f t="shared" si="199"/>
        <v>3.1399999999999997E-2</v>
      </c>
      <c r="K300" s="88"/>
      <c r="L300" s="69">
        <f t="shared" si="200"/>
        <v>31361.473886760003</v>
      </c>
      <c r="N300" s="69">
        <f t="shared" si="201"/>
        <v>17423.041048200001</v>
      </c>
      <c r="P300" s="81">
        <f t="shared" si="202"/>
        <v>17440</v>
      </c>
      <c r="Q300" s="71"/>
      <c r="R300" s="74">
        <f t="shared" si="203"/>
        <v>16.95895179999934</v>
      </c>
      <c r="S300" s="77"/>
      <c r="T300" s="75">
        <f t="shared" si="204"/>
        <v>9.7336347616258385E-4</v>
      </c>
      <c r="U300" s="69"/>
      <c r="V300" s="81">
        <f t="shared" si="205"/>
        <v>436</v>
      </c>
      <c r="W300" s="88"/>
    </row>
    <row r="301" spans="2:23" ht="15" customHeight="1">
      <c r="B301" s="68" t="s">
        <v>2771</v>
      </c>
      <c r="C301" s="73" t="s">
        <v>2663</v>
      </c>
      <c r="D301" s="73" t="s">
        <v>2664</v>
      </c>
      <c r="E301" s="76" t="s">
        <v>1926</v>
      </c>
      <c r="F301" s="76">
        <v>8000</v>
      </c>
      <c r="G301" s="76">
        <v>39248</v>
      </c>
      <c r="H301" s="100">
        <f t="shared" si="198"/>
        <v>4.9059999999999997</v>
      </c>
      <c r="I301" s="72"/>
      <c r="J301" s="104">
        <f t="shared" si="199"/>
        <v>3.1399999999999997E-2</v>
      </c>
      <c r="K301" s="88"/>
      <c r="L301" s="69">
        <f t="shared" si="200"/>
        <v>41751.471358080009</v>
      </c>
      <c r="N301" s="69">
        <f t="shared" si="201"/>
        <v>23195.261865600005</v>
      </c>
      <c r="P301" s="81">
        <f t="shared" si="202"/>
        <v>23200</v>
      </c>
      <c r="Q301" s="71"/>
      <c r="R301" s="74">
        <f t="shared" si="203"/>
        <v>4.7381343999950332</v>
      </c>
      <c r="S301" s="77"/>
      <c r="T301" s="75">
        <f t="shared" si="204"/>
        <v>2.0427164941914179E-4</v>
      </c>
      <c r="U301" s="69"/>
      <c r="V301" s="81">
        <f t="shared" si="205"/>
        <v>580</v>
      </c>
      <c r="W301" s="88"/>
    </row>
    <row r="302" spans="2:23" ht="15" customHeight="1">
      <c r="B302" s="68" t="s">
        <v>2771</v>
      </c>
      <c r="C302" s="73" t="s">
        <v>2663</v>
      </c>
      <c r="D302" s="73" t="s">
        <v>2664</v>
      </c>
      <c r="E302" s="76" t="s">
        <v>1927</v>
      </c>
      <c r="F302" s="76">
        <v>7244</v>
      </c>
      <c r="G302" s="76">
        <v>36385</v>
      </c>
      <c r="H302" s="100">
        <f t="shared" si="198"/>
        <v>5.0227774710104915</v>
      </c>
      <c r="I302" s="72"/>
      <c r="J302" s="104">
        <f t="shared" si="199"/>
        <v>3.1399999999999997E-2</v>
      </c>
      <c r="K302" s="72"/>
      <c r="L302" s="69">
        <f t="shared" si="200"/>
        <v>38705.852154600005</v>
      </c>
      <c r="N302" s="69">
        <f t="shared" si="201"/>
        <v>21503.251197000001</v>
      </c>
      <c r="P302" s="81">
        <f t="shared" si="202"/>
        <v>21520</v>
      </c>
      <c r="Q302" s="71"/>
      <c r="R302" s="74">
        <f t="shared" si="203"/>
        <v>16.748802999998588</v>
      </c>
      <c r="S302" s="77"/>
      <c r="T302" s="75">
        <f t="shared" si="204"/>
        <v>7.7889630951877991E-4</v>
      </c>
      <c r="U302" s="69"/>
      <c r="V302" s="81">
        <f t="shared" si="205"/>
        <v>538</v>
      </c>
    </row>
    <row r="303" spans="2:23" ht="15" customHeight="1">
      <c r="B303" s="68" t="s">
        <v>2771</v>
      </c>
      <c r="C303" s="73" t="s">
        <v>2663</v>
      </c>
      <c r="D303" s="73" t="s">
        <v>2664</v>
      </c>
      <c r="E303" s="76" t="s">
        <v>1928</v>
      </c>
      <c r="F303" s="76">
        <v>9539</v>
      </c>
      <c r="G303" s="76">
        <v>46557</v>
      </c>
      <c r="H303" s="100">
        <f t="shared" si="198"/>
        <v>4.8807002830485375</v>
      </c>
      <c r="I303" s="72"/>
      <c r="J303" s="104">
        <f t="shared" si="199"/>
        <v>3.1399999999999997E-2</v>
      </c>
      <c r="K303" s="72"/>
      <c r="L303" s="69">
        <f t="shared" si="200"/>
        <v>49526.682939720005</v>
      </c>
      <c r="N303" s="69">
        <f t="shared" si="201"/>
        <v>27514.823855400002</v>
      </c>
      <c r="P303" s="81">
        <f t="shared" si="202"/>
        <v>27520</v>
      </c>
      <c r="Q303" s="71"/>
      <c r="R303" s="74">
        <f t="shared" si="203"/>
        <v>5.1761445999982243</v>
      </c>
      <c r="S303" s="77"/>
      <c r="T303" s="75">
        <f t="shared" si="204"/>
        <v>1.8812203295215225E-4</v>
      </c>
      <c r="U303" s="69"/>
      <c r="V303" s="81">
        <f t="shared" si="205"/>
        <v>688</v>
      </c>
    </row>
    <row r="304" spans="2:23" ht="15" customHeight="1">
      <c r="B304" s="68" t="s">
        <v>2771</v>
      </c>
      <c r="C304" s="73" t="s">
        <v>2663</v>
      </c>
      <c r="D304" s="73" t="s">
        <v>2664</v>
      </c>
      <c r="E304" s="76" t="s">
        <v>1929</v>
      </c>
      <c r="F304" s="76">
        <v>1855</v>
      </c>
      <c r="G304" s="76">
        <v>8833</v>
      </c>
      <c r="H304" s="100">
        <f t="shared" si="198"/>
        <v>4.761725067385445</v>
      </c>
      <c r="I304" s="72"/>
      <c r="J304" s="104">
        <f t="shared" si="199"/>
        <v>3.1399999999999997E-2</v>
      </c>
      <c r="K304" s="72"/>
      <c r="L304" s="69">
        <f t="shared" si="200"/>
        <v>9396.4213846800012</v>
      </c>
      <c r="N304" s="69">
        <f t="shared" si="201"/>
        <v>5220.2341026000004</v>
      </c>
      <c r="P304" s="81">
        <f t="shared" si="202"/>
        <v>5240</v>
      </c>
      <c r="Q304" s="71"/>
      <c r="R304" s="74">
        <f t="shared" si="203"/>
        <v>19.765897399999631</v>
      </c>
      <c r="S304" s="77"/>
      <c r="T304" s="75">
        <f t="shared" si="204"/>
        <v>3.786400573521212E-3</v>
      </c>
      <c r="U304" s="69"/>
      <c r="V304" s="81">
        <f t="shared" si="205"/>
        <v>131</v>
      </c>
    </row>
    <row r="305" spans="2:23" ht="15" customHeight="1">
      <c r="B305" s="68" t="s">
        <v>2771</v>
      </c>
      <c r="C305" s="73" t="s">
        <v>2663</v>
      </c>
      <c r="D305" s="73" t="s">
        <v>2664</v>
      </c>
      <c r="E305" s="76" t="s">
        <v>1930</v>
      </c>
      <c r="F305" s="76">
        <v>6925</v>
      </c>
      <c r="G305" s="76">
        <v>34557</v>
      </c>
      <c r="H305" s="100">
        <f t="shared" si="198"/>
        <v>4.9901805054151627</v>
      </c>
      <c r="J305" s="104">
        <f t="shared" si="199"/>
        <v>3.1399999999999997E-2</v>
      </c>
      <c r="L305" s="69">
        <f t="shared" si="200"/>
        <v>36761.251419720007</v>
      </c>
      <c r="N305" s="69">
        <f t="shared" si="201"/>
        <v>20422.917455400002</v>
      </c>
      <c r="P305" s="81">
        <f t="shared" si="202"/>
        <v>20440</v>
      </c>
      <c r="Q305" s="71"/>
      <c r="R305" s="74">
        <f t="shared" si="203"/>
        <v>17.082544599998073</v>
      </c>
      <c r="S305" s="77"/>
      <c r="T305" s="75">
        <f t="shared" si="204"/>
        <v>8.3643997667342553E-4</v>
      </c>
      <c r="U305" s="69"/>
      <c r="V305" s="81">
        <f t="shared" si="205"/>
        <v>511</v>
      </c>
    </row>
    <row r="306" spans="2:23" ht="15" customHeight="1" thickBot="1">
      <c r="B306" s="97" t="s">
        <v>2771</v>
      </c>
      <c r="C306" s="98" t="s">
        <v>2663</v>
      </c>
      <c r="D306" s="98" t="s">
        <v>2664</v>
      </c>
      <c r="E306" s="97" t="s">
        <v>1</v>
      </c>
      <c r="F306" s="82">
        <f>SUM(F299:F305)</f>
        <v>49092</v>
      </c>
      <c r="G306" s="82">
        <f>SUM(G299:G305)</f>
        <v>241878</v>
      </c>
      <c r="H306" s="192">
        <f t="shared" si="198"/>
        <v>4.9270349547787831</v>
      </c>
      <c r="I306" s="72"/>
      <c r="J306" s="191"/>
      <c r="K306" s="72"/>
      <c r="L306" s="82">
        <f>SUM(L299:L305)</f>
        <v>257306.42043288003</v>
      </c>
      <c r="N306" s="82">
        <f>SUM(N299:N305)</f>
        <v>142948.01135160003</v>
      </c>
      <c r="P306" s="82">
        <f>SUM(P299:P305)</f>
        <v>143040</v>
      </c>
      <c r="Q306" s="71"/>
      <c r="R306" s="177">
        <f>SUM(R299:R305)</f>
        <v>91.988648399986232</v>
      </c>
      <c r="S306" s="77"/>
      <c r="T306" s="83">
        <f t="shared" si="176"/>
        <v>6.4351121453328701E-4</v>
      </c>
      <c r="V306" s="82">
        <f>SUM(V299:V305)</f>
        <v>3576</v>
      </c>
    </row>
    <row r="307" spans="2:23" ht="15" customHeight="1">
      <c r="C307" s="73"/>
      <c r="D307" s="73"/>
      <c r="E307" s="72"/>
      <c r="F307" s="68"/>
      <c r="G307" s="68"/>
      <c r="H307" s="100"/>
    </row>
    <row r="308" spans="2:23" ht="15" customHeight="1">
      <c r="B308" s="68" t="s">
        <v>2771</v>
      </c>
      <c r="C308" s="73" t="s">
        <v>2665</v>
      </c>
      <c r="D308" s="73" t="s">
        <v>2666</v>
      </c>
      <c r="E308" s="76" t="s">
        <v>1931</v>
      </c>
      <c r="F308" s="76">
        <v>5129</v>
      </c>
      <c r="G308" s="76">
        <v>30367</v>
      </c>
      <c r="H308" s="100">
        <f t="shared" si="198"/>
        <v>5.9206472996685511</v>
      </c>
      <c r="I308" s="72"/>
      <c r="J308" s="104">
        <f t="shared" ref="J308:J313" si="206">$J$29</f>
        <v>3.15E-2</v>
      </c>
      <c r="K308" s="72"/>
      <c r="L308" s="69">
        <f t="shared" ref="L308:L313" si="207">G308*((1+J308)^2)</f>
        <v>32310.252655750002</v>
      </c>
      <c r="N308" s="69">
        <f t="shared" ref="N308:N313" si="208">L308/$N$6</f>
        <v>17950.140364305556</v>
      </c>
      <c r="P308" s="81">
        <f t="shared" ref="P308:P313" si="209">ROUNDUP(N308/40,0)*40</f>
        <v>17960</v>
      </c>
      <c r="Q308" s="71"/>
      <c r="R308" s="74">
        <f t="shared" ref="R308:R313" si="210">P308-N308</f>
        <v>9.8596356944435684</v>
      </c>
      <c r="S308" s="77"/>
      <c r="T308" s="75">
        <f t="shared" ref="T308:T313" si="211">R308/N308</f>
        <v>5.4927903037737679E-4</v>
      </c>
      <c r="U308" s="69"/>
      <c r="V308" s="81">
        <f t="shared" ref="V308:V313" si="212">P308/40</f>
        <v>449</v>
      </c>
    </row>
    <row r="309" spans="2:23" ht="15" customHeight="1">
      <c r="B309" s="68" t="s">
        <v>2771</v>
      </c>
      <c r="C309" s="73" t="s">
        <v>2665</v>
      </c>
      <c r="D309" s="73" t="s">
        <v>2666</v>
      </c>
      <c r="E309" s="76" t="s">
        <v>1932</v>
      </c>
      <c r="F309" s="76">
        <v>4849</v>
      </c>
      <c r="G309" s="76">
        <v>33607</v>
      </c>
      <c r="H309" s="100">
        <f t="shared" si="198"/>
        <v>6.9307073623427513</v>
      </c>
      <c r="I309" s="72"/>
      <c r="J309" s="104">
        <f t="shared" si="206"/>
        <v>3.15E-2</v>
      </c>
      <c r="K309" s="72"/>
      <c r="L309" s="69">
        <f t="shared" si="207"/>
        <v>35757.587545750001</v>
      </c>
      <c r="N309" s="69">
        <f t="shared" si="208"/>
        <v>19865.326414305557</v>
      </c>
      <c r="P309" s="81">
        <f t="shared" si="209"/>
        <v>19880</v>
      </c>
      <c r="Q309" s="71"/>
      <c r="R309" s="74">
        <f t="shared" si="210"/>
        <v>14.673585694443318</v>
      </c>
      <c r="S309" s="77"/>
      <c r="T309" s="75">
        <f t="shared" si="211"/>
        <v>7.3865313805649194E-4</v>
      </c>
      <c r="U309" s="69"/>
      <c r="V309" s="81">
        <f t="shared" si="212"/>
        <v>497</v>
      </c>
    </row>
    <row r="310" spans="2:23" ht="15" customHeight="1">
      <c r="B310" s="68" t="s">
        <v>2771</v>
      </c>
      <c r="C310" s="73" t="s">
        <v>2665</v>
      </c>
      <c r="D310" s="73" t="s">
        <v>2666</v>
      </c>
      <c r="E310" s="76" t="s">
        <v>1933</v>
      </c>
      <c r="F310" s="76">
        <v>2827</v>
      </c>
      <c r="G310" s="76">
        <v>13990</v>
      </c>
      <c r="H310" s="100">
        <f t="shared" si="198"/>
        <v>4.9487088786699678</v>
      </c>
      <c r="I310" s="72"/>
      <c r="J310" s="104">
        <f t="shared" si="206"/>
        <v>3.15E-2</v>
      </c>
      <c r="K310" s="72"/>
      <c r="L310" s="69">
        <f t="shared" si="207"/>
        <v>14885.251577500001</v>
      </c>
      <c r="N310" s="69">
        <f t="shared" si="208"/>
        <v>8269.584209722223</v>
      </c>
      <c r="P310" s="81">
        <f t="shared" si="209"/>
        <v>8280</v>
      </c>
      <c r="Q310" s="71"/>
      <c r="R310" s="74">
        <f t="shared" si="210"/>
        <v>10.415790277776978</v>
      </c>
      <c r="S310" s="77"/>
      <c r="T310" s="75">
        <f t="shared" si="211"/>
        <v>1.2595301061849695E-3</v>
      </c>
      <c r="U310" s="69"/>
      <c r="V310" s="81">
        <f t="shared" si="212"/>
        <v>207</v>
      </c>
    </row>
    <row r="311" spans="2:23" ht="15" customHeight="1">
      <c r="B311" s="68" t="s">
        <v>2771</v>
      </c>
      <c r="C311" s="73" t="s">
        <v>2665</v>
      </c>
      <c r="D311" s="73" t="s">
        <v>2666</v>
      </c>
      <c r="E311" s="76" t="s">
        <v>1934</v>
      </c>
      <c r="F311" s="76">
        <v>3427</v>
      </c>
      <c r="G311" s="76">
        <v>23394</v>
      </c>
      <c r="H311" s="100">
        <f t="shared" si="198"/>
        <v>6.8263787569302599</v>
      </c>
      <c r="I311" s="72"/>
      <c r="J311" s="104">
        <f t="shared" si="206"/>
        <v>3.15E-2</v>
      </c>
      <c r="K311" s="88"/>
      <c r="L311" s="69">
        <f t="shared" si="207"/>
        <v>24891.034696500003</v>
      </c>
      <c r="N311" s="69">
        <f t="shared" si="208"/>
        <v>13828.352609166668</v>
      </c>
      <c r="P311" s="81">
        <f t="shared" si="209"/>
        <v>13840</v>
      </c>
      <c r="Q311" s="71"/>
      <c r="R311" s="74">
        <f t="shared" si="210"/>
        <v>11.647390833331883</v>
      </c>
      <c r="S311" s="77"/>
      <c r="T311" s="75">
        <f t="shared" si="211"/>
        <v>8.4228332633136296E-4</v>
      </c>
      <c r="U311" s="69"/>
      <c r="V311" s="81">
        <f t="shared" si="212"/>
        <v>346</v>
      </c>
      <c r="W311" s="88"/>
    </row>
    <row r="312" spans="2:23" ht="15" customHeight="1">
      <c r="B312" s="68" t="s">
        <v>2771</v>
      </c>
      <c r="C312" s="73" t="s">
        <v>2665</v>
      </c>
      <c r="D312" s="73" t="s">
        <v>2666</v>
      </c>
      <c r="E312" s="76" t="s">
        <v>1935</v>
      </c>
      <c r="F312" s="76">
        <v>5622</v>
      </c>
      <c r="G312" s="76">
        <v>40574</v>
      </c>
      <c r="H312" s="100">
        <f t="shared" si="198"/>
        <v>7.2170046246887232</v>
      </c>
      <c r="I312" s="72"/>
      <c r="J312" s="104">
        <f t="shared" si="206"/>
        <v>3.15E-2</v>
      </c>
      <c r="K312" s="72"/>
      <c r="L312" s="69">
        <f t="shared" si="207"/>
        <v>43170.421551500003</v>
      </c>
      <c r="N312" s="69">
        <f t="shared" si="208"/>
        <v>23983.567528611111</v>
      </c>
      <c r="P312" s="81">
        <f t="shared" si="209"/>
        <v>24000</v>
      </c>
      <c r="Q312" s="71"/>
      <c r="R312" s="74">
        <f t="shared" si="210"/>
        <v>16.432471388889098</v>
      </c>
      <c r="S312" s="77"/>
      <c r="T312" s="75">
        <f t="shared" si="211"/>
        <v>6.8515542440823458E-4</v>
      </c>
      <c r="U312" s="69"/>
      <c r="V312" s="81">
        <f t="shared" si="212"/>
        <v>600</v>
      </c>
    </row>
    <row r="313" spans="2:23" ht="15" customHeight="1">
      <c r="B313" s="68" t="s">
        <v>2771</v>
      </c>
      <c r="C313" s="73" t="s">
        <v>2665</v>
      </c>
      <c r="D313" s="73" t="s">
        <v>2666</v>
      </c>
      <c r="E313" s="76" t="s">
        <v>1936</v>
      </c>
      <c r="F313" s="76">
        <v>4993</v>
      </c>
      <c r="G313" s="76">
        <v>36977</v>
      </c>
      <c r="H313" s="100">
        <f t="shared" si="198"/>
        <v>7.4057680753054278</v>
      </c>
      <c r="I313" s="72"/>
      <c r="J313" s="104">
        <f t="shared" si="206"/>
        <v>3.15E-2</v>
      </c>
      <c r="K313" s="72"/>
      <c r="L313" s="69">
        <f t="shared" si="207"/>
        <v>39343.241428250003</v>
      </c>
      <c r="N313" s="69">
        <f t="shared" si="208"/>
        <v>21857.356349027777</v>
      </c>
      <c r="P313" s="81">
        <f t="shared" si="209"/>
        <v>21880</v>
      </c>
      <c r="Q313" s="71"/>
      <c r="R313" s="74">
        <f t="shared" si="210"/>
        <v>22.643650972222531</v>
      </c>
      <c r="S313" s="77"/>
      <c r="T313" s="75">
        <f t="shared" si="211"/>
        <v>1.0359739124274161E-3</v>
      </c>
      <c r="U313" s="69"/>
      <c r="V313" s="81">
        <f t="shared" si="212"/>
        <v>547</v>
      </c>
    </row>
    <row r="314" spans="2:23" ht="15" customHeight="1" thickBot="1">
      <c r="B314" s="97" t="s">
        <v>2771</v>
      </c>
      <c r="C314" s="98" t="s">
        <v>2665</v>
      </c>
      <c r="D314" s="98" t="s">
        <v>2666</v>
      </c>
      <c r="E314" s="97" t="s">
        <v>1</v>
      </c>
      <c r="F314" s="82">
        <f>SUM(F308:F313)</f>
        <v>26847</v>
      </c>
      <c r="G314" s="82">
        <f>SUM(G308:G313)</f>
        <v>178909</v>
      </c>
      <c r="H314" s="192">
        <f t="shared" si="198"/>
        <v>6.6640220508809174</v>
      </c>
      <c r="I314" s="72"/>
      <c r="J314" s="191"/>
      <c r="K314" s="72"/>
      <c r="L314" s="82">
        <f>SUM(L308:L313)</f>
        <v>190357.78945525002</v>
      </c>
      <c r="N314" s="82">
        <f>SUM(N308:N313)</f>
        <v>105754.32747513888</v>
      </c>
      <c r="P314" s="82">
        <f>SUM(P308:P313)</f>
        <v>105840</v>
      </c>
      <c r="Q314" s="71"/>
      <c r="R314" s="177">
        <f>SUM(R308:R313)</f>
        <v>85.672524861107377</v>
      </c>
      <c r="S314" s="77"/>
      <c r="T314" s="83">
        <f t="shared" si="176"/>
        <v>8.1010892798923605E-4</v>
      </c>
      <c r="V314" s="82">
        <f>SUM(V308:V313)</f>
        <v>2646</v>
      </c>
    </row>
    <row r="315" spans="2:23" ht="15" customHeight="1">
      <c r="C315" s="73"/>
      <c r="D315" s="73"/>
      <c r="E315" s="72"/>
      <c r="F315" s="68"/>
      <c r="G315" s="68"/>
      <c r="H315" s="100"/>
    </row>
    <row r="316" spans="2:23" ht="15" customHeight="1">
      <c r="B316" s="68" t="s">
        <v>2771</v>
      </c>
      <c r="C316" s="73" t="s">
        <v>2667</v>
      </c>
      <c r="D316" s="73" t="s">
        <v>2668</v>
      </c>
      <c r="E316" s="76" t="s">
        <v>1937</v>
      </c>
      <c r="F316" s="76">
        <v>3553</v>
      </c>
      <c r="G316" s="76">
        <v>18232</v>
      </c>
      <c r="H316" s="100">
        <f t="shared" si="198"/>
        <v>5.1314382212215026</v>
      </c>
      <c r="I316" s="72"/>
      <c r="J316" s="104">
        <f t="shared" ref="J316:J326" si="213">$J$16</f>
        <v>1.2500000000000001E-2</v>
      </c>
      <c r="K316" s="72"/>
      <c r="L316" s="69">
        <f t="shared" ref="L316:L326" si="214">G316*((1+J316)^2)</f>
        <v>18690.64875</v>
      </c>
      <c r="N316" s="69">
        <f t="shared" ref="N316:N326" si="215">L316/$N$6</f>
        <v>10383.69375</v>
      </c>
      <c r="P316" s="81">
        <f t="shared" ref="P316:P326" si="216">ROUNDUP(N316/40,0)*40</f>
        <v>10400</v>
      </c>
      <c r="Q316" s="71"/>
      <c r="R316" s="74">
        <f t="shared" ref="R316:R326" si="217">P316-N316</f>
        <v>16.306249999999636</v>
      </c>
      <c r="S316" s="77"/>
      <c r="T316" s="75">
        <f t="shared" ref="T316:T326" si="218">R316/N316</f>
        <v>1.570370851894552E-3</v>
      </c>
      <c r="U316" s="69"/>
      <c r="V316" s="81">
        <f t="shared" ref="V316:V326" si="219">P316/40</f>
        <v>260</v>
      </c>
    </row>
    <row r="317" spans="2:23" ht="15" customHeight="1">
      <c r="B317" s="68" t="s">
        <v>2771</v>
      </c>
      <c r="C317" s="73" t="s">
        <v>2667</v>
      </c>
      <c r="D317" s="73" t="s">
        <v>2668</v>
      </c>
      <c r="E317" s="76" t="s">
        <v>1938</v>
      </c>
      <c r="F317" s="76">
        <v>1573</v>
      </c>
      <c r="G317" s="76">
        <v>7686</v>
      </c>
      <c r="H317" s="100">
        <f t="shared" si="198"/>
        <v>4.8862047043865227</v>
      </c>
      <c r="I317" s="72"/>
      <c r="J317" s="104">
        <f t="shared" si="213"/>
        <v>1.2500000000000001E-2</v>
      </c>
      <c r="K317" s="72"/>
      <c r="L317" s="69">
        <f t="shared" si="214"/>
        <v>7879.3509375000003</v>
      </c>
      <c r="N317" s="69">
        <f t="shared" si="215"/>
        <v>4377.4171875000002</v>
      </c>
      <c r="P317" s="81">
        <f t="shared" si="216"/>
        <v>4400</v>
      </c>
      <c r="Q317" s="71"/>
      <c r="R317" s="74">
        <f t="shared" si="217"/>
        <v>22.582812499999818</v>
      </c>
      <c r="S317" s="77"/>
      <c r="T317" s="75">
        <f t="shared" si="218"/>
        <v>5.1589354024758043E-3</v>
      </c>
      <c r="U317" s="69"/>
      <c r="V317" s="81">
        <f t="shared" si="219"/>
        <v>110</v>
      </c>
    </row>
    <row r="318" spans="2:23" ht="15" customHeight="1">
      <c r="B318" s="68" t="s">
        <v>2771</v>
      </c>
      <c r="C318" s="73" t="s">
        <v>2667</v>
      </c>
      <c r="D318" s="73" t="s">
        <v>2668</v>
      </c>
      <c r="E318" s="76" t="s">
        <v>1939</v>
      </c>
      <c r="F318" s="76">
        <v>3358</v>
      </c>
      <c r="G318" s="76">
        <v>16087</v>
      </c>
      <c r="H318" s="100">
        <f t="shared" si="198"/>
        <v>4.7906491959499702</v>
      </c>
      <c r="I318" s="72"/>
      <c r="J318" s="104">
        <f t="shared" si="213"/>
        <v>1.2500000000000001E-2</v>
      </c>
      <c r="K318" s="72"/>
      <c r="L318" s="69">
        <f t="shared" si="214"/>
        <v>16491.688593750001</v>
      </c>
      <c r="N318" s="69">
        <f t="shared" si="215"/>
        <v>9162.0492187500004</v>
      </c>
      <c r="P318" s="81">
        <f t="shared" si="216"/>
        <v>9200</v>
      </c>
      <c r="Q318" s="71"/>
      <c r="R318" s="74">
        <f t="shared" si="217"/>
        <v>37.950781249999636</v>
      </c>
      <c r="S318" s="77"/>
      <c r="T318" s="75">
        <f t="shared" si="218"/>
        <v>4.1421717286056394E-3</v>
      </c>
      <c r="U318" s="69"/>
      <c r="V318" s="81">
        <f t="shared" si="219"/>
        <v>230</v>
      </c>
    </row>
    <row r="319" spans="2:23" ht="15" customHeight="1">
      <c r="B319" s="68" t="s">
        <v>2771</v>
      </c>
      <c r="C319" s="73" t="s">
        <v>2667</v>
      </c>
      <c r="D319" s="73" t="s">
        <v>2668</v>
      </c>
      <c r="E319" s="76" t="s">
        <v>1940</v>
      </c>
      <c r="F319" s="76">
        <v>2473</v>
      </c>
      <c r="G319" s="76">
        <v>11986</v>
      </c>
      <c r="H319" s="100">
        <f t="shared" si="198"/>
        <v>4.8467448443186409</v>
      </c>
      <c r="I319" s="72"/>
      <c r="J319" s="104">
        <f t="shared" si="213"/>
        <v>1.2500000000000001E-2</v>
      </c>
      <c r="K319" s="72"/>
      <c r="L319" s="69">
        <f t="shared" si="214"/>
        <v>12287.522812499999</v>
      </c>
      <c r="N319" s="69">
        <f t="shared" si="215"/>
        <v>6826.4015624999993</v>
      </c>
      <c r="P319" s="81">
        <f t="shared" si="216"/>
        <v>6840</v>
      </c>
      <c r="Q319" s="71"/>
      <c r="R319" s="74">
        <f t="shared" si="217"/>
        <v>13.598437500000728</v>
      </c>
      <c r="S319" s="77"/>
      <c r="T319" s="75">
        <f t="shared" si="218"/>
        <v>1.9920359761286355E-3</v>
      </c>
      <c r="U319" s="69"/>
      <c r="V319" s="81">
        <f t="shared" si="219"/>
        <v>171</v>
      </c>
    </row>
    <row r="320" spans="2:23" ht="15" customHeight="1">
      <c r="B320" s="68" t="s">
        <v>2771</v>
      </c>
      <c r="C320" s="73" t="s">
        <v>2667</v>
      </c>
      <c r="D320" s="73" t="s">
        <v>2668</v>
      </c>
      <c r="E320" s="76" t="s">
        <v>1941</v>
      </c>
      <c r="F320" s="76">
        <v>2505</v>
      </c>
      <c r="G320" s="76">
        <v>12500</v>
      </c>
      <c r="H320" s="100">
        <f t="shared" si="198"/>
        <v>4.9900199600798407</v>
      </c>
      <c r="I320" s="72"/>
      <c r="J320" s="104">
        <f t="shared" si="213"/>
        <v>1.2500000000000001E-2</v>
      </c>
      <c r="K320" s="88"/>
      <c r="L320" s="69">
        <f t="shared" si="214"/>
        <v>12814.453125</v>
      </c>
      <c r="N320" s="69">
        <f t="shared" si="215"/>
        <v>7119.140625</v>
      </c>
      <c r="P320" s="81">
        <f t="shared" si="216"/>
        <v>7120</v>
      </c>
      <c r="Q320" s="71"/>
      <c r="R320" s="74">
        <f t="shared" si="217"/>
        <v>0.859375</v>
      </c>
      <c r="S320" s="77"/>
      <c r="T320" s="75">
        <f t="shared" si="218"/>
        <v>1.2071330589849109E-4</v>
      </c>
      <c r="U320" s="69"/>
      <c r="V320" s="81">
        <f t="shared" si="219"/>
        <v>178</v>
      </c>
      <c r="W320" s="88"/>
    </row>
    <row r="321" spans="2:23" ht="15" customHeight="1">
      <c r="B321" s="68" t="s">
        <v>2771</v>
      </c>
      <c r="C321" s="73" t="s">
        <v>2667</v>
      </c>
      <c r="D321" s="73" t="s">
        <v>2668</v>
      </c>
      <c r="E321" s="76" t="s">
        <v>1942</v>
      </c>
      <c r="F321" s="76">
        <v>1845</v>
      </c>
      <c r="G321" s="76">
        <v>9244</v>
      </c>
      <c r="H321" s="100">
        <f t="shared" si="198"/>
        <v>5.0102981029810296</v>
      </c>
      <c r="J321" s="104">
        <f t="shared" si="213"/>
        <v>1.2500000000000001E-2</v>
      </c>
      <c r="L321" s="69">
        <f t="shared" si="214"/>
        <v>9476.5443749999995</v>
      </c>
      <c r="N321" s="69">
        <f t="shared" si="215"/>
        <v>5264.7468749999998</v>
      </c>
      <c r="P321" s="81">
        <f t="shared" si="216"/>
        <v>5280</v>
      </c>
      <c r="Q321" s="71"/>
      <c r="R321" s="74">
        <f t="shared" si="217"/>
        <v>15.253125000000182</v>
      </c>
      <c r="S321" s="77"/>
      <c r="T321" s="75">
        <f t="shared" si="218"/>
        <v>2.8972190614577615E-3</v>
      </c>
      <c r="U321" s="69"/>
      <c r="V321" s="81">
        <f t="shared" si="219"/>
        <v>132</v>
      </c>
    </row>
    <row r="322" spans="2:23" ht="15" customHeight="1">
      <c r="B322" s="68" t="s">
        <v>2771</v>
      </c>
      <c r="C322" s="73" t="s">
        <v>2667</v>
      </c>
      <c r="D322" s="73" t="s">
        <v>2668</v>
      </c>
      <c r="E322" s="76" t="s">
        <v>1943</v>
      </c>
      <c r="F322" s="76">
        <v>2053</v>
      </c>
      <c r="G322" s="76">
        <v>9795</v>
      </c>
      <c r="H322" s="100">
        <f t="shared" si="198"/>
        <v>4.771066731612275</v>
      </c>
      <c r="J322" s="104">
        <f t="shared" si="213"/>
        <v>1.2500000000000001E-2</v>
      </c>
      <c r="L322" s="69">
        <f t="shared" si="214"/>
        <v>10041.405468749999</v>
      </c>
      <c r="N322" s="69">
        <f t="shared" si="215"/>
        <v>5578.5585937499991</v>
      </c>
      <c r="P322" s="81">
        <f t="shared" si="216"/>
        <v>5600</v>
      </c>
      <c r="Q322" s="71"/>
      <c r="R322" s="74">
        <f t="shared" si="217"/>
        <v>21.441406250000909</v>
      </c>
      <c r="S322" s="77"/>
      <c r="T322" s="75">
        <f t="shared" si="218"/>
        <v>3.8435387725465554E-3</v>
      </c>
      <c r="U322" s="69"/>
      <c r="V322" s="81">
        <f t="shared" si="219"/>
        <v>140</v>
      </c>
    </row>
    <row r="323" spans="2:23" ht="15" customHeight="1">
      <c r="B323" s="68" t="s">
        <v>2771</v>
      </c>
      <c r="C323" s="73" t="s">
        <v>2667</v>
      </c>
      <c r="D323" s="73" t="s">
        <v>2668</v>
      </c>
      <c r="E323" s="76" t="s">
        <v>1944</v>
      </c>
      <c r="F323" s="76">
        <v>2932</v>
      </c>
      <c r="G323" s="76">
        <v>14259</v>
      </c>
      <c r="H323" s="100">
        <f t="shared" si="198"/>
        <v>4.863233287858117</v>
      </c>
      <c r="J323" s="104">
        <f t="shared" si="213"/>
        <v>1.2500000000000001E-2</v>
      </c>
      <c r="L323" s="69">
        <f t="shared" si="214"/>
        <v>14617.70296875</v>
      </c>
      <c r="N323" s="69">
        <f t="shared" si="215"/>
        <v>8120.9460937499998</v>
      </c>
      <c r="P323" s="81">
        <f t="shared" si="216"/>
        <v>8160</v>
      </c>
      <c r="Q323" s="71"/>
      <c r="R323" s="74">
        <f t="shared" si="217"/>
        <v>39.053906250000182</v>
      </c>
      <c r="S323" s="77"/>
      <c r="T323" s="75">
        <f t="shared" si="218"/>
        <v>4.8090340459292849E-3</v>
      </c>
      <c r="U323" s="69"/>
      <c r="V323" s="81">
        <f t="shared" si="219"/>
        <v>204</v>
      </c>
    </row>
    <row r="324" spans="2:23" ht="15" customHeight="1">
      <c r="B324" s="68" t="s">
        <v>2771</v>
      </c>
      <c r="C324" s="73" t="s">
        <v>2667</v>
      </c>
      <c r="D324" s="73" t="s">
        <v>2668</v>
      </c>
      <c r="E324" s="76" t="s">
        <v>1945</v>
      </c>
      <c r="F324" s="76">
        <v>1913</v>
      </c>
      <c r="G324" s="76">
        <v>9352</v>
      </c>
      <c r="H324" s="100">
        <f t="shared" si="198"/>
        <v>4.8886565603763721</v>
      </c>
      <c r="J324" s="104">
        <f t="shared" si="213"/>
        <v>1.2500000000000001E-2</v>
      </c>
      <c r="L324" s="69">
        <f t="shared" si="214"/>
        <v>9587.2612499999996</v>
      </c>
      <c r="N324" s="69">
        <f t="shared" si="215"/>
        <v>5326.2562499999995</v>
      </c>
      <c r="P324" s="81">
        <f t="shared" si="216"/>
        <v>5360</v>
      </c>
      <c r="Q324" s="71"/>
      <c r="R324" s="74">
        <f t="shared" si="217"/>
        <v>33.743750000000546</v>
      </c>
      <c r="S324" s="77"/>
      <c r="T324" s="75">
        <f t="shared" si="218"/>
        <v>6.3353598505517918E-3</v>
      </c>
      <c r="U324" s="69"/>
      <c r="V324" s="81">
        <f t="shared" si="219"/>
        <v>134</v>
      </c>
    </row>
    <row r="325" spans="2:23" ht="15" customHeight="1">
      <c r="B325" s="68" t="s">
        <v>2771</v>
      </c>
      <c r="C325" s="73" t="s">
        <v>2667</v>
      </c>
      <c r="D325" s="73" t="s">
        <v>2668</v>
      </c>
      <c r="E325" s="76" t="s">
        <v>1946</v>
      </c>
      <c r="F325" s="76">
        <v>3019</v>
      </c>
      <c r="G325" s="76">
        <v>14822</v>
      </c>
      <c r="H325" s="100">
        <f t="shared" si="198"/>
        <v>4.9095727061941039</v>
      </c>
      <c r="J325" s="104">
        <f t="shared" si="213"/>
        <v>1.2500000000000001E-2</v>
      </c>
      <c r="L325" s="69">
        <f t="shared" si="214"/>
        <v>15194.865937500001</v>
      </c>
      <c r="N325" s="69">
        <f t="shared" si="215"/>
        <v>8441.5921875000004</v>
      </c>
      <c r="P325" s="81">
        <f t="shared" si="216"/>
        <v>8480</v>
      </c>
      <c r="Q325" s="71"/>
      <c r="R325" s="74">
        <f t="shared" si="217"/>
        <v>38.407812499999636</v>
      </c>
      <c r="S325" s="77"/>
      <c r="T325" s="75">
        <f t="shared" si="218"/>
        <v>4.5498303693078798E-3</v>
      </c>
      <c r="U325" s="69"/>
      <c r="V325" s="81">
        <f t="shared" si="219"/>
        <v>212</v>
      </c>
    </row>
    <row r="326" spans="2:23" ht="15" customHeight="1">
      <c r="B326" s="68" t="s">
        <v>2771</v>
      </c>
      <c r="C326" s="73" t="s">
        <v>2667</v>
      </c>
      <c r="D326" s="73" t="s">
        <v>2668</v>
      </c>
      <c r="E326" s="76" t="s">
        <v>1947</v>
      </c>
      <c r="F326" s="76">
        <v>2273</v>
      </c>
      <c r="G326" s="76">
        <v>10087</v>
      </c>
      <c r="H326" s="100">
        <f t="shared" si="198"/>
        <v>4.437747470303564</v>
      </c>
      <c r="J326" s="104">
        <f t="shared" si="213"/>
        <v>1.2500000000000001E-2</v>
      </c>
      <c r="L326" s="69">
        <f t="shared" si="214"/>
        <v>10340.751093749999</v>
      </c>
      <c r="N326" s="69">
        <f t="shared" si="215"/>
        <v>5744.8617187499995</v>
      </c>
      <c r="P326" s="81">
        <f t="shared" si="216"/>
        <v>5760</v>
      </c>
      <c r="Q326" s="71"/>
      <c r="R326" s="74">
        <f t="shared" si="217"/>
        <v>15.138281250000546</v>
      </c>
      <c r="S326" s="77"/>
      <c r="T326" s="75">
        <f t="shared" si="218"/>
        <v>2.6350993272113818E-3</v>
      </c>
      <c r="U326" s="69"/>
      <c r="V326" s="81">
        <f t="shared" si="219"/>
        <v>144</v>
      </c>
    </row>
    <row r="327" spans="2:23" ht="15" customHeight="1" thickBot="1">
      <c r="B327" s="97" t="s">
        <v>2771</v>
      </c>
      <c r="C327" s="98" t="s">
        <v>2667</v>
      </c>
      <c r="D327" s="98" t="s">
        <v>2668</v>
      </c>
      <c r="E327" s="97" t="s">
        <v>1</v>
      </c>
      <c r="F327" s="82">
        <f>SUM(F316:F326)</f>
        <v>27497</v>
      </c>
      <c r="G327" s="82">
        <f>SUM(G316:G326)</f>
        <v>134050</v>
      </c>
      <c r="H327" s="192">
        <f t="shared" si="198"/>
        <v>4.8750772811579441</v>
      </c>
      <c r="I327" s="72"/>
      <c r="J327" s="191"/>
      <c r="K327" s="72"/>
      <c r="L327" s="82">
        <f>SUM(L316:L326)</f>
        <v>137422.1953125</v>
      </c>
      <c r="N327" s="82">
        <f>SUM(N316:N326)</f>
        <v>76345.6640625</v>
      </c>
      <c r="P327" s="82">
        <f>SUM(P316:P326)</f>
        <v>76600</v>
      </c>
      <c r="Q327" s="71"/>
      <c r="R327" s="177">
        <f>SUM(R316:R326)</f>
        <v>254.33593750000182</v>
      </c>
      <c r="S327" s="77"/>
      <c r="T327" s="83">
        <f t="shared" si="176"/>
        <v>3.3313737017440959E-3</v>
      </c>
      <c r="V327" s="82">
        <f>SUM(V316:V326)</f>
        <v>1915</v>
      </c>
      <c r="W327" s="88"/>
    </row>
    <row r="328" spans="2:23" ht="15" customHeight="1">
      <c r="B328" s="72"/>
      <c r="C328" s="73"/>
      <c r="D328" s="73"/>
      <c r="E328" s="72"/>
      <c r="F328" s="68"/>
      <c r="G328" s="68"/>
      <c r="H328" s="100"/>
    </row>
    <row r="329" spans="2:23" ht="15" customHeight="1">
      <c r="B329" s="68" t="s">
        <v>2771</v>
      </c>
      <c r="C329" s="73" t="s">
        <v>2669</v>
      </c>
      <c r="D329" s="73" t="s">
        <v>2670</v>
      </c>
      <c r="E329" s="76" t="s">
        <v>1948</v>
      </c>
      <c r="F329" s="76">
        <v>8147</v>
      </c>
      <c r="G329" s="76">
        <v>40266</v>
      </c>
      <c r="H329" s="100">
        <f t="shared" si="198"/>
        <v>4.942432797348717</v>
      </c>
      <c r="J329" s="104">
        <f t="shared" ref="J329:J337" si="220">$J$40</f>
        <v>2.8799999999999999E-2</v>
      </c>
      <c r="L329" s="69">
        <f t="shared" ref="L329:L337" si="221">G329*((1+J329)^2)</f>
        <v>42618.719831039991</v>
      </c>
      <c r="N329" s="69">
        <f t="shared" ref="N329:N337" si="222">L329/$N$6</f>
        <v>23677.066572799995</v>
      </c>
      <c r="P329" s="81">
        <f t="shared" ref="P329:P337" si="223">ROUNDUP(N329/40,0)*40</f>
        <v>23680</v>
      </c>
      <c r="Q329" s="71"/>
      <c r="R329" s="74">
        <f t="shared" ref="R329:R337" si="224">P329-N329</f>
        <v>2.9334272000050987</v>
      </c>
      <c r="S329" s="77"/>
      <c r="T329" s="75">
        <f t="shared" ref="T329:T337" si="225">R329/N329</f>
        <v>1.2389318545799057E-4</v>
      </c>
      <c r="U329" s="69"/>
      <c r="V329" s="81">
        <f t="shared" ref="V329:V337" si="226">P329/40</f>
        <v>592</v>
      </c>
    </row>
    <row r="330" spans="2:23" ht="15" customHeight="1">
      <c r="B330" s="68" t="s">
        <v>2771</v>
      </c>
      <c r="C330" s="73" t="s">
        <v>2669</v>
      </c>
      <c r="D330" s="73" t="s">
        <v>2670</v>
      </c>
      <c r="E330" s="76" t="s">
        <v>1949</v>
      </c>
      <c r="F330" s="76">
        <v>5116</v>
      </c>
      <c r="G330" s="76">
        <v>24949</v>
      </c>
      <c r="H330" s="100">
        <f t="shared" si="198"/>
        <v>4.8766614542611419</v>
      </c>
      <c r="J330" s="104">
        <f t="shared" si="220"/>
        <v>2.8799999999999999E-2</v>
      </c>
      <c r="L330" s="69">
        <f t="shared" si="221"/>
        <v>26406.756098559996</v>
      </c>
      <c r="N330" s="69">
        <f t="shared" si="222"/>
        <v>14670.420054755552</v>
      </c>
      <c r="P330" s="81">
        <f t="shared" si="223"/>
        <v>14680</v>
      </c>
      <c r="Q330" s="71"/>
      <c r="R330" s="74">
        <f t="shared" si="224"/>
        <v>9.5799452444480266</v>
      </c>
      <c r="S330" s="77"/>
      <c r="T330" s="75">
        <f t="shared" si="225"/>
        <v>6.5301097096688782E-4</v>
      </c>
      <c r="U330" s="69"/>
      <c r="V330" s="81">
        <f t="shared" si="226"/>
        <v>367</v>
      </c>
    </row>
    <row r="331" spans="2:23" ht="15" customHeight="1">
      <c r="B331" s="68" t="s">
        <v>2771</v>
      </c>
      <c r="C331" s="73" t="s">
        <v>2669</v>
      </c>
      <c r="D331" s="73" t="s">
        <v>2670</v>
      </c>
      <c r="E331" s="76" t="s">
        <v>1950</v>
      </c>
      <c r="F331" s="76">
        <v>5978</v>
      </c>
      <c r="G331" s="76">
        <v>28294</v>
      </c>
      <c r="H331" s="100">
        <f t="shared" si="198"/>
        <v>4.7330210772833725</v>
      </c>
      <c r="J331" s="104">
        <f t="shared" si="220"/>
        <v>2.8799999999999999E-2</v>
      </c>
      <c r="L331" s="69">
        <f t="shared" si="221"/>
        <v>29947.202575359996</v>
      </c>
      <c r="N331" s="69">
        <f t="shared" si="222"/>
        <v>16637.334764088886</v>
      </c>
      <c r="P331" s="81">
        <f t="shared" si="223"/>
        <v>16640</v>
      </c>
      <c r="Q331" s="71"/>
      <c r="R331" s="74">
        <f t="shared" si="224"/>
        <v>2.6652359111139958</v>
      </c>
      <c r="S331" s="77"/>
      <c r="T331" s="75">
        <f t="shared" si="225"/>
        <v>1.601960860261594E-4</v>
      </c>
      <c r="U331" s="69"/>
      <c r="V331" s="81">
        <f t="shared" si="226"/>
        <v>416</v>
      </c>
    </row>
    <row r="332" spans="2:23" ht="15" customHeight="1">
      <c r="B332" s="68" t="s">
        <v>2771</v>
      </c>
      <c r="C332" s="73" t="s">
        <v>2669</v>
      </c>
      <c r="D332" s="73" t="s">
        <v>2670</v>
      </c>
      <c r="E332" s="76" t="s">
        <v>1951</v>
      </c>
      <c r="F332" s="76">
        <v>7074</v>
      </c>
      <c r="G332" s="76">
        <v>35085</v>
      </c>
      <c r="H332" s="100">
        <f t="shared" si="198"/>
        <v>4.9597116200169635</v>
      </c>
      <c r="J332" s="104">
        <f t="shared" si="220"/>
        <v>2.8799999999999999E-2</v>
      </c>
      <c r="L332" s="69">
        <f t="shared" si="221"/>
        <v>37134.996902399995</v>
      </c>
      <c r="N332" s="69">
        <f t="shared" si="222"/>
        <v>20630.553834666662</v>
      </c>
      <c r="P332" s="81">
        <f t="shared" si="223"/>
        <v>20640</v>
      </c>
      <c r="Q332" s="71"/>
      <c r="R332" s="74">
        <f t="shared" si="224"/>
        <v>9.4461653333382856</v>
      </c>
      <c r="S332" s="77"/>
      <c r="T332" s="75">
        <f t="shared" si="225"/>
        <v>4.5787260046627399E-4</v>
      </c>
      <c r="U332" s="69"/>
      <c r="V332" s="81">
        <f t="shared" si="226"/>
        <v>516</v>
      </c>
    </row>
    <row r="333" spans="2:23" ht="15" customHeight="1">
      <c r="B333" s="68" t="s">
        <v>2771</v>
      </c>
      <c r="C333" s="73" t="s">
        <v>2669</v>
      </c>
      <c r="D333" s="73" t="s">
        <v>2670</v>
      </c>
      <c r="E333" s="76" t="s">
        <v>1952</v>
      </c>
      <c r="F333" s="76">
        <v>6914</v>
      </c>
      <c r="G333" s="76">
        <v>33888</v>
      </c>
      <c r="H333" s="100">
        <f t="shared" si="198"/>
        <v>4.90135956031241</v>
      </c>
      <c r="J333" s="104">
        <f t="shared" si="220"/>
        <v>2.8799999999999999E-2</v>
      </c>
      <c r="L333" s="69">
        <f t="shared" si="221"/>
        <v>35868.056862719997</v>
      </c>
      <c r="N333" s="69">
        <f t="shared" si="222"/>
        <v>19926.698257066666</v>
      </c>
      <c r="P333" s="81">
        <f t="shared" si="223"/>
        <v>19960</v>
      </c>
      <c r="Q333" s="71"/>
      <c r="R333" s="74">
        <f t="shared" si="224"/>
        <v>33.301742933334026</v>
      </c>
      <c r="S333" s="77"/>
      <c r="T333" s="75">
        <f t="shared" si="225"/>
        <v>1.6712122853330268E-3</v>
      </c>
      <c r="U333" s="69"/>
      <c r="V333" s="81">
        <f t="shared" si="226"/>
        <v>499</v>
      </c>
    </row>
    <row r="334" spans="2:23" ht="15" customHeight="1">
      <c r="B334" s="68" t="s">
        <v>2771</v>
      </c>
      <c r="C334" s="73" t="s">
        <v>2669</v>
      </c>
      <c r="D334" s="73" t="s">
        <v>2670</v>
      </c>
      <c r="E334" s="76" t="s">
        <v>1953</v>
      </c>
      <c r="F334" s="76">
        <v>9130</v>
      </c>
      <c r="G334" s="76">
        <v>45195</v>
      </c>
      <c r="H334" s="100">
        <f t="shared" si="198"/>
        <v>4.9501642935377879</v>
      </c>
      <c r="J334" s="104">
        <f t="shared" si="220"/>
        <v>2.8799999999999999E-2</v>
      </c>
      <c r="L334" s="69">
        <f t="shared" si="221"/>
        <v>47835.718540799993</v>
      </c>
      <c r="N334" s="69">
        <f t="shared" si="222"/>
        <v>26575.39918933333</v>
      </c>
      <c r="P334" s="81">
        <f t="shared" si="223"/>
        <v>26600</v>
      </c>
      <c r="Q334" s="71"/>
      <c r="R334" s="74">
        <f t="shared" si="224"/>
        <v>24.600810666670441</v>
      </c>
      <c r="S334" s="77"/>
      <c r="T334" s="75">
        <f t="shared" si="225"/>
        <v>9.2569863170840203E-4</v>
      </c>
      <c r="U334" s="69"/>
      <c r="V334" s="81">
        <f t="shared" si="226"/>
        <v>665</v>
      </c>
    </row>
    <row r="335" spans="2:23" ht="15" customHeight="1">
      <c r="B335" s="68" t="s">
        <v>2771</v>
      </c>
      <c r="C335" s="73" t="s">
        <v>2669</v>
      </c>
      <c r="D335" s="73" t="s">
        <v>2670</v>
      </c>
      <c r="E335" s="76" t="s">
        <v>1954</v>
      </c>
      <c r="F335" s="76">
        <v>7236</v>
      </c>
      <c r="G335" s="76">
        <v>35715</v>
      </c>
      <c r="H335" s="100">
        <f t="shared" si="198"/>
        <v>4.9357379767827529</v>
      </c>
      <c r="J335" s="104">
        <f t="shared" si="220"/>
        <v>2.8799999999999999E-2</v>
      </c>
      <c r="L335" s="69">
        <f t="shared" si="221"/>
        <v>37801.807449599997</v>
      </c>
      <c r="N335" s="69">
        <f t="shared" si="222"/>
        <v>21001.004138666663</v>
      </c>
      <c r="P335" s="81">
        <f t="shared" si="223"/>
        <v>21040</v>
      </c>
      <c r="Q335" s="71"/>
      <c r="R335" s="74">
        <f t="shared" si="224"/>
        <v>38.995861333336507</v>
      </c>
      <c r="S335" s="77"/>
      <c r="T335" s="75">
        <f t="shared" si="225"/>
        <v>1.8568569900683006E-3</v>
      </c>
      <c r="U335" s="69"/>
      <c r="V335" s="81">
        <f t="shared" si="226"/>
        <v>526</v>
      </c>
    </row>
    <row r="336" spans="2:23" ht="15" customHeight="1">
      <c r="B336" s="68" t="s">
        <v>2771</v>
      </c>
      <c r="C336" s="73" t="s">
        <v>2669</v>
      </c>
      <c r="D336" s="73" t="s">
        <v>2670</v>
      </c>
      <c r="E336" s="76" t="s">
        <v>1955</v>
      </c>
      <c r="F336" s="76">
        <v>6671</v>
      </c>
      <c r="G336" s="76">
        <v>32207</v>
      </c>
      <c r="H336" s="100">
        <f t="shared" si="198"/>
        <v>4.8279118572927597</v>
      </c>
      <c r="J336" s="104">
        <f t="shared" si="220"/>
        <v>2.8799999999999999E-2</v>
      </c>
      <c r="L336" s="69">
        <f t="shared" si="221"/>
        <v>34088.836974079997</v>
      </c>
      <c r="N336" s="69">
        <f t="shared" si="222"/>
        <v>18938.242763377777</v>
      </c>
      <c r="P336" s="81">
        <f t="shared" si="223"/>
        <v>18960</v>
      </c>
      <c r="Q336" s="71"/>
      <c r="R336" s="74">
        <f t="shared" si="224"/>
        <v>21.75723662222299</v>
      </c>
      <c r="S336" s="77"/>
      <c r="T336" s="75">
        <f t="shared" si="225"/>
        <v>1.1488519232785684E-3</v>
      </c>
      <c r="U336" s="69"/>
      <c r="V336" s="81">
        <f t="shared" si="226"/>
        <v>474</v>
      </c>
    </row>
    <row r="337" spans="2:23" ht="15" customHeight="1">
      <c r="B337" s="68" t="s">
        <v>2771</v>
      </c>
      <c r="C337" s="73" t="s">
        <v>2669</v>
      </c>
      <c r="D337" s="73" t="s">
        <v>2670</v>
      </c>
      <c r="E337" s="73" t="s">
        <v>2671</v>
      </c>
      <c r="F337" s="76">
        <v>7503</v>
      </c>
      <c r="G337" s="76">
        <v>35858</v>
      </c>
      <c r="H337" s="100">
        <f t="shared" si="198"/>
        <v>4.7791550046648004</v>
      </c>
      <c r="J337" s="104">
        <f t="shared" si="220"/>
        <v>2.8799999999999999E-2</v>
      </c>
      <c r="K337" s="88"/>
      <c r="L337" s="69">
        <f t="shared" si="221"/>
        <v>37953.162859519995</v>
      </c>
      <c r="N337" s="69">
        <f t="shared" si="222"/>
        <v>21085.090477511108</v>
      </c>
      <c r="P337" s="81">
        <f t="shared" si="223"/>
        <v>21120</v>
      </c>
      <c r="Q337" s="71"/>
      <c r="R337" s="74">
        <f t="shared" si="224"/>
        <v>34.909522488891525</v>
      </c>
      <c r="S337" s="77"/>
      <c r="T337" s="75">
        <f t="shared" si="225"/>
        <v>1.6556496414433341E-3</v>
      </c>
      <c r="U337" s="69"/>
      <c r="V337" s="81">
        <f t="shared" si="226"/>
        <v>528</v>
      </c>
      <c r="W337" s="88"/>
    </row>
    <row r="338" spans="2:23" ht="15" customHeight="1" thickBot="1">
      <c r="B338" s="95" t="s">
        <v>2771</v>
      </c>
      <c r="C338" s="96" t="s">
        <v>2669</v>
      </c>
      <c r="D338" s="96" t="s">
        <v>2670</v>
      </c>
      <c r="E338" s="96"/>
      <c r="F338" s="84">
        <f>SUM(F329:F337)</f>
        <v>63769</v>
      </c>
      <c r="G338" s="84">
        <f>SUM(G329:G337)</f>
        <v>311457</v>
      </c>
      <c r="H338" s="196">
        <f t="shared" si="198"/>
        <v>4.884144333453559</v>
      </c>
      <c r="I338" s="72"/>
      <c r="J338" s="165"/>
      <c r="K338" s="72"/>
      <c r="L338" s="84">
        <f>SUM(L329:L337)</f>
        <v>329655.25809407991</v>
      </c>
      <c r="N338" s="84">
        <f>SUM(N329:N337)</f>
        <v>183141.81005226664</v>
      </c>
      <c r="P338" s="84">
        <f>SUM(P329:P337)</f>
        <v>183320</v>
      </c>
      <c r="Q338" s="71"/>
      <c r="R338" s="175">
        <f>SUM(R329:R337)</f>
        <v>178.1899477333609</v>
      </c>
      <c r="S338" s="77"/>
      <c r="T338" s="85">
        <f t="shared" ref="T338:T342" si="227">R338/N338</f>
        <v>9.7296159562094238E-4</v>
      </c>
      <c r="V338" s="84">
        <f>SUM(V329:V337)</f>
        <v>4583</v>
      </c>
      <c r="W338" s="88"/>
    </row>
    <row r="339" spans="2:23" ht="15" customHeight="1">
      <c r="B339" s="68" t="s">
        <v>2771</v>
      </c>
      <c r="C339" s="73" t="s">
        <v>2669</v>
      </c>
      <c r="D339" s="73" t="s">
        <v>2672</v>
      </c>
      <c r="E339" s="73" t="s">
        <v>2673</v>
      </c>
      <c r="F339" s="76">
        <v>7643</v>
      </c>
      <c r="G339" s="76">
        <v>31851</v>
      </c>
      <c r="H339" s="100">
        <f t="shared" si="198"/>
        <v>4.1673426664922149</v>
      </c>
      <c r="J339" s="104">
        <f>$J$40</f>
        <v>2.8799999999999999E-2</v>
      </c>
      <c r="L339" s="69">
        <f t="shared" ref="L339:L342" si="228">G339*((1+J339)^2)</f>
        <v>33712.036093439994</v>
      </c>
      <c r="N339" s="69">
        <f t="shared" ref="N339:N342" si="229">L339/$N$6</f>
        <v>18728.908940799996</v>
      </c>
      <c r="P339" s="81">
        <f t="shared" ref="P339:P342" si="230">ROUNDUP(N339/40,0)*40</f>
        <v>18760</v>
      </c>
      <c r="Q339" s="71"/>
      <c r="R339" s="74">
        <f t="shared" ref="R339:R342" si="231">P339-N339</f>
        <v>31.091059200003656</v>
      </c>
      <c r="S339" s="77"/>
      <c r="T339" s="75">
        <f t="shared" si="227"/>
        <v>1.6600571500603183E-3</v>
      </c>
      <c r="U339" s="69"/>
      <c r="V339" s="81">
        <f t="shared" ref="V339:V342" si="232">P339/40</f>
        <v>469</v>
      </c>
    </row>
    <row r="340" spans="2:23" ht="15" customHeight="1">
      <c r="B340" s="68" t="s">
        <v>2771</v>
      </c>
      <c r="C340" s="73" t="s">
        <v>2669</v>
      </c>
      <c r="D340" s="73" t="s">
        <v>2672</v>
      </c>
      <c r="E340" s="73" t="s">
        <v>1477</v>
      </c>
      <c r="F340" s="76">
        <v>5947</v>
      </c>
      <c r="G340" s="76">
        <v>22791</v>
      </c>
      <c r="H340" s="100">
        <f t="shared" si="198"/>
        <v>3.8323524466117371</v>
      </c>
      <c r="J340" s="104">
        <f>$J$40</f>
        <v>2.8799999999999999E-2</v>
      </c>
      <c r="L340" s="69">
        <f t="shared" si="228"/>
        <v>24122.665367039997</v>
      </c>
      <c r="N340" s="69">
        <f t="shared" si="229"/>
        <v>13401.480759466665</v>
      </c>
      <c r="P340" s="81">
        <f t="shared" si="230"/>
        <v>13440</v>
      </c>
      <c r="Q340" s="71"/>
      <c r="R340" s="74">
        <f t="shared" si="231"/>
        <v>38.519240533334596</v>
      </c>
      <c r="S340" s="77"/>
      <c r="T340" s="75">
        <f t="shared" si="227"/>
        <v>2.8742525713902926E-3</v>
      </c>
      <c r="U340" s="69"/>
      <c r="V340" s="81">
        <f t="shared" si="232"/>
        <v>336</v>
      </c>
    </row>
    <row r="341" spans="2:23" ht="15" customHeight="1">
      <c r="B341" s="68" t="s">
        <v>2771</v>
      </c>
      <c r="C341" s="73" t="s">
        <v>2669</v>
      </c>
      <c r="D341" s="73" t="s">
        <v>2672</v>
      </c>
      <c r="E341" s="73" t="s">
        <v>2674</v>
      </c>
      <c r="F341" s="76">
        <v>10232</v>
      </c>
      <c r="G341" s="76">
        <v>38801</v>
      </c>
      <c r="H341" s="100">
        <f t="shared" si="198"/>
        <v>3.7921227521501173</v>
      </c>
      <c r="J341" s="104">
        <f>$J$40</f>
        <v>2.8799999999999999E-2</v>
      </c>
      <c r="L341" s="69">
        <f t="shared" si="228"/>
        <v>41068.120701439992</v>
      </c>
      <c r="N341" s="69">
        <f t="shared" si="229"/>
        <v>22815.622611911105</v>
      </c>
      <c r="P341" s="81">
        <f t="shared" si="230"/>
        <v>22840</v>
      </c>
      <c r="Q341" s="71"/>
      <c r="R341" s="74">
        <f t="shared" si="231"/>
        <v>24.377388088894804</v>
      </c>
      <c r="S341" s="77"/>
      <c r="T341" s="75">
        <f t="shared" si="227"/>
        <v>1.0684515826523341E-3</v>
      </c>
      <c r="U341" s="69"/>
      <c r="V341" s="81">
        <f t="shared" si="232"/>
        <v>571</v>
      </c>
    </row>
    <row r="342" spans="2:23" ht="15" customHeight="1">
      <c r="B342" s="68" t="s">
        <v>2771</v>
      </c>
      <c r="C342" s="73" t="s">
        <v>2669</v>
      </c>
      <c r="D342" s="73" t="s">
        <v>2672</v>
      </c>
      <c r="E342" s="73" t="s">
        <v>2675</v>
      </c>
      <c r="F342" s="76">
        <v>1574</v>
      </c>
      <c r="G342" s="76">
        <v>5616</v>
      </c>
      <c r="H342" s="100">
        <f t="shared" si="198"/>
        <v>3.5679796696315123</v>
      </c>
      <c r="J342" s="104">
        <f>$J$40</f>
        <v>2.8799999999999999E-2</v>
      </c>
      <c r="L342" s="69">
        <f t="shared" si="228"/>
        <v>5944.1397350399993</v>
      </c>
      <c r="N342" s="69">
        <f t="shared" si="229"/>
        <v>3302.2998527999994</v>
      </c>
      <c r="P342" s="81">
        <f t="shared" si="230"/>
        <v>3320</v>
      </c>
      <c r="Q342" s="71"/>
      <c r="R342" s="74">
        <f t="shared" si="231"/>
        <v>17.700147200000629</v>
      </c>
      <c r="S342" s="77"/>
      <c r="T342" s="75">
        <f t="shared" si="227"/>
        <v>5.3599454891998331E-3</v>
      </c>
      <c r="U342" s="69"/>
      <c r="V342" s="81">
        <f t="shared" si="232"/>
        <v>83</v>
      </c>
    </row>
    <row r="343" spans="2:23" ht="15" customHeight="1" thickBot="1">
      <c r="B343" s="95" t="s">
        <v>2771</v>
      </c>
      <c r="C343" s="96" t="s">
        <v>2669</v>
      </c>
      <c r="D343" s="96" t="s">
        <v>2672</v>
      </c>
      <c r="E343" s="96"/>
      <c r="F343" s="84">
        <f>SUM(F339:F342)</f>
        <v>25396</v>
      </c>
      <c r="G343" s="84">
        <f>SUM(G339:G342)</f>
        <v>99059</v>
      </c>
      <c r="H343" s="196">
        <f t="shared" si="198"/>
        <v>3.9005748936840448</v>
      </c>
      <c r="I343" s="72"/>
      <c r="J343" s="165"/>
      <c r="K343" s="72"/>
      <c r="L343" s="84">
        <f>SUM(L339:L342)</f>
        <v>104846.96189695998</v>
      </c>
      <c r="N343" s="84">
        <f>SUM(N339:N342)</f>
        <v>58248.312164977775</v>
      </c>
      <c r="P343" s="84">
        <f>SUM(P339:P342)</f>
        <v>58360</v>
      </c>
      <c r="Q343" s="71"/>
      <c r="R343" s="175">
        <f>SUM(R339:R342)</f>
        <v>111.68783502223368</v>
      </c>
      <c r="S343" s="77"/>
      <c r="T343" s="85">
        <f t="shared" ref="T343:T344" si="233">R343/N343</f>
        <v>1.9174432849813426E-3</v>
      </c>
      <c r="V343" s="84">
        <f>SUM(V339:V342)</f>
        <v>1459</v>
      </c>
    </row>
    <row r="344" spans="2:23" ht="15" customHeight="1" thickBot="1">
      <c r="C344" s="73"/>
      <c r="D344" s="73"/>
      <c r="E344" s="73"/>
      <c r="F344" s="198">
        <f>F343+F338</f>
        <v>89165</v>
      </c>
      <c r="G344" s="198">
        <f>G343+G338</f>
        <v>410516</v>
      </c>
      <c r="H344" s="200">
        <f t="shared" si="198"/>
        <v>4.6040038131553862</v>
      </c>
      <c r="J344" s="188"/>
      <c r="L344" s="198">
        <f>L343+L338</f>
        <v>434502.21999103989</v>
      </c>
      <c r="N344" s="198">
        <f>N343+N338</f>
        <v>241390.12221724441</v>
      </c>
      <c r="P344" s="198">
        <f>P343+P338</f>
        <v>241680</v>
      </c>
      <c r="R344" s="210">
        <f>R343+R338</f>
        <v>289.87778275559458</v>
      </c>
      <c r="T344" s="201">
        <f t="shared" si="233"/>
        <v>1.2008684534933563E-3</v>
      </c>
      <c r="V344" s="198">
        <f>V343+V338</f>
        <v>6042</v>
      </c>
    </row>
    <row r="345" spans="2:23" ht="15" customHeight="1">
      <c r="C345" s="76"/>
      <c r="D345" s="73"/>
      <c r="E345" s="72" t="s">
        <v>1</v>
      </c>
      <c r="F345" s="189"/>
      <c r="G345" s="189"/>
      <c r="H345" s="100"/>
      <c r="I345" s="189"/>
      <c r="J345" s="189"/>
      <c r="K345" s="189"/>
      <c r="L345" s="189"/>
      <c r="M345" s="189"/>
      <c r="N345" s="189"/>
      <c r="O345" s="189"/>
      <c r="P345" s="189"/>
      <c r="Q345" s="189"/>
      <c r="R345" s="142"/>
      <c r="S345" s="189"/>
      <c r="T345" s="189"/>
      <c r="U345" s="189"/>
      <c r="V345" s="189"/>
      <c r="W345" s="189"/>
    </row>
    <row r="346" spans="2:23" ht="15" customHeight="1">
      <c r="B346" s="68" t="s">
        <v>2771</v>
      </c>
      <c r="C346" s="73" t="s">
        <v>2676</v>
      </c>
      <c r="D346" s="73" t="s">
        <v>2677</v>
      </c>
      <c r="E346" s="73" t="s">
        <v>2678</v>
      </c>
      <c r="F346" s="76">
        <v>6145</v>
      </c>
      <c r="G346" s="76">
        <v>29817</v>
      </c>
      <c r="H346" s="100">
        <f t="shared" si="198"/>
        <v>4.8522375915378353</v>
      </c>
      <c r="J346" s="104">
        <f t="shared" ref="J346:J353" si="234">$J$27</f>
        <v>2.0400000000000001E-2</v>
      </c>
      <c r="L346" s="69">
        <f t="shared" ref="L346:L353" si="235">G346*((1+J346)^2)</f>
        <v>31045.942242720001</v>
      </c>
      <c r="N346" s="69">
        <f t="shared" ref="N346:N353" si="236">L346/$N$6</f>
        <v>17247.745690399999</v>
      </c>
      <c r="P346" s="81">
        <f t="shared" ref="P346:P353" si="237">ROUNDUP(N346/40,0)*40</f>
        <v>17280</v>
      </c>
      <c r="Q346" s="71"/>
      <c r="R346" s="74">
        <f t="shared" ref="R346:R353" si="238">P346-N346</f>
        <v>32.254309600000852</v>
      </c>
      <c r="S346" s="77"/>
      <c r="T346" s="75">
        <f t="shared" ref="T346:T353" si="239">R346/N346</f>
        <v>1.8700594372720503E-3</v>
      </c>
      <c r="U346" s="69"/>
      <c r="V346" s="81">
        <f t="shared" ref="V346:V353" si="240">P346/40</f>
        <v>432</v>
      </c>
    </row>
    <row r="347" spans="2:23" ht="15" customHeight="1">
      <c r="B347" s="68" t="s">
        <v>2771</v>
      </c>
      <c r="C347" s="73" t="s">
        <v>2676</v>
      </c>
      <c r="D347" s="73" t="s">
        <v>2677</v>
      </c>
      <c r="E347" s="73" t="s">
        <v>2679</v>
      </c>
      <c r="F347" s="76">
        <v>1907</v>
      </c>
      <c r="G347" s="76">
        <v>8901</v>
      </c>
      <c r="H347" s="100">
        <f t="shared" si="198"/>
        <v>4.6675406397482959</v>
      </c>
      <c r="J347" s="104">
        <f t="shared" si="234"/>
        <v>2.0400000000000001E-2</v>
      </c>
      <c r="K347" s="88"/>
      <c r="L347" s="69">
        <f t="shared" si="235"/>
        <v>9267.8650401600007</v>
      </c>
      <c r="N347" s="69">
        <f t="shared" si="236"/>
        <v>5148.8139111999999</v>
      </c>
      <c r="P347" s="81">
        <f t="shared" si="237"/>
        <v>5160</v>
      </c>
      <c r="Q347" s="71"/>
      <c r="R347" s="74">
        <f t="shared" si="238"/>
        <v>11.186088800000107</v>
      </c>
      <c r="S347" s="77"/>
      <c r="T347" s="75">
        <f t="shared" si="239"/>
        <v>2.1725564358943861E-3</v>
      </c>
      <c r="U347" s="69"/>
      <c r="V347" s="81">
        <f t="shared" si="240"/>
        <v>129</v>
      </c>
      <c r="W347" s="88"/>
    </row>
    <row r="348" spans="2:23" ht="15" customHeight="1">
      <c r="B348" s="68" t="s">
        <v>2771</v>
      </c>
      <c r="C348" s="73" t="s">
        <v>2676</v>
      </c>
      <c r="D348" s="73" t="s">
        <v>2677</v>
      </c>
      <c r="E348" s="73" t="s">
        <v>2680</v>
      </c>
      <c r="F348" s="76">
        <v>3944</v>
      </c>
      <c r="G348" s="76">
        <v>19609</v>
      </c>
      <c r="H348" s="100">
        <f t="shared" si="198"/>
        <v>4.9718559837728193</v>
      </c>
      <c r="J348" s="104">
        <f t="shared" si="234"/>
        <v>2.0400000000000001E-2</v>
      </c>
      <c r="K348" s="88"/>
      <c r="L348" s="69">
        <f t="shared" si="235"/>
        <v>20417.207681440002</v>
      </c>
      <c r="N348" s="69">
        <f t="shared" si="236"/>
        <v>11342.893156355556</v>
      </c>
      <c r="P348" s="81">
        <f t="shared" si="237"/>
        <v>11360</v>
      </c>
      <c r="Q348" s="71"/>
      <c r="R348" s="74">
        <f t="shared" si="238"/>
        <v>17.10684364444387</v>
      </c>
      <c r="S348" s="77"/>
      <c r="T348" s="75">
        <f t="shared" si="239"/>
        <v>1.5081552306484263E-3</v>
      </c>
      <c r="U348" s="69"/>
      <c r="V348" s="81">
        <f t="shared" si="240"/>
        <v>284</v>
      </c>
      <c r="W348" s="88"/>
    </row>
    <row r="349" spans="2:23" ht="15" customHeight="1">
      <c r="B349" s="68" t="s">
        <v>2771</v>
      </c>
      <c r="C349" s="73" t="s">
        <v>2676</v>
      </c>
      <c r="D349" s="73" t="s">
        <v>2677</v>
      </c>
      <c r="E349" s="73" t="s">
        <v>2681</v>
      </c>
      <c r="F349" s="76">
        <v>5768</v>
      </c>
      <c r="G349" s="76">
        <v>32050</v>
      </c>
      <c r="H349" s="100">
        <f t="shared" si="198"/>
        <v>5.5565187239944525</v>
      </c>
      <c r="J349" s="104">
        <f t="shared" si="234"/>
        <v>2.0400000000000001E-2</v>
      </c>
      <c r="L349" s="69">
        <f t="shared" si="235"/>
        <v>33370.977928</v>
      </c>
      <c r="N349" s="69">
        <f t="shared" si="236"/>
        <v>18539.432182222223</v>
      </c>
      <c r="P349" s="81">
        <f t="shared" si="237"/>
        <v>18560</v>
      </c>
      <c r="Q349" s="71"/>
      <c r="R349" s="74">
        <f t="shared" si="238"/>
        <v>20.567817777777236</v>
      </c>
      <c r="S349" s="77"/>
      <c r="T349" s="75">
        <f t="shared" si="239"/>
        <v>1.1094092621401893E-3</v>
      </c>
      <c r="U349" s="69"/>
      <c r="V349" s="81">
        <f t="shared" si="240"/>
        <v>464</v>
      </c>
    </row>
    <row r="350" spans="2:23" ht="15" customHeight="1">
      <c r="B350" s="68" t="s">
        <v>2771</v>
      </c>
      <c r="C350" s="73" t="s">
        <v>2676</v>
      </c>
      <c r="D350" s="73" t="s">
        <v>2677</v>
      </c>
      <c r="E350" s="73" t="s">
        <v>2682</v>
      </c>
      <c r="F350" s="76">
        <v>4783</v>
      </c>
      <c r="G350" s="76">
        <v>23702</v>
      </c>
      <c r="H350" s="100">
        <f t="shared" si="198"/>
        <v>4.9554672799498221</v>
      </c>
      <c r="J350" s="104">
        <f t="shared" si="234"/>
        <v>2.0400000000000001E-2</v>
      </c>
      <c r="L350" s="69">
        <f t="shared" si="235"/>
        <v>24678.905424320001</v>
      </c>
      <c r="N350" s="69">
        <f t="shared" si="236"/>
        <v>13710.503013511112</v>
      </c>
      <c r="P350" s="81">
        <f t="shared" si="237"/>
        <v>13720</v>
      </c>
      <c r="Q350" s="71"/>
      <c r="R350" s="74">
        <f t="shared" si="238"/>
        <v>9.4969864888880693</v>
      </c>
      <c r="S350" s="77"/>
      <c r="T350" s="75">
        <f t="shared" si="239"/>
        <v>6.9267965438825959E-4</v>
      </c>
      <c r="U350" s="69"/>
      <c r="V350" s="81">
        <f t="shared" si="240"/>
        <v>343</v>
      </c>
    </row>
    <row r="351" spans="2:23" ht="15" customHeight="1">
      <c r="B351" s="68" t="s">
        <v>2771</v>
      </c>
      <c r="C351" s="73" t="s">
        <v>2676</v>
      </c>
      <c r="D351" s="73" t="s">
        <v>2677</v>
      </c>
      <c r="E351" s="73" t="s">
        <v>2683</v>
      </c>
      <c r="F351" s="76">
        <v>6458</v>
      </c>
      <c r="G351" s="76">
        <v>29866</v>
      </c>
      <c r="H351" s="100">
        <f t="shared" si="198"/>
        <v>4.6246515949210281</v>
      </c>
      <c r="J351" s="104">
        <f t="shared" si="234"/>
        <v>2.0400000000000001E-2</v>
      </c>
      <c r="L351" s="69">
        <f t="shared" si="235"/>
        <v>31096.961834560003</v>
      </c>
      <c r="N351" s="69">
        <f t="shared" si="236"/>
        <v>17276.089908088888</v>
      </c>
      <c r="P351" s="81">
        <f t="shared" si="237"/>
        <v>17280</v>
      </c>
      <c r="Q351" s="71"/>
      <c r="R351" s="74">
        <f t="shared" si="238"/>
        <v>3.9100919111115218</v>
      </c>
      <c r="S351" s="77"/>
      <c r="T351" s="75">
        <f t="shared" si="239"/>
        <v>2.2632968061139612E-4</v>
      </c>
      <c r="U351" s="69"/>
      <c r="V351" s="81">
        <f t="shared" si="240"/>
        <v>432</v>
      </c>
    </row>
    <row r="352" spans="2:23" ht="15" customHeight="1">
      <c r="B352" s="68" t="s">
        <v>2771</v>
      </c>
      <c r="C352" s="73" t="s">
        <v>2676</v>
      </c>
      <c r="D352" s="73" t="s">
        <v>2677</v>
      </c>
      <c r="E352" s="73" t="s">
        <v>2684</v>
      </c>
      <c r="F352" s="76">
        <v>2600</v>
      </c>
      <c r="G352" s="76">
        <v>16989</v>
      </c>
      <c r="H352" s="100">
        <f t="shared" si="198"/>
        <v>6.5342307692307688</v>
      </c>
      <c r="J352" s="104">
        <f t="shared" si="234"/>
        <v>2.0400000000000001E-2</v>
      </c>
      <c r="L352" s="69">
        <f t="shared" si="235"/>
        <v>17689.221342240002</v>
      </c>
      <c r="N352" s="69">
        <f t="shared" si="236"/>
        <v>9827.3451901333337</v>
      </c>
      <c r="P352" s="81">
        <f t="shared" si="237"/>
        <v>9840</v>
      </c>
      <c r="Q352" s="71"/>
      <c r="R352" s="74">
        <f t="shared" si="238"/>
        <v>12.654809866666255</v>
      </c>
      <c r="S352" s="77"/>
      <c r="T352" s="75">
        <f t="shared" si="239"/>
        <v>1.2877139880434544E-3</v>
      </c>
      <c r="U352" s="69"/>
      <c r="V352" s="81">
        <f t="shared" si="240"/>
        <v>246</v>
      </c>
    </row>
    <row r="353" spans="2:23" ht="15" customHeight="1">
      <c r="B353" s="68" t="s">
        <v>2771</v>
      </c>
      <c r="C353" s="73" t="s">
        <v>2676</v>
      </c>
      <c r="D353" s="73" t="s">
        <v>2677</v>
      </c>
      <c r="E353" s="73" t="s">
        <v>2685</v>
      </c>
      <c r="F353" s="76">
        <v>4861</v>
      </c>
      <c r="G353" s="76">
        <v>25242</v>
      </c>
      <c r="H353" s="100">
        <f t="shared" si="198"/>
        <v>5.1927586916272368</v>
      </c>
      <c r="J353" s="104">
        <f t="shared" si="234"/>
        <v>2.0400000000000001E-2</v>
      </c>
      <c r="L353" s="69">
        <f t="shared" si="235"/>
        <v>26282.37831072</v>
      </c>
      <c r="N353" s="69">
        <f t="shared" si="236"/>
        <v>14601.321283733332</v>
      </c>
      <c r="P353" s="81">
        <f t="shared" si="237"/>
        <v>14640</v>
      </c>
      <c r="Q353" s="71"/>
      <c r="R353" s="74">
        <f t="shared" si="238"/>
        <v>38.678716266667834</v>
      </c>
      <c r="S353" s="77"/>
      <c r="T353" s="75">
        <f t="shared" si="239"/>
        <v>2.6489874111432664E-3</v>
      </c>
      <c r="U353" s="69"/>
      <c r="V353" s="81">
        <f t="shared" si="240"/>
        <v>366</v>
      </c>
    </row>
    <row r="354" spans="2:23" ht="15" customHeight="1" thickBot="1">
      <c r="B354" s="97" t="s">
        <v>2771</v>
      </c>
      <c r="C354" s="98" t="s">
        <v>2676</v>
      </c>
      <c r="D354" s="98" t="s">
        <v>2677</v>
      </c>
      <c r="E354" s="97" t="s">
        <v>1</v>
      </c>
      <c r="F354" s="82">
        <f>SUM(F346:F353)</f>
        <v>36466</v>
      </c>
      <c r="G354" s="82">
        <f>SUM(G346:G353)</f>
        <v>186176</v>
      </c>
      <c r="H354" s="192">
        <f t="shared" si="198"/>
        <v>5.1054681072780124</v>
      </c>
      <c r="I354" s="72"/>
      <c r="J354" s="191"/>
      <c r="K354" s="72"/>
      <c r="L354" s="82">
        <f>SUM(L346:L353)</f>
        <v>193849.45980416</v>
      </c>
      <c r="N354" s="82">
        <f>SUM(N346:N353)</f>
        <v>107694.14433564445</v>
      </c>
      <c r="P354" s="82">
        <f>SUM(P346:P353)</f>
        <v>107840</v>
      </c>
      <c r="Q354" s="71"/>
      <c r="R354" s="177">
        <f>SUM(R346:R353)</f>
        <v>145.85566435555575</v>
      </c>
      <c r="S354" s="77"/>
      <c r="T354" s="83">
        <f t="shared" ref="T354:T435" si="241">R354/N354</f>
        <v>1.3543509283195135E-3</v>
      </c>
      <c r="V354" s="82">
        <f>SUM(V346:V353)</f>
        <v>2696</v>
      </c>
    </row>
    <row r="355" spans="2:23" ht="15" customHeight="1">
      <c r="C355" s="76"/>
      <c r="D355" s="73"/>
      <c r="E355" s="72"/>
      <c r="F355" s="68"/>
      <c r="G355" s="68"/>
      <c r="H355" s="100"/>
    </row>
    <row r="356" spans="2:23" ht="15" customHeight="1">
      <c r="B356" s="68" t="s">
        <v>2771</v>
      </c>
      <c r="C356" s="73" t="s">
        <v>2686</v>
      </c>
      <c r="D356" s="73" t="s">
        <v>2687</v>
      </c>
      <c r="E356" s="73" t="s">
        <v>2688</v>
      </c>
      <c r="F356" s="76">
        <v>2238</v>
      </c>
      <c r="G356" s="76">
        <v>9569</v>
      </c>
      <c r="H356" s="100">
        <f t="shared" si="198"/>
        <v>4.2756925826630923</v>
      </c>
      <c r="J356" s="104">
        <f>$J$25</f>
        <v>2.52E-2</v>
      </c>
      <c r="L356" s="69">
        <f t="shared" ref="L356:L359" si="242">G356*((1+J356)^2)</f>
        <v>10057.354297759997</v>
      </c>
      <c r="N356" s="69">
        <f t="shared" ref="N356:N359" si="243">L356/$N$6</f>
        <v>5587.4190543111099</v>
      </c>
      <c r="P356" s="81">
        <f t="shared" ref="P356:P359" si="244">ROUNDUP(N356/40,0)*40</f>
        <v>5600</v>
      </c>
      <c r="Q356" s="71"/>
      <c r="R356" s="74">
        <f t="shared" ref="R356:R359" si="245">P356-N356</f>
        <v>12.580945688890097</v>
      </c>
      <c r="S356" s="77"/>
      <c r="T356" s="75">
        <f t="shared" ref="T356:T359" si="246">R356/N356</f>
        <v>2.2516560090804286E-3</v>
      </c>
      <c r="U356" s="69"/>
      <c r="V356" s="81">
        <f t="shared" ref="V356:V359" si="247">P356/40</f>
        <v>140</v>
      </c>
    </row>
    <row r="357" spans="2:23" ht="15" customHeight="1">
      <c r="B357" s="68" t="s">
        <v>2771</v>
      </c>
      <c r="C357" s="73" t="s">
        <v>2686</v>
      </c>
      <c r="D357" s="73" t="s">
        <v>2687</v>
      </c>
      <c r="E357" s="73" t="s">
        <v>2689</v>
      </c>
      <c r="F357" s="76">
        <v>7929</v>
      </c>
      <c r="G357" s="76">
        <v>38936</v>
      </c>
      <c r="H357" s="100">
        <f t="shared" si="198"/>
        <v>4.9105814100138732</v>
      </c>
      <c r="J357" s="104">
        <f>$J$25</f>
        <v>2.52E-2</v>
      </c>
      <c r="L357" s="69">
        <f t="shared" si="242"/>
        <v>40923.100317439988</v>
      </c>
      <c r="N357" s="69">
        <f t="shared" si="243"/>
        <v>22735.055731911103</v>
      </c>
      <c r="P357" s="81">
        <f t="shared" si="244"/>
        <v>22760</v>
      </c>
      <c r="Q357" s="71"/>
      <c r="R357" s="74">
        <f t="shared" si="245"/>
        <v>24.944268088896933</v>
      </c>
      <c r="S357" s="77"/>
      <c r="T357" s="75">
        <f t="shared" si="246"/>
        <v>1.0971720669188843E-3</v>
      </c>
      <c r="U357" s="69"/>
      <c r="V357" s="81">
        <f t="shared" si="247"/>
        <v>569</v>
      </c>
    </row>
    <row r="358" spans="2:23" ht="15" customHeight="1">
      <c r="B358" s="68" t="s">
        <v>2771</v>
      </c>
      <c r="C358" s="73" t="s">
        <v>2686</v>
      </c>
      <c r="D358" s="73" t="s">
        <v>2687</v>
      </c>
      <c r="E358" s="73" t="s">
        <v>2690</v>
      </c>
      <c r="F358" s="76">
        <v>5018</v>
      </c>
      <c r="G358" s="76">
        <v>25785</v>
      </c>
      <c r="H358" s="100">
        <f t="shared" si="198"/>
        <v>5.1385013949780793</v>
      </c>
      <c r="J358" s="104">
        <f>$J$25</f>
        <v>2.52E-2</v>
      </c>
      <c r="L358" s="69">
        <f t="shared" si="242"/>
        <v>27100.938506399991</v>
      </c>
      <c r="N358" s="69">
        <f t="shared" si="243"/>
        <v>15056.076947999994</v>
      </c>
      <c r="P358" s="81">
        <f t="shared" si="244"/>
        <v>15080</v>
      </c>
      <c r="Q358" s="71"/>
      <c r="R358" s="74">
        <f t="shared" si="245"/>
        <v>23.923052000005555</v>
      </c>
      <c r="S358" s="77"/>
      <c r="T358" s="75">
        <f t="shared" si="246"/>
        <v>1.5889299770869877E-3</v>
      </c>
      <c r="U358" s="69"/>
      <c r="V358" s="81">
        <f t="shared" si="247"/>
        <v>377</v>
      </c>
    </row>
    <row r="359" spans="2:23" ht="15" customHeight="1">
      <c r="B359" s="68" t="s">
        <v>2771</v>
      </c>
      <c r="C359" s="73" t="s">
        <v>2686</v>
      </c>
      <c r="D359" s="73" t="s">
        <v>2687</v>
      </c>
      <c r="E359" s="73" t="s">
        <v>2691</v>
      </c>
      <c r="F359" s="76">
        <v>3492</v>
      </c>
      <c r="G359" s="76">
        <v>15431</v>
      </c>
      <c r="H359" s="100">
        <f t="shared" si="198"/>
        <v>4.4189576174112259</v>
      </c>
      <c r="J359" s="104">
        <f>$J$25</f>
        <v>2.52E-2</v>
      </c>
      <c r="L359" s="69">
        <f t="shared" si="242"/>
        <v>16218.521702239996</v>
      </c>
      <c r="N359" s="69">
        <f t="shared" si="243"/>
        <v>9010.2898345777758</v>
      </c>
      <c r="P359" s="81">
        <f t="shared" si="244"/>
        <v>9040</v>
      </c>
      <c r="Q359" s="71"/>
      <c r="R359" s="74">
        <f t="shared" si="245"/>
        <v>29.710165422224236</v>
      </c>
      <c r="S359" s="77"/>
      <c r="T359" s="75">
        <f t="shared" si="246"/>
        <v>3.2973595708551879E-3</v>
      </c>
      <c r="U359" s="69"/>
      <c r="V359" s="81">
        <f t="shared" si="247"/>
        <v>226</v>
      </c>
    </row>
    <row r="360" spans="2:23" ht="15" customHeight="1" thickBot="1">
      <c r="B360" s="95" t="s">
        <v>2771</v>
      </c>
      <c r="C360" s="96" t="s">
        <v>2686</v>
      </c>
      <c r="D360" s="96" t="s">
        <v>2687</v>
      </c>
      <c r="E360" s="96"/>
      <c r="F360" s="84">
        <f>SUM(F356:F359)</f>
        <v>18677</v>
      </c>
      <c r="G360" s="84">
        <f>SUM(G356:G359)</f>
        <v>89721</v>
      </c>
      <c r="H360" s="196">
        <f t="shared" si="198"/>
        <v>4.803822883760775</v>
      </c>
      <c r="I360" s="72"/>
      <c r="J360" s="165"/>
      <c r="K360" s="72"/>
      <c r="L360" s="84">
        <f>SUM(L356:L359)</f>
        <v>94299.914823839965</v>
      </c>
      <c r="N360" s="84">
        <f>SUM(N356:N359)</f>
        <v>52388.84156879998</v>
      </c>
      <c r="P360" s="84">
        <f>SUM(P356:P359)</f>
        <v>52480</v>
      </c>
      <c r="Q360" s="71"/>
      <c r="R360" s="175">
        <f>SUM(R356:R359)</f>
        <v>91.158431200016821</v>
      </c>
      <c r="S360" s="77"/>
      <c r="T360" s="84">
        <f>SUM(T356:T359)</f>
        <v>8.2351176239414889E-3</v>
      </c>
      <c r="V360" s="84">
        <f>SUM(V356:V359)</f>
        <v>1312</v>
      </c>
    </row>
    <row r="361" spans="2:23" ht="15" customHeight="1">
      <c r="B361" s="68" t="s">
        <v>2771</v>
      </c>
      <c r="C361" s="73" t="s">
        <v>2686</v>
      </c>
      <c r="D361" s="73" t="s">
        <v>2773</v>
      </c>
      <c r="E361" s="73" t="s">
        <v>2692</v>
      </c>
      <c r="F361" s="76">
        <v>1608</v>
      </c>
      <c r="G361" s="76">
        <v>6383</v>
      </c>
      <c r="H361" s="100">
        <f t="shared" si="198"/>
        <v>3.9695273631840795</v>
      </c>
      <c r="J361" s="104">
        <f>$J$25</f>
        <v>2.52E-2</v>
      </c>
      <c r="L361" s="69">
        <f t="shared" ref="L361:L362" si="248">G361*((1+J361)^2)</f>
        <v>6708.7566603199984</v>
      </c>
      <c r="N361" s="69">
        <f t="shared" ref="N361:N362" si="249">L361/$N$6</f>
        <v>3727.0870335111103</v>
      </c>
      <c r="P361" s="81">
        <f t="shared" ref="P361:P362" si="250">ROUNDUP(N361/40,0)*40</f>
        <v>3760</v>
      </c>
      <c r="Q361" s="71"/>
      <c r="R361" s="74">
        <f t="shared" ref="R361:R362" si="251">P361-N361</f>
        <v>32.912966488889651</v>
      </c>
      <c r="S361" s="77"/>
      <c r="T361" s="75">
        <f t="shared" ref="T361:T362" si="252">R361/N361</f>
        <v>8.8307480327026126E-3</v>
      </c>
      <c r="U361" s="69"/>
      <c r="V361" s="81">
        <f t="shared" ref="V361:V362" si="253">P361/40</f>
        <v>94</v>
      </c>
    </row>
    <row r="362" spans="2:23" ht="15" customHeight="1">
      <c r="B362" s="68" t="s">
        <v>2771</v>
      </c>
      <c r="C362" s="73" t="s">
        <v>2686</v>
      </c>
      <c r="D362" s="73" t="s">
        <v>2773</v>
      </c>
      <c r="E362" s="73" t="s">
        <v>2693</v>
      </c>
      <c r="F362" s="76">
        <v>2221</v>
      </c>
      <c r="G362" s="76">
        <v>8435</v>
      </c>
      <c r="H362" s="100">
        <f t="shared" ref="H362:H425" si="254">G362/F362</f>
        <v>3.7978388113462405</v>
      </c>
      <c r="J362" s="104">
        <f>$J$25</f>
        <v>2.52E-2</v>
      </c>
      <c r="L362" s="69">
        <f t="shared" si="248"/>
        <v>8865.4805623999982</v>
      </c>
      <c r="N362" s="69">
        <f t="shared" si="249"/>
        <v>4925.2669791111102</v>
      </c>
      <c r="P362" s="81">
        <f t="shared" si="250"/>
        <v>4960</v>
      </c>
      <c r="Q362" s="71"/>
      <c r="R362" s="74">
        <f t="shared" si="251"/>
        <v>34.733020888889769</v>
      </c>
      <c r="S362" s="77"/>
      <c r="T362" s="75">
        <f t="shared" si="252"/>
        <v>7.052007746219318E-3</v>
      </c>
      <c r="U362" s="69"/>
      <c r="V362" s="81">
        <f t="shared" si="253"/>
        <v>124</v>
      </c>
    </row>
    <row r="363" spans="2:23" ht="15" customHeight="1" thickBot="1">
      <c r="B363" s="95" t="s">
        <v>2771</v>
      </c>
      <c r="C363" s="96" t="s">
        <v>2686</v>
      </c>
      <c r="D363" s="96" t="s">
        <v>2773</v>
      </c>
      <c r="E363" s="96"/>
      <c r="F363" s="84">
        <f>SUM(F361:F362)</f>
        <v>3829</v>
      </c>
      <c r="G363" s="84">
        <f>SUM(G361:G362)</f>
        <v>14818</v>
      </c>
      <c r="H363" s="196">
        <f t="shared" si="254"/>
        <v>3.8699399320971533</v>
      </c>
      <c r="I363" s="72"/>
      <c r="J363" s="165"/>
      <c r="K363" s="72"/>
      <c r="L363" s="84">
        <f>SUM(L361:L362)</f>
        <v>15574.237222719996</v>
      </c>
      <c r="N363" s="84">
        <f>SUM(N361:N362)</f>
        <v>8652.3540126222215</v>
      </c>
      <c r="P363" s="84">
        <f>SUM(P361:P362)</f>
        <v>8720</v>
      </c>
      <c r="Q363" s="71"/>
      <c r="R363" s="175">
        <f>SUM(R361:R362)</f>
        <v>67.64598737777942</v>
      </c>
      <c r="S363" s="77"/>
      <c r="T363" s="85">
        <f t="shared" ref="T363:T364" si="255">R363/N363</f>
        <v>7.8182177103590707E-3</v>
      </c>
      <c r="V363" s="84">
        <f>SUM(V361:V362)</f>
        <v>218</v>
      </c>
    </row>
    <row r="364" spans="2:23" ht="15" customHeight="1" thickBot="1">
      <c r="C364" s="73"/>
      <c r="D364" s="73"/>
      <c r="E364" s="73"/>
      <c r="F364" s="198">
        <f>F363+F360</f>
        <v>22506</v>
      </c>
      <c r="G364" s="198">
        <f>G363+G360</f>
        <v>104539</v>
      </c>
      <c r="H364" s="200">
        <f t="shared" si="254"/>
        <v>4.6449391273438199</v>
      </c>
      <c r="J364" s="188"/>
      <c r="L364" s="198">
        <f>L363+L360</f>
        <v>109874.15204655996</v>
      </c>
      <c r="N364" s="198">
        <f>N363+N360</f>
        <v>61041.195581422202</v>
      </c>
      <c r="P364" s="198">
        <f>P363+P360</f>
        <v>61200</v>
      </c>
      <c r="R364" s="210">
        <f>R363+R360</f>
        <v>158.80441857779624</v>
      </c>
      <c r="T364" s="201">
        <f t="shared" si="255"/>
        <v>2.6015941703823398E-3</v>
      </c>
      <c r="V364" s="198">
        <f>V363+V360</f>
        <v>1530</v>
      </c>
    </row>
    <row r="365" spans="2:23" ht="15" customHeight="1">
      <c r="C365" s="76"/>
      <c r="D365" s="73"/>
      <c r="E365" s="72" t="s">
        <v>1</v>
      </c>
      <c r="F365" s="189"/>
      <c r="G365" s="189"/>
      <c r="H365" s="100"/>
      <c r="I365" s="189"/>
      <c r="J365" s="189"/>
      <c r="K365" s="189"/>
      <c r="L365" s="189"/>
      <c r="M365" s="189"/>
      <c r="N365" s="189"/>
      <c r="O365" s="189"/>
      <c r="P365" s="189"/>
      <c r="Q365" s="189"/>
      <c r="R365" s="142"/>
      <c r="S365" s="189"/>
      <c r="T365" s="189"/>
      <c r="U365" s="189"/>
      <c r="V365" s="189"/>
      <c r="W365" s="189"/>
    </row>
    <row r="366" spans="2:23" ht="15" customHeight="1">
      <c r="B366" s="68" t="s">
        <v>2771</v>
      </c>
      <c r="C366" s="73" t="s">
        <v>2694</v>
      </c>
      <c r="D366" s="73" t="s">
        <v>2695</v>
      </c>
      <c r="E366" s="73" t="s">
        <v>2696</v>
      </c>
      <c r="F366" s="76">
        <v>2437</v>
      </c>
      <c r="G366" s="76">
        <v>16582</v>
      </c>
      <c r="H366" s="100">
        <f t="shared" si="254"/>
        <v>6.8042675420599101</v>
      </c>
      <c r="J366" s="104">
        <f>$J$15</f>
        <v>-2.9000000000000001E-2</v>
      </c>
      <c r="L366" s="69">
        <f t="shared" ref="L366:L368" si="256">G366*((1+J366)^2)</f>
        <v>15634.189461999998</v>
      </c>
      <c r="N366" s="69">
        <f t="shared" ref="N366:N368" si="257">L366/$N$6</f>
        <v>8685.6608122222206</v>
      </c>
      <c r="P366" s="81">
        <f t="shared" ref="P366:P368" si="258">ROUNDUP(N366/40,0)*40</f>
        <v>8720</v>
      </c>
      <c r="Q366" s="71"/>
      <c r="R366" s="74">
        <f t="shared" ref="R366:R368" si="259">P366-N366</f>
        <v>34.339187777779443</v>
      </c>
      <c r="S366" s="77"/>
      <c r="T366" s="75">
        <f t="shared" ref="T366:T368" si="260">R366/N366</f>
        <v>3.9535492486027423E-3</v>
      </c>
      <c r="U366" s="69"/>
      <c r="V366" s="81">
        <f t="shared" ref="V366:V368" si="261">P366/40</f>
        <v>218</v>
      </c>
    </row>
    <row r="367" spans="2:23" ht="15" customHeight="1">
      <c r="B367" s="68" t="s">
        <v>2771</v>
      </c>
      <c r="C367" s="73" t="s">
        <v>2694</v>
      </c>
      <c r="D367" s="73" t="s">
        <v>2695</v>
      </c>
      <c r="E367" s="73" t="s">
        <v>2697</v>
      </c>
      <c r="F367" s="76">
        <v>2397</v>
      </c>
      <c r="G367" s="76">
        <v>13294</v>
      </c>
      <c r="H367" s="100">
        <f t="shared" si="254"/>
        <v>5.5460992907801421</v>
      </c>
      <c r="J367" s="104">
        <f>$J$15</f>
        <v>-2.9000000000000001E-2</v>
      </c>
      <c r="L367" s="69">
        <f t="shared" si="256"/>
        <v>12534.128253999999</v>
      </c>
      <c r="N367" s="69">
        <f t="shared" si="257"/>
        <v>6963.4045855555551</v>
      </c>
      <c r="P367" s="81">
        <f t="shared" si="258"/>
        <v>7000</v>
      </c>
      <c r="Q367" s="71"/>
      <c r="R367" s="74">
        <f t="shared" si="259"/>
        <v>36.595414444444941</v>
      </c>
      <c r="S367" s="77"/>
      <c r="T367" s="75">
        <f t="shared" si="260"/>
        <v>5.2553910942294158E-3</v>
      </c>
      <c r="U367" s="69"/>
      <c r="V367" s="81">
        <f t="shared" si="261"/>
        <v>175</v>
      </c>
    </row>
    <row r="368" spans="2:23" ht="15" customHeight="1">
      <c r="B368" s="68" t="s">
        <v>2771</v>
      </c>
      <c r="C368" s="73" t="s">
        <v>2694</v>
      </c>
      <c r="D368" s="73" t="s">
        <v>2695</v>
      </c>
      <c r="E368" s="73" t="s">
        <v>2698</v>
      </c>
      <c r="F368" s="76">
        <v>2295</v>
      </c>
      <c r="G368" s="76">
        <v>13264</v>
      </c>
      <c r="H368" s="100">
        <f t="shared" si="254"/>
        <v>5.7795206971677562</v>
      </c>
      <c r="J368" s="104">
        <f>$J$15</f>
        <v>-2.9000000000000001E-2</v>
      </c>
      <c r="K368" s="88"/>
      <c r="L368" s="69">
        <f t="shared" si="256"/>
        <v>12505.843024</v>
      </c>
      <c r="N368" s="69">
        <f t="shared" si="257"/>
        <v>6947.6905688888883</v>
      </c>
      <c r="P368" s="81">
        <f t="shared" si="258"/>
        <v>6960</v>
      </c>
      <c r="Q368" s="71"/>
      <c r="R368" s="74">
        <f t="shared" si="259"/>
        <v>12.309431111111735</v>
      </c>
      <c r="S368" s="77"/>
      <c r="T368" s="75">
        <f t="shared" si="260"/>
        <v>1.7717298991742985E-3</v>
      </c>
      <c r="U368" s="69"/>
      <c r="V368" s="81">
        <f t="shared" si="261"/>
        <v>174</v>
      </c>
      <c r="W368" s="88"/>
    </row>
    <row r="369" spans="2:23" ht="15" customHeight="1" thickBot="1">
      <c r="B369" s="95" t="s">
        <v>2771</v>
      </c>
      <c r="C369" s="96" t="s">
        <v>2694</v>
      </c>
      <c r="D369" s="96" t="s">
        <v>2695</v>
      </c>
      <c r="E369" s="96"/>
      <c r="F369" s="84">
        <f>SUM(F366:F368)</f>
        <v>7129</v>
      </c>
      <c r="G369" s="84">
        <f>SUM(G366:G368)</f>
        <v>43140</v>
      </c>
      <c r="H369" s="196">
        <f t="shared" si="254"/>
        <v>6.0513395988217145</v>
      </c>
      <c r="I369" s="72"/>
      <c r="J369" s="165"/>
      <c r="K369" s="72"/>
      <c r="L369" s="84">
        <f>SUM(L366:L368)</f>
        <v>40674.160739999999</v>
      </c>
      <c r="N369" s="84">
        <f>SUM(N366:N368)</f>
        <v>22596.755966666664</v>
      </c>
      <c r="P369" s="84">
        <f>SUM(P366:P368)</f>
        <v>22680</v>
      </c>
      <c r="Q369" s="71"/>
      <c r="R369" s="175">
        <f>SUM(R366:R368)</f>
        <v>83.24403333333612</v>
      </c>
      <c r="S369" s="77"/>
      <c r="T369" s="85">
        <f t="shared" ref="T369:T375" si="262">R369/N369</f>
        <v>3.6838930975814656E-3</v>
      </c>
      <c r="V369" s="84">
        <f>SUM(V366:V368)</f>
        <v>567</v>
      </c>
      <c r="W369" s="88"/>
    </row>
    <row r="370" spans="2:23" ht="15" customHeight="1">
      <c r="B370" s="68" t="s">
        <v>2771</v>
      </c>
      <c r="C370" s="73" t="s">
        <v>2694</v>
      </c>
      <c r="D370" s="73" t="s">
        <v>2699</v>
      </c>
      <c r="E370" s="73" t="s">
        <v>2700</v>
      </c>
      <c r="F370" s="76">
        <v>1642</v>
      </c>
      <c r="G370" s="76">
        <v>8983</v>
      </c>
      <c r="H370" s="100">
        <f t="shared" si="254"/>
        <v>5.4707673568818516</v>
      </c>
      <c r="J370" s="104">
        <f t="shared" ref="J370:J375" si="263">$J$15</f>
        <v>-2.9000000000000001E-2</v>
      </c>
      <c r="K370" s="88"/>
      <c r="L370" s="69">
        <f t="shared" ref="L370:L375" si="264">G370*((1+J370)^2)</f>
        <v>8469.5407029999988</v>
      </c>
      <c r="N370" s="69">
        <f t="shared" ref="N370:N375" si="265">L370/$N$6</f>
        <v>4705.3003905555552</v>
      </c>
      <c r="P370" s="81">
        <f t="shared" ref="P370:P375" si="266">ROUNDUP(N370/40,0)*40</f>
        <v>4720</v>
      </c>
      <c r="Q370" s="71"/>
      <c r="R370" s="74">
        <f t="shared" ref="R370:R375" si="267">P370-N370</f>
        <v>14.699609444444832</v>
      </c>
      <c r="S370" s="77"/>
      <c r="T370" s="75">
        <f t="shared" si="262"/>
        <v>3.1240533492717664E-3</v>
      </c>
      <c r="U370" s="69"/>
      <c r="V370" s="81">
        <f t="shared" ref="V370:V375" si="268">P370/40</f>
        <v>118</v>
      </c>
      <c r="W370" s="88"/>
    </row>
    <row r="371" spans="2:23" ht="15" customHeight="1">
      <c r="B371" s="68" t="s">
        <v>2771</v>
      </c>
      <c r="C371" s="73" t="s">
        <v>2694</v>
      </c>
      <c r="D371" s="73" t="s">
        <v>2699</v>
      </c>
      <c r="E371" s="73" t="s">
        <v>2701</v>
      </c>
      <c r="F371" s="76">
        <v>1988</v>
      </c>
      <c r="G371" s="76">
        <v>9510</v>
      </c>
      <c r="H371" s="100">
        <f t="shared" si="254"/>
        <v>4.7837022132796783</v>
      </c>
      <c r="J371" s="104">
        <f t="shared" si="263"/>
        <v>-2.9000000000000001E-2</v>
      </c>
      <c r="L371" s="69">
        <f t="shared" si="264"/>
        <v>8966.4179100000001</v>
      </c>
      <c r="N371" s="69">
        <f t="shared" si="265"/>
        <v>4981.3432833333336</v>
      </c>
      <c r="P371" s="81">
        <f t="shared" si="266"/>
        <v>5000</v>
      </c>
      <c r="Q371" s="71"/>
      <c r="R371" s="74">
        <f t="shared" si="267"/>
        <v>18.656716666666398</v>
      </c>
      <c r="S371" s="77"/>
      <c r="T371" s="75">
        <f t="shared" si="262"/>
        <v>3.7453184021844811E-3</v>
      </c>
      <c r="U371" s="69"/>
      <c r="V371" s="81">
        <f t="shared" si="268"/>
        <v>125</v>
      </c>
    </row>
    <row r="372" spans="2:23" ht="15" customHeight="1">
      <c r="B372" s="68" t="s">
        <v>2771</v>
      </c>
      <c r="C372" s="73" t="s">
        <v>2694</v>
      </c>
      <c r="D372" s="73" t="s">
        <v>2699</v>
      </c>
      <c r="E372" s="73" t="s">
        <v>2702</v>
      </c>
      <c r="F372" s="76">
        <v>2236</v>
      </c>
      <c r="G372" s="76">
        <v>12433</v>
      </c>
      <c r="H372" s="100">
        <f t="shared" si="254"/>
        <v>5.560375670840787</v>
      </c>
      <c r="J372" s="104">
        <f t="shared" si="263"/>
        <v>-2.9000000000000001E-2</v>
      </c>
      <c r="L372" s="69">
        <f t="shared" si="264"/>
        <v>11722.342153</v>
      </c>
      <c r="N372" s="69">
        <f t="shared" si="265"/>
        <v>6512.4123072222219</v>
      </c>
      <c r="P372" s="81">
        <f t="shared" si="266"/>
        <v>6520</v>
      </c>
      <c r="Q372" s="71"/>
      <c r="R372" s="74">
        <f t="shared" si="267"/>
        <v>7.587692777778102</v>
      </c>
      <c r="S372" s="77"/>
      <c r="T372" s="75">
        <f t="shared" si="262"/>
        <v>1.1651124682881949E-3</v>
      </c>
      <c r="U372" s="69"/>
      <c r="V372" s="81">
        <f t="shared" si="268"/>
        <v>163</v>
      </c>
    </row>
    <row r="373" spans="2:23" ht="15" customHeight="1">
      <c r="B373" s="68" t="s">
        <v>2771</v>
      </c>
      <c r="C373" s="73" t="s">
        <v>2694</v>
      </c>
      <c r="D373" s="73" t="s">
        <v>2699</v>
      </c>
      <c r="E373" s="73" t="s">
        <v>2703</v>
      </c>
      <c r="F373" s="76">
        <v>5738</v>
      </c>
      <c r="G373" s="76">
        <v>28236</v>
      </c>
      <c r="H373" s="100">
        <f t="shared" si="254"/>
        <v>4.9208783548274662</v>
      </c>
      <c r="J373" s="104">
        <f t="shared" si="263"/>
        <v>-2.9000000000000001E-2</v>
      </c>
      <c r="L373" s="69">
        <f t="shared" si="264"/>
        <v>26622.058475999998</v>
      </c>
      <c r="N373" s="69">
        <f t="shared" si="265"/>
        <v>14790.032486666665</v>
      </c>
      <c r="P373" s="81">
        <f t="shared" si="266"/>
        <v>14800</v>
      </c>
      <c r="Q373" s="71"/>
      <c r="R373" s="74">
        <f t="shared" si="267"/>
        <v>9.967513333334864</v>
      </c>
      <c r="S373" s="77"/>
      <c r="T373" s="75">
        <f t="shared" si="262"/>
        <v>6.7393451247119694E-4</v>
      </c>
      <c r="U373" s="69"/>
      <c r="V373" s="81">
        <f t="shared" si="268"/>
        <v>370</v>
      </c>
    </row>
    <row r="374" spans="2:23" ht="15" customHeight="1">
      <c r="B374" s="68" t="s">
        <v>2771</v>
      </c>
      <c r="C374" s="73" t="s">
        <v>2694</v>
      </c>
      <c r="D374" s="73" t="s">
        <v>2699</v>
      </c>
      <c r="E374" s="73" t="s">
        <v>2704</v>
      </c>
      <c r="F374" s="76">
        <v>5034</v>
      </c>
      <c r="G374" s="76">
        <v>24680</v>
      </c>
      <c r="H374" s="100">
        <f t="shared" si="254"/>
        <v>4.9026618990862136</v>
      </c>
      <c r="J374" s="104">
        <f t="shared" si="263"/>
        <v>-2.9000000000000001E-2</v>
      </c>
      <c r="L374" s="69">
        <f t="shared" si="264"/>
        <v>23269.315879999998</v>
      </c>
      <c r="N374" s="69">
        <f t="shared" si="265"/>
        <v>12927.397711111109</v>
      </c>
      <c r="P374" s="81">
        <f t="shared" si="266"/>
        <v>12960</v>
      </c>
      <c r="Q374" s="71"/>
      <c r="R374" s="74">
        <f t="shared" si="267"/>
        <v>32.602288888891053</v>
      </c>
      <c r="S374" s="77"/>
      <c r="T374" s="75">
        <f t="shared" si="262"/>
        <v>2.5219529573898202E-3</v>
      </c>
      <c r="U374" s="69"/>
      <c r="V374" s="81">
        <f t="shared" si="268"/>
        <v>324</v>
      </c>
    </row>
    <row r="375" spans="2:23" ht="15" customHeight="1">
      <c r="B375" s="68" t="s">
        <v>2771</v>
      </c>
      <c r="C375" s="73" t="s">
        <v>2694</v>
      </c>
      <c r="D375" s="73" t="s">
        <v>2699</v>
      </c>
      <c r="E375" s="73" t="s">
        <v>2705</v>
      </c>
      <c r="F375" s="76">
        <v>2127</v>
      </c>
      <c r="G375" s="76">
        <v>10507</v>
      </c>
      <c r="H375" s="100">
        <f t="shared" si="254"/>
        <v>4.9398213446168313</v>
      </c>
      <c r="J375" s="104">
        <f t="shared" si="263"/>
        <v>-2.9000000000000001E-2</v>
      </c>
      <c r="L375" s="69">
        <f t="shared" si="264"/>
        <v>9906.4303869999985</v>
      </c>
      <c r="N375" s="69">
        <f t="shared" si="265"/>
        <v>5503.5724372222212</v>
      </c>
      <c r="P375" s="81">
        <f t="shared" si="266"/>
        <v>5520</v>
      </c>
      <c r="Q375" s="71"/>
      <c r="R375" s="74">
        <f t="shared" si="267"/>
        <v>16.427562777778803</v>
      </c>
      <c r="S375" s="77"/>
      <c r="T375" s="75">
        <f t="shared" si="262"/>
        <v>2.984890807773245E-3</v>
      </c>
      <c r="U375" s="69"/>
      <c r="V375" s="81">
        <f t="shared" si="268"/>
        <v>138</v>
      </c>
    </row>
    <row r="376" spans="2:23" ht="15" customHeight="1" thickBot="1">
      <c r="B376" s="95" t="s">
        <v>2771</v>
      </c>
      <c r="C376" s="96" t="s">
        <v>2694</v>
      </c>
      <c r="D376" s="96" t="s">
        <v>2699</v>
      </c>
      <c r="E376" s="95" t="s">
        <v>1</v>
      </c>
      <c r="F376" s="84">
        <f>SUM(F370:F375)</f>
        <v>18765</v>
      </c>
      <c r="G376" s="84">
        <f>SUM(G370:G375)</f>
        <v>94349</v>
      </c>
      <c r="H376" s="196">
        <f t="shared" si="254"/>
        <v>5.0279243272049028</v>
      </c>
      <c r="I376" s="72"/>
      <c r="J376" s="165"/>
      <c r="K376" s="72"/>
      <c r="L376" s="84">
        <f>SUM(L370:L375)</f>
        <v>88956.105509000001</v>
      </c>
      <c r="N376" s="84">
        <f>SUM(N370:N375)</f>
        <v>49420.058616111099</v>
      </c>
      <c r="P376" s="84">
        <f>SUM(P370:P375)</f>
        <v>49520</v>
      </c>
      <c r="Q376" s="71"/>
      <c r="R376" s="175">
        <f>SUM(R370:R375)</f>
        <v>99.941383888894052</v>
      </c>
      <c r="S376" s="77"/>
      <c r="T376" s="85">
        <f t="shared" ref="T376:T377" si="269">R376/N376</f>
        <v>2.0222837990789603E-3</v>
      </c>
      <c r="V376" s="84">
        <f>SUM(V370:V375)</f>
        <v>1238</v>
      </c>
    </row>
    <row r="377" spans="2:23" ht="15" customHeight="1" thickBot="1">
      <c r="C377" s="73"/>
      <c r="D377" s="73"/>
      <c r="E377" s="72"/>
      <c r="F377" s="198">
        <f>F376+F369</f>
        <v>25894</v>
      </c>
      <c r="G377" s="198">
        <f>G376+G369</f>
        <v>137489</v>
      </c>
      <c r="H377" s="200">
        <f t="shared" si="254"/>
        <v>5.3096856414613427</v>
      </c>
      <c r="J377" s="188"/>
      <c r="L377" s="198">
        <f>L376+L369</f>
        <v>129630.26624900001</v>
      </c>
      <c r="N377" s="198">
        <f>N376+N369</f>
        <v>72016.814582777763</v>
      </c>
      <c r="P377" s="198">
        <f>P376+P369</f>
        <v>72200</v>
      </c>
      <c r="R377" s="210">
        <f>R376+R369</f>
        <v>183.18541722223017</v>
      </c>
      <c r="T377" s="201">
        <f t="shared" si="269"/>
        <v>2.5436478728404835E-3</v>
      </c>
      <c r="V377" s="198">
        <f>V376+V369</f>
        <v>1805</v>
      </c>
    </row>
    <row r="378" spans="2:23" ht="15" customHeight="1">
      <c r="C378" s="73"/>
      <c r="D378" s="73"/>
      <c r="E378" s="72"/>
      <c r="F378" s="68"/>
      <c r="G378" s="68"/>
      <c r="H378" s="100"/>
    </row>
    <row r="379" spans="2:23" ht="15" customHeight="1">
      <c r="B379" s="68" t="s">
        <v>2771</v>
      </c>
      <c r="C379" s="73" t="s">
        <v>2706</v>
      </c>
      <c r="D379" s="73" t="s">
        <v>2707</v>
      </c>
      <c r="E379" s="73" t="s">
        <v>2708</v>
      </c>
      <c r="F379" s="76">
        <v>3048</v>
      </c>
      <c r="G379" s="76">
        <v>20479</v>
      </c>
      <c r="H379" s="100">
        <f t="shared" si="254"/>
        <v>6.7188320209973753</v>
      </c>
      <c r="J379" s="104">
        <f>$J$32</f>
        <v>5.1999999999999998E-2</v>
      </c>
      <c r="L379" s="69">
        <f t="shared" ref="L379:L383" si="270">G379*((1+J379)^2)</f>
        <v>22664.191216000003</v>
      </c>
      <c r="N379" s="69">
        <f t="shared" ref="N379:N383" si="271">L379/$N$6</f>
        <v>12591.217342222224</v>
      </c>
      <c r="P379" s="81">
        <f t="shared" ref="P379:P383" si="272">ROUNDUP(N379/40,0)*40</f>
        <v>12600</v>
      </c>
      <c r="Q379" s="71"/>
      <c r="R379" s="74">
        <f t="shared" ref="R379:R383" si="273">P379-N379</f>
        <v>8.7826577777759667</v>
      </c>
      <c r="S379" s="77"/>
      <c r="T379" s="75">
        <f t="shared" ref="T379:T383" si="274">R379/N379</f>
        <v>6.9752253011509972E-4</v>
      </c>
      <c r="U379" s="69"/>
      <c r="V379" s="81">
        <f t="shared" ref="V379:V383" si="275">P379/40</f>
        <v>315</v>
      </c>
    </row>
    <row r="380" spans="2:23" ht="15" customHeight="1">
      <c r="B380" s="68" t="s">
        <v>2771</v>
      </c>
      <c r="C380" s="73" t="s">
        <v>2706</v>
      </c>
      <c r="D380" s="73" t="s">
        <v>2707</v>
      </c>
      <c r="E380" s="73" t="s">
        <v>2709</v>
      </c>
      <c r="F380" s="76">
        <v>4484</v>
      </c>
      <c r="G380" s="76">
        <v>22858</v>
      </c>
      <c r="H380" s="100">
        <f t="shared" si="254"/>
        <v>5.0976806422836756</v>
      </c>
      <c r="J380" s="104">
        <f>$J$32</f>
        <v>5.1999999999999998E-2</v>
      </c>
      <c r="L380" s="69">
        <f t="shared" si="270"/>
        <v>25297.040032000004</v>
      </c>
      <c r="N380" s="69">
        <f t="shared" si="271"/>
        <v>14053.911128888891</v>
      </c>
      <c r="P380" s="81">
        <f t="shared" si="272"/>
        <v>14080</v>
      </c>
      <c r="Q380" s="71"/>
      <c r="R380" s="74">
        <f t="shared" si="273"/>
        <v>26.088871111109256</v>
      </c>
      <c r="S380" s="77"/>
      <c r="T380" s="75">
        <f t="shared" si="274"/>
        <v>1.8563423997666802E-3</v>
      </c>
      <c r="U380" s="69"/>
      <c r="V380" s="81">
        <f t="shared" si="275"/>
        <v>352</v>
      </c>
    </row>
    <row r="381" spans="2:23" ht="15" customHeight="1">
      <c r="B381" s="68" t="s">
        <v>2771</v>
      </c>
      <c r="C381" s="73" t="s">
        <v>2706</v>
      </c>
      <c r="D381" s="73" t="s">
        <v>2707</v>
      </c>
      <c r="E381" s="73" t="s">
        <v>2710</v>
      </c>
      <c r="F381" s="76">
        <v>2528</v>
      </c>
      <c r="G381" s="76">
        <v>25083</v>
      </c>
      <c r="H381" s="100">
        <f t="shared" si="254"/>
        <v>9.9220727848101262</v>
      </c>
      <c r="J381" s="104">
        <f>$J$32</f>
        <v>5.1999999999999998E-2</v>
      </c>
      <c r="L381" s="69">
        <f t="shared" si="270"/>
        <v>27759.456432000003</v>
      </c>
      <c r="N381" s="69">
        <f t="shared" si="271"/>
        <v>15421.920240000001</v>
      </c>
      <c r="P381" s="81">
        <f t="shared" si="272"/>
        <v>15440</v>
      </c>
      <c r="Q381" s="71"/>
      <c r="R381" s="74">
        <f t="shared" si="273"/>
        <v>18.079759999998714</v>
      </c>
      <c r="S381" s="77"/>
      <c r="T381" s="75">
        <f t="shared" si="274"/>
        <v>1.1723416875873242E-3</v>
      </c>
      <c r="U381" s="69"/>
      <c r="V381" s="81">
        <f t="shared" si="275"/>
        <v>386</v>
      </c>
    </row>
    <row r="382" spans="2:23" ht="15" customHeight="1">
      <c r="B382" s="68" t="s">
        <v>2771</v>
      </c>
      <c r="C382" s="73" t="s">
        <v>2706</v>
      </c>
      <c r="D382" s="73" t="s">
        <v>2707</v>
      </c>
      <c r="E382" s="73" t="s">
        <v>2711</v>
      </c>
      <c r="F382" s="76">
        <v>945</v>
      </c>
      <c r="G382" s="76">
        <v>3657</v>
      </c>
      <c r="H382" s="100">
        <f t="shared" si="254"/>
        <v>3.8698412698412699</v>
      </c>
      <c r="J382" s="104">
        <f>$J$32</f>
        <v>5.1999999999999998E-2</v>
      </c>
      <c r="L382" s="69">
        <f t="shared" si="270"/>
        <v>4047.2165280000004</v>
      </c>
      <c r="N382" s="69">
        <f t="shared" si="271"/>
        <v>2248.4536266666669</v>
      </c>
      <c r="P382" s="81">
        <f t="shared" si="272"/>
        <v>2280</v>
      </c>
      <c r="Q382" s="71"/>
      <c r="R382" s="74">
        <f t="shared" si="273"/>
        <v>31.546373333333122</v>
      </c>
      <c r="S382" s="77"/>
      <c r="T382" s="75">
        <f t="shared" si="274"/>
        <v>1.4030253041109249E-2</v>
      </c>
      <c r="U382" s="69"/>
      <c r="V382" s="81">
        <f t="shared" si="275"/>
        <v>57</v>
      </c>
    </row>
    <row r="383" spans="2:23" ht="15" customHeight="1">
      <c r="B383" s="68" t="s">
        <v>2771</v>
      </c>
      <c r="C383" s="73" t="s">
        <v>2706</v>
      </c>
      <c r="D383" s="73" t="s">
        <v>2707</v>
      </c>
      <c r="E383" s="73" t="s">
        <v>2712</v>
      </c>
      <c r="F383" s="76">
        <v>5209</v>
      </c>
      <c r="G383" s="76">
        <v>27937</v>
      </c>
      <c r="H383" s="100">
        <f t="shared" si="254"/>
        <v>5.3632175081589555</v>
      </c>
      <c r="J383" s="104">
        <f>$J$32</f>
        <v>5.1999999999999998E-2</v>
      </c>
      <c r="L383" s="69">
        <f t="shared" si="270"/>
        <v>30917.989648000002</v>
      </c>
      <c r="N383" s="69">
        <f t="shared" si="271"/>
        <v>17176.660915555556</v>
      </c>
      <c r="P383" s="81">
        <f t="shared" si="272"/>
        <v>17200</v>
      </c>
      <c r="Q383" s="71"/>
      <c r="R383" s="74">
        <f t="shared" si="273"/>
        <v>23.33908444444387</v>
      </c>
      <c r="S383" s="77"/>
      <c r="T383" s="75">
        <f t="shared" si="274"/>
        <v>1.3587672574538331E-3</v>
      </c>
      <c r="U383" s="69"/>
      <c r="V383" s="81">
        <f t="shared" si="275"/>
        <v>430</v>
      </c>
    </row>
    <row r="384" spans="2:23" ht="15" customHeight="1" thickBot="1">
      <c r="B384" s="95" t="s">
        <v>2771</v>
      </c>
      <c r="C384" s="96" t="s">
        <v>2706</v>
      </c>
      <c r="D384" s="96" t="s">
        <v>2707</v>
      </c>
      <c r="E384" s="96"/>
      <c r="F384" s="84">
        <f>SUM(F379:F383)</f>
        <v>16214</v>
      </c>
      <c r="G384" s="84">
        <f>SUM(G379:G383)</f>
        <v>100014</v>
      </c>
      <c r="H384" s="196">
        <f t="shared" si="254"/>
        <v>6.1683730109781667</v>
      </c>
      <c r="I384" s="72"/>
      <c r="J384" s="165"/>
      <c r="K384" s="72"/>
      <c r="L384" s="84">
        <f>SUM(L379:L383)</f>
        <v>110685.89385600002</v>
      </c>
      <c r="N384" s="84">
        <f>SUM(N379:N383)</f>
        <v>61492.16325333334</v>
      </c>
      <c r="P384" s="84">
        <f>SUM(P379:P383)</f>
        <v>61600</v>
      </c>
      <c r="Q384" s="71"/>
      <c r="R384" s="175">
        <f>SUM(R379:R383)</f>
        <v>107.83674666666093</v>
      </c>
      <c r="S384" s="77"/>
      <c r="T384" s="85">
        <f t="shared" ref="T384:T387" si="276">R384/N384</f>
        <v>1.7536664992968086E-3</v>
      </c>
      <c r="V384" s="84">
        <f>SUM(V379:V383)</f>
        <v>1540</v>
      </c>
    </row>
    <row r="385" spans="2:23" ht="15" customHeight="1">
      <c r="B385" s="68" t="s">
        <v>2771</v>
      </c>
      <c r="C385" s="73" t="s">
        <v>2706</v>
      </c>
      <c r="D385" s="73" t="s">
        <v>2713</v>
      </c>
      <c r="E385" s="73" t="s">
        <v>2714</v>
      </c>
      <c r="F385" s="76">
        <v>4312</v>
      </c>
      <c r="G385" s="76">
        <v>32520</v>
      </c>
      <c r="H385" s="100">
        <f t="shared" si="254"/>
        <v>7.541743970315399</v>
      </c>
      <c r="J385" s="104">
        <f>$J$32</f>
        <v>5.1999999999999998E-2</v>
      </c>
      <c r="L385" s="69">
        <f t="shared" ref="L385:L387" si="277">G385*((1+J385)^2)</f>
        <v>35990.014080000001</v>
      </c>
      <c r="N385" s="69">
        <f t="shared" ref="N385:N387" si="278">L385/$N$6</f>
        <v>19994.452266666667</v>
      </c>
      <c r="P385" s="81">
        <f t="shared" ref="P385:P387" si="279">ROUNDUP(N385/40,0)*40</f>
        <v>20000</v>
      </c>
      <c r="Q385" s="71"/>
      <c r="R385" s="74">
        <f t="shared" ref="R385:R387" si="280">P385-N385</f>
        <v>5.5477333333328716</v>
      </c>
      <c r="S385" s="77"/>
      <c r="T385" s="75">
        <f t="shared" si="276"/>
        <v>2.7746363137847287E-4</v>
      </c>
      <c r="U385" s="69"/>
      <c r="V385" s="81">
        <f t="shared" ref="V385:V387" si="281">P385/40</f>
        <v>500</v>
      </c>
    </row>
    <row r="386" spans="2:23" ht="15" customHeight="1">
      <c r="B386" s="68" t="s">
        <v>2771</v>
      </c>
      <c r="C386" s="73" t="s">
        <v>2706</v>
      </c>
      <c r="D386" s="73" t="s">
        <v>2713</v>
      </c>
      <c r="E386" s="73" t="s">
        <v>2715</v>
      </c>
      <c r="F386" s="76">
        <v>1433</v>
      </c>
      <c r="G386" s="76">
        <v>8052</v>
      </c>
      <c r="H386" s="100">
        <f t="shared" si="254"/>
        <v>5.618981158408932</v>
      </c>
      <c r="J386" s="104">
        <f>$J$32</f>
        <v>5.1999999999999998E-2</v>
      </c>
      <c r="L386" s="69">
        <f t="shared" si="277"/>
        <v>8911.1806080000006</v>
      </c>
      <c r="N386" s="69">
        <f t="shared" si="278"/>
        <v>4950.6558933333336</v>
      </c>
      <c r="P386" s="81">
        <f t="shared" si="279"/>
        <v>4960</v>
      </c>
      <c r="Q386" s="71"/>
      <c r="R386" s="74">
        <f t="shared" si="280"/>
        <v>9.3441066666664483</v>
      </c>
      <c r="S386" s="77"/>
      <c r="T386" s="75">
        <f t="shared" si="276"/>
        <v>1.8874482226182265E-3</v>
      </c>
      <c r="U386" s="69"/>
      <c r="V386" s="81">
        <f t="shared" si="281"/>
        <v>124</v>
      </c>
    </row>
    <row r="387" spans="2:23" ht="15" customHeight="1">
      <c r="B387" s="68" t="s">
        <v>2771</v>
      </c>
      <c r="C387" s="73" t="s">
        <v>2706</v>
      </c>
      <c r="D387" s="73" t="s">
        <v>2713</v>
      </c>
      <c r="E387" s="73" t="s">
        <v>2716</v>
      </c>
      <c r="F387" s="76">
        <v>4455</v>
      </c>
      <c r="G387" s="76">
        <v>29105</v>
      </c>
      <c r="H387" s="100">
        <f t="shared" si="254"/>
        <v>6.5331088664422001</v>
      </c>
      <c r="J387" s="104">
        <f>$J$32</f>
        <v>5.1999999999999998E-2</v>
      </c>
      <c r="L387" s="69">
        <f t="shared" si="277"/>
        <v>32210.619920000005</v>
      </c>
      <c r="N387" s="69">
        <f t="shared" si="278"/>
        <v>17894.788844444447</v>
      </c>
      <c r="P387" s="81">
        <f t="shared" si="279"/>
        <v>17920</v>
      </c>
      <c r="Q387" s="71"/>
      <c r="R387" s="74">
        <f t="shared" si="280"/>
        <v>25.211155555552978</v>
      </c>
      <c r="S387" s="77"/>
      <c r="T387" s="75">
        <f t="shared" si="276"/>
        <v>1.408854598660433E-3</v>
      </c>
      <c r="U387" s="69"/>
      <c r="V387" s="81">
        <f t="shared" si="281"/>
        <v>448</v>
      </c>
    </row>
    <row r="388" spans="2:23" ht="15" customHeight="1" thickBot="1">
      <c r="B388" s="95" t="s">
        <v>2771</v>
      </c>
      <c r="C388" s="96" t="s">
        <v>2706</v>
      </c>
      <c r="D388" s="96" t="s">
        <v>2713</v>
      </c>
      <c r="E388" s="96"/>
      <c r="F388" s="84">
        <f>SUM(F385:F387)</f>
        <v>10200</v>
      </c>
      <c r="G388" s="84">
        <f>SUM(G385:G387)</f>
        <v>69677</v>
      </c>
      <c r="H388" s="196">
        <f t="shared" si="254"/>
        <v>6.831078431372549</v>
      </c>
      <c r="I388" s="72"/>
      <c r="J388" s="165"/>
      <c r="K388" s="72"/>
      <c r="L388" s="84">
        <f>SUM(L385:L387)</f>
        <v>77111.814608000015</v>
      </c>
      <c r="N388" s="84">
        <f>SUM(N385:N387)</f>
        <v>42839.897004444443</v>
      </c>
      <c r="P388" s="84">
        <f>SUM(P385:P387)</f>
        <v>42880</v>
      </c>
      <c r="Q388" s="71"/>
      <c r="R388" s="175">
        <f>SUM(R385:R387)</f>
        <v>40.102995555552297</v>
      </c>
      <c r="S388" s="77"/>
      <c r="T388" s="85">
        <f t="shared" ref="T388:T389" si="282">R388/N388</f>
        <v>9.3611325796118965E-4</v>
      </c>
      <c r="V388" s="84">
        <f>SUM(V385:V387)</f>
        <v>1072</v>
      </c>
    </row>
    <row r="389" spans="2:23" ht="15" customHeight="1" thickBot="1">
      <c r="C389" s="73"/>
      <c r="D389" s="73"/>
      <c r="E389" s="73"/>
      <c r="F389" s="198">
        <f>F388+F384</f>
        <v>26414</v>
      </c>
      <c r="G389" s="198">
        <f>G388+G384</f>
        <v>169691</v>
      </c>
      <c r="H389" s="200">
        <f t="shared" si="254"/>
        <v>6.4242825774210646</v>
      </c>
      <c r="J389" s="188"/>
      <c r="L389" s="198">
        <f>L388+L384</f>
        <v>187797.70846400002</v>
      </c>
      <c r="N389" s="198">
        <f>N388+N384</f>
        <v>104332.06025777778</v>
      </c>
      <c r="P389" s="198">
        <f>P388+P384</f>
        <v>104480</v>
      </c>
      <c r="R389" s="210">
        <f>R388+R384</f>
        <v>147.93974222221323</v>
      </c>
      <c r="T389" s="201">
        <f t="shared" si="282"/>
        <v>1.4179701029261001E-3</v>
      </c>
      <c r="V389" s="198">
        <f>V388+V384</f>
        <v>2612</v>
      </c>
    </row>
    <row r="390" spans="2:23" ht="15" customHeight="1">
      <c r="C390" s="73"/>
      <c r="D390" s="73"/>
      <c r="E390" s="72" t="s">
        <v>1</v>
      </c>
      <c r="F390" s="189"/>
      <c r="G390" s="189"/>
      <c r="H390" s="100"/>
      <c r="I390" s="189"/>
      <c r="J390" s="189"/>
      <c r="K390" s="189"/>
      <c r="L390" s="189"/>
      <c r="M390" s="189"/>
      <c r="N390" s="189"/>
      <c r="O390" s="189"/>
      <c r="P390" s="189"/>
      <c r="Q390" s="189"/>
      <c r="R390" s="142"/>
      <c r="S390" s="189"/>
      <c r="T390" s="189"/>
      <c r="U390" s="189"/>
      <c r="V390" s="189"/>
      <c r="W390" s="189"/>
    </row>
    <row r="391" spans="2:23" ht="15" customHeight="1">
      <c r="B391" s="68" t="s">
        <v>2771</v>
      </c>
      <c r="C391" s="73" t="s">
        <v>2717</v>
      </c>
      <c r="D391" s="73" t="s">
        <v>2718</v>
      </c>
      <c r="E391" s="76" t="s">
        <v>1956</v>
      </c>
      <c r="F391" s="76">
        <v>7760</v>
      </c>
      <c r="G391" s="76">
        <v>41932</v>
      </c>
      <c r="H391" s="100">
        <f t="shared" si="254"/>
        <v>5.4036082474226808</v>
      </c>
      <c r="J391" s="104">
        <f t="shared" ref="J391:J398" si="283">$J$33</f>
        <v>2.1100000000000001E-2</v>
      </c>
      <c r="K391" s="88"/>
      <c r="L391" s="69">
        <f t="shared" ref="L391:L398" si="284">G391*((1+J391)^2)</f>
        <v>43720.198945719996</v>
      </c>
      <c r="N391" s="69">
        <f t="shared" ref="N391:N398" si="285">L391/$N$6</f>
        <v>24288.999414288886</v>
      </c>
      <c r="P391" s="81">
        <f t="shared" ref="P391:P398" si="286">ROUNDUP(N391/40,0)*40</f>
        <v>24320</v>
      </c>
      <c r="Q391" s="71"/>
      <c r="R391" s="74">
        <f t="shared" ref="R391:R398" si="287">P391-N391</f>
        <v>31.000585711113672</v>
      </c>
      <c r="S391" s="77"/>
      <c r="T391" s="75">
        <f t="shared" ref="T391:T398" si="288">R391/N391</f>
        <v>1.2763220576668321E-3</v>
      </c>
      <c r="U391" s="69"/>
      <c r="V391" s="81">
        <f t="shared" ref="V391:V398" si="289">P391/40</f>
        <v>608</v>
      </c>
      <c r="W391" s="88"/>
    </row>
    <row r="392" spans="2:23" ht="15" customHeight="1">
      <c r="B392" s="68" t="s">
        <v>2771</v>
      </c>
      <c r="C392" s="73" t="s">
        <v>2717</v>
      </c>
      <c r="D392" s="73" t="s">
        <v>2718</v>
      </c>
      <c r="E392" s="76" t="s">
        <v>1957</v>
      </c>
      <c r="F392" s="76">
        <v>4139</v>
      </c>
      <c r="G392" s="76">
        <v>21311</v>
      </c>
      <c r="H392" s="100">
        <f t="shared" si="254"/>
        <v>5.1488282193766608</v>
      </c>
      <c r="J392" s="104">
        <f t="shared" si="283"/>
        <v>2.1100000000000001E-2</v>
      </c>
      <c r="K392" s="88"/>
      <c r="L392" s="69">
        <f t="shared" si="284"/>
        <v>22219.812070309996</v>
      </c>
      <c r="N392" s="69">
        <f t="shared" si="285"/>
        <v>12344.340039061108</v>
      </c>
      <c r="P392" s="81">
        <f t="shared" si="286"/>
        <v>12360</v>
      </c>
      <c r="Q392" s="71"/>
      <c r="R392" s="74">
        <f t="shared" si="287"/>
        <v>15.659960938892254</v>
      </c>
      <c r="S392" s="77"/>
      <c r="T392" s="75">
        <f t="shared" si="288"/>
        <v>1.2685944237877077E-3</v>
      </c>
      <c r="U392" s="69"/>
      <c r="V392" s="81">
        <f t="shared" si="289"/>
        <v>309</v>
      </c>
      <c r="W392" s="88"/>
    </row>
    <row r="393" spans="2:23" ht="15" customHeight="1">
      <c r="B393" s="68" t="s">
        <v>2771</v>
      </c>
      <c r="C393" s="73" t="s">
        <v>2717</v>
      </c>
      <c r="D393" s="73" t="s">
        <v>2718</v>
      </c>
      <c r="E393" s="76" t="s">
        <v>1958</v>
      </c>
      <c r="F393" s="76">
        <v>2320</v>
      </c>
      <c r="G393" s="76">
        <v>13393</v>
      </c>
      <c r="H393" s="100">
        <f t="shared" si="254"/>
        <v>5.7728448275862068</v>
      </c>
      <c r="J393" s="104">
        <f t="shared" si="283"/>
        <v>2.1100000000000001E-2</v>
      </c>
      <c r="L393" s="69">
        <f t="shared" si="284"/>
        <v>13964.147297529998</v>
      </c>
      <c r="N393" s="69">
        <f t="shared" si="285"/>
        <v>7757.8596097388881</v>
      </c>
      <c r="P393" s="81">
        <f t="shared" si="286"/>
        <v>7760</v>
      </c>
      <c r="Q393" s="71"/>
      <c r="R393" s="74">
        <f t="shared" si="287"/>
        <v>2.140390261111861</v>
      </c>
      <c r="S393" s="77"/>
      <c r="T393" s="75">
        <f t="shared" si="288"/>
        <v>2.7589958684285878E-4</v>
      </c>
      <c r="U393" s="69"/>
      <c r="V393" s="81">
        <f t="shared" si="289"/>
        <v>194</v>
      </c>
    </row>
    <row r="394" spans="2:23" ht="15" customHeight="1">
      <c r="B394" s="68" t="s">
        <v>2771</v>
      </c>
      <c r="C394" s="73" t="s">
        <v>2717</v>
      </c>
      <c r="D394" s="73" t="s">
        <v>2718</v>
      </c>
      <c r="E394" s="76" t="s">
        <v>1959</v>
      </c>
      <c r="F394" s="76">
        <v>1997</v>
      </c>
      <c r="G394" s="76">
        <v>11099</v>
      </c>
      <c r="H394" s="100">
        <f t="shared" si="254"/>
        <v>5.5578367551326995</v>
      </c>
      <c r="J394" s="104">
        <f t="shared" si="283"/>
        <v>2.1100000000000001E-2</v>
      </c>
      <c r="L394" s="69">
        <f t="shared" si="284"/>
        <v>11572.319185789998</v>
      </c>
      <c r="N394" s="69">
        <f t="shared" si="285"/>
        <v>6429.0662143277768</v>
      </c>
      <c r="P394" s="81">
        <f t="shared" si="286"/>
        <v>6440</v>
      </c>
      <c r="Q394" s="71"/>
      <c r="R394" s="74">
        <f t="shared" si="287"/>
        <v>10.933785672223166</v>
      </c>
      <c r="S394" s="77"/>
      <c r="T394" s="75">
        <f t="shared" si="288"/>
        <v>1.7006802088701777E-3</v>
      </c>
      <c r="U394" s="69"/>
      <c r="V394" s="81">
        <f t="shared" si="289"/>
        <v>161</v>
      </c>
    </row>
    <row r="395" spans="2:23" ht="15" customHeight="1">
      <c r="B395" s="68" t="s">
        <v>2771</v>
      </c>
      <c r="C395" s="73" t="s">
        <v>2717</v>
      </c>
      <c r="D395" s="73" t="s">
        <v>2718</v>
      </c>
      <c r="E395" s="76" t="s">
        <v>1960</v>
      </c>
      <c r="F395" s="76">
        <v>2345</v>
      </c>
      <c r="G395" s="76">
        <v>11589</v>
      </c>
      <c r="H395" s="100">
        <f t="shared" si="254"/>
        <v>4.9420042643923239</v>
      </c>
      <c r="J395" s="104">
        <f t="shared" si="283"/>
        <v>2.1100000000000001E-2</v>
      </c>
      <c r="L395" s="69">
        <f t="shared" si="284"/>
        <v>12083.215338689999</v>
      </c>
      <c r="N395" s="69">
        <f t="shared" si="285"/>
        <v>6712.8974103833325</v>
      </c>
      <c r="P395" s="81">
        <f t="shared" si="286"/>
        <v>6720</v>
      </c>
      <c r="Q395" s="71"/>
      <c r="R395" s="74">
        <f t="shared" si="287"/>
        <v>7.1025896166675011</v>
      </c>
      <c r="S395" s="77"/>
      <c r="T395" s="75">
        <f t="shared" si="288"/>
        <v>1.0580512679489787E-3</v>
      </c>
      <c r="U395" s="69"/>
      <c r="V395" s="81">
        <f t="shared" si="289"/>
        <v>168</v>
      </c>
    </row>
    <row r="396" spans="2:23" ht="15" customHeight="1">
      <c r="B396" s="68" t="s">
        <v>2771</v>
      </c>
      <c r="C396" s="73" t="s">
        <v>2717</v>
      </c>
      <c r="D396" s="73" t="s">
        <v>2718</v>
      </c>
      <c r="E396" s="76" t="s">
        <v>1961</v>
      </c>
      <c r="F396" s="76">
        <v>4400</v>
      </c>
      <c r="G396" s="76">
        <v>22810</v>
      </c>
      <c r="H396" s="100">
        <f t="shared" si="254"/>
        <v>5.1840909090909095</v>
      </c>
      <c r="J396" s="104">
        <f t="shared" si="283"/>
        <v>2.1100000000000001E-2</v>
      </c>
      <c r="L396" s="69">
        <f t="shared" si="284"/>
        <v>23782.737240099996</v>
      </c>
      <c r="N396" s="69">
        <f t="shared" si="285"/>
        <v>13212.631800055553</v>
      </c>
      <c r="P396" s="81">
        <f t="shared" si="286"/>
        <v>13240</v>
      </c>
      <c r="Q396" s="71"/>
      <c r="R396" s="74">
        <f t="shared" si="287"/>
        <v>27.368199944447042</v>
      </c>
      <c r="S396" s="77"/>
      <c r="T396" s="75">
        <f t="shared" si="288"/>
        <v>2.0713662772568879E-3</v>
      </c>
      <c r="U396" s="69"/>
      <c r="V396" s="81">
        <f t="shared" si="289"/>
        <v>331</v>
      </c>
    </row>
    <row r="397" spans="2:23" ht="15" customHeight="1">
      <c r="B397" s="68" t="s">
        <v>2771</v>
      </c>
      <c r="C397" s="73" t="s">
        <v>2717</v>
      </c>
      <c r="D397" s="73" t="s">
        <v>2718</v>
      </c>
      <c r="E397" s="76" t="s">
        <v>1962</v>
      </c>
      <c r="F397" s="76">
        <v>1086</v>
      </c>
      <c r="G397" s="76">
        <v>5278</v>
      </c>
      <c r="H397" s="100">
        <f t="shared" si="254"/>
        <v>4.8600368324125229</v>
      </c>
      <c r="J397" s="104">
        <f t="shared" si="283"/>
        <v>2.1100000000000001E-2</v>
      </c>
      <c r="L397" s="69">
        <f t="shared" si="284"/>
        <v>5503.0814183799994</v>
      </c>
      <c r="N397" s="69">
        <f t="shared" si="285"/>
        <v>3057.267454655555</v>
      </c>
      <c r="P397" s="81">
        <f t="shared" si="286"/>
        <v>3080</v>
      </c>
      <c r="Q397" s="71"/>
      <c r="R397" s="74">
        <f t="shared" si="287"/>
        <v>22.732545344445043</v>
      </c>
      <c r="S397" s="77"/>
      <c r="T397" s="75">
        <f t="shared" si="288"/>
        <v>7.4355762724743982E-3</v>
      </c>
      <c r="U397" s="69"/>
      <c r="V397" s="81">
        <f t="shared" si="289"/>
        <v>77</v>
      </c>
    </row>
    <row r="398" spans="2:23" ht="15" customHeight="1">
      <c r="B398" s="68" t="s">
        <v>2771</v>
      </c>
      <c r="C398" s="73" t="s">
        <v>2717</v>
      </c>
      <c r="D398" s="73" t="s">
        <v>2718</v>
      </c>
      <c r="E398" s="76" t="s">
        <v>1963</v>
      </c>
      <c r="F398" s="76">
        <v>3424</v>
      </c>
      <c r="G398" s="76">
        <v>17807</v>
      </c>
      <c r="H398" s="100">
        <f t="shared" si="254"/>
        <v>5.2006425233644862</v>
      </c>
      <c r="J398" s="104">
        <f t="shared" si="283"/>
        <v>2.1100000000000001E-2</v>
      </c>
      <c r="L398" s="69">
        <f t="shared" si="284"/>
        <v>18566.383254469998</v>
      </c>
      <c r="N398" s="69">
        <f t="shared" si="285"/>
        <v>10314.657363594442</v>
      </c>
      <c r="P398" s="81">
        <f t="shared" si="286"/>
        <v>10320</v>
      </c>
      <c r="Q398" s="71"/>
      <c r="R398" s="74">
        <f t="shared" si="287"/>
        <v>5.3426364055576414</v>
      </c>
      <c r="S398" s="77"/>
      <c r="T398" s="75">
        <f t="shared" si="288"/>
        <v>5.1796547546159545E-4</v>
      </c>
      <c r="U398" s="69"/>
      <c r="V398" s="81">
        <f t="shared" si="289"/>
        <v>258</v>
      </c>
    </row>
    <row r="399" spans="2:23" ht="15" customHeight="1" thickBot="1">
      <c r="B399" s="97" t="s">
        <v>2771</v>
      </c>
      <c r="C399" s="98" t="s">
        <v>2717</v>
      </c>
      <c r="D399" s="98" t="s">
        <v>2718</v>
      </c>
      <c r="E399" s="97" t="s">
        <v>1</v>
      </c>
      <c r="F399" s="82">
        <f>SUM(F391:F398)</f>
        <v>27471</v>
      </c>
      <c r="G399" s="82">
        <f>SUM(G391:G398)</f>
        <v>145219</v>
      </c>
      <c r="H399" s="192">
        <f t="shared" si="254"/>
        <v>5.2862655163627101</v>
      </c>
      <c r="I399" s="72"/>
      <c r="J399" s="191"/>
      <c r="K399" s="72"/>
      <c r="L399" s="82">
        <f>SUM(L391:L398)</f>
        <v>151411.89475098997</v>
      </c>
      <c r="N399" s="82">
        <f>SUM(N391:N398)</f>
        <v>84117.71930610553</v>
      </c>
      <c r="P399" s="82">
        <f>SUM(P391:P398)</f>
        <v>84240</v>
      </c>
      <c r="Q399" s="71"/>
      <c r="R399" s="177">
        <f>SUM(R391:R398)</f>
        <v>122.28069389445818</v>
      </c>
      <c r="S399" s="77"/>
      <c r="T399" s="83">
        <f t="shared" si="241"/>
        <v>1.4536853222265461E-3</v>
      </c>
      <c r="V399" s="82">
        <f>SUM(V391:V398)</f>
        <v>2106</v>
      </c>
    </row>
    <row r="400" spans="2:23" ht="15" customHeight="1">
      <c r="C400" s="73"/>
      <c r="D400" s="73"/>
      <c r="E400" s="72"/>
      <c r="F400" s="68"/>
      <c r="G400" s="68"/>
    </row>
    <row r="401" spans="2:23" ht="15" customHeight="1">
      <c r="B401" s="68" t="s">
        <v>2771</v>
      </c>
      <c r="C401" s="73" t="s">
        <v>2719</v>
      </c>
      <c r="D401" s="73" t="s">
        <v>2720</v>
      </c>
      <c r="E401" s="76" t="s">
        <v>1964</v>
      </c>
      <c r="F401" s="76">
        <v>3448</v>
      </c>
      <c r="G401" s="76">
        <v>18423</v>
      </c>
      <c r="H401" s="100">
        <f t="shared" si="254"/>
        <v>5.3430974477958237</v>
      </c>
      <c r="J401" s="104">
        <f t="shared" ref="J401:J406" si="290">$J$28</f>
        <v>3.0800000000000001E-2</v>
      </c>
      <c r="L401" s="69">
        <f t="shared" ref="L401:L406" si="291">G401*((1+J401)^2)</f>
        <v>19575.333594719999</v>
      </c>
      <c r="N401" s="69">
        <f t="shared" ref="N401:N406" si="292">L401/$N$6</f>
        <v>10875.1853304</v>
      </c>
      <c r="P401" s="81">
        <f t="shared" ref="P401:P406" si="293">ROUNDUP(N401/40,0)*40</f>
        <v>10880</v>
      </c>
      <c r="Q401" s="71"/>
      <c r="R401" s="74">
        <f t="shared" ref="R401:R406" si="294">P401-N401</f>
        <v>4.8146696000003431</v>
      </c>
      <c r="S401" s="77"/>
      <c r="T401" s="75">
        <f t="shared" ref="T401:T406" si="295">R401/N401</f>
        <v>4.4272069428937769E-4</v>
      </c>
      <c r="U401" s="69"/>
      <c r="V401" s="81">
        <f t="shared" ref="V401:V406" si="296">P401/40</f>
        <v>272</v>
      </c>
    </row>
    <row r="402" spans="2:23" ht="15" customHeight="1">
      <c r="B402" s="68" t="s">
        <v>2771</v>
      </c>
      <c r="C402" s="73" t="s">
        <v>2719</v>
      </c>
      <c r="D402" s="73" t="s">
        <v>2720</v>
      </c>
      <c r="E402" s="76" t="s">
        <v>1965</v>
      </c>
      <c r="F402" s="76">
        <v>4372</v>
      </c>
      <c r="G402" s="76">
        <v>23062</v>
      </c>
      <c r="H402" s="100">
        <f t="shared" si="254"/>
        <v>5.2749313815187557</v>
      </c>
      <c r="J402" s="104">
        <f t="shared" si="290"/>
        <v>3.0800000000000001E-2</v>
      </c>
      <c r="L402" s="69">
        <f t="shared" si="291"/>
        <v>24504.496735679997</v>
      </c>
      <c r="N402" s="69">
        <f t="shared" si="292"/>
        <v>13613.609297599998</v>
      </c>
      <c r="P402" s="81">
        <f t="shared" si="293"/>
        <v>13640</v>
      </c>
      <c r="Q402" s="71"/>
      <c r="R402" s="74">
        <f t="shared" si="294"/>
        <v>26.390702400001828</v>
      </c>
      <c r="S402" s="77"/>
      <c r="T402" s="75">
        <f t="shared" si="295"/>
        <v>1.9385529452982289E-3</v>
      </c>
      <c r="U402" s="69"/>
      <c r="V402" s="81">
        <f t="shared" si="296"/>
        <v>341</v>
      </c>
    </row>
    <row r="403" spans="2:23" ht="15" customHeight="1">
      <c r="B403" s="68" t="s">
        <v>2771</v>
      </c>
      <c r="C403" s="73" t="s">
        <v>2719</v>
      </c>
      <c r="D403" s="73" t="s">
        <v>2720</v>
      </c>
      <c r="E403" s="76" t="s">
        <v>1966</v>
      </c>
      <c r="F403" s="76">
        <v>4521</v>
      </c>
      <c r="G403" s="76">
        <v>22360</v>
      </c>
      <c r="H403" s="100">
        <f t="shared" si="254"/>
        <v>4.9458084494580845</v>
      </c>
      <c r="J403" s="104">
        <f t="shared" si="290"/>
        <v>3.0800000000000001E-2</v>
      </c>
      <c r="L403" s="69">
        <f t="shared" si="291"/>
        <v>23758.587590399999</v>
      </c>
      <c r="N403" s="69">
        <f t="shared" si="292"/>
        <v>13199.215327999998</v>
      </c>
      <c r="P403" s="81">
        <f t="shared" si="293"/>
        <v>13200</v>
      </c>
      <c r="Q403" s="71"/>
      <c r="R403" s="74">
        <f t="shared" si="294"/>
        <v>0.7846720000015921</v>
      </c>
      <c r="S403" s="77"/>
      <c r="T403" s="75">
        <f t="shared" si="295"/>
        <v>5.9448382385052656E-5</v>
      </c>
      <c r="U403" s="69"/>
      <c r="V403" s="81">
        <f t="shared" si="296"/>
        <v>330</v>
      </c>
    </row>
    <row r="404" spans="2:23" ht="15" customHeight="1">
      <c r="B404" s="68" t="s">
        <v>2771</v>
      </c>
      <c r="C404" s="73" t="s">
        <v>2719</v>
      </c>
      <c r="D404" s="73" t="s">
        <v>2720</v>
      </c>
      <c r="E404" s="76" t="s">
        <v>1967</v>
      </c>
      <c r="F404" s="76">
        <v>5505</v>
      </c>
      <c r="G404" s="76">
        <v>29417</v>
      </c>
      <c r="H404" s="100">
        <f t="shared" si="254"/>
        <v>5.343687556766576</v>
      </c>
      <c r="J404" s="104">
        <f t="shared" si="290"/>
        <v>3.0800000000000001E-2</v>
      </c>
      <c r="L404" s="69">
        <f t="shared" si="291"/>
        <v>31256.99334288</v>
      </c>
      <c r="N404" s="69">
        <f t="shared" si="292"/>
        <v>17364.9963016</v>
      </c>
      <c r="P404" s="81">
        <f t="shared" si="293"/>
        <v>17400</v>
      </c>
      <c r="Q404" s="71"/>
      <c r="R404" s="74">
        <f t="shared" si="294"/>
        <v>35.003698399999848</v>
      </c>
      <c r="S404" s="77"/>
      <c r="T404" s="75">
        <f t="shared" si="295"/>
        <v>2.015761926581846E-3</v>
      </c>
      <c r="U404" s="69"/>
      <c r="V404" s="81">
        <f t="shared" si="296"/>
        <v>435</v>
      </c>
    </row>
    <row r="405" spans="2:23" ht="15" customHeight="1">
      <c r="B405" s="68" t="s">
        <v>2771</v>
      </c>
      <c r="C405" s="73" t="s">
        <v>2719</v>
      </c>
      <c r="D405" s="73" t="s">
        <v>2720</v>
      </c>
      <c r="E405" s="76" t="s">
        <v>1968</v>
      </c>
      <c r="F405" s="76">
        <v>5702</v>
      </c>
      <c r="G405" s="76">
        <v>30567</v>
      </c>
      <c r="H405" s="100">
        <f t="shared" si="254"/>
        <v>5.3607506138197127</v>
      </c>
      <c r="J405" s="104">
        <f t="shared" si="290"/>
        <v>3.0800000000000001E-2</v>
      </c>
      <c r="L405" s="69">
        <f t="shared" si="291"/>
        <v>32478.924278879997</v>
      </c>
      <c r="N405" s="69">
        <f t="shared" si="292"/>
        <v>18043.846821599996</v>
      </c>
      <c r="P405" s="81">
        <f t="shared" si="293"/>
        <v>18080</v>
      </c>
      <c r="Q405" s="71"/>
      <c r="R405" s="74">
        <f t="shared" si="294"/>
        <v>36.153178400003526</v>
      </c>
      <c r="S405" s="77"/>
      <c r="T405" s="75">
        <f t="shared" si="295"/>
        <v>2.0036292015472635E-3</v>
      </c>
      <c r="U405" s="69"/>
      <c r="V405" s="81">
        <f t="shared" si="296"/>
        <v>452</v>
      </c>
    </row>
    <row r="406" spans="2:23" ht="15" customHeight="1">
      <c r="B406" s="68" t="s">
        <v>2771</v>
      </c>
      <c r="C406" s="73" t="s">
        <v>2719</v>
      </c>
      <c r="D406" s="73" t="s">
        <v>2720</v>
      </c>
      <c r="E406" s="76" t="s">
        <v>1969</v>
      </c>
      <c r="F406" s="76">
        <v>4598</v>
      </c>
      <c r="G406" s="76">
        <v>24134</v>
      </c>
      <c r="H406" s="100">
        <f t="shared" si="254"/>
        <v>5.2488038277511961</v>
      </c>
      <c r="J406" s="104">
        <f t="shared" si="290"/>
        <v>3.0800000000000001E-2</v>
      </c>
      <c r="L406" s="69">
        <f t="shared" si="291"/>
        <v>25643.548877759997</v>
      </c>
      <c r="N406" s="69">
        <f t="shared" si="292"/>
        <v>14246.416043199997</v>
      </c>
      <c r="P406" s="81">
        <f t="shared" si="293"/>
        <v>14280</v>
      </c>
      <c r="Q406" s="71"/>
      <c r="R406" s="74">
        <f t="shared" si="294"/>
        <v>33.583956800002852</v>
      </c>
      <c r="S406" s="77"/>
      <c r="T406" s="75">
        <f t="shared" si="295"/>
        <v>2.3573617882676479E-3</v>
      </c>
      <c r="U406" s="69"/>
      <c r="V406" s="81">
        <f t="shared" si="296"/>
        <v>357</v>
      </c>
    </row>
    <row r="407" spans="2:23" ht="15" customHeight="1" thickBot="1">
      <c r="B407" s="95" t="s">
        <v>2771</v>
      </c>
      <c r="C407" s="96" t="s">
        <v>2719</v>
      </c>
      <c r="D407" s="96" t="s">
        <v>2720</v>
      </c>
      <c r="E407" s="106"/>
      <c r="F407" s="84">
        <f>SUM(F401:F406)</f>
        <v>28146</v>
      </c>
      <c r="G407" s="84">
        <f>SUM(G401:G406)</f>
        <v>147963</v>
      </c>
      <c r="H407" s="196">
        <f t="shared" si="254"/>
        <v>5.2569814538477937</v>
      </c>
      <c r="I407" s="72"/>
      <c r="J407" s="165"/>
      <c r="K407" s="72"/>
      <c r="L407" s="84">
        <f>SUM(L401:L406)</f>
        <v>157217.88442031998</v>
      </c>
      <c r="N407" s="84">
        <f>SUM(N401:N406)</f>
        <v>87343.269122399986</v>
      </c>
      <c r="P407" s="84">
        <f>SUM(P401:P406)</f>
        <v>87480</v>
      </c>
      <c r="Q407" s="71"/>
      <c r="R407" s="175">
        <f>SUM(R401:R406)</f>
        <v>136.73087760000999</v>
      </c>
      <c r="S407" s="77"/>
      <c r="T407" s="85">
        <f t="shared" si="241"/>
        <v>1.5654426376965559E-3</v>
      </c>
      <c r="V407" s="84">
        <f>SUM(V401:V406)</f>
        <v>2187</v>
      </c>
    </row>
    <row r="408" spans="2:23" ht="15" customHeight="1">
      <c r="B408" s="68" t="s">
        <v>2771</v>
      </c>
      <c r="C408" s="73" t="s">
        <v>2719</v>
      </c>
      <c r="D408" s="73" t="s">
        <v>2721</v>
      </c>
      <c r="E408" s="76" t="s">
        <v>1970</v>
      </c>
      <c r="F408" s="76">
        <v>4964</v>
      </c>
      <c r="G408" s="76">
        <v>24636</v>
      </c>
      <c r="H408" s="100">
        <f t="shared" si="254"/>
        <v>4.9629331184528604</v>
      </c>
      <c r="J408" s="104">
        <f t="shared" ref="J408:J416" si="297">$J$28</f>
        <v>3.0800000000000001E-2</v>
      </c>
      <c r="K408" s="88"/>
      <c r="L408" s="69">
        <f t="shared" ref="L408:L416" si="298">G408*((1+J408)^2)</f>
        <v>26176.948295039998</v>
      </c>
      <c r="N408" s="69">
        <f t="shared" ref="N408:N416" si="299">L408/$N$6</f>
        <v>14542.749052799998</v>
      </c>
      <c r="P408" s="81">
        <f t="shared" ref="P408:P416" si="300">ROUNDUP(N408/40,0)*40</f>
        <v>14560</v>
      </c>
      <c r="Q408" s="71"/>
      <c r="R408" s="74">
        <f t="shared" ref="R408:R416" si="301">P408-N408</f>
        <v>17.250947200001974</v>
      </c>
      <c r="S408" s="77"/>
      <c r="T408" s="75">
        <f t="shared" si="241"/>
        <v>1.1862232606345189E-3</v>
      </c>
      <c r="U408" s="69"/>
      <c r="V408" s="81">
        <f t="shared" ref="V408:V416" si="302">P408/40</f>
        <v>364</v>
      </c>
      <c r="W408" s="88"/>
    </row>
    <row r="409" spans="2:23" ht="15" customHeight="1">
      <c r="B409" s="68" t="s">
        <v>2771</v>
      </c>
      <c r="C409" s="73" t="s">
        <v>2719</v>
      </c>
      <c r="D409" s="73" t="s">
        <v>2721</v>
      </c>
      <c r="E409" s="76" t="s">
        <v>1971</v>
      </c>
      <c r="F409" s="76">
        <v>1992</v>
      </c>
      <c r="G409" s="76">
        <v>9724</v>
      </c>
      <c r="H409" s="100">
        <f t="shared" si="254"/>
        <v>4.881526104417671</v>
      </c>
      <c r="J409" s="104">
        <f t="shared" si="297"/>
        <v>3.0800000000000001E-2</v>
      </c>
      <c r="L409" s="69">
        <f t="shared" si="298"/>
        <v>10332.222975359999</v>
      </c>
      <c r="N409" s="69">
        <f t="shared" si="299"/>
        <v>5740.123875199999</v>
      </c>
      <c r="P409" s="81">
        <f t="shared" si="300"/>
        <v>5760</v>
      </c>
      <c r="Q409" s="71"/>
      <c r="R409" s="74">
        <f t="shared" si="301"/>
        <v>19.87612480000098</v>
      </c>
      <c r="S409" s="77"/>
      <c r="T409" s="75">
        <f t="shared" si="241"/>
        <v>3.4626647842697384E-3</v>
      </c>
      <c r="U409" s="69"/>
      <c r="V409" s="81">
        <f t="shared" si="302"/>
        <v>144</v>
      </c>
    </row>
    <row r="410" spans="2:23" ht="15" customHeight="1">
      <c r="B410" s="68" t="s">
        <v>2771</v>
      </c>
      <c r="C410" s="73" t="s">
        <v>2719</v>
      </c>
      <c r="D410" s="73" t="s">
        <v>2721</v>
      </c>
      <c r="E410" s="76" t="s">
        <v>1972</v>
      </c>
      <c r="F410" s="76">
        <v>6830</v>
      </c>
      <c r="G410" s="76">
        <v>34708</v>
      </c>
      <c r="H410" s="100">
        <f t="shared" si="254"/>
        <v>5.0816983894582721</v>
      </c>
      <c r="J410" s="104">
        <f t="shared" si="297"/>
        <v>3.0800000000000001E-2</v>
      </c>
      <c r="L410" s="69">
        <f t="shared" si="298"/>
        <v>36878.938197119998</v>
      </c>
      <c r="N410" s="69">
        <f t="shared" si="299"/>
        <v>20488.298998399998</v>
      </c>
      <c r="P410" s="81">
        <f t="shared" si="300"/>
        <v>20520</v>
      </c>
      <c r="Q410" s="71"/>
      <c r="R410" s="74">
        <f t="shared" si="301"/>
        <v>31.701001600002201</v>
      </c>
      <c r="S410" s="77"/>
      <c r="T410" s="75">
        <f t="shared" si="241"/>
        <v>1.5472734755812496E-3</v>
      </c>
      <c r="U410" s="69"/>
      <c r="V410" s="81">
        <f t="shared" si="302"/>
        <v>513</v>
      </c>
    </row>
    <row r="411" spans="2:23" ht="15" customHeight="1">
      <c r="B411" s="68" t="s">
        <v>2771</v>
      </c>
      <c r="C411" s="73" t="s">
        <v>2719</v>
      </c>
      <c r="D411" s="73" t="s">
        <v>2721</v>
      </c>
      <c r="E411" s="76" t="s">
        <v>1973</v>
      </c>
      <c r="F411" s="76">
        <v>6298</v>
      </c>
      <c r="G411" s="76">
        <v>31932</v>
      </c>
      <c r="H411" s="100">
        <f t="shared" si="254"/>
        <v>5.0701810098443953</v>
      </c>
      <c r="J411" s="104">
        <f t="shared" si="297"/>
        <v>3.0800000000000001E-2</v>
      </c>
      <c r="L411" s="69">
        <f t="shared" si="298"/>
        <v>33929.303172479995</v>
      </c>
      <c r="N411" s="69">
        <f t="shared" si="299"/>
        <v>18849.612873599996</v>
      </c>
      <c r="P411" s="81">
        <f t="shared" si="300"/>
        <v>18880</v>
      </c>
      <c r="Q411" s="71"/>
      <c r="R411" s="74">
        <f t="shared" si="301"/>
        <v>30.38712640000449</v>
      </c>
      <c r="S411" s="77"/>
      <c r="T411" s="75">
        <f t="shared" si="241"/>
        <v>1.6120822535598844E-3</v>
      </c>
      <c r="U411" s="69"/>
      <c r="V411" s="81">
        <f t="shared" si="302"/>
        <v>472</v>
      </c>
    </row>
    <row r="412" spans="2:23" ht="15" customHeight="1">
      <c r="B412" s="68" t="s">
        <v>2771</v>
      </c>
      <c r="C412" s="73" t="s">
        <v>2719</v>
      </c>
      <c r="D412" s="73" t="s">
        <v>2721</v>
      </c>
      <c r="E412" s="76" t="s">
        <v>1974</v>
      </c>
      <c r="F412" s="76">
        <v>4234</v>
      </c>
      <c r="G412" s="76">
        <v>21079</v>
      </c>
      <c r="H412" s="100">
        <f t="shared" si="254"/>
        <v>4.9785073216816249</v>
      </c>
      <c r="J412" s="104">
        <f t="shared" si="297"/>
        <v>3.0800000000000001E-2</v>
      </c>
      <c r="L412" s="69">
        <f t="shared" si="298"/>
        <v>22397.46278256</v>
      </c>
      <c r="N412" s="69">
        <f t="shared" si="299"/>
        <v>12443.0348792</v>
      </c>
      <c r="P412" s="81">
        <f t="shared" si="300"/>
        <v>12480</v>
      </c>
      <c r="Q412" s="71"/>
      <c r="R412" s="74">
        <f t="shared" si="301"/>
        <v>36.965120799999568</v>
      </c>
      <c r="S412" s="77"/>
      <c r="T412" s="75">
        <f t="shared" si="241"/>
        <v>2.9707479854284686E-3</v>
      </c>
      <c r="U412" s="69"/>
      <c r="V412" s="81">
        <f t="shared" si="302"/>
        <v>312</v>
      </c>
    </row>
    <row r="413" spans="2:23" ht="15" customHeight="1">
      <c r="B413" s="68" t="s">
        <v>2771</v>
      </c>
      <c r="C413" s="73" t="s">
        <v>2719</v>
      </c>
      <c r="D413" s="73" t="s">
        <v>2721</v>
      </c>
      <c r="E413" s="76" t="s">
        <v>1975</v>
      </c>
      <c r="F413" s="76">
        <v>4645</v>
      </c>
      <c r="G413" s="76">
        <v>24197</v>
      </c>
      <c r="H413" s="100">
        <f t="shared" si="254"/>
        <v>5.2092572658772873</v>
      </c>
      <c r="J413" s="104">
        <f t="shared" si="297"/>
        <v>3.0800000000000001E-2</v>
      </c>
      <c r="L413" s="69">
        <f t="shared" si="298"/>
        <v>25710.489442079997</v>
      </c>
      <c r="N413" s="69">
        <f t="shared" si="299"/>
        <v>14283.605245599998</v>
      </c>
      <c r="P413" s="81">
        <f t="shared" si="300"/>
        <v>14320</v>
      </c>
      <c r="Q413" s="71"/>
      <c r="R413" s="74">
        <f t="shared" si="301"/>
        <v>36.394754400002057</v>
      </c>
      <c r="S413" s="77"/>
      <c r="T413" s="75">
        <f t="shared" si="241"/>
        <v>2.5480089777203344E-3</v>
      </c>
      <c r="U413" s="69"/>
      <c r="V413" s="81">
        <f t="shared" si="302"/>
        <v>358</v>
      </c>
    </row>
    <row r="414" spans="2:23" ht="15" customHeight="1">
      <c r="B414" s="68" t="s">
        <v>2771</v>
      </c>
      <c r="C414" s="73" t="s">
        <v>2719</v>
      </c>
      <c r="D414" s="73" t="s">
        <v>2721</v>
      </c>
      <c r="E414" s="76" t="s">
        <v>1976</v>
      </c>
      <c r="F414" s="76">
        <v>7224</v>
      </c>
      <c r="G414" s="76">
        <v>34975</v>
      </c>
      <c r="H414" s="100">
        <f t="shared" si="254"/>
        <v>4.8415005537098557</v>
      </c>
      <c r="J414" s="104">
        <f t="shared" si="297"/>
        <v>3.0800000000000001E-2</v>
      </c>
      <c r="L414" s="69">
        <f t="shared" si="298"/>
        <v>37162.638683999998</v>
      </c>
      <c r="N414" s="69">
        <f t="shared" si="299"/>
        <v>20645.910379999998</v>
      </c>
      <c r="P414" s="81">
        <f t="shared" si="300"/>
        <v>20680</v>
      </c>
      <c r="Q414" s="71"/>
      <c r="R414" s="74">
        <f t="shared" si="301"/>
        <v>34.089620000002469</v>
      </c>
      <c r="S414" s="77"/>
      <c r="T414" s="75">
        <f t="shared" si="241"/>
        <v>1.6511560581521072E-3</v>
      </c>
      <c r="U414" s="69"/>
      <c r="V414" s="81">
        <f t="shared" si="302"/>
        <v>517</v>
      </c>
    </row>
    <row r="415" spans="2:23" ht="15" customHeight="1">
      <c r="B415" s="68" t="s">
        <v>2771</v>
      </c>
      <c r="C415" s="73" t="s">
        <v>2719</v>
      </c>
      <c r="D415" s="73" t="s">
        <v>2721</v>
      </c>
      <c r="E415" s="76" t="s">
        <v>1977</v>
      </c>
      <c r="F415" s="76">
        <v>4025</v>
      </c>
      <c r="G415" s="76">
        <v>20536</v>
      </c>
      <c r="H415" s="100">
        <f t="shared" si="254"/>
        <v>5.102111801242236</v>
      </c>
      <c r="J415" s="104">
        <f t="shared" si="297"/>
        <v>3.0800000000000001E-2</v>
      </c>
      <c r="L415" s="69">
        <f t="shared" si="298"/>
        <v>21820.498871039999</v>
      </c>
      <c r="N415" s="69">
        <f t="shared" si="299"/>
        <v>12122.499372799999</v>
      </c>
      <c r="P415" s="81">
        <f t="shared" si="300"/>
        <v>12160</v>
      </c>
      <c r="Q415" s="71"/>
      <c r="R415" s="74">
        <f t="shared" si="301"/>
        <v>37.500627200000963</v>
      </c>
      <c r="S415" s="77"/>
      <c r="T415" s="75">
        <f t="shared" si="241"/>
        <v>3.0934732225388634E-3</v>
      </c>
      <c r="U415" s="69"/>
      <c r="V415" s="81">
        <f t="shared" si="302"/>
        <v>304</v>
      </c>
    </row>
    <row r="416" spans="2:23" ht="15" customHeight="1">
      <c r="B416" s="68" t="s">
        <v>2771</v>
      </c>
      <c r="C416" s="73" t="s">
        <v>2719</v>
      </c>
      <c r="D416" s="73" t="s">
        <v>2721</v>
      </c>
      <c r="E416" s="76" t="s">
        <v>1978</v>
      </c>
      <c r="F416" s="76">
        <v>7064</v>
      </c>
      <c r="G416" s="76">
        <v>35470</v>
      </c>
      <c r="H416" s="100">
        <f t="shared" si="254"/>
        <v>5.0212344280860703</v>
      </c>
      <c r="J416" s="104">
        <f t="shared" si="297"/>
        <v>3.0800000000000001E-2</v>
      </c>
      <c r="L416" s="69">
        <f t="shared" si="298"/>
        <v>37688.600260799998</v>
      </c>
      <c r="N416" s="69">
        <f t="shared" si="299"/>
        <v>20938.111256</v>
      </c>
      <c r="P416" s="81">
        <f t="shared" si="300"/>
        <v>20960</v>
      </c>
      <c r="Q416" s="71"/>
      <c r="R416" s="74">
        <f t="shared" si="301"/>
        <v>21.888743999999861</v>
      </c>
      <c r="S416" s="77"/>
      <c r="T416" s="75">
        <f t="shared" si="241"/>
        <v>1.0454020294560929E-3</v>
      </c>
      <c r="U416" s="69"/>
      <c r="V416" s="81">
        <f t="shared" si="302"/>
        <v>524</v>
      </c>
    </row>
    <row r="417" spans="2:23" ht="15" customHeight="1" thickBot="1">
      <c r="B417" s="95" t="s">
        <v>2771</v>
      </c>
      <c r="C417" s="96" t="s">
        <v>2719</v>
      </c>
      <c r="D417" s="96" t="s">
        <v>2721</v>
      </c>
      <c r="E417" s="106"/>
      <c r="F417" s="84">
        <f>SUM(F408:F416)</f>
        <v>47276</v>
      </c>
      <c r="G417" s="84">
        <f>SUM(G408:G416)</f>
        <v>237257</v>
      </c>
      <c r="H417" s="196">
        <f t="shared" si="254"/>
        <v>5.018550638801929</v>
      </c>
      <c r="I417" s="72"/>
      <c r="J417" s="165"/>
      <c r="K417" s="72"/>
      <c r="L417" s="84">
        <f>SUM(L408:L416)</f>
        <v>252097.10268047999</v>
      </c>
      <c r="N417" s="84">
        <f>SUM(N408:N416)</f>
        <v>140053.94593359999</v>
      </c>
      <c r="P417" s="84">
        <f>SUM(P408:P416)</f>
        <v>140320</v>
      </c>
      <c r="Q417" s="71"/>
      <c r="R417" s="175">
        <f>SUM(R408:R416)</f>
        <v>266.05406640001456</v>
      </c>
      <c r="S417" s="77"/>
      <c r="T417" s="85">
        <f t="shared" si="241"/>
        <v>1.8996541984340207E-3</v>
      </c>
      <c r="V417" s="84">
        <f>SUM(V408:V416)</f>
        <v>3508</v>
      </c>
    </row>
    <row r="418" spans="2:23" ht="15" customHeight="1" thickBot="1">
      <c r="C418" s="73"/>
      <c r="D418" s="73"/>
      <c r="E418" s="76"/>
      <c r="F418" s="198">
        <f>F417+F407</f>
        <v>75422</v>
      </c>
      <c r="G418" s="198">
        <f>G417+G407</f>
        <v>385220</v>
      </c>
      <c r="H418" s="200">
        <f t="shared" si="254"/>
        <v>5.1075283073904165</v>
      </c>
      <c r="J418" s="188"/>
      <c r="L418" s="198">
        <f>L417+L407</f>
        <v>409314.98710079998</v>
      </c>
      <c r="N418" s="198">
        <f>N417+N407</f>
        <v>227397.21505599999</v>
      </c>
      <c r="P418" s="198">
        <f>P417+P407</f>
        <v>227800</v>
      </c>
      <c r="R418" s="210">
        <f>R417+R407</f>
        <v>402.78494400002455</v>
      </c>
      <c r="T418" s="201">
        <f t="shared" si="241"/>
        <v>1.7712835396899329E-3</v>
      </c>
      <c r="V418" s="198">
        <f>V417+V407</f>
        <v>5695</v>
      </c>
    </row>
    <row r="419" spans="2:23" ht="15" customHeight="1">
      <c r="C419" s="73"/>
      <c r="D419" s="73"/>
      <c r="E419" s="72" t="s">
        <v>1</v>
      </c>
      <c r="F419" s="189"/>
      <c r="G419" s="189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213"/>
      <c r="S419" s="100"/>
      <c r="T419" s="100"/>
      <c r="U419" s="100"/>
      <c r="V419" s="100"/>
      <c r="W419" s="100"/>
    </row>
    <row r="420" spans="2:23" ht="15" customHeight="1">
      <c r="B420" s="68" t="s">
        <v>2771</v>
      </c>
      <c r="C420" s="73" t="s">
        <v>2722</v>
      </c>
      <c r="D420" s="73" t="s">
        <v>2723</v>
      </c>
      <c r="E420" s="76" t="s">
        <v>1979</v>
      </c>
      <c r="F420" s="76">
        <v>7727</v>
      </c>
      <c r="G420" s="76">
        <v>40357</v>
      </c>
      <c r="H420" s="100">
        <f t="shared" si="254"/>
        <v>5.2228549242914459</v>
      </c>
      <c r="J420" s="104">
        <f>$J$30</f>
        <v>9.4899999999999998E-2</v>
      </c>
      <c r="L420" s="69">
        <f t="shared" ref="L420:L424" si="303">G420*((1+J420)^2)</f>
        <v>48380.214145569997</v>
      </c>
      <c r="N420" s="69">
        <f t="shared" ref="N420:N424" si="304">L420/$N$6</f>
        <v>26877.896747538885</v>
      </c>
      <c r="P420" s="81">
        <f t="shared" ref="P420:P424" si="305">ROUNDUP(N420/40,0)*40</f>
        <v>26880</v>
      </c>
      <c r="Q420" s="71"/>
      <c r="R420" s="74">
        <f t="shared" ref="R420:R424" si="306">P420-N420</f>
        <v>2.1032524611146073</v>
      </c>
      <c r="S420" s="77"/>
      <c r="T420" s="75">
        <f t="shared" ref="T420:T424" si="307">R420/N420</f>
        <v>7.8252122212918126E-5</v>
      </c>
      <c r="U420" s="69"/>
      <c r="V420" s="81">
        <f t="shared" ref="V420:V424" si="308">P420/40</f>
        <v>672</v>
      </c>
    </row>
    <row r="421" spans="2:23" ht="15" customHeight="1">
      <c r="B421" s="68" t="s">
        <v>2771</v>
      </c>
      <c r="C421" s="73" t="s">
        <v>2722</v>
      </c>
      <c r="D421" s="73" t="s">
        <v>2723</v>
      </c>
      <c r="E421" s="76" t="s">
        <v>1980</v>
      </c>
      <c r="F421" s="76">
        <v>2274</v>
      </c>
      <c r="G421" s="76">
        <v>11297</v>
      </c>
      <c r="H421" s="100">
        <f t="shared" si="254"/>
        <v>4.9678979771328056</v>
      </c>
      <c r="J421" s="104">
        <f>$J$30</f>
        <v>9.4899999999999998E-2</v>
      </c>
      <c r="L421" s="69">
        <f t="shared" si="303"/>
        <v>13542.91149497</v>
      </c>
      <c r="N421" s="69">
        <f t="shared" si="304"/>
        <v>7523.8397194277777</v>
      </c>
      <c r="P421" s="81">
        <f t="shared" si="305"/>
        <v>7560</v>
      </c>
      <c r="Q421" s="71"/>
      <c r="R421" s="74">
        <f t="shared" si="306"/>
        <v>36.160280572222291</v>
      </c>
      <c r="S421" s="77"/>
      <c r="T421" s="75">
        <f t="shared" si="307"/>
        <v>4.8060939521147117E-3</v>
      </c>
      <c r="U421" s="69"/>
      <c r="V421" s="81">
        <f t="shared" si="308"/>
        <v>189</v>
      </c>
    </row>
    <row r="422" spans="2:23" ht="15" customHeight="1">
      <c r="B422" s="68" t="s">
        <v>2771</v>
      </c>
      <c r="C422" s="73" t="s">
        <v>2722</v>
      </c>
      <c r="D422" s="73" t="s">
        <v>2723</v>
      </c>
      <c r="E422" s="76" t="s">
        <v>1981</v>
      </c>
      <c r="F422" s="76">
        <v>2784</v>
      </c>
      <c r="G422" s="76">
        <v>13489</v>
      </c>
      <c r="H422" s="100">
        <f t="shared" si="254"/>
        <v>4.8451867816091951</v>
      </c>
      <c r="J422" s="104">
        <f>$J$30</f>
        <v>9.4899999999999998E-2</v>
      </c>
      <c r="K422" s="88"/>
      <c r="L422" s="69">
        <f t="shared" si="303"/>
        <v>16170.69426889</v>
      </c>
      <c r="N422" s="69">
        <f t="shared" si="304"/>
        <v>8983.719038272222</v>
      </c>
      <c r="P422" s="81">
        <f t="shared" si="305"/>
        <v>9000</v>
      </c>
      <c r="Q422" s="71"/>
      <c r="R422" s="74">
        <f t="shared" si="306"/>
        <v>16.280961727778049</v>
      </c>
      <c r="S422" s="77"/>
      <c r="T422" s="75">
        <f t="shared" si="307"/>
        <v>1.8122741437502988E-3</v>
      </c>
      <c r="U422" s="69"/>
      <c r="V422" s="81">
        <f t="shared" si="308"/>
        <v>225</v>
      </c>
      <c r="W422" s="88"/>
    </row>
    <row r="423" spans="2:23" ht="15" customHeight="1">
      <c r="B423" s="68" t="s">
        <v>2771</v>
      </c>
      <c r="C423" s="73" t="s">
        <v>2722</v>
      </c>
      <c r="D423" s="73" t="s">
        <v>2723</v>
      </c>
      <c r="E423" s="76" t="s">
        <v>1982</v>
      </c>
      <c r="F423" s="76">
        <v>6894</v>
      </c>
      <c r="G423" s="76">
        <v>35649</v>
      </c>
      <c r="H423" s="100">
        <f t="shared" si="254"/>
        <v>5.1710182767624024</v>
      </c>
      <c r="J423" s="104">
        <f>$J$30</f>
        <v>9.4899999999999998E-2</v>
      </c>
      <c r="L423" s="69">
        <f t="shared" si="303"/>
        <v>42736.235450489999</v>
      </c>
      <c r="N423" s="69">
        <f t="shared" si="304"/>
        <v>23742.353028049998</v>
      </c>
      <c r="P423" s="81">
        <f t="shared" si="305"/>
        <v>23760</v>
      </c>
      <c r="Q423" s="71"/>
      <c r="R423" s="74">
        <f t="shared" si="306"/>
        <v>17.646971950001898</v>
      </c>
      <c r="S423" s="77"/>
      <c r="T423" s="75">
        <f t="shared" si="307"/>
        <v>7.4326971421717061E-4</v>
      </c>
      <c r="U423" s="69"/>
      <c r="V423" s="81">
        <f t="shared" si="308"/>
        <v>594</v>
      </c>
    </row>
    <row r="424" spans="2:23" ht="15" customHeight="1">
      <c r="B424" s="68" t="s">
        <v>2771</v>
      </c>
      <c r="C424" s="73" t="s">
        <v>2722</v>
      </c>
      <c r="D424" s="73" t="s">
        <v>2723</v>
      </c>
      <c r="E424" s="76" t="s">
        <v>1983</v>
      </c>
      <c r="F424" s="76">
        <v>5435</v>
      </c>
      <c r="G424" s="76">
        <v>27302</v>
      </c>
      <c r="H424" s="100">
        <f t="shared" si="254"/>
        <v>5.0233670653173874</v>
      </c>
      <c r="J424" s="104">
        <f>$J$30</f>
        <v>9.4899999999999998E-2</v>
      </c>
      <c r="L424" s="69">
        <f t="shared" si="303"/>
        <v>32729.80168502</v>
      </c>
      <c r="N424" s="69">
        <f t="shared" si="304"/>
        <v>18183.223158344445</v>
      </c>
      <c r="P424" s="81">
        <f t="shared" si="305"/>
        <v>18200</v>
      </c>
      <c r="Q424" s="71"/>
      <c r="R424" s="74">
        <f t="shared" si="306"/>
        <v>16.776841655555472</v>
      </c>
      <c r="S424" s="77"/>
      <c r="T424" s="75">
        <f t="shared" si="307"/>
        <v>9.2265499408208213E-4</v>
      </c>
      <c r="U424" s="69"/>
      <c r="V424" s="81">
        <f t="shared" si="308"/>
        <v>455</v>
      </c>
    </row>
    <row r="425" spans="2:23" ht="15" customHeight="1" thickBot="1">
      <c r="B425" s="97" t="s">
        <v>2771</v>
      </c>
      <c r="C425" s="98" t="s">
        <v>2722</v>
      </c>
      <c r="D425" s="98" t="s">
        <v>2723</v>
      </c>
      <c r="E425" s="109"/>
      <c r="F425" s="82">
        <f>SUM(F420:F424)</f>
        <v>25114</v>
      </c>
      <c r="G425" s="82">
        <f>SUM(G420:G424)</f>
        <v>128094</v>
      </c>
      <c r="H425" s="192">
        <f t="shared" si="254"/>
        <v>5.1005017121924023</v>
      </c>
      <c r="I425" s="72"/>
      <c r="J425" s="191"/>
      <c r="K425" s="72"/>
      <c r="L425" s="82">
        <f>SUM(L420:L424)</f>
        <v>153559.85704494</v>
      </c>
      <c r="N425" s="82">
        <f>SUM(N420:N424)</f>
        <v>85311.03169163334</v>
      </c>
      <c r="P425" s="82">
        <f>SUM(P420:P424)</f>
        <v>85400</v>
      </c>
      <c r="Q425" s="71"/>
      <c r="R425" s="177">
        <f>SUM(R420:R424)</f>
        <v>88.968308366672318</v>
      </c>
      <c r="S425" s="77"/>
      <c r="T425" s="83">
        <f t="shared" si="241"/>
        <v>1.0428699149748726E-3</v>
      </c>
      <c r="V425" s="82">
        <f>SUM(V420:V424)</f>
        <v>2135</v>
      </c>
    </row>
    <row r="426" spans="2:23" ht="15" customHeight="1">
      <c r="C426" s="73"/>
      <c r="D426" s="73"/>
      <c r="E426" s="72" t="s">
        <v>1</v>
      </c>
      <c r="F426" s="189"/>
      <c r="G426" s="189"/>
      <c r="H426" s="100"/>
      <c r="I426" s="189"/>
      <c r="J426" s="189"/>
      <c r="K426" s="189"/>
      <c r="L426" s="189"/>
      <c r="M426" s="189"/>
      <c r="N426" s="189"/>
      <c r="O426" s="189"/>
      <c r="P426" s="189"/>
      <c r="Q426" s="189"/>
      <c r="R426" s="142"/>
      <c r="S426" s="189"/>
      <c r="T426" s="189"/>
      <c r="U426" s="189"/>
      <c r="V426" s="189"/>
      <c r="W426" s="189"/>
    </row>
    <row r="427" spans="2:23" ht="15" customHeight="1">
      <c r="B427" s="68" t="s">
        <v>2771</v>
      </c>
      <c r="C427" s="73" t="s">
        <v>2724</v>
      </c>
      <c r="D427" s="73" t="s">
        <v>2725</v>
      </c>
      <c r="E427" s="76" t="s">
        <v>1984</v>
      </c>
      <c r="F427" s="76">
        <v>2192</v>
      </c>
      <c r="G427" s="76">
        <v>10246</v>
      </c>
      <c r="H427" s="100">
        <f t="shared" ref="H427:H489" si="309">G427/F427</f>
        <v>4.6742700729927007</v>
      </c>
      <c r="J427" s="104">
        <f t="shared" ref="J427:J434" si="310">$J$37</f>
        <v>4.4400000000000002E-2</v>
      </c>
      <c r="L427" s="69">
        <f t="shared" ref="L427:L434" si="311">G427*((1+J427)^2)</f>
        <v>11176.043354559999</v>
      </c>
      <c r="N427" s="69">
        <f t="shared" ref="N427:N434" si="312">L427/$N$6</f>
        <v>6208.9129747555544</v>
      </c>
      <c r="P427" s="81">
        <f t="shared" ref="P427:P434" si="313">ROUNDUP(N427/40,0)*40</f>
        <v>6240</v>
      </c>
      <c r="Q427" s="71"/>
      <c r="R427" s="74">
        <f t="shared" ref="R427:R434" si="314">P427-N427</f>
        <v>31.087025244445613</v>
      </c>
      <c r="S427" s="77"/>
      <c r="T427" s="75">
        <f t="shared" ref="T427:T434" si="315">R427/N427</f>
        <v>5.006838615847972E-3</v>
      </c>
      <c r="U427" s="69"/>
      <c r="V427" s="81">
        <f t="shared" ref="V427:V434" si="316">P427/40</f>
        <v>156</v>
      </c>
    </row>
    <row r="428" spans="2:23" ht="15" customHeight="1">
      <c r="B428" s="68" t="s">
        <v>2771</v>
      </c>
      <c r="C428" s="73" t="s">
        <v>2724</v>
      </c>
      <c r="D428" s="73" t="s">
        <v>2725</v>
      </c>
      <c r="E428" s="76" t="s">
        <v>1985</v>
      </c>
      <c r="F428" s="76">
        <v>2644</v>
      </c>
      <c r="G428" s="76">
        <v>12731</v>
      </c>
      <c r="H428" s="100">
        <f t="shared" si="309"/>
        <v>4.8150529500756427</v>
      </c>
      <c r="J428" s="104">
        <f t="shared" si="310"/>
        <v>4.4400000000000002E-2</v>
      </c>
      <c r="L428" s="69">
        <f t="shared" si="311"/>
        <v>13886.610184159999</v>
      </c>
      <c r="N428" s="69">
        <f t="shared" si="312"/>
        <v>7714.7834356444437</v>
      </c>
      <c r="P428" s="81">
        <f t="shared" si="313"/>
        <v>7720</v>
      </c>
      <c r="Q428" s="71"/>
      <c r="R428" s="74">
        <f t="shared" si="314"/>
        <v>5.2165643555563292</v>
      </c>
      <c r="S428" s="77"/>
      <c r="T428" s="75">
        <f t="shared" si="315"/>
        <v>6.761776787478378E-4</v>
      </c>
      <c r="U428" s="69"/>
      <c r="V428" s="81">
        <f t="shared" si="316"/>
        <v>193</v>
      </c>
    </row>
    <row r="429" spans="2:23" ht="15" customHeight="1">
      <c r="B429" s="68" t="s">
        <v>2771</v>
      </c>
      <c r="C429" s="73" t="s">
        <v>2724</v>
      </c>
      <c r="D429" s="73" t="s">
        <v>2725</v>
      </c>
      <c r="E429" s="76" t="s">
        <v>1986</v>
      </c>
      <c r="F429" s="76">
        <v>3109</v>
      </c>
      <c r="G429" s="76">
        <v>14943</v>
      </c>
      <c r="H429" s="100">
        <f t="shared" si="309"/>
        <v>4.806368607269218</v>
      </c>
      <c r="J429" s="104">
        <f t="shared" si="310"/>
        <v>4.4400000000000002E-2</v>
      </c>
      <c r="L429" s="69">
        <f t="shared" si="311"/>
        <v>16299.39643248</v>
      </c>
      <c r="N429" s="69">
        <f t="shared" si="312"/>
        <v>9055.2202402666662</v>
      </c>
      <c r="P429" s="81">
        <f t="shared" si="313"/>
        <v>9080</v>
      </c>
      <c r="Q429" s="71"/>
      <c r="R429" s="74">
        <f t="shared" si="314"/>
        <v>24.779759733333776</v>
      </c>
      <c r="S429" s="77"/>
      <c r="T429" s="75">
        <f t="shared" si="315"/>
        <v>2.7365165148765104E-3</v>
      </c>
      <c r="U429" s="69"/>
      <c r="V429" s="81">
        <f t="shared" si="316"/>
        <v>227</v>
      </c>
    </row>
    <row r="430" spans="2:23" ht="15" customHeight="1">
      <c r="B430" s="68" t="s">
        <v>2771</v>
      </c>
      <c r="C430" s="73" t="s">
        <v>2724</v>
      </c>
      <c r="D430" s="73" t="s">
        <v>2725</v>
      </c>
      <c r="E430" s="76" t="s">
        <v>1987</v>
      </c>
      <c r="F430" s="76">
        <v>3083</v>
      </c>
      <c r="G430" s="76">
        <v>15271</v>
      </c>
      <c r="H430" s="100">
        <f t="shared" si="309"/>
        <v>4.9532922478105741</v>
      </c>
      <c r="J430" s="104">
        <f t="shared" si="310"/>
        <v>4.4400000000000002E-2</v>
      </c>
      <c r="L430" s="69">
        <f t="shared" si="311"/>
        <v>16657.169438559999</v>
      </c>
      <c r="N430" s="69">
        <f t="shared" si="312"/>
        <v>9253.983021422222</v>
      </c>
      <c r="P430" s="81">
        <f t="shared" si="313"/>
        <v>9280</v>
      </c>
      <c r="Q430" s="71"/>
      <c r="R430" s="74">
        <f t="shared" si="314"/>
        <v>26.016978577777991</v>
      </c>
      <c r="S430" s="77"/>
      <c r="T430" s="75">
        <f t="shared" si="315"/>
        <v>2.8114357371902231E-3</v>
      </c>
      <c r="U430" s="69"/>
      <c r="V430" s="81">
        <f t="shared" si="316"/>
        <v>232</v>
      </c>
    </row>
    <row r="431" spans="2:23" ht="15" customHeight="1">
      <c r="B431" s="68" t="s">
        <v>2771</v>
      </c>
      <c r="C431" s="73" t="s">
        <v>2724</v>
      </c>
      <c r="D431" s="73" t="s">
        <v>2725</v>
      </c>
      <c r="E431" s="76" t="s">
        <v>1988</v>
      </c>
      <c r="F431" s="76">
        <v>4815</v>
      </c>
      <c r="G431" s="76">
        <v>22187</v>
      </c>
      <c r="H431" s="100">
        <f t="shared" si="309"/>
        <v>4.6078920041536868</v>
      </c>
      <c r="J431" s="104">
        <f t="shared" si="310"/>
        <v>4.4400000000000002E-2</v>
      </c>
      <c r="L431" s="69">
        <f t="shared" si="311"/>
        <v>24200.944164320001</v>
      </c>
      <c r="N431" s="69">
        <f t="shared" si="312"/>
        <v>13444.968980177779</v>
      </c>
      <c r="P431" s="81">
        <f t="shared" si="313"/>
        <v>13480</v>
      </c>
      <c r="Q431" s="71"/>
      <c r="R431" s="74">
        <f t="shared" si="314"/>
        <v>35.031019822221424</v>
      </c>
      <c r="S431" s="77"/>
      <c r="T431" s="75">
        <f t="shared" si="315"/>
        <v>2.6055113904590219E-3</v>
      </c>
      <c r="U431" s="69"/>
      <c r="V431" s="81">
        <f t="shared" si="316"/>
        <v>337</v>
      </c>
    </row>
    <row r="432" spans="2:23" ht="15" customHeight="1">
      <c r="B432" s="68" t="s">
        <v>2771</v>
      </c>
      <c r="C432" s="73" t="s">
        <v>2724</v>
      </c>
      <c r="D432" s="73" t="s">
        <v>2725</v>
      </c>
      <c r="E432" s="76" t="s">
        <v>1989</v>
      </c>
      <c r="F432" s="76">
        <v>2897</v>
      </c>
      <c r="G432" s="76">
        <v>13878</v>
      </c>
      <c r="H432" s="100">
        <f t="shared" si="309"/>
        <v>4.7904729030031064</v>
      </c>
      <c r="J432" s="104">
        <f t="shared" si="310"/>
        <v>4.4400000000000002E-2</v>
      </c>
      <c r="K432" s="88"/>
      <c r="L432" s="69">
        <f t="shared" si="311"/>
        <v>15137.724934079999</v>
      </c>
      <c r="N432" s="69">
        <f t="shared" si="312"/>
        <v>8409.8471855999996</v>
      </c>
      <c r="P432" s="81">
        <f t="shared" si="313"/>
        <v>8440</v>
      </c>
      <c r="Q432" s="71"/>
      <c r="R432" s="74">
        <f t="shared" si="314"/>
        <v>30.152814400000352</v>
      </c>
      <c r="S432" s="77"/>
      <c r="T432" s="75">
        <f t="shared" si="315"/>
        <v>3.5854176341789381E-3</v>
      </c>
      <c r="U432" s="69"/>
      <c r="V432" s="81">
        <f t="shared" si="316"/>
        <v>211</v>
      </c>
      <c r="W432" s="88"/>
    </row>
    <row r="433" spans="2:23" ht="15" customHeight="1">
      <c r="B433" s="68" t="s">
        <v>2771</v>
      </c>
      <c r="C433" s="73" t="s">
        <v>2724</v>
      </c>
      <c r="D433" s="73" t="s">
        <v>2725</v>
      </c>
      <c r="E433" s="76" t="s">
        <v>1990</v>
      </c>
      <c r="F433" s="76">
        <v>2115</v>
      </c>
      <c r="G433" s="76">
        <v>10144</v>
      </c>
      <c r="H433" s="100">
        <f t="shared" si="309"/>
        <v>4.7962174940898343</v>
      </c>
      <c r="J433" s="104">
        <f t="shared" si="310"/>
        <v>4.4400000000000002E-2</v>
      </c>
      <c r="L433" s="69">
        <f t="shared" si="311"/>
        <v>11064.784675839999</v>
      </c>
      <c r="N433" s="69">
        <f t="shared" si="312"/>
        <v>6147.1025976888886</v>
      </c>
      <c r="P433" s="81">
        <f t="shared" si="313"/>
        <v>6160</v>
      </c>
      <c r="Q433" s="71"/>
      <c r="R433" s="74">
        <f t="shared" si="314"/>
        <v>12.897402311111364</v>
      </c>
      <c r="S433" s="77"/>
      <c r="T433" s="75">
        <f t="shared" si="315"/>
        <v>2.0981270616762392E-3</v>
      </c>
      <c r="U433" s="69"/>
      <c r="V433" s="81">
        <f t="shared" si="316"/>
        <v>154</v>
      </c>
    </row>
    <row r="434" spans="2:23" ht="15" customHeight="1">
      <c r="B434" s="68" t="s">
        <v>2771</v>
      </c>
      <c r="C434" s="73" t="s">
        <v>2724</v>
      </c>
      <c r="D434" s="73" t="s">
        <v>2725</v>
      </c>
      <c r="E434" s="76" t="s">
        <v>1991</v>
      </c>
      <c r="F434" s="76">
        <v>1418</v>
      </c>
      <c r="G434" s="76">
        <v>6217</v>
      </c>
      <c r="H434" s="100">
        <f t="shared" si="309"/>
        <v>4.3843441466854722</v>
      </c>
      <c r="J434" s="104">
        <f t="shared" si="310"/>
        <v>4.4400000000000002E-2</v>
      </c>
      <c r="L434" s="69">
        <f t="shared" si="311"/>
        <v>6781.3255451200002</v>
      </c>
      <c r="N434" s="69">
        <f t="shared" si="312"/>
        <v>3767.4030806222222</v>
      </c>
      <c r="P434" s="81">
        <f t="shared" si="313"/>
        <v>3800</v>
      </c>
      <c r="Q434" s="71"/>
      <c r="R434" s="74">
        <f t="shared" si="314"/>
        <v>32.596919377777795</v>
      </c>
      <c r="S434" s="77"/>
      <c r="T434" s="75">
        <f t="shared" si="315"/>
        <v>8.6523577860413339E-3</v>
      </c>
      <c r="U434" s="69"/>
      <c r="V434" s="81">
        <f t="shared" si="316"/>
        <v>95</v>
      </c>
    </row>
    <row r="435" spans="2:23" ht="15" customHeight="1" thickBot="1">
      <c r="B435" s="97" t="s">
        <v>2771</v>
      </c>
      <c r="C435" s="98" t="s">
        <v>2724</v>
      </c>
      <c r="D435" s="98" t="s">
        <v>2725</v>
      </c>
      <c r="E435" s="109"/>
      <c r="F435" s="82">
        <f>SUM(F427:F434)</f>
        <v>22273</v>
      </c>
      <c r="G435" s="82">
        <f>SUM(G427:G434)</f>
        <v>105617</v>
      </c>
      <c r="H435" s="192">
        <f t="shared" si="309"/>
        <v>4.7419296906568489</v>
      </c>
      <c r="I435" s="72"/>
      <c r="J435" s="191"/>
      <c r="K435" s="72"/>
      <c r="L435" s="82">
        <f>SUM(L427:L434)</f>
        <v>115203.99872911999</v>
      </c>
      <c r="N435" s="82">
        <f>SUM(N427:N434)</f>
        <v>64002.221516177779</v>
      </c>
      <c r="P435" s="82">
        <f>SUM(P427:P434)</f>
        <v>64200</v>
      </c>
      <c r="Q435" s="71"/>
      <c r="R435" s="177">
        <f>SUM(R427:R434)</f>
        <v>197.77848382222464</v>
      </c>
      <c r="S435" s="77"/>
      <c r="T435" s="83">
        <f t="shared" si="241"/>
        <v>3.0901815458426293E-3</v>
      </c>
      <c r="V435" s="82">
        <f>SUM(V427:V434)</f>
        <v>1605</v>
      </c>
    </row>
    <row r="436" spans="2:23" ht="15" customHeight="1">
      <c r="C436" s="73"/>
      <c r="D436" s="73"/>
      <c r="E436" s="72" t="s">
        <v>1</v>
      </c>
      <c r="F436" s="189"/>
      <c r="G436" s="189"/>
      <c r="H436" s="100"/>
      <c r="I436" s="189"/>
      <c r="J436" s="189"/>
      <c r="K436" s="189"/>
      <c r="L436" s="189"/>
      <c r="M436" s="189"/>
      <c r="N436" s="189"/>
      <c r="O436" s="189"/>
      <c r="P436" s="189"/>
      <c r="Q436" s="189"/>
      <c r="R436" s="142"/>
      <c r="S436" s="189"/>
      <c r="T436" s="189"/>
      <c r="U436" s="189"/>
      <c r="V436" s="189"/>
      <c r="W436" s="189"/>
    </row>
    <row r="437" spans="2:23" ht="15" customHeight="1">
      <c r="B437" s="68" t="s">
        <v>2771</v>
      </c>
      <c r="C437" s="73" t="s">
        <v>2726</v>
      </c>
      <c r="D437" s="73" t="s">
        <v>2727</v>
      </c>
      <c r="E437" s="73" t="s">
        <v>2728</v>
      </c>
      <c r="F437" s="76">
        <v>6839</v>
      </c>
      <c r="G437" s="76">
        <v>34380</v>
      </c>
      <c r="H437" s="100">
        <f t="shared" si="309"/>
        <v>5.0270507384120489</v>
      </c>
      <c r="J437" s="104">
        <f t="shared" ref="J437:J448" si="317">$J$35</f>
        <v>3.0700000000000002E-2</v>
      </c>
      <c r="L437" s="69">
        <f t="shared" ref="L437:L448" si="318">G437*((1+J437)^2)</f>
        <v>36523.334806199993</v>
      </c>
      <c r="N437" s="69">
        <f t="shared" ref="N437:N448" si="319">L437/$N$6</f>
        <v>20290.741558999995</v>
      </c>
      <c r="P437" s="81">
        <f t="shared" ref="P437:P448" si="320">ROUNDUP(N437/40,0)*40</f>
        <v>20320</v>
      </c>
      <c r="Q437" s="71"/>
      <c r="R437" s="74">
        <f t="shared" ref="R437:R448" si="321">P437-N437</f>
        <v>29.258441000005405</v>
      </c>
      <c r="S437" s="77"/>
      <c r="T437" s="75">
        <f t="shared" ref="T437:T448" si="322">R437/N437</f>
        <v>1.441960162714101E-3</v>
      </c>
      <c r="U437" s="69"/>
      <c r="V437" s="81">
        <f t="shared" ref="V437:V448" si="323">P437/40</f>
        <v>508</v>
      </c>
    </row>
    <row r="438" spans="2:23" ht="15" customHeight="1">
      <c r="B438" s="68" t="s">
        <v>2771</v>
      </c>
      <c r="C438" s="73" t="s">
        <v>2726</v>
      </c>
      <c r="D438" s="73" t="s">
        <v>2727</v>
      </c>
      <c r="E438" s="73" t="s">
        <v>2729</v>
      </c>
      <c r="F438" s="76">
        <v>3660</v>
      </c>
      <c r="G438" s="76">
        <v>17690</v>
      </c>
      <c r="H438" s="100">
        <f t="shared" si="309"/>
        <v>4.833333333333333</v>
      </c>
      <c r="J438" s="104">
        <f t="shared" si="317"/>
        <v>3.0700000000000002E-2</v>
      </c>
      <c r="L438" s="69">
        <f t="shared" si="318"/>
        <v>18792.838648099998</v>
      </c>
      <c r="N438" s="69">
        <f t="shared" si="319"/>
        <v>10440.46591561111</v>
      </c>
      <c r="P438" s="81">
        <f t="shared" si="320"/>
        <v>10480</v>
      </c>
      <c r="Q438" s="71"/>
      <c r="R438" s="74">
        <f t="shared" si="321"/>
        <v>39.534084388889823</v>
      </c>
      <c r="S438" s="77"/>
      <c r="T438" s="75">
        <f t="shared" si="322"/>
        <v>3.7866207033707632E-3</v>
      </c>
      <c r="U438" s="69"/>
      <c r="V438" s="81">
        <f t="shared" si="323"/>
        <v>262</v>
      </c>
    </row>
    <row r="439" spans="2:23" ht="15" customHeight="1">
      <c r="B439" s="68" t="s">
        <v>2771</v>
      </c>
      <c r="C439" s="73" t="s">
        <v>2726</v>
      </c>
      <c r="D439" s="73" t="s">
        <v>2727</v>
      </c>
      <c r="E439" s="73" t="s">
        <v>2730</v>
      </c>
      <c r="F439" s="76">
        <v>6047</v>
      </c>
      <c r="G439" s="76">
        <v>30233</v>
      </c>
      <c r="H439" s="100">
        <f t="shared" si="309"/>
        <v>4.999669257483049</v>
      </c>
      <c r="J439" s="104">
        <f t="shared" si="317"/>
        <v>3.0700000000000002E-2</v>
      </c>
      <c r="L439" s="69">
        <f t="shared" si="318"/>
        <v>32117.800500169993</v>
      </c>
      <c r="N439" s="69">
        <f t="shared" si="319"/>
        <v>17843.222500094442</v>
      </c>
      <c r="P439" s="81">
        <f t="shared" si="320"/>
        <v>17880</v>
      </c>
      <c r="Q439" s="71"/>
      <c r="R439" s="74">
        <f t="shared" si="321"/>
        <v>36.777499905558216</v>
      </c>
      <c r="S439" s="77"/>
      <c r="T439" s="75">
        <f t="shared" si="322"/>
        <v>2.0611467410308624E-3</v>
      </c>
      <c r="U439" s="69"/>
      <c r="V439" s="81">
        <f t="shared" si="323"/>
        <v>447</v>
      </c>
    </row>
    <row r="440" spans="2:23" ht="15" customHeight="1">
      <c r="B440" s="68" t="s">
        <v>2771</v>
      </c>
      <c r="C440" s="73" t="s">
        <v>2726</v>
      </c>
      <c r="D440" s="73" t="s">
        <v>2727</v>
      </c>
      <c r="E440" s="73" t="s">
        <v>2731</v>
      </c>
      <c r="F440" s="76">
        <v>6144</v>
      </c>
      <c r="G440" s="76">
        <v>30499</v>
      </c>
      <c r="H440" s="100">
        <f t="shared" si="309"/>
        <v>4.964029947916667</v>
      </c>
      <c r="J440" s="104">
        <f t="shared" si="317"/>
        <v>3.0700000000000002E-2</v>
      </c>
      <c r="L440" s="69">
        <f t="shared" si="318"/>
        <v>32400.383602509995</v>
      </c>
      <c r="N440" s="69">
        <f t="shared" si="319"/>
        <v>18000.213112505553</v>
      </c>
      <c r="P440" s="81">
        <f t="shared" si="320"/>
        <v>18040</v>
      </c>
      <c r="Q440" s="71"/>
      <c r="R440" s="74">
        <f t="shared" si="321"/>
        <v>39.786887494447001</v>
      </c>
      <c r="S440" s="77"/>
      <c r="T440" s="75">
        <f t="shared" si="322"/>
        <v>2.2103564688800972E-3</v>
      </c>
      <c r="U440" s="69"/>
      <c r="V440" s="81">
        <f t="shared" si="323"/>
        <v>451</v>
      </c>
    </row>
    <row r="441" spans="2:23" ht="15" customHeight="1">
      <c r="B441" s="68" t="s">
        <v>2771</v>
      </c>
      <c r="C441" s="73" t="s">
        <v>2726</v>
      </c>
      <c r="D441" s="73" t="s">
        <v>2727</v>
      </c>
      <c r="E441" s="73" t="s">
        <v>2732</v>
      </c>
      <c r="F441" s="76">
        <v>9771</v>
      </c>
      <c r="G441" s="76">
        <v>47406</v>
      </c>
      <c r="H441" s="100">
        <f t="shared" si="309"/>
        <v>4.8517040221062331</v>
      </c>
      <c r="J441" s="104">
        <f t="shared" si="317"/>
        <v>3.0700000000000002E-2</v>
      </c>
      <c r="L441" s="69">
        <f t="shared" si="318"/>
        <v>50361.408080939989</v>
      </c>
      <c r="N441" s="69">
        <f t="shared" si="319"/>
        <v>27978.56004496666</v>
      </c>
      <c r="P441" s="81">
        <f t="shared" si="320"/>
        <v>28000</v>
      </c>
      <c r="Q441" s="71"/>
      <c r="R441" s="74">
        <f t="shared" si="321"/>
        <v>21.439955033340084</v>
      </c>
      <c r="S441" s="77"/>
      <c r="T441" s="75">
        <f t="shared" si="322"/>
        <v>7.6629944496364917E-4</v>
      </c>
      <c r="U441" s="69"/>
      <c r="V441" s="81">
        <f t="shared" si="323"/>
        <v>700</v>
      </c>
    </row>
    <row r="442" spans="2:23" ht="15" customHeight="1">
      <c r="B442" s="68" t="s">
        <v>2771</v>
      </c>
      <c r="C442" s="73" t="s">
        <v>2726</v>
      </c>
      <c r="D442" s="73" t="s">
        <v>2727</v>
      </c>
      <c r="E442" s="73" t="s">
        <v>2733</v>
      </c>
      <c r="F442" s="76">
        <v>8002</v>
      </c>
      <c r="G442" s="76">
        <v>41205</v>
      </c>
      <c r="H442" s="100">
        <f t="shared" si="309"/>
        <v>5.1493376655836043</v>
      </c>
      <c r="J442" s="104">
        <f t="shared" si="317"/>
        <v>3.0700000000000002E-2</v>
      </c>
      <c r="L442" s="69">
        <f t="shared" si="318"/>
        <v>43773.822300449989</v>
      </c>
      <c r="N442" s="69">
        <f t="shared" si="319"/>
        <v>24318.79016691666</v>
      </c>
      <c r="P442" s="81">
        <f t="shared" si="320"/>
        <v>24320</v>
      </c>
      <c r="Q442" s="71"/>
      <c r="R442" s="74">
        <f t="shared" si="321"/>
        <v>1.2098330833396176</v>
      </c>
      <c r="S442" s="77"/>
      <c r="T442" s="75">
        <f t="shared" si="322"/>
        <v>4.9748900954187983E-5</v>
      </c>
      <c r="U442" s="69"/>
      <c r="V442" s="81">
        <f t="shared" si="323"/>
        <v>608</v>
      </c>
    </row>
    <row r="443" spans="2:23" ht="15" customHeight="1">
      <c r="B443" s="68" t="s">
        <v>2771</v>
      </c>
      <c r="C443" s="73" t="s">
        <v>2726</v>
      </c>
      <c r="D443" s="73" t="s">
        <v>2727</v>
      </c>
      <c r="E443" s="73" t="s">
        <v>2734</v>
      </c>
      <c r="F443" s="76">
        <v>10655</v>
      </c>
      <c r="G443" s="76">
        <v>55253</v>
      </c>
      <c r="H443" s="100">
        <f t="shared" si="309"/>
        <v>5.1856405443453779</v>
      </c>
      <c r="J443" s="104">
        <f t="shared" si="317"/>
        <v>3.0700000000000002E-2</v>
      </c>
      <c r="L443" s="69">
        <f t="shared" si="318"/>
        <v>58697.60959996999</v>
      </c>
      <c r="N443" s="69">
        <f t="shared" si="319"/>
        <v>32609.783111094439</v>
      </c>
      <c r="P443" s="81">
        <f t="shared" si="320"/>
        <v>32640</v>
      </c>
      <c r="Q443" s="71"/>
      <c r="R443" s="74">
        <f t="shared" si="321"/>
        <v>30.216888905561063</v>
      </c>
      <c r="S443" s="77"/>
      <c r="T443" s="75">
        <f t="shared" si="322"/>
        <v>9.26620358148924E-4</v>
      </c>
      <c r="U443" s="69"/>
      <c r="V443" s="81">
        <f t="shared" si="323"/>
        <v>816</v>
      </c>
    </row>
    <row r="444" spans="2:23" ht="15" customHeight="1">
      <c r="B444" s="68" t="s">
        <v>2771</v>
      </c>
      <c r="C444" s="73" t="s">
        <v>2726</v>
      </c>
      <c r="D444" s="73" t="s">
        <v>2727</v>
      </c>
      <c r="E444" s="73" t="s">
        <v>2735</v>
      </c>
      <c r="F444" s="76">
        <v>7255</v>
      </c>
      <c r="G444" s="76">
        <v>38053</v>
      </c>
      <c r="H444" s="100">
        <f t="shared" si="309"/>
        <v>5.2450723638869743</v>
      </c>
      <c r="J444" s="104">
        <f t="shared" si="317"/>
        <v>3.0700000000000002E-2</v>
      </c>
      <c r="L444" s="69">
        <f t="shared" si="318"/>
        <v>40425.318771969993</v>
      </c>
      <c r="N444" s="69">
        <f t="shared" si="319"/>
        <v>22458.510428872218</v>
      </c>
      <c r="P444" s="81">
        <f t="shared" si="320"/>
        <v>22480</v>
      </c>
      <c r="Q444" s="71"/>
      <c r="R444" s="74">
        <f t="shared" si="321"/>
        <v>21.489571127782256</v>
      </c>
      <c r="S444" s="77"/>
      <c r="T444" s="75">
        <f t="shared" si="322"/>
        <v>9.5685647522534211E-4</v>
      </c>
      <c r="U444" s="69"/>
      <c r="V444" s="81">
        <f t="shared" si="323"/>
        <v>562</v>
      </c>
    </row>
    <row r="445" spans="2:23" ht="15" customHeight="1">
      <c r="B445" s="68" t="s">
        <v>2771</v>
      </c>
      <c r="C445" s="73" t="s">
        <v>2726</v>
      </c>
      <c r="D445" s="73" t="s">
        <v>2727</v>
      </c>
      <c r="E445" s="73" t="s">
        <v>2736</v>
      </c>
      <c r="F445" s="76">
        <v>5224</v>
      </c>
      <c r="G445" s="76">
        <v>27131</v>
      </c>
      <c r="H445" s="100">
        <f t="shared" si="309"/>
        <v>5.1935298621745787</v>
      </c>
      <c r="J445" s="104">
        <f t="shared" si="317"/>
        <v>3.0700000000000002E-2</v>
      </c>
      <c r="L445" s="69">
        <f t="shared" si="318"/>
        <v>28822.414096189994</v>
      </c>
      <c r="N445" s="69">
        <f t="shared" si="319"/>
        <v>16012.452275661108</v>
      </c>
      <c r="P445" s="81">
        <f t="shared" si="320"/>
        <v>16040</v>
      </c>
      <c r="Q445" s="71"/>
      <c r="R445" s="74">
        <f t="shared" si="321"/>
        <v>27.547724338892294</v>
      </c>
      <c r="S445" s="77"/>
      <c r="T445" s="75">
        <f t="shared" si="322"/>
        <v>1.7203938450305188E-3</v>
      </c>
      <c r="U445" s="69"/>
      <c r="V445" s="81">
        <f t="shared" si="323"/>
        <v>401</v>
      </c>
    </row>
    <row r="446" spans="2:23" ht="15" customHeight="1">
      <c r="B446" s="68" t="s">
        <v>2771</v>
      </c>
      <c r="C446" s="73" t="s">
        <v>2726</v>
      </c>
      <c r="D446" s="73" t="s">
        <v>2727</v>
      </c>
      <c r="E446" s="73" t="s">
        <v>2737</v>
      </c>
      <c r="F446" s="76">
        <v>5793</v>
      </c>
      <c r="G446" s="76">
        <v>28186</v>
      </c>
      <c r="H446" s="100">
        <f t="shared" si="309"/>
        <v>4.8655273606076301</v>
      </c>
      <c r="J446" s="104">
        <f t="shared" si="317"/>
        <v>3.0700000000000002E-2</v>
      </c>
      <c r="L446" s="69">
        <f t="shared" si="318"/>
        <v>29943.185423139996</v>
      </c>
      <c r="N446" s="69">
        <f t="shared" si="319"/>
        <v>16635.103012855554</v>
      </c>
      <c r="P446" s="81">
        <f t="shared" si="320"/>
        <v>16640</v>
      </c>
      <c r="Q446" s="71"/>
      <c r="R446" s="74">
        <f t="shared" si="321"/>
        <v>4.8969871444460296</v>
      </c>
      <c r="S446" s="77"/>
      <c r="T446" s="75">
        <f t="shared" si="322"/>
        <v>2.9437672496897998E-4</v>
      </c>
      <c r="U446" s="69"/>
      <c r="V446" s="81">
        <f t="shared" si="323"/>
        <v>416</v>
      </c>
    </row>
    <row r="447" spans="2:23" ht="15" customHeight="1">
      <c r="B447" s="68" t="s">
        <v>2771</v>
      </c>
      <c r="C447" s="73" t="s">
        <v>2726</v>
      </c>
      <c r="D447" s="73" t="s">
        <v>2727</v>
      </c>
      <c r="E447" s="73" t="s">
        <v>2738</v>
      </c>
      <c r="F447" s="76">
        <v>5615</v>
      </c>
      <c r="G447" s="76">
        <v>26118</v>
      </c>
      <c r="H447" s="100">
        <f t="shared" si="309"/>
        <v>4.6514692787177205</v>
      </c>
      <c r="J447" s="104">
        <f t="shared" si="317"/>
        <v>3.0700000000000002E-2</v>
      </c>
      <c r="K447" s="88"/>
      <c r="L447" s="69">
        <f t="shared" si="318"/>
        <v>27746.261153819996</v>
      </c>
      <c r="N447" s="69">
        <f t="shared" si="319"/>
        <v>15414.589529899997</v>
      </c>
      <c r="P447" s="81">
        <f t="shared" si="320"/>
        <v>15440</v>
      </c>
      <c r="Q447" s="71"/>
      <c r="R447" s="74">
        <f t="shared" si="321"/>
        <v>25.410470100003295</v>
      </c>
      <c r="S447" s="77"/>
      <c r="T447" s="75">
        <f t="shared" si="322"/>
        <v>1.6484688126605046E-3</v>
      </c>
      <c r="U447" s="69"/>
      <c r="V447" s="81">
        <f t="shared" si="323"/>
        <v>386</v>
      </c>
      <c r="W447" s="88"/>
    </row>
    <row r="448" spans="2:23" ht="15" customHeight="1">
      <c r="B448" s="68" t="s">
        <v>2771</v>
      </c>
      <c r="C448" s="73" t="s">
        <v>2726</v>
      </c>
      <c r="D448" s="73" t="s">
        <v>2727</v>
      </c>
      <c r="E448" s="73" t="s">
        <v>2739</v>
      </c>
      <c r="F448" s="76">
        <v>2430</v>
      </c>
      <c r="G448" s="76">
        <v>11857</v>
      </c>
      <c r="H448" s="100">
        <f t="shared" si="309"/>
        <v>4.8794238683127569</v>
      </c>
      <c r="J448" s="104">
        <f t="shared" si="317"/>
        <v>3.0700000000000002E-2</v>
      </c>
      <c r="L448" s="69">
        <f t="shared" si="318"/>
        <v>12596.194903929998</v>
      </c>
      <c r="N448" s="69">
        <f t="shared" si="319"/>
        <v>6997.8860577388878</v>
      </c>
      <c r="P448" s="81">
        <f t="shared" si="320"/>
        <v>7000</v>
      </c>
      <c r="Q448" s="71"/>
      <c r="R448" s="74">
        <f t="shared" si="321"/>
        <v>2.1139422611122427</v>
      </c>
      <c r="S448" s="77"/>
      <c r="T448" s="75">
        <f t="shared" si="322"/>
        <v>3.020829781551611E-4</v>
      </c>
      <c r="U448" s="69"/>
      <c r="V448" s="81">
        <f t="shared" si="323"/>
        <v>175</v>
      </c>
    </row>
    <row r="449" spans="2:23" ht="15" customHeight="1" thickBot="1">
      <c r="B449" s="97" t="s">
        <v>2771</v>
      </c>
      <c r="C449" s="98" t="s">
        <v>2726</v>
      </c>
      <c r="D449" s="98" t="s">
        <v>2727</v>
      </c>
      <c r="E449" s="98"/>
      <c r="F449" s="82">
        <f>SUM(F437:F448)</f>
        <v>77435</v>
      </c>
      <c r="G449" s="82">
        <f>SUM(G437:G448)</f>
        <v>388011</v>
      </c>
      <c r="H449" s="192">
        <f t="shared" si="309"/>
        <v>5.0107961516110286</v>
      </c>
      <c r="I449" s="72"/>
      <c r="J449" s="191"/>
      <c r="K449" s="72"/>
      <c r="L449" s="82">
        <f>SUM(L437:L448)</f>
        <v>412200.57188738993</v>
      </c>
      <c r="N449" s="82">
        <f>SUM(N437:N448)</f>
        <v>229000.31771521663</v>
      </c>
      <c r="P449" s="82">
        <f>SUM(P437:P448)</f>
        <v>229280</v>
      </c>
      <c r="Q449" s="71"/>
      <c r="R449" s="177">
        <f>SUM(R437:R448)</f>
        <v>279.68228478337733</v>
      </c>
      <c r="S449" s="77"/>
      <c r="T449" s="83">
        <f t="shared" ref="T449" si="324">R449/N449</f>
        <v>1.2213183264277758E-3</v>
      </c>
      <c r="V449" s="82">
        <f>SUM(V437:V448)</f>
        <v>5732</v>
      </c>
    </row>
    <row r="450" spans="2:23" ht="15" customHeight="1">
      <c r="C450" s="73"/>
      <c r="D450" s="73"/>
      <c r="E450" s="72" t="s">
        <v>1</v>
      </c>
      <c r="F450" s="189"/>
      <c r="G450" s="189"/>
      <c r="H450" s="100"/>
      <c r="I450" s="189"/>
      <c r="J450" s="189"/>
      <c r="K450" s="189"/>
      <c r="L450" s="189"/>
      <c r="M450" s="189"/>
      <c r="N450" s="189"/>
      <c r="O450" s="189"/>
      <c r="P450" s="189"/>
      <c r="Q450" s="189"/>
      <c r="R450" s="142"/>
      <c r="S450" s="189"/>
      <c r="T450" s="189"/>
      <c r="U450" s="189"/>
      <c r="V450" s="189"/>
      <c r="W450" s="189"/>
    </row>
    <row r="451" spans="2:23" ht="15" customHeight="1">
      <c r="B451" s="68" t="s">
        <v>2771</v>
      </c>
      <c r="C451" s="73" t="s">
        <v>2740</v>
      </c>
      <c r="D451" s="73" t="s">
        <v>2741</v>
      </c>
      <c r="E451" s="73" t="s">
        <v>2742</v>
      </c>
      <c r="F451" s="76">
        <v>2570</v>
      </c>
      <c r="G451" s="76">
        <v>14212</v>
      </c>
      <c r="H451" s="100">
        <f t="shared" si="309"/>
        <v>5.5299610894941633</v>
      </c>
      <c r="J451" s="104">
        <f t="shared" ref="J451:J462" si="325">$J$22</f>
        <v>2.1299999999999999E-2</v>
      </c>
      <c r="L451" s="69">
        <f t="shared" ref="L451:L462" si="326">G451*((1+J451)^2)</f>
        <v>14823.879042280003</v>
      </c>
      <c r="N451" s="69">
        <f t="shared" ref="N451:N462" si="327">L451/$N$6</f>
        <v>8235.4883568222231</v>
      </c>
      <c r="P451" s="81">
        <f t="shared" ref="P451:P462" si="328">ROUNDUP(N451/40,0)*40</f>
        <v>8240</v>
      </c>
      <c r="Q451" s="71"/>
      <c r="R451" s="74">
        <f t="shared" ref="R451:R462" si="329">P451-N451</f>
        <v>4.5116431777769321</v>
      </c>
      <c r="S451" s="77"/>
      <c r="T451" s="75">
        <f t="shared" ref="T451:T462" si="330">R451/N451</f>
        <v>5.478294646655067E-4</v>
      </c>
      <c r="U451" s="69"/>
      <c r="V451" s="81">
        <f t="shared" ref="V451:V462" si="331">P451/40</f>
        <v>206</v>
      </c>
    </row>
    <row r="452" spans="2:23" ht="15" customHeight="1">
      <c r="B452" s="68" t="s">
        <v>2771</v>
      </c>
      <c r="C452" s="73" t="s">
        <v>2740</v>
      </c>
      <c r="D452" s="73" t="s">
        <v>2741</v>
      </c>
      <c r="E452" s="73" t="s">
        <v>2743</v>
      </c>
      <c r="F452" s="76">
        <v>1760</v>
      </c>
      <c r="G452" s="76">
        <v>9182</v>
      </c>
      <c r="H452" s="100">
        <f t="shared" si="309"/>
        <v>5.2170454545454543</v>
      </c>
      <c r="J452" s="104">
        <f t="shared" si="325"/>
        <v>2.1299999999999999E-2</v>
      </c>
      <c r="L452" s="69">
        <f t="shared" si="326"/>
        <v>9577.3189815800015</v>
      </c>
      <c r="N452" s="69">
        <f t="shared" si="327"/>
        <v>5320.7327675444449</v>
      </c>
      <c r="P452" s="81">
        <f t="shared" si="328"/>
        <v>5360</v>
      </c>
      <c r="Q452" s="71"/>
      <c r="R452" s="74">
        <f t="shared" si="329"/>
        <v>39.267232455555131</v>
      </c>
      <c r="S452" s="77"/>
      <c r="T452" s="75">
        <f t="shared" si="330"/>
        <v>7.3800422180716344E-3</v>
      </c>
      <c r="U452" s="69"/>
      <c r="V452" s="81">
        <f t="shared" si="331"/>
        <v>134</v>
      </c>
    </row>
    <row r="453" spans="2:23" ht="15" customHeight="1">
      <c r="B453" s="68" t="s">
        <v>2771</v>
      </c>
      <c r="C453" s="73" t="s">
        <v>2740</v>
      </c>
      <c r="D453" s="73" t="s">
        <v>2741</v>
      </c>
      <c r="E453" s="73" t="s">
        <v>2744</v>
      </c>
      <c r="F453" s="76">
        <v>2887</v>
      </c>
      <c r="G453" s="76">
        <v>17829</v>
      </c>
      <c r="H453" s="100">
        <f t="shared" si="309"/>
        <v>6.1756148250779352</v>
      </c>
      <c r="J453" s="104">
        <f t="shared" si="325"/>
        <v>2.1299999999999999E-2</v>
      </c>
      <c r="L453" s="69">
        <f t="shared" si="326"/>
        <v>18596.604239010005</v>
      </c>
      <c r="N453" s="69">
        <f t="shared" si="327"/>
        <v>10331.446799450003</v>
      </c>
      <c r="P453" s="81">
        <f t="shared" si="328"/>
        <v>10360</v>
      </c>
      <c r="Q453" s="71"/>
      <c r="R453" s="74">
        <f t="shared" si="329"/>
        <v>28.5532005499972</v>
      </c>
      <c r="S453" s="77"/>
      <c r="T453" s="75">
        <f t="shared" si="330"/>
        <v>2.7637175222658297E-3</v>
      </c>
      <c r="U453" s="69"/>
      <c r="V453" s="81">
        <f t="shared" si="331"/>
        <v>259</v>
      </c>
    </row>
    <row r="454" spans="2:23" ht="15" customHeight="1">
      <c r="B454" s="68" t="s">
        <v>2771</v>
      </c>
      <c r="C454" s="73" t="s">
        <v>2740</v>
      </c>
      <c r="D454" s="73" t="s">
        <v>2741</v>
      </c>
      <c r="E454" s="73" t="s">
        <v>2745</v>
      </c>
      <c r="F454" s="76">
        <v>3880</v>
      </c>
      <c r="G454" s="76">
        <v>19265</v>
      </c>
      <c r="H454" s="100">
        <f t="shared" si="309"/>
        <v>4.96520618556701</v>
      </c>
      <c r="J454" s="104">
        <f t="shared" si="325"/>
        <v>2.1299999999999999E-2</v>
      </c>
      <c r="L454" s="69">
        <f t="shared" si="326"/>
        <v>20094.429337850004</v>
      </c>
      <c r="N454" s="69">
        <f t="shared" si="327"/>
        <v>11163.571854361113</v>
      </c>
      <c r="P454" s="81">
        <f t="shared" si="328"/>
        <v>11200</v>
      </c>
      <c r="Q454" s="71"/>
      <c r="R454" s="74">
        <f t="shared" si="329"/>
        <v>36.428145638887145</v>
      </c>
      <c r="S454" s="77"/>
      <c r="T454" s="75">
        <f t="shared" si="330"/>
        <v>3.263126364404264E-3</v>
      </c>
      <c r="U454" s="69"/>
      <c r="V454" s="81">
        <f t="shared" si="331"/>
        <v>280</v>
      </c>
    </row>
    <row r="455" spans="2:23" ht="15" customHeight="1">
      <c r="B455" s="68" t="s">
        <v>2771</v>
      </c>
      <c r="C455" s="73" t="s">
        <v>2740</v>
      </c>
      <c r="D455" s="73" t="s">
        <v>2741</v>
      </c>
      <c r="E455" s="73" t="s">
        <v>2746</v>
      </c>
      <c r="F455" s="76">
        <v>2479</v>
      </c>
      <c r="G455" s="76">
        <v>13383</v>
      </c>
      <c r="H455" s="100">
        <f t="shared" si="309"/>
        <v>5.3985478015328763</v>
      </c>
      <c r="J455" s="104">
        <f t="shared" si="325"/>
        <v>2.1299999999999999E-2</v>
      </c>
      <c r="L455" s="69">
        <f t="shared" si="326"/>
        <v>13959.187533270004</v>
      </c>
      <c r="N455" s="69">
        <f t="shared" si="327"/>
        <v>7755.1041851500022</v>
      </c>
      <c r="P455" s="81">
        <f t="shared" si="328"/>
        <v>7760</v>
      </c>
      <c r="Q455" s="71"/>
      <c r="R455" s="74">
        <f t="shared" si="329"/>
        <v>4.8958148499978051</v>
      </c>
      <c r="S455" s="77"/>
      <c r="T455" s="75">
        <f t="shared" si="330"/>
        <v>6.3130226662494655E-4</v>
      </c>
      <c r="U455" s="69"/>
      <c r="V455" s="81">
        <f t="shared" si="331"/>
        <v>194</v>
      </c>
    </row>
    <row r="456" spans="2:23" ht="15" customHeight="1">
      <c r="B456" s="68" t="s">
        <v>2771</v>
      </c>
      <c r="C456" s="73" t="s">
        <v>2740</v>
      </c>
      <c r="D456" s="73" t="s">
        <v>2741</v>
      </c>
      <c r="E456" s="73" t="s">
        <v>2747</v>
      </c>
      <c r="F456" s="76">
        <v>3663</v>
      </c>
      <c r="G456" s="76">
        <v>19295</v>
      </c>
      <c r="H456" s="100">
        <f t="shared" si="309"/>
        <v>5.2675402675402676</v>
      </c>
      <c r="J456" s="104">
        <f t="shared" si="325"/>
        <v>2.1299999999999999E-2</v>
      </c>
      <c r="L456" s="69">
        <f t="shared" si="326"/>
        <v>20125.720948550006</v>
      </c>
      <c r="N456" s="69">
        <f t="shared" si="327"/>
        <v>11180.95608252778</v>
      </c>
      <c r="P456" s="81">
        <f t="shared" si="328"/>
        <v>11200</v>
      </c>
      <c r="Q456" s="71"/>
      <c r="R456" s="74">
        <f t="shared" si="329"/>
        <v>19.043917472219619</v>
      </c>
      <c r="S456" s="77"/>
      <c r="T456" s="75">
        <f t="shared" si="330"/>
        <v>1.7032458880666837E-3</v>
      </c>
      <c r="U456" s="69"/>
      <c r="V456" s="81">
        <f t="shared" si="331"/>
        <v>280</v>
      </c>
    </row>
    <row r="457" spans="2:23" ht="15" customHeight="1">
      <c r="B457" s="68" t="s">
        <v>2771</v>
      </c>
      <c r="C457" s="73" t="s">
        <v>2740</v>
      </c>
      <c r="D457" s="73" t="s">
        <v>2741</v>
      </c>
      <c r="E457" s="73" t="s">
        <v>2748</v>
      </c>
      <c r="F457" s="76">
        <v>2912</v>
      </c>
      <c r="G457" s="76">
        <v>15043</v>
      </c>
      <c r="H457" s="100">
        <f t="shared" si="309"/>
        <v>5.165865384615385</v>
      </c>
      <c r="J457" s="104">
        <f t="shared" si="325"/>
        <v>2.1299999999999999E-2</v>
      </c>
      <c r="L457" s="69">
        <f t="shared" si="326"/>
        <v>15690.656658670005</v>
      </c>
      <c r="N457" s="69">
        <f t="shared" si="327"/>
        <v>8717.0314770388904</v>
      </c>
      <c r="P457" s="81">
        <f t="shared" si="328"/>
        <v>8720</v>
      </c>
      <c r="Q457" s="71"/>
      <c r="R457" s="74">
        <f t="shared" si="329"/>
        <v>2.9685229611095565</v>
      </c>
      <c r="S457" s="77"/>
      <c r="T457" s="75">
        <f t="shared" si="330"/>
        <v>3.4054287505199435E-4</v>
      </c>
      <c r="U457" s="69"/>
      <c r="V457" s="81">
        <f t="shared" si="331"/>
        <v>218</v>
      </c>
    </row>
    <row r="458" spans="2:23" ht="15" customHeight="1">
      <c r="B458" s="68" t="s">
        <v>2771</v>
      </c>
      <c r="C458" s="73" t="s">
        <v>2740</v>
      </c>
      <c r="D458" s="73" t="s">
        <v>2741</v>
      </c>
      <c r="E458" s="73" t="s">
        <v>2749</v>
      </c>
      <c r="F458" s="76">
        <v>1940</v>
      </c>
      <c r="G458" s="76">
        <v>10391</v>
      </c>
      <c r="H458" s="100">
        <f t="shared" si="309"/>
        <v>5.3561855670103089</v>
      </c>
      <c r="J458" s="104">
        <f t="shared" si="325"/>
        <v>2.1299999999999999E-2</v>
      </c>
      <c r="K458" s="88"/>
      <c r="L458" s="69">
        <f t="shared" si="326"/>
        <v>10838.370892790002</v>
      </c>
      <c r="N458" s="69">
        <f t="shared" si="327"/>
        <v>6021.317162661112</v>
      </c>
      <c r="P458" s="81">
        <f t="shared" si="328"/>
        <v>6040</v>
      </c>
      <c r="Q458" s="71"/>
      <c r="R458" s="74">
        <f t="shared" si="329"/>
        <v>18.682837338888021</v>
      </c>
      <c r="S458" s="77"/>
      <c r="T458" s="75">
        <f t="shared" si="330"/>
        <v>3.1027824700453361E-3</v>
      </c>
      <c r="U458" s="69"/>
      <c r="V458" s="81">
        <f t="shared" si="331"/>
        <v>151</v>
      </c>
      <c r="W458" s="88"/>
    </row>
    <row r="459" spans="2:23" ht="15" customHeight="1">
      <c r="B459" s="68" t="s">
        <v>2771</v>
      </c>
      <c r="C459" s="73" t="s">
        <v>2740</v>
      </c>
      <c r="D459" s="73" t="s">
        <v>2741</v>
      </c>
      <c r="E459" s="73" t="s">
        <v>2750</v>
      </c>
      <c r="F459" s="76">
        <v>1970</v>
      </c>
      <c r="G459" s="76">
        <v>10005</v>
      </c>
      <c r="H459" s="100">
        <f t="shared" si="309"/>
        <v>5.0786802030456855</v>
      </c>
      <c r="J459" s="104">
        <f t="shared" si="325"/>
        <v>2.1299999999999999E-2</v>
      </c>
      <c r="L459" s="69">
        <f t="shared" si="326"/>
        <v>10435.752168450003</v>
      </c>
      <c r="N459" s="69">
        <f t="shared" si="327"/>
        <v>5797.6400935833344</v>
      </c>
      <c r="P459" s="81">
        <f t="shared" si="328"/>
        <v>5800</v>
      </c>
      <c r="Q459" s="71"/>
      <c r="R459" s="74">
        <f t="shared" si="329"/>
        <v>2.3599064166655808</v>
      </c>
      <c r="S459" s="77"/>
      <c r="T459" s="75">
        <f t="shared" si="330"/>
        <v>4.0704603572709852E-4</v>
      </c>
      <c r="U459" s="69"/>
      <c r="V459" s="81">
        <f t="shared" si="331"/>
        <v>145</v>
      </c>
    </row>
    <row r="460" spans="2:23" ht="15" customHeight="1">
      <c r="B460" s="68" t="s">
        <v>2771</v>
      </c>
      <c r="C460" s="73" t="s">
        <v>2740</v>
      </c>
      <c r="D460" s="73" t="s">
        <v>2741</v>
      </c>
      <c r="E460" s="73" t="s">
        <v>2751</v>
      </c>
      <c r="F460" s="76">
        <v>2905</v>
      </c>
      <c r="G460" s="76">
        <v>14080</v>
      </c>
      <c r="H460" s="100">
        <f t="shared" si="309"/>
        <v>4.846815834767642</v>
      </c>
      <c r="J460" s="104">
        <f t="shared" si="325"/>
        <v>2.1299999999999999E-2</v>
      </c>
      <c r="L460" s="69">
        <f t="shared" si="326"/>
        <v>14686.195955200004</v>
      </c>
      <c r="N460" s="69">
        <f t="shared" si="327"/>
        <v>8158.9977528888912</v>
      </c>
      <c r="P460" s="81">
        <f t="shared" si="328"/>
        <v>8160</v>
      </c>
      <c r="Q460" s="71"/>
      <c r="R460" s="74">
        <f t="shared" si="329"/>
        <v>1.0022471111087725</v>
      </c>
      <c r="S460" s="77"/>
      <c r="T460" s="75">
        <f t="shared" si="330"/>
        <v>1.2283948855775853E-4</v>
      </c>
      <c r="U460" s="69"/>
      <c r="V460" s="81">
        <f t="shared" si="331"/>
        <v>204</v>
      </c>
    </row>
    <row r="461" spans="2:23" ht="15" customHeight="1">
      <c r="B461" s="68" t="s">
        <v>2771</v>
      </c>
      <c r="C461" s="73" t="s">
        <v>2740</v>
      </c>
      <c r="D461" s="73" t="s">
        <v>2741</v>
      </c>
      <c r="E461" s="73" t="s">
        <v>2752</v>
      </c>
      <c r="F461" s="76">
        <v>4115</v>
      </c>
      <c r="G461" s="76">
        <v>22539</v>
      </c>
      <c r="H461" s="100">
        <f t="shared" si="309"/>
        <v>5.4772782503037671</v>
      </c>
      <c r="J461" s="104">
        <f t="shared" si="325"/>
        <v>2.1299999999999999E-2</v>
      </c>
      <c r="L461" s="69">
        <f t="shared" si="326"/>
        <v>23509.387118910006</v>
      </c>
      <c r="N461" s="69">
        <f t="shared" si="327"/>
        <v>13060.77062161667</v>
      </c>
      <c r="P461" s="81">
        <f t="shared" si="328"/>
        <v>13080</v>
      </c>
      <c r="Q461" s="71"/>
      <c r="R461" s="74">
        <f t="shared" si="329"/>
        <v>19.229378383330186</v>
      </c>
      <c r="S461" s="77"/>
      <c r="T461" s="75">
        <f t="shared" si="330"/>
        <v>1.4723004438577272E-3</v>
      </c>
      <c r="U461" s="69"/>
      <c r="V461" s="81">
        <f t="shared" si="331"/>
        <v>327</v>
      </c>
    </row>
    <row r="462" spans="2:23" ht="15" customHeight="1">
      <c r="B462" s="68" t="s">
        <v>2771</v>
      </c>
      <c r="C462" s="73" t="s">
        <v>2740</v>
      </c>
      <c r="D462" s="73" t="s">
        <v>2741</v>
      </c>
      <c r="E462" s="73" t="s">
        <v>2753</v>
      </c>
      <c r="F462" s="76">
        <v>3824</v>
      </c>
      <c r="G462" s="76">
        <v>18499</v>
      </c>
      <c r="H462" s="100">
        <f t="shared" si="309"/>
        <v>4.83760460251046</v>
      </c>
      <c r="J462" s="104">
        <f t="shared" si="325"/>
        <v>2.1299999999999999E-2</v>
      </c>
      <c r="L462" s="69">
        <f t="shared" si="326"/>
        <v>19295.450211310006</v>
      </c>
      <c r="N462" s="69">
        <f t="shared" si="327"/>
        <v>10719.694561838893</v>
      </c>
      <c r="P462" s="81">
        <f t="shared" si="328"/>
        <v>10720</v>
      </c>
      <c r="Q462" s="71"/>
      <c r="R462" s="74">
        <f t="shared" si="329"/>
        <v>0.30543816110730404</v>
      </c>
      <c r="S462" s="77"/>
      <c r="T462" s="75">
        <f t="shared" si="330"/>
        <v>2.8493177612973716E-5</v>
      </c>
      <c r="U462" s="69"/>
      <c r="V462" s="81">
        <f t="shared" si="331"/>
        <v>268</v>
      </c>
    </row>
    <row r="463" spans="2:23" ht="15" customHeight="1" thickBot="1">
      <c r="B463" s="97" t="s">
        <v>2771</v>
      </c>
      <c r="C463" s="98" t="s">
        <v>2740</v>
      </c>
      <c r="D463" s="98" t="s">
        <v>2741</v>
      </c>
      <c r="E463" s="98"/>
      <c r="F463" s="82">
        <f>SUM(F451:F462)</f>
        <v>34905</v>
      </c>
      <c r="G463" s="82">
        <f>SUM(G451:G462)</f>
        <v>183723</v>
      </c>
      <c r="H463" s="192">
        <f t="shared" si="309"/>
        <v>5.2635152556940268</v>
      </c>
      <c r="I463" s="72"/>
      <c r="J463" s="191"/>
      <c r="K463" s="72"/>
      <c r="L463" s="82">
        <f>SUM(L451:L462)</f>
        <v>191632.95308787003</v>
      </c>
      <c r="N463" s="82">
        <f>SUM(N451:N462)</f>
        <v>106462.75171548335</v>
      </c>
      <c r="P463" s="82">
        <f>SUM(P451:P462)</f>
        <v>106640</v>
      </c>
      <c r="Q463" s="71"/>
      <c r="R463" s="177">
        <f>SUM(R451:R462)</f>
        <v>177.24828451664325</v>
      </c>
      <c r="S463" s="77"/>
      <c r="T463" s="83">
        <f t="shared" ref="T463" si="332">R463/N463</f>
        <v>1.6648854332671288E-3</v>
      </c>
      <c r="V463" s="82">
        <f>SUM(V451:V462)</f>
        <v>2666</v>
      </c>
    </row>
    <row r="464" spans="2:23" ht="15" customHeight="1">
      <c r="C464" s="73"/>
      <c r="D464" s="73"/>
      <c r="E464" s="72" t="s">
        <v>1</v>
      </c>
      <c r="F464" s="189"/>
      <c r="G464" s="189"/>
      <c r="H464" s="100"/>
      <c r="I464" s="189"/>
      <c r="J464" s="189"/>
      <c r="K464" s="189"/>
      <c r="L464" s="189"/>
      <c r="M464" s="189"/>
      <c r="N464" s="189"/>
      <c r="O464" s="189"/>
      <c r="P464" s="189"/>
      <c r="Q464" s="189"/>
      <c r="R464" s="142"/>
      <c r="S464" s="189"/>
      <c r="T464" s="189"/>
      <c r="U464" s="189"/>
      <c r="V464" s="189"/>
      <c r="W464" s="189"/>
    </row>
    <row r="465" spans="2:23" ht="15" customHeight="1">
      <c r="B465" s="68" t="s">
        <v>2771</v>
      </c>
      <c r="C465" s="73" t="s">
        <v>2754</v>
      </c>
      <c r="D465" s="73" t="s">
        <v>2755</v>
      </c>
      <c r="E465" s="73" t="s">
        <v>2756</v>
      </c>
      <c r="F465" s="76">
        <v>5375</v>
      </c>
      <c r="G465" s="76">
        <v>40427</v>
      </c>
      <c r="H465" s="100">
        <f t="shared" si="309"/>
        <v>7.5213023255813951</v>
      </c>
      <c r="J465" s="104">
        <f t="shared" ref="J465:J477" si="333">$J$38</f>
        <v>5.4699999999999999E-2</v>
      </c>
      <c r="L465" s="69">
        <f t="shared" ref="L465:L477" si="334">G465*((1+J465)^2)</f>
        <v>44970.675022429998</v>
      </c>
      <c r="N465" s="69">
        <f t="shared" ref="N465:N477" si="335">L465/$N$6</f>
        <v>24983.708345794443</v>
      </c>
      <c r="P465" s="81">
        <f t="shared" ref="P465:P477" si="336">ROUNDUP(N465/40,0)*40</f>
        <v>25000</v>
      </c>
      <c r="Q465" s="71"/>
      <c r="R465" s="74">
        <f t="shared" ref="R465:R477" si="337">P465-N465</f>
        <v>16.291654205557279</v>
      </c>
      <c r="S465" s="77"/>
      <c r="T465" s="75">
        <f t="shared" ref="T465:T477" si="338">R465/N465</f>
        <v>6.5209111393984415E-4</v>
      </c>
      <c r="U465" s="69"/>
      <c r="V465" s="81">
        <f t="shared" ref="V465:V477" si="339">P465/40</f>
        <v>625</v>
      </c>
    </row>
    <row r="466" spans="2:23" ht="15" customHeight="1">
      <c r="B466" s="68" t="s">
        <v>2771</v>
      </c>
      <c r="C466" s="73" t="s">
        <v>2754</v>
      </c>
      <c r="D466" s="73" t="s">
        <v>2755</v>
      </c>
      <c r="E466" s="73" t="s">
        <v>2757</v>
      </c>
      <c r="F466" s="76">
        <v>3380</v>
      </c>
      <c r="G466" s="76">
        <v>24443</v>
      </c>
      <c r="H466" s="100">
        <f t="shared" si="309"/>
        <v>7.2316568047337277</v>
      </c>
      <c r="J466" s="104">
        <f t="shared" si="333"/>
        <v>5.4699999999999999E-2</v>
      </c>
      <c r="L466" s="69">
        <f t="shared" si="334"/>
        <v>27190.19985587</v>
      </c>
      <c r="N466" s="69">
        <f t="shared" si="335"/>
        <v>15105.666586594443</v>
      </c>
      <c r="P466" s="81">
        <f t="shared" si="336"/>
        <v>15120</v>
      </c>
      <c r="Q466" s="71"/>
      <c r="R466" s="74">
        <f t="shared" si="337"/>
        <v>14.333413405556712</v>
      </c>
      <c r="S466" s="77"/>
      <c r="T466" s="75">
        <f t="shared" si="338"/>
        <v>9.4887659034371453E-4</v>
      </c>
      <c r="U466" s="69"/>
      <c r="V466" s="81">
        <f t="shared" si="339"/>
        <v>378</v>
      </c>
    </row>
    <row r="467" spans="2:23" ht="15" customHeight="1">
      <c r="B467" s="68" t="s">
        <v>2771</v>
      </c>
      <c r="C467" s="73" t="s">
        <v>2754</v>
      </c>
      <c r="D467" s="73" t="s">
        <v>2755</v>
      </c>
      <c r="E467" s="73" t="s">
        <v>2758</v>
      </c>
      <c r="F467" s="76">
        <v>4463</v>
      </c>
      <c r="G467" s="76">
        <v>30528</v>
      </c>
      <c r="H467" s="100">
        <f t="shared" si="309"/>
        <v>6.8402419896930313</v>
      </c>
      <c r="J467" s="104">
        <f t="shared" si="333"/>
        <v>5.4699999999999999E-2</v>
      </c>
      <c r="L467" s="69">
        <f t="shared" si="334"/>
        <v>33959.105723519999</v>
      </c>
      <c r="N467" s="69">
        <f t="shared" si="335"/>
        <v>18866.1698464</v>
      </c>
      <c r="P467" s="81">
        <f t="shared" si="336"/>
        <v>18880</v>
      </c>
      <c r="Q467" s="71"/>
      <c r="R467" s="74">
        <f t="shared" si="337"/>
        <v>13.830153599999903</v>
      </c>
      <c r="S467" s="77"/>
      <c r="T467" s="75">
        <f t="shared" si="338"/>
        <v>7.3306631460433617E-4</v>
      </c>
      <c r="U467" s="69"/>
      <c r="V467" s="81">
        <f t="shared" si="339"/>
        <v>472</v>
      </c>
    </row>
    <row r="468" spans="2:23" ht="15" customHeight="1">
      <c r="B468" s="68" t="s">
        <v>2771</v>
      </c>
      <c r="C468" s="73" t="s">
        <v>2754</v>
      </c>
      <c r="D468" s="73" t="s">
        <v>2755</v>
      </c>
      <c r="E468" s="73" t="s">
        <v>2759</v>
      </c>
      <c r="F468" s="76">
        <v>6490</v>
      </c>
      <c r="G468" s="76">
        <v>45759</v>
      </c>
      <c r="H468" s="100">
        <f t="shared" si="309"/>
        <v>7.0506933744221882</v>
      </c>
      <c r="J468" s="104">
        <f t="shared" si="333"/>
        <v>5.4699999999999999E-2</v>
      </c>
      <c r="L468" s="69">
        <f t="shared" si="334"/>
        <v>50901.94964631</v>
      </c>
      <c r="N468" s="69">
        <f t="shared" si="335"/>
        <v>28278.860914616667</v>
      </c>
      <c r="P468" s="81">
        <f t="shared" si="336"/>
        <v>28280</v>
      </c>
      <c r="Q468" s="71"/>
      <c r="R468" s="74">
        <f t="shared" si="337"/>
        <v>1.1390853833327128</v>
      </c>
      <c r="S468" s="77"/>
      <c r="T468" s="75">
        <f t="shared" si="338"/>
        <v>4.0280454957927486E-5</v>
      </c>
      <c r="U468" s="69"/>
      <c r="V468" s="81">
        <f t="shared" si="339"/>
        <v>707</v>
      </c>
    </row>
    <row r="469" spans="2:23" ht="15" customHeight="1">
      <c r="B469" s="68" t="s">
        <v>2771</v>
      </c>
      <c r="C469" s="73" t="s">
        <v>2754</v>
      </c>
      <c r="D469" s="73" t="s">
        <v>2755</v>
      </c>
      <c r="E469" s="73" t="s">
        <v>2760</v>
      </c>
      <c r="F469" s="76">
        <v>4153</v>
      </c>
      <c r="G469" s="76">
        <v>29818</v>
      </c>
      <c r="H469" s="100">
        <f t="shared" si="309"/>
        <v>7.1798699735131226</v>
      </c>
      <c r="J469" s="104">
        <f t="shared" si="333"/>
        <v>5.4699999999999999E-2</v>
      </c>
      <c r="L469" s="69">
        <f t="shared" si="334"/>
        <v>33169.307339619998</v>
      </c>
      <c r="N469" s="69">
        <f t="shared" si="335"/>
        <v>18427.392966455554</v>
      </c>
      <c r="P469" s="81">
        <f t="shared" si="336"/>
        <v>18440</v>
      </c>
      <c r="Q469" s="71"/>
      <c r="R469" s="74">
        <f t="shared" si="337"/>
        <v>12.607033544445585</v>
      </c>
      <c r="S469" s="77"/>
      <c r="T469" s="75">
        <f t="shared" si="338"/>
        <v>6.8414634492219785E-4</v>
      </c>
      <c r="U469" s="69"/>
      <c r="V469" s="81">
        <f t="shared" si="339"/>
        <v>461</v>
      </c>
    </row>
    <row r="470" spans="2:23" ht="15" customHeight="1">
      <c r="B470" s="68" t="s">
        <v>2771</v>
      </c>
      <c r="C470" s="73" t="s">
        <v>2754</v>
      </c>
      <c r="D470" s="73" t="s">
        <v>2755</v>
      </c>
      <c r="E470" s="73" t="s">
        <v>2761</v>
      </c>
      <c r="F470" s="76">
        <v>5379</v>
      </c>
      <c r="G470" s="76">
        <v>40242</v>
      </c>
      <c r="H470" s="100">
        <f t="shared" si="309"/>
        <v>7.4813162297824878</v>
      </c>
      <c r="J470" s="104">
        <f t="shared" si="333"/>
        <v>5.4699999999999999E-2</v>
      </c>
      <c r="L470" s="69">
        <f t="shared" si="334"/>
        <v>44764.882485779999</v>
      </c>
      <c r="N470" s="69">
        <f t="shared" si="335"/>
        <v>24869.379158766664</v>
      </c>
      <c r="P470" s="81">
        <f t="shared" si="336"/>
        <v>24880</v>
      </c>
      <c r="Q470" s="71"/>
      <c r="R470" s="74">
        <f t="shared" si="337"/>
        <v>10.62084123333625</v>
      </c>
      <c r="S470" s="77"/>
      <c r="T470" s="75">
        <f t="shared" si="338"/>
        <v>4.2706499287869495E-4</v>
      </c>
      <c r="U470" s="69"/>
      <c r="V470" s="81">
        <f t="shared" si="339"/>
        <v>622</v>
      </c>
    </row>
    <row r="471" spans="2:23" ht="15" customHeight="1">
      <c r="B471" s="68" t="s">
        <v>2771</v>
      </c>
      <c r="C471" s="73" t="s">
        <v>2754</v>
      </c>
      <c r="D471" s="73" t="s">
        <v>2755</v>
      </c>
      <c r="E471" s="73" t="s">
        <v>2762</v>
      </c>
      <c r="F471" s="76">
        <v>5084</v>
      </c>
      <c r="G471" s="76">
        <v>37384</v>
      </c>
      <c r="H471" s="100">
        <f t="shared" si="309"/>
        <v>7.3532651455546816</v>
      </c>
      <c r="J471" s="104">
        <f t="shared" si="333"/>
        <v>5.4699999999999999E-2</v>
      </c>
      <c r="L471" s="69">
        <f t="shared" si="334"/>
        <v>41585.665892559999</v>
      </c>
      <c r="N471" s="69">
        <f t="shared" si="335"/>
        <v>23103.147718088887</v>
      </c>
      <c r="P471" s="81">
        <f t="shared" si="336"/>
        <v>23120</v>
      </c>
      <c r="Q471" s="71"/>
      <c r="R471" s="74">
        <f t="shared" si="337"/>
        <v>16.852281911113096</v>
      </c>
      <c r="S471" s="77"/>
      <c r="T471" s="75">
        <f t="shared" si="338"/>
        <v>7.2943661689521208E-4</v>
      </c>
      <c r="U471" s="69"/>
      <c r="V471" s="81">
        <f t="shared" si="339"/>
        <v>578</v>
      </c>
    </row>
    <row r="472" spans="2:23" ht="15" customHeight="1">
      <c r="B472" s="68" t="s">
        <v>2771</v>
      </c>
      <c r="C472" s="73" t="s">
        <v>2754</v>
      </c>
      <c r="D472" s="73" t="s">
        <v>2755</v>
      </c>
      <c r="E472" s="73" t="s">
        <v>2763</v>
      </c>
      <c r="F472" s="76">
        <v>5128</v>
      </c>
      <c r="G472" s="76">
        <v>42682</v>
      </c>
      <c r="H472" s="100">
        <f t="shared" si="309"/>
        <v>8.323322932917316</v>
      </c>
      <c r="J472" s="104">
        <f t="shared" si="333"/>
        <v>5.4699999999999999E-2</v>
      </c>
      <c r="L472" s="69">
        <f t="shared" si="334"/>
        <v>47479.119185379997</v>
      </c>
      <c r="N472" s="69">
        <f t="shared" si="335"/>
        <v>26377.288436322218</v>
      </c>
      <c r="P472" s="81">
        <f t="shared" si="336"/>
        <v>26400</v>
      </c>
      <c r="Q472" s="71"/>
      <c r="R472" s="74">
        <f t="shared" si="337"/>
        <v>22.711563677781669</v>
      </c>
      <c r="S472" s="77"/>
      <c r="T472" s="75">
        <f t="shared" si="338"/>
        <v>8.6102723305354044E-4</v>
      </c>
      <c r="U472" s="69"/>
      <c r="V472" s="81">
        <f t="shared" si="339"/>
        <v>660</v>
      </c>
    </row>
    <row r="473" spans="2:23" ht="15" customHeight="1">
      <c r="B473" s="68" t="s">
        <v>2771</v>
      </c>
      <c r="C473" s="73" t="s">
        <v>2754</v>
      </c>
      <c r="D473" s="73" t="s">
        <v>2755</v>
      </c>
      <c r="E473" s="73" t="s">
        <v>2764</v>
      </c>
      <c r="F473" s="76">
        <v>4146</v>
      </c>
      <c r="G473" s="76">
        <v>32592</v>
      </c>
      <c r="H473" s="100">
        <f t="shared" si="309"/>
        <v>7.861070911722142</v>
      </c>
      <c r="J473" s="104">
        <f t="shared" si="333"/>
        <v>5.4699999999999999E-2</v>
      </c>
      <c r="L473" s="69">
        <f t="shared" si="334"/>
        <v>36255.082997279998</v>
      </c>
      <c r="N473" s="69">
        <f t="shared" si="335"/>
        <v>20141.712776266664</v>
      </c>
      <c r="P473" s="81">
        <f t="shared" si="336"/>
        <v>20160</v>
      </c>
      <c r="Q473" s="71"/>
      <c r="R473" s="74">
        <f t="shared" si="337"/>
        <v>18.28722373333585</v>
      </c>
      <c r="S473" s="77"/>
      <c r="T473" s="75">
        <f t="shared" si="338"/>
        <v>9.0792793723501052E-4</v>
      </c>
      <c r="U473" s="69"/>
      <c r="V473" s="81">
        <f t="shared" si="339"/>
        <v>504</v>
      </c>
    </row>
    <row r="474" spans="2:23" ht="15" customHeight="1">
      <c r="B474" s="68" t="s">
        <v>2771</v>
      </c>
      <c r="C474" s="73" t="s">
        <v>2754</v>
      </c>
      <c r="D474" s="73" t="s">
        <v>2755</v>
      </c>
      <c r="E474" s="73" t="s">
        <v>2765</v>
      </c>
      <c r="F474" s="76">
        <v>4793</v>
      </c>
      <c r="G474" s="76">
        <v>37851</v>
      </c>
      <c r="H474" s="100">
        <f t="shared" si="309"/>
        <v>7.8971416649280197</v>
      </c>
      <c r="J474" s="104">
        <f t="shared" si="333"/>
        <v>5.4699999999999999E-2</v>
      </c>
      <c r="L474" s="69">
        <f t="shared" si="334"/>
        <v>42105.152998589998</v>
      </c>
      <c r="N474" s="69">
        <f t="shared" si="335"/>
        <v>23391.75166588333</v>
      </c>
      <c r="P474" s="81">
        <f t="shared" si="336"/>
        <v>23400</v>
      </c>
      <c r="Q474" s="71"/>
      <c r="R474" s="74">
        <f t="shared" si="337"/>
        <v>8.2483341166698665</v>
      </c>
      <c r="S474" s="77"/>
      <c r="T474" s="75">
        <f t="shared" si="338"/>
        <v>3.5261720603421042E-4</v>
      </c>
      <c r="U474" s="69"/>
      <c r="V474" s="81">
        <f t="shared" si="339"/>
        <v>585</v>
      </c>
    </row>
    <row r="475" spans="2:23" ht="15" customHeight="1">
      <c r="B475" s="68" t="s">
        <v>2771</v>
      </c>
      <c r="C475" s="73" t="s">
        <v>2754</v>
      </c>
      <c r="D475" s="73" t="s">
        <v>2755</v>
      </c>
      <c r="E475" s="73" t="s">
        <v>2766</v>
      </c>
      <c r="F475" s="76">
        <v>6509</v>
      </c>
      <c r="G475" s="76">
        <v>44318</v>
      </c>
      <c r="H475" s="100">
        <f t="shared" si="309"/>
        <v>6.8087263788600403</v>
      </c>
      <c r="J475" s="104">
        <f t="shared" si="333"/>
        <v>5.4699999999999999E-2</v>
      </c>
      <c r="L475" s="69">
        <f t="shared" si="334"/>
        <v>49298.992644619997</v>
      </c>
      <c r="N475" s="69">
        <f t="shared" si="335"/>
        <v>27388.329247011108</v>
      </c>
      <c r="P475" s="81">
        <f t="shared" si="336"/>
        <v>27400</v>
      </c>
      <c r="Q475" s="71"/>
      <c r="R475" s="74">
        <f t="shared" si="337"/>
        <v>11.670752988891763</v>
      </c>
      <c r="S475" s="77"/>
      <c r="T475" s="75">
        <f t="shared" si="338"/>
        <v>4.2612139220450602E-4</v>
      </c>
      <c r="U475" s="69"/>
      <c r="V475" s="81">
        <f t="shared" si="339"/>
        <v>685</v>
      </c>
    </row>
    <row r="476" spans="2:23" ht="15" customHeight="1">
      <c r="B476" s="68" t="s">
        <v>2771</v>
      </c>
      <c r="C476" s="73" t="s">
        <v>2754</v>
      </c>
      <c r="D476" s="73" t="s">
        <v>2755</v>
      </c>
      <c r="E476" s="73" t="s">
        <v>2767</v>
      </c>
      <c r="F476" s="76">
        <v>4449</v>
      </c>
      <c r="G476" s="76">
        <v>43932</v>
      </c>
      <c r="H476" s="100">
        <f t="shared" si="309"/>
        <v>9.8745785569790971</v>
      </c>
      <c r="J476" s="104">
        <f t="shared" si="333"/>
        <v>5.4699999999999999E-2</v>
      </c>
      <c r="L476" s="69">
        <f t="shared" si="334"/>
        <v>48869.609297880001</v>
      </c>
      <c r="N476" s="69">
        <f t="shared" si="335"/>
        <v>27149.782943266666</v>
      </c>
      <c r="P476" s="81">
        <f t="shared" si="336"/>
        <v>27160</v>
      </c>
      <c r="Q476" s="71"/>
      <c r="R476" s="74">
        <f t="shared" si="337"/>
        <v>10.217056733334175</v>
      </c>
      <c r="S476" s="77"/>
      <c r="T476" s="75">
        <f t="shared" si="338"/>
        <v>3.763218569623252E-4</v>
      </c>
      <c r="U476" s="69"/>
      <c r="V476" s="81">
        <f t="shared" si="339"/>
        <v>679</v>
      </c>
    </row>
    <row r="477" spans="2:23" ht="15" customHeight="1">
      <c r="B477" s="68" t="s">
        <v>2771</v>
      </c>
      <c r="C477" s="73" t="s">
        <v>2754</v>
      </c>
      <c r="D477" s="73" t="s">
        <v>2755</v>
      </c>
      <c r="E477" s="73" t="s">
        <v>2768</v>
      </c>
      <c r="F477" s="76">
        <v>4373</v>
      </c>
      <c r="G477" s="76">
        <v>35606</v>
      </c>
      <c r="H477" s="100">
        <f t="shared" si="309"/>
        <v>8.1422364509490048</v>
      </c>
      <c r="J477" s="104">
        <f t="shared" si="333"/>
        <v>5.4699999999999999E-2</v>
      </c>
      <c r="L477" s="69">
        <f t="shared" si="334"/>
        <v>39607.832756539996</v>
      </c>
      <c r="N477" s="69">
        <f t="shared" si="335"/>
        <v>22004.35153141111</v>
      </c>
      <c r="P477" s="81">
        <f t="shared" si="336"/>
        <v>22040</v>
      </c>
      <c r="Q477" s="71"/>
      <c r="R477" s="74">
        <f t="shared" si="337"/>
        <v>35.648468588889955</v>
      </c>
      <c r="S477" s="77"/>
      <c r="T477" s="75">
        <f t="shared" si="338"/>
        <v>1.6200644921529239E-3</v>
      </c>
      <c r="U477" s="69"/>
      <c r="V477" s="81">
        <f t="shared" si="339"/>
        <v>551</v>
      </c>
    </row>
    <row r="478" spans="2:23" ht="15" customHeight="1" thickBot="1">
      <c r="B478" s="97" t="s">
        <v>2771</v>
      </c>
      <c r="C478" s="98" t="s">
        <v>2754</v>
      </c>
      <c r="D478" s="98" t="s">
        <v>2755</v>
      </c>
      <c r="E478" s="98"/>
      <c r="F478" s="82">
        <f>SUM(F465:F477)</f>
        <v>63722</v>
      </c>
      <c r="G478" s="82">
        <f>SUM(G465:G477)</f>
        <v>485582</v>
      </c>
      <c r="H478" s="192">
        <f t="shared" si="309"/>
        <v>7.6203195128840902</v>
      </c>
      <c r="I478" s="72"/>
      <c r="J478" s="191"/>
      <c r="K478" s="72"/>
      <c r="L478" s="82">
        <f>SUM(L465:L477)</f>
        <v>540157.57584637997</v>
      </c>
      <c r="N478" s="82">
        <f>SUM(N465:N477)</f>
        <v>300087.54213687772</v>
      </c>
      <c r="P478" s="82">
        <f>SUM(P465:P477)</f>
        <v>300280</v>
      </c>
      <c r="Q478" s="71"/>
      <c r="R478" s="177">
        <f>SUM(R465:R477)</f>
        <v>192.45786312224482</v>
      </c>
      <c r="S478" s="77"/>
      <c r="T478" s="83">
        <f t="shared" ref="T478" si="340">R478/N478</f>
        <v>6.4133906310065946E-4</v>
      </c>
      <c r="V478" s="82">
        <f>SUM(V465:V477)</f>
        <v>7507</v>
      </c>
    </row>
    <row r="479" spans="2:23" ht="15" customHeight="1">
      <c r="C479" s="73"/>
      <c r="D479" s="73"/>
      <c r="E479" s="72" t="s">
        <v>1</v>
      </c>
      <c r="F479" s="189"/>
      <c r="G479" s="189"/>
      <c r="H479" s="100"/>
      <c r="I479" s="189"/>
      <c r="J479" s="189"/>
      <c r="K479" s="189"/>
      <c r="L479" s="189"/>
      <c r="M479" s="189"/>
      <c r="N479" s="189"/>
      <c r="O479" s="189"/>
      <c r="P479" s="189"/>
      <c r="Q479" s="189"/>
      <c r="R479" s="142"/>
      <c r="S479" s="189"/>
      <c r="T479" s="189"/>
      <c r="U479" s="189"/>
      <c r="V479" s="189"/>
      <c r="W479" s="189"/>
    </row>
    <row r="480" spans="2:23" ht="15" customHeight="1">
      <c r="B480" s="68" t="s">
        <v>2771</v>
      </c>
      <c r="C480" s="73" t="s">
        <v>2769</v>
      </c>
      <c r="D480" s="73" t="s">
        <v>2770</v>
      </c>
      <c r="E480" s="73" t="s">
        <v>1992</v>
      </c>
      <c r="F480" s="76">
        <v>3471</v>
      </c>
      <c r="G480" s="76">
        <v>17402</v>
      </c>
      <c r="H480" s="100">
        <f t="shared" si="309"/>
        <v>5.0135407663497551</v>
      </c>
      <c r="J480" s="104">
        <f t="shared" ref="J480:J489" si="341">$J$42</f>
        <v>2.93E-2</v>
      </c>
      <c r="L480" s="69">
        <f t="shared" ref="L480:L489" si="342">G480*((1+J480)^2)</f>
        <v>18436.696642980001</v>
      </c>
      <c r="N480" s="69">
        <f t="shared" ref="N480:N489" si="343">L480/$N$6</f>
        <v>10242.609246100001</v>
      </c>
      <c r="P480" s="81">
        <f t="shared" ref="P480:P489" si="344">ROUNDUP(N480/40,0)*40</f>
        <v>10280</v>
      </c>
      <c r="Q480" s="71"/>
      <c r="R480" s="74">
        <f t="shared" ref="R480:R489" si="345">P480-N480</f>
        <v>37.390753899999254</v>
      </c>
      <c r="S480" s="77"/>
      <c r="T480" s="75">
        <f t="shared" ref="T480:T489" si="346">R480/N480</f>
        <v>3.6505106268928732E-3</v>
      </c>
      <c r="U480" s="69"/>
      <c r="V480" s="81">
        <f t="shared" ref="V480:V489" si="347">P480/40</f>
        <v>257</v>
      </c>
    </row>
    <row r="481" spans="1:23" ht="15" customHeight="1">
      <c r="B481" s="68" t="s">
        <v>2771</v>
      </c>
      <c r="C481" s="73" t="s">
        <v>2769</v>
      </c>
      <c r="D481" s="73" t="s">
        <v>2770</v>
      </c>
      <c r="E481" s="73" t="s">
        <v>1993</v>
      </c>
      <c r="F481" s="76">
        <v>4608</v>
      </c>
      <c r="G481" s="76">
        <v>21874</v>
      </c>
      <c r="H481" s="100">
        <f t="shared" si="309"/>
        <v>4.7469618055555554</v>
      </c>
      <c r="J481" s="104">
        <f t="shared" si="341"/>
        <v>2.93E-2</v>
      </c>
      <c r="L481" s="69">
        <f t="shared" si="342"/>
        <v>23174.595010260004</v>
      </c>
      <c r="N481" s="69">
        <f t="shared" si="343"/>
        <v>12874.775005700001</v>
      </c>
      <c r="P481" s="81">
        <f t="shared" si="344"/>
        <v>12880</v>
      </c>
      <c r="Q481" s="71"/>
      <c r="R481" s="74">
        <f t="shared" si="345"/>
        <v>5.2249942999987979</v>
      </c>
      <c r="S481" s="77"/>
      <c r="T481" s="75">
        <f t="shared" si="346"/>
        <v>4.0583189202805916E-4</v>
      </c>
      <c r="U481" s="69"/>
      <c r="V481" s="81">
        <f t="shared" si="347"/>
        <v>322</v>
      </c>
    </row>
    <row r="482" spans="1:23" ht="15" customHeight="1">
      <c r="B482" s="68" t="s">
        <v>2771</v>
      </c>
      <c r="C482" s="73" t="s">
        <v>2769</v>
      </c>
      <c r="D482" s="73" t="s">
        <v>2770</v>
      </c>
      <c r="E482" s="73" t="s">
        <v>1994</v>
      </c>
      <c r="F482" s="76">
        <v>6668</v>
      </c>
      <c r="G482" s="76">
        <v>31145</v>
      </c>
      <c r="H482" s="100">
        <f t="shared" si="309"/>
        <v>4.6708158368326336</v>
      </c>
      <c r="J482" s="104">
        <f t="shared" si="341"/>
        <v>2.93E-2</v>
      </c>
      <c r="L482" s="69">
        <f t="shared" si="342"/>
        <v>32996.834671050005</v>
      </c>
      <c r="N482" s="69">
        <f t="shared" si="343"/>
        <v>18331.574817250003</v>
      </c>
      <c r="P482" s="81">
        <f t="shared" si="344"/>
        <v>18360</v>
      </c>
      <c r="Q482" s="71"/>
      <c r="R482" s="74">
        <f t="shared" si="345"/>
        <v>28.425182749997475</v>
      </c>
      <c r="S482" s="77"/>
      <c r="T482" s="75">
        <f t="shared" si="346"/>
        <v>1.5506132469998918E-3</v>
      </c>
      <c r="U482" s="69"/>
      <c r="V482" s="81">
        <f t="shared" si="347"/>
        <v>459</v>
      </c>
    </row>
    <row r="483" spans="1:23" ht="15" customHeight="1">
      <c r="B483" s="68" t="s">
        <v>2771</v>
      </c>
      <c r="C483" s="73" t="s">
        <v>2769</v>
      </c>
      <c r="D483" s="73" t="s">
        <v>2770</v>
      </c>
      <c r="E483" s="73" t="s">
        <v>1995</v>
      </c>
      <c r="F483" s="76">
        <v>7436</v>
      </c>
      <c r="G483" s="76">
        <v>34553</v>
      </c>
      <c r="H483" s="100">
        <f t="shared" si="309"/>
        <v>4.6467186659494351</v>
      </c>
      <c r="J483" s="104">
        <f t="shared" si="341"/>
        <v>2.93E-2</v>
      </c>
      <c r="L483" s="69">
        <f t="shared" si="342"/>
        <v>36607.469204970002</v>
      </c>
      <c r="N483" s="69">
        <f t="shared" si="343"/>
        <v>20337.482891650001</v>
      </c>
      <c r="P483" s="81">
        <f t="shared" si="344"/>
        <v>20360</v>
      </c>
      <c r="Q483" s="71"/>
      <c r="R483" s="74">
        <f t="shared" si="345"/>
        <v>22.517108349999035</v>
      </c>
      <c r="S483" s="77"/>
      <c r="T483" s="75">
        <f t="shared" si="346"/>
        <v>1.1071728232034028E-3</v>
      </c>
      <c r="U483" s="69"/>
      <c r="V483" s="81">
        <f t="shared" si="347"/>
        <v>509</v>
      </c>
    </row>
    <row r="484" spans="1:23" ht="15" customHeight="1">
      <c r="B484" s="68" t="s">
        <v>2771</v>
      </c>
      <c r="C484" s="73" t="s">
        <v>2769</v>
      </c>
      <c r="D484" s="73" t="s">
        <v>2770</v>
      </c>
      <c r="E484" s="73" t="s">
        <v>1996</v>
      </c>
      <c r="F484" s="76">
        <v>4671</v>
      </c>
      <c r="G484" s="76">
        <v>20588</v>
      </c>
      <c r="H484" s="100">
        <f t="shared" si="309"/>
        <v>4.4076214943266967</v>
      </c>
      <c r="J484" s="104">
        <f t="shared" si="341"/>
        <v>2.93E-2</v>
      </c>
      <c r="L484" s="69">
        <f t="shared" si="342"/>
        <v>21812.131392120002</v>
      </c>
      <c r="N484" s="69">
        <f t="shared" si="343"/>
        <v>12117.850773400001</v>
      </c>
      <c r="P484" s="81">
        <f t="shared" si="344"/>
        <v>12120</v>
      </c>
      <c r="Q484" s="71"/>
      <c r="R484" s="74">
        <f t="shared" si="345"/>
        <v>2.1492265999986557</v>
      </c>
      <c r="S484" s="77"/>
      <c r="T484" s="75">
        <f t="shared" si="346"/>
        <v>1.7736037851831296E-4</v>
      </c>
      <c r="U484" s="69"/>
      <c r="V484" s="81">
        <f t="shared" si="347"/>
        <v>303</v>
      </c>
    </row>
    <row r="485" spans="1:23" ht="15" customHeight="1">
      <c r="B485" s="68" t="s">
        <v>2771</v>
      </c>
      <c r="C485" s="73" t="s">
        <v>2769</v>
      </c>
      <c r="D485" s="73" t="s">
        <v>2770</v>
      </c>
      <c r="E485" s="73" t="s">
        <v>1997</v>
      </c>
      <c r="F485" s="76">
        <v>3091</v>
      </c>
      <c r="G485" s="76">
        <v>15477</v>
      </c>
      <c r="H485" s="100">
        <f t="shared" si="309"/>
        <v>5.0071174377224201</v>
      </c>
      <c r="J485" s="104">
        <f t="shared" si="341"/>
        <v>2.93E-2</v>
      </c>
      <c r="L485" s="69">
        <f t="shared" si="342"/>
        <v>16397.239049730004</v>
      </c>
      <c r="N485" s="69">
        <f t="shared" si="343"/>
        <v>9109.5772498500028</v>
      </c>
      <c r="P485" s="81">
        <f t="shared" si="344"/>
        <v>9120</v>
      </c>
      <c r="Q485" s="71"/>
      <c r="R485" s="74">
        <f t="shared" si="345"/>
        <v>10.422750149997228</v>
      </c>
      <c r="S485" s="77"/>
      <c r="T485" s="75">
        <f t="shared" si="346"/>
        <v>1.1441530011910099E-3</v>
      </c>
      <c r="U485" s="69"/>
      <c r="V485" s="81">
        <f t="shared" si="347"/>
        <v>228</v>
      </c>
    </row>
    <row r="486" spans="1:23" ht="15" customHeight="1">
      <c r="B486" s="68" t="s">
        <v>2771</v>
      </c>
      <c r="C486" s="73" t="s">
        <v>2769</v>
      </c>
      <c r="D486" s="73" t="s">
        <v>2770</v>
      </c>
      <c r="E486" s="73" t="s">
        <v>1998</v>
      </c>
      <c r="F486" s="76">
        <v>7030</v>
      </c>
      <c r="G486" s="76">
        <v>33426</v>
      </c>
      <c r="H486" s="100">
        <f t="shared" si="309"/>
        <v>4.7547652916073968</v>
      </c>
      <c r="J486" s="104">
        <f t="shared" si="341"/>
        <v>2.93E-2</v>
      </c>
      <c r="L486" s="69">
        <f t="shared" si="342"/>
        <v>35413.459486740008</v>
      </c>
      <c r="N486" s="69">
        <f t="shared" si="343"/>
        <v>19674.144159300005</v>
      </c>
      <c r="P486" s="81">
        <f t="shared" si="344"/>
        <v>19680</v>
      </c>
      <c r="Q486" s="71"/>
      <c r="R486" s="74">
        <f t="shared" si="345"/>
        <v>5.8558406999945873</v>
      </c>
      <c r="S486" s="77"/>
      <c r="T486" s="75">
        <f t="shared" si="346"/>
        <v>2.9764144516682931E-4</v>
      </c>
      <c r="U486" s="69"/>
      <c r="V486" s="81">
        <f t="shared" si="347"/>
        <v>492</v>
      </c>
    </row>
    <row r="487" spans="1:23" ht="15" customHeight="1">
      <c r="B487" s="68" t="s">
        <v>2771</v>
      </c>
      <c r="C487" s="73" t="s">
        <v>2769</v>
      </c>
      <c r="D487" s="73" t="s">
        <v>2770</v>
      </c>
      <c r="E487" s="73" t="s">
        <v>1999</v>
      </c>
      <c r="F487" s="76">
        <v>4031</v>
      </c>
      <c r="G487" s="76">
        <v>18727</v>
      </c>
      <c r="H487" s="100">
        <f t="shared" si="309"/>
        <v>4.6457454725874472</v>
      </c>
      <c r="J487" s="104">
        <f t="shared" si="341"/>
        <v>2.93E-2</v>
      </c>
      <c r="L487" s="69">
        <f t="shared" si="342"/>
        <v>19840.479142230004</v>
      </c>
      <c r="N487" s="69">
        <f t="shared" si="343"/>
        <v>11022.488412350001</v>
      </c>
      <c r="P487" s="81">
        <f t="shared" si="344"/>
        <v>11040</v>
      </c>
      <c r="Q487" s="71"/>
      <c r="R487" s="74">
        <f t="shared" si="345"/>
        <v>17.511587649998546</v>
      </c>
      <c r="S487" s="77"/>
      <c r="T487" s="75">
        <f t="shared" si="346"/>
        <v>1.5887145438391135E-3</v>
      </c>
      <c r="U487" s="69"/>
      <c r="V487" s="81">
        <f t="shared" si="347"/>
        <v>276</v>
      </c>
    </row>
    <row r="488" spans="1:23" ht="15" customHeight="1">
      <c r="B488" s="68" t="s">
        <v>2771</v>
      </c>
      <c r="C488" s="73" t="s">
        <v>2769</v>
      </c>
      <c r="D488" s="73" t="s">
        <v>2770</v>
      </c>
      <c r="E488" s="73" t="s">
        <v>2000</v>
      </c>
      <c r="F488" s="76">
        <v>7403</v>
      </c>
      <c r="G488" s="76">
        <v>34755</v>
      </c>
      <c r="H488" s="100">
        <f t="shared" si="309"/>
        <v>4.6947183574226665</v>
      </c>
      <c r="J488" s="104">
        <f t="shared" si="341"/>
        <v>2.93E-2</v>
      </c>
      <c r="L488" s="69">
        <f t="shared" si="342"/>
        <v>36821.479819950007</v>
      </c>
      <c r="N488" s="69">
        <f t="shared" si="343"/>
        <v>20456.377677750002</v>
      </c>
      <c r="P488" s="81">
        <f t="shared" si="344"/>
        <v>20480</v>
      </c>
      <c r="Q488" s="71"/>
      <c r="R488" s="74">
        <f t="shared" si="345"/>
        <v>23.622322249997524</v>
      </c>
      <c r="S488" s="77"/>
      <c r="T488" s="75">
        <f t="shared" si="346"/>
        <v>1.1547656492327601E-3</v>
      </c>
      <c r="U488" s="69"/>
      <c r="V488" s="81">
        <f t="shared" si="347"/>
        <v>512</v>
      </c>
    </row>
    <row r="489" spans="1:23" ht="15" customHeight="1">
      <c r="B489" s="68" t="s">
        <v>2771</v>
      </c>
      <c r="C489" s="73" t="s">
        <v>2769</v>
      </c>
      <c r="D489" s="73" t="s">
        <v>2770</v>
      </c>
      <c r="E489" s="73" t="s">
        <v>2001</v>
      </c>
      <c r="F489" s="76">
        <v>2560</v>
      </c>
      <c r="G489" s="76">
        <v>12421</v>
      </c>
      <c r="H489" s="100">
        <f t="shared" si="309"/>
        <v>4.8519531249999996</v>
      </c>
      <c r="J489" s="104">
        <f t="shared" si="341"/>
        <v>2.93E-2</v>
      </c>
      <c r="L489" s="69">
        <f t="shared" si="342"/>
        <v>13159.533904290001</v>
      </c>
      <c r="N489" s="69">
        <f t="shared" si="343"/>
        <v>7310.8521690500002</v>
      </c>
      <c r="P489" s="81">
        <f t="shared" si="344"/>
        <v>7320</v>
      </c>
      <c r="Q489" s="71"/>
      <c r="R489" s="74">
        <f t="shared" si="345"/>
        <v>9.1478309499998431</v>
      </c>
      <c r="S489" s="77"/>
      <c r="T489" s="75">
        <f t="shared" si="346"/>
        <v>1.2512673951644883E-3</v>
      </c>
      <c r="U489" s="69"/>
      <c r="V489" s="81">
        <f t="shared" si="347"/>
        <v>183</v>
      </c>
    </row>
    <row r="490" spans="1:23" ht="15" customHeight="1" thickBot="1">
      <c r="B490" s="97" t="s">
        <v>2771</v>
      </c>
      <c r="C490" s="98" t="s">
        <v>2769</v>
      </c>
      <c r="D490" s="98" t="s">
        <v>2770</v>
      </c>
      <c r="E490" s="97"/>
      <c r="F490" s="82">
        <f>SUM(F480:F489)</f>
        <v>50969</v>
      </c>
      <c r="G490" s="82">
        <f>SUM(G480:G489)</f>
        <v>240368</v>
      </c>
      <c r="H490" s="192">
        <f t="shared" ref="H490" si="348">G490/F490</f>
        <v>4.715964605936942</v>
      </c>
      <c r="I490" s="72"/>
      <c r="J490" s="191"/>
      <c r="K490" s="72"/>
      <c r="L490" s="82">
        <f>SUM(L480:L489)</f>
        <v>254659.91832432002</v>
      </c>
      <c r="N490" s="82">
        <f>SUM(N480:N489)</f>
        <v>141477.73240240003</v>
      </c>
      <c r="P490" s="82">
        <f>SUM(P480:P489)</f>
        <v>141640</v>
      </c>
      <c r="Q490" s="71"/>
      <c r="R490" s="177">
        <f>SUM(R480:R489)</f>
        <v>162.26759759998095</v>
      </c>
      <c r="S490" s="77"/>
      <c r="T490" s="83">
        <f t="shared" ref="T490" si="349">R490/N490</f>
        <v>1.1469479673200378E-3</v>
      </c>
      <c r="V490" s="82">
        <f>SUM(V480:V489)</f>
        <v>3541</v>
      </c>
    </row>
    <row r="491" spans="1:23" ht="15" customHeight="1" thickBot="1">
      <c r="A491" s="70"/>
      <c r="B491" s="70"/>
      <c r="C491" s="70"/>
      <c r="D491" s="70"/>
      <c r="E491" s="70"/>
      <c r="F491" s="70"/>
      <c r="G491" s="70"/>
      <c r="H491" s="70"/>
      <c r="I491" s="70"/>
      <c r="J491" s="70"/>
      <c r="K491" s="70"/>
      <c r="L491" s="70"/>
      <c r="M491" s="70"/>
      <c r="N491" s="70"/>
      <c r="O491" s="70"/>
      <c r="P491" s="70"/>
      <c r="Q491" s="70"/>
      <c r="R491" s="211"/>
      <c r="S491" s="70"/>
      <c r="T491" s="70"/>
      <c r="U491" s="70"/>
      <c r="V491" s="70"/>
      <c r="W491" s="70"/>
    </row>
    <row r="492" spans="1:23" ht="15" customHeight="1" thickBot="1">
      <c r="F492" s="149">
        <f>F490+F478+F463+F449+F435+F425+F418+F399+F389+F377+F364+F354+F344+F327+F314+F306+F297+F288+F276+F260+F239+F226+F192+F177+F170+F164+F151+F140+F122+F110</f>
        <v>1353788</v>
      </c>
      <c r="G492" s="149">
        <f>G490+G478+G463+G449+G435+G425+G418+G399+G389+G377+G364+G354+G344+G327+G314+G306+G297+G288+G276+G260+G239+G226+G192+G177+G170+G164+G151+G140+G122+G110</f>
        <v>7230661</v>
      </c>
      <c r="H492" s="199">
        <f t="shared" ref="H492" si="350">G492/F492</f>
        <v>5.3410585704704134</v>
      </c>
      <c r="J492" s="162">
        <f>((L492/G492)^(0.5))-1</f>
        <v>3.0277398198785166E-2</v>
      </c>
      <c r="L492" s="149">
        <f>L490+L478+L463+L449+L435+L425+L418+L399+L389+L377+L364+L354+L344+L327+L314+L306+L297+L288+L276+L260+L239+L226+L192+L177+L170+L164+L151+L140+L122+L110</f>
        <v>7675140.7023127293</v>
      </c>
      <c r="N492" s="149">
        <f>N490+N478+N463+N449+N435+N425+N418+N399+N389+N377+N364+N354+N344+N327+N314+N306+N297+N288+N276+N260+N239+N226+N192+N177+N170+N164+N151+N140+N122+N110</f>
        <v>4263967.0568404049</v>
      </c>
      <c r="P492" s="149">
        <f>P490+P478+P463+P449+P435+P425+P418+P399+P389+P377+P364+P354+P344+P327+P314+P306+P297+P288+P276+P260+P239+P226+P192+P177+P170+P164+P151+P140+P122+P110</f>
        <v>4270040</v>
      </c>
      <c r="Q492" s="69"/>
      <c r="R492" s="178">
        <f>R490+R478+R463+R449+R435+R425+R418+R399+R389+R377+R364+R354+R344+R327+R314+R306+R297+R288+R276+R260+R239+R226+R192+R177+R170+R164+R151+R140+R122+R110</f>
        <v>6072.9431595947008</v>
      </c>
      <c r="T492" s="78">
        <f t="shared" ref="T492" si="351">R492/N492</f>
        <v>1.4242472042208377E-3</v>
      </c>
      <c r="V492" s="149">
        <f>V490+V478+V463+V449+V435+V425+V418+V399+V389+V377+V364+V354+V344+V327+V314+V306+V297+V288+V276+V260+V239+V226+V192+V177+V170+V164+V151+V140+V122+V110</f>
        <v>106751</v>
      </c>
    </row>
    <row r="493" spans="1:23" ht="15" customHeight="1">
      <c r="Q493" s="69"/>
    </row>
    <row r="494" spans="1:23" ht="15" customHeight="1">
      <c r="L494" s="69"/>
      <c r="N494" s="69"/>
      <c r="P494" s="69"/>
      <c r="Q494" s="69"/>
      <c r="V494" s="69"/>
    </row>
    <row r="495" spans="1:23" ht="15" customHeight="1">
      <c r="Q495" s="69"/>
    </row>
    <row r="496" spans="1:23" ht="15" customHeight="1">
      <c r="P496" s="150"/>
      <c r="Q496" s="69"/>
    </row>
    <row r="497" spans="17:17" ht="15" customHeight="1">
      <c r="Q497" s="69"/>
    </row>
    <row r="498" spans="17:17" ht="15" customHeight="1">
      <c r="Q498" s="69"/>
    </row>
    <row r="499" spans="17:17" ht="15" customHeight="1">
      <c r="Q499" s="69"/>
    </row>
    <row r="500" spans="17:17" ht="15" customHeight="1">
      <c r="Q500" s="69"/>
    </row>
    <row r="501" spans="17:17" ht="15" customHeight="1">
      <c r="Q501" s="69"/>
    </row>
    <row r="502" spans="17:17" ht="15" customHeight="1">
      <c r="Q502" s="69"/>
    </row>
    <row r="503" spans="17:17" ht="15" customHeight="1">
      <c r="Q503" s="69"/>
    </row>
    <row r="504" spans="17:17" ht="15" customHeight="1">
      <c r="Q504" s="69"/>
    </row>
    <row r="505" spans="17:17" ht="15" customHeight="1">
      <c r="Q505" s="69"/>
    </row>
    <row r="506" spans="17:17" ht="15" customHeight="1">
      <c r="Q506" s="69"/>
    </row>
    <row r="507" spans="17:17" ht="15" customHeight="1">
      <c r="Q507" s="69"/>
    </row>
    <row r="508" spans="17:17" ht="15" customHeight="1">
      <c r="Q508" s="69"/>
    </row>
    <row r="509" spans="17:17" ht="15" customHeight="1">
      <c r="Q509" s="69"/>
    </row>
    <row r="510" spans="17:17" ht="15" customHeight="1">
      <c r="Q510" s="69"/>
    </row>
    <row r="511" spans="17:17" ht="15" customHeight="1">
      <c r="Q511" s="69"/>
    </row>
    <row r="512" spans="17:17" ht="15" customHeight="1">
      <c r="Q512" s="69"/>
    </row>
    <row r="513" spans="17:17" ht="15" customHeight="1">
      <c r="Q513" s="69"/>
    </row>
    <row r="514" spans="17:17" ht="15" customHeight="1">
      <c r="Q514" s="69"/>
    </row>
    <row r="515" spans="17:17" ht="15" customHeight="1">
      <c r="Q515" s="69"/>
    </row>
    <row r="516" spans="17:17" ht="15" customHeight="1">
      <c r="Q516" s="69"/>
    </row>
    <row r="517" spans="17:17" ht="15" customHeight="1">
      <c r="Q517" s="69"/>
    </row>
    <row r="518" spans="17:17" ht="15" customHeight="1">
      <c r="Q518" s="69"/>
    </row>
    <row r="519" spans="17:17" ht="15" customHeight="1">
      <c r="Q519" s="69"/>
    </row>
    <row r="520" spans="17:17" ht="15" customHeight="1">
      <c r="Q520" s="69"/>
    </row>
    <row r="521" spans="17:17" ht="15" customHeight="1">
      <c r="Q521" s="69"/>
    </row>
    <row r="522" spans="17:17" ht="15" customHeight="1">
      <c r="Q522" s="69"/>
    </row>
    <row r="523" spans="17:17" ht="15" customHeight="1">
      <c r="Q523" s="69"/>
    </row>
    <row r="524" spans="17:17" ht="15" customHeight="1">
      <c r="Q524" s="69"/>
    </row>
    <row r="525" spans="17:17" ht="15" customHeight="1">
      <c r="Q525" s="69"/>
    </row>
    <row r="526" spans="17:17" ht="15" customHeight="1">
      <c r="Q526" s="69"/>
    </row>
    <row r="527" spans="17:17" ht="15" customHeight="1">
      <c r="Q527" s="69"/>
    </row>
    <row r="528" spans="17:17" ht="15" customHeight="1">
      <c r="Q528" s="69"/>
    </row>
    <row r="529" spans="17:17" ht="15" customHeight="1">
      <c r="Q529" s="69"/>
    </row>
    <row r="530" spans="17:17" ht="15" customHeight="1">
      <c r="Q530" s="69"/>
    </row>
    <row r="531" spans="17:17" ht="15" customHeight="1">
      <c r="Q531" s="69"/>
    </row>
    <row r="532" spans="17:17" ht="15" customHeight="1">
      <c r="Q532" s="69"/>
    </row>
    <row r="533" spans="17:17" ht="15" customHeight="1">
      <c r="Q533" s="69"/>
    </row>
    <row r="534" spans="17:17" ht="15" customHeight="1">
      <c r="Q534" s="69"/>
    </row>
    <row r="535" spans="17:17" ht="15" customHeight="1">
      <c r="Q535" s="69"/>
    </row>
    <row r="536" spans="17:17" ht="15" customHeight="1">
      <c r="Q536" s="69"/>
    </row>
    <row r="537" spans="17:17" ht="15" customHeight="1">
      <c r="Q537" s="69"/>
    </row>
    <row r="538" spans="17:17" ht="15" customHeight="1">
      <c r="Q538" s="69"/>
    </row>
    <row r="539" spans="17:17" ht="15" customHeight="1">
      <c r="Q539" s="69"/>
    </row>
    <row r="540" spans="17:17" ht="15" customHeight="1">
      <c r="Q540" s="69"/>
    </row>
    <row r="541" spans="17:17" ht="15" customHeight="1">
      <c r="Q541" s="69"/>
    </row>
    <row r="542" spans="17:17" ht="15" customHeight="1">
      <c r="Q542" s="69"/>
    </row>
    <row r="543" spans="17:17" ht="15" customHeight="1">
      <c r="Q543" s="69"/>
    </row>
    <row r="544" spans="17:17" ht="15" customHeight="1">
      <c r="Q544" s="69"/>
    </row>
    <row r="545" spans="17:17" ht="15" customHeight="1">
      <c r="Q545" s="69"/>
    </row>
    <row r="546" spans="17:17" ht="15" customHeight="1">
      <c r="Q546" s="69"/>
    </row>
    <row r="547" spans="17:17" ht="15" customHeight="1">
      <c r="Q547" s="69"/>
    </row>
    <row r="548" spans="17:17" ht="15" customHeight="1">
      <c r="Q548" s="69"/>
    </row>
    <row r="549" spans="17:17" ht="15" customHeight="1">
      <c r="Q549" s="69"/>
    </row>
    <row r="550" spans="17:17" ht="15" customHeight="1">
      <c r="Q550" s="69"/>
    </row>
    <row r="551" spans="17:17" ht="15" customHeight="1">
      <c r="Q551" s="69"/>
    </row>
    <row r="552" spans="17:17" ht="15" customHeight="1">
      <c r="Q552" s="69"/>
    </row>
    <row r="553" spans="17:17" ht="15" customHeight="1">
      <c r="Q553" s="69"/>
    </row>
    <row r="554" spans="17:17" ht="15" customHeight="1">
      <c r="Q554" s="69"/>
    </row>
    <row r="555" spans="17:17" ht="15" customHeight="1">
      <c r="Q555" s="69"/>
    </row>
    <row r="556" spans="17:17" ht="15" customHeight="1">
      <c r="Q556" s="69"/>
    </row>
    <row r="557" spans="17:17" ht="15" customHeight="1">
      <c r="Q557" s="69"/>
    </row>
    <row r="558" spans="17:17" ht="15" customHeight="1">
      <c r="Q558" s="69"/>
    </row>
    <row r="559" spans="17:17" ht="15" customHeight="1">
      <c r="Q559" s="69"/>
    </row>
    <row r="560" spans="17:17" ht="15" customHeight="1">
      <c r="Q560" s="69"/>
    </row>
    <row r="561" spans="17:17" ht="15" customHeight="1">
      <c r="Q561" s="69"/>
    </row>
    <row r="562" spans="17:17" ht="15" customHeight="1">
      <c r="Q562" s="69"/>
    </row>
    <row r="563" spans="17:17" ht="15" customHeight="1">
      <c r="Q563" s="69"/>
    </row>
    <row r="564" spans="17:17" ht="15" customHeight="1">
      <c r="Q564" s="69"/>
    </row>
    <row r="565" spans="17:17" ht="15" customHeight="1">
      <c r="Q565" s="69"/>
    </row>
    <row r="566" spans="17:17" ht="15" customHeight="1">
      <c r="Q566" s="69"/>
    </row>
    <row r="567" spans="17:17" ht="15" customHeight="1">
      <c r="Q567" s="69"/>
    </row>
    <row r="568" spans="17:17" ht="15" customHeight="1">
      <c r="Q568" s="69"/>
    </row>
    <row r="569" spans="17:17" ht="15" customHeight="1">
      <c r="Q569" s="69"/>
    </row>
    <row r="570" spans="17:17" ht="15" customHeight="1">
      <c r="Q570" s="69"/>
    </row>
    <row r="571" spans="17:17" ht="15" customHeight="1">
      <c r="Q571" s="69"/>
    </row>
    <row r="572" spans="17:17" ht="15" customHeight="1">
      <c r="Q572" s="69"/>
    </row>
    <row r="573" spans="17:17" ht="15" customHeight="1">
      <c r="Q573" s="69"/>
    </row>
    <row r="574" spans="17:17" ht="15" customHeight="1">
      <c r="Q574" s="69"/>
    </row>
    <row r="575" spans="17:17" ht="15" customHeight="1">
      <c r="Q575" s="69"/>
    </row>
    <row r="576" spans="17:17" ht="15" customHeight="1">
      <c r="Q576" s="69"/>
    </row>
    <row r="577" spans="17:17" ht="15" customHeight="1">
      <c r="Q577" s="69"/>
    </row>
    <row r="578" spans="17:17" ht="15" customHeight="1">
      <c r="Q578" s="69"/>
    </row>
    <row r="579" spans="17:17" ht="15" customHeight="1">
      <c r="Q579" s="69"/>
    </row>
    <row r="580" spans="17:17" ht="15" customHeight="1">
      <c r="Q580" s="69"/>
    </row>
    <row r="581" spans="17:17" ht="15" customHeight="1">
      <c r="Q581" s="69"/>
    </row>
    <row r="582" spans="17:17" ht="15" customHeight="1">
      <c r="Q582" s="69"/>
    </row>
    <row r="583" spans="17:17" ht="15" customHeight="1">
      <c r="Q583" s="69"/>
    </row>
    <row r="584" spans="17:17" ht="15" customHeight="1">
      <c r="Q584" s="69"/>
    </row>
    <row r="585" spans="17:17" ht="15" customHeight="1">
      <c r="Q585" s="69"/>
    </row>
    <row r="586" spans="17:17" ht="15" customHeight="1">
      <c r="Q586" s="69"/>
    </row>
    <row r="587" spans="17:17" ht="15" customHeight="1">
      <c r="Q587" s="69"/>
    </row>
    <row r="588" spans="17:17" ht="15" customHeight="1">
      <c r="Q588" s="69"/>
    </row>
    <row r="589" spans="17:17" ht="15" customHeight="1">
      <c r="Q589" s="69"/>
    </row>
    <row r="590" spans="17:17" ht="15" customHeight="1">
      <c r="Q590" s="69"/>
    </row>
    <row r="591" spans="17:17" ht="15" customHeight="1">
      <c r="Q591" s="69"/>
    </row>
    <row r="592" spans="17:17" ht="15" customHeight="1">
      <c r="Q592" s="69"/>
    </row>
    <row r="593" spans="17:17" ht="15" customHeight="1">
      <c r="Q593" s="69"/>
    </row>
    <row r="594" spans="17:17" ht="15" customHeight="1">
      <c r="Q594" s="69"/>
    </row>
    <row r="595" spans="17:17" ht="15" customHeight="1">
      <c r="Q595" s="69"/>
    </row>
    <row r="596" spans="17:17" ht="15" customHeight="1">
      <c r="Q596" s="69"/>
    </row>
    <row r="597" spans="17:17" ht="15" customHeight="1">
      <c r="Q597" s="69"/>
    </row>
    <row r="598" spans="17:17" ht="15" customHeight="1">
      <c r="Q598" s="69"/>
    </row>
    <row r="599" spans="17:17" ht="15" customHeight="1">
      <c r="Q599" s="69"/>
    </row>
    <row r="600" spans="17:17" ht="15" customHeight="1">
      <c r="Q600" s="69"/>
    </row>
    <row r="601" spans="17:17" ht="15" customHeight="1">
      <c r="Q601" s="69"/>
    </row>
    <row r="602" spans="17:17" ht="15" customHeight="1">
      <c r="Q602" s="69"/>
    </row>
    <row r="603" spans="17:17" ht="15" customHeight="1">
      <c r="Q603" s="69"/>
    </row>
    <row r="604" spans="17:17" ht="15" customHeight="1">
      <c r="Q604" s="69"/>
    </row>
    <row r="605" spans="17:17" ht="15" customHeight="1">
      <c r="Q605" s="69"/>
    </row>
    <row r="606" spans="17:17" ht="15" customHeight="1">
      <c r="Q606" s="69"/>
    </row>
    <row r="607" spans="17:17" ht="15" customHeight="1">
      <c r="Q607" s="69"/>
    </row>
    <row r="608" spans="17:17" ht="15" customHeight="1">
      <c r="Q608" s="69"/>
    </row>
  </sheetData>
  <mergeCells count="68">
    <mergeCell ref="BP9:BP11"/>
    <mergeCell ref="BR9:BR11"/>
    <mergeCell ref="AL8:BR8"/>
    <mergeCell ref="BF9:BF11"/>
    <mergeCell ref="BH9:BH11"/>
    <mergeCell ref="BJ9:BJ11"/>
    <mergeCell ref="BL9:BL11"/>
    <mergeCell ref="BN9:BN11"/>
    <mergeCell ref="AL9:AL11"/>
    <mergeCell ref="AN9:AN11"/>
    <mergeCell ref="AP9:AP11"/>
    <mergeCell ref="AR9:AR11"/>
    <mergeCell ref="AT9:AT11"/>
    <mergeCell ref="AV9:AV11"/>
    <mergeCell ref="AX9:AX11"/>
    <mergeCell ref="AZ9:AZ11"/>
    <mergeCell ref="BB9:BB11"/>
    <mergeCell ref="BD9:BD11"/>
    <mergeCell ref="P50:P52"/>
    <mergeCell ref="R50:R52"/>
    <mergeCell ref="T50:T52"/>
    <mergeCell ref="V50:V52"/>
    <mergeCell ref="X9:X11"/>
    <mergeCell ref="AB9:AB11"/>
    <mergeCell ref="AD9:AD11"/>
    <mergeCell ref="AH9:AH11"/>
    <mergeCell ref="AJ9:AJ11"/>
    <mergeCell ref="X8:AJ8"/>
    <mergeCell ref="X50:X52"/>
    <mergeCell ref="AL50:AL52"/>
    <mergeCell ref="AN50:AN52"/>
    <mergeCell ref="AP50:AP52"/>
    <mergeCell ref="AB50:AB52"/>
    <mergeCell ref="AD50:AD52"/>
    <mergeCell ref="AH50:AH52"/>
    <mergeCell ref="AJ50:AJ52"/>
    <mergeCell ref="Z9:Z11"/>
    <mergeCell ref="Z50:Z52"/>
    <mergeCell ref="AF9:AF11"/>
    <mergeCell ref="AF50:AF52"/>
    <mergeCell ref="F100:F102"/>
    <mergeCell ref="G100:G102"/>
    <mergeCell ref="H100:H102"/>
    <mergeCell ref="J100:J102"/>
    <mergeCell ref="L100:L102"/>
    <mergeCell ref="N100:N102"/>
    <mergeCell ref="N50:N52"/>
    <mergeCell ref="R9:R11"/>
    <mergeCell ref="T9:T11"/>
    <mergeCell ref="V9:V11"/>
    <mergeCell ref="P100:P102"/>
    <mergeCell ref="R100:R102"/>
    <mergeCell ref="T100:T102"/>
    <mergeCell ref="V100:V102"/>
    <mergeCell ref="F50:F52"/>
    <mergeCell ref="G50:G52"/>
    <mergeCell ref="H50:H52"/>
    <mergeCell ref="J50:J52"/>
    <mergeCell ref="L50:L52"/>
    <mergeCell ref="F8:L8"/>
    <mergeCell ref="N8:V8"/>
    <mergeCell ref="F9:F11"/>
    <mergeCell ref="G9:G11"/>
    <mergeCell ref="H9:H11"/>
    <mergeCell ref="J9:J11"/>
    <mergeCell ref="L9:L11"/>
    <mergeCell ref="N9:N11"/>
    <mergeCell ref="P9:P11"/>
  </mergeCells>
  <conditionalFormatting sqref="AA43:AA44">
    <cfRule type="colorScale" priority="67">
      <colorScale>
        <cfvo type="percent" val="0"/>
        <cfvo type="percent" val="20"/>
        <cfvo type="percent" val="90"/>
        <color rgb="FF00B050"/>
        <color rgb="FFFFC000"/>
        <color rgb="FFFF0000"/>
      </colorScale>
    </cfRule>
  </conditionalFormatting>
  <conditionalFormatting sqref="X15:Z17 X24:Z33 X23:Y23 X36:Z39 X19:Z22 X18:Y18 X41:Z44 X40:Y40 X34:Y35">
    <cfRule type="colorScale" priority="34">
      <colorScale>
        <cfvo type="percent" val="0"/>
        <cfvo type="percent" val="20"/>
        <cfvo type="percent" val="90"/>
        <color rgb="FF00B050"/>
        <color rgb="FFFFC000"/>
        <color rgb="FFFF0000"/>
      </colorScale>
    </cfRule>
  </conditionalFormatting>
  <conditionalFormatting sqref="AB19 AB15 AB17">
    <cfRule type="colorScale" priority="33">
      <colorScale>
        <cfvo type="percent" val="0"/>
        <cfvo type="percent" val="20"/>
        <cfvo type="percent" val="90"/>
        <color rgb="FF00B050"/>
        <color rgb="FFFFC000"/>
        <color rgb="FFFF0000"/>
      </colorScale>
    </cfRule>
  </conditionalFormatting>
  <conditionalFormatting sqref="X54:Z95">
    <cfRule type="colorScale" priority="17">
      <colorScale>
        <cfvo type="percentile" val="0"/>
        <cfvo type="percentile" val="20"/>
        <cfvo type="percentile" val="90"/>
        <color rgb="FF00B050"/>
        <color rgb="FFFFC000"/>
        <color rgb="FFFF0000"/>
      </colorScale>
    </cfRule>
  </conditionalFormatting>
  <conditionalFormatting sqref="AB65:AC69 AG65:AG69">
    <cfRule type="colorScale" priority="11">
      <colorScale>
        <cfvo type="percent" val="0"/>
        <cfvo type="percent" val="20"/>
        <cfvo type="percent" val="90"/>
        <color rgb="FF00B050"/>
        <color rgb="FFFFC000"/>
        <color rgb="FFFF0000"/>
      </colorScale>
    </cfRule>
  </conditionalFormatting>
  <conditionalFormatting sqref="Z23">
    <cfRule type="colorScale" priority="5">
      <colorScale>
        <cfvo type="percentile" val="0"/>
        <cfvo type="percentile" val="20"/>
        <cfvo type="percentile" val="90"/>
        <color rgb="FF00B050"/>
        <color rgb="FFFFC000"/>
        <color rgb="FFFF0000"/>
      </colorScale>
    </cfRule>
  </conditionalFormatting>
  <conditionalFormatting sqref="Z34">
    <cfRule type="colorScale" priority="4">
      <colorScale>
        <cfvo type="percentile" val="0"/>
        <cfvo type="percentile" val="20"/>
        <cfvo type="percentile" val="90"/>
        <color rgb="FF00B050"/>
        <color rgb="FFFFC000"/>
        <color rgb="FFFF0000"/>
      </colorScale>
    </cfRule>
  </conditionalFormatting>
  <conditionalFormatting sqref="Z18">
    <cfRule type="colorScale" priority="3">
      <colorScale>
        <cfvo type="percentile" val="0"/>
        <cfvo type="percentile" val="20"/>
        <cfvo type="percentile" val="90"/>
        <color rgb="FF00B050"/>
        <color rgb="FFFFC000"/>
        <color rgb="FFFF0000"/>
      </colorScale>
    </cfRule>
  </conditionalFormatting>
  <conditionalFormatting sqref="Z40">
    <cfRule type="colorScale" priority="2">
      <colorScale>
        <cfvo type="percentile" val="0"/>
        <cfvo type="percentile" val="20"/>
        <cfvo type="percentile" val="90"/>
        <color rgb="FF00B050"/>
        <color rgb="FFFFC000"/>
        <color rgb="FFFF0000"/>
      </colorScale>
    </cfRule>
  </conditionalFormatting>
  <conditionalFormatting sqref="Z35">
    <cfRule type="colorScale" priority="1">
      <colorScale>
        <cfvo type="percentile" val="0"/>
        <cfvo type="percentile" val="20"/>
        <cfvo type="percentile" val="90"/>
        <color rgb="FF00B050"/>
        <color rgb="FFFFC000"/>
        <color rgb="FFFF0000"/>
      </colorScale>
    </cfRule>
  </conditionalFormatting>
  <pageMargins left="0.7" right="0.7" top="0.75" bottom="0.75" header="0.3" footer="0.3"/>
  <pageSetup paperSize="9" orientation="portrait"/>
  <ignoredErrors>
    <ignoredError sqref="L185:V549" formula="1"/>
    <ignoredError sqref="E54:E95" numberStoredAsText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U752"/>
  <sheetViews>
    <sheetView topLeftCell="P19" zoomScale="75" zoomScaleNormal="75" zoomScalePageLayoutView="75" workbookViewId="0">
      <pane ySplit="6560" topLeftCell="A87"/>
      <selection activeCell="AJ37" sqref="AJ37"/>
      <selection pane="bottomLeft" activeCell="AP98" sqref="AP98"/>
    </sheetView>
  </sheetViews>
  <sheetFormatPr baseColWidth="10" defaultColWidth="8.83203125" defaultRowHeight="14" x14ac:dyDescent="0"/>
  <cols>
    <col min="1" max="1" width="8.83203125" style="5"/>
    <col min="2" max="2" width="15.5" style="5" customWidth="1"/>
    <col min="3" max="3" width="16.5" style="5" bestFit="1" customWidth="1"/>
    <col min="4" max="4" width="32.83203125" style="5" customWidth="1"/>
    <col min="5" max="5" width="36.83203125" style="5" customWidth="1"/>
    <col min="6" max="7" width="12.33203125" style="10" customWidth="1"/>
    <col min="8" max="8" width="12.33203125" style="5" customWidth="1"/>
    <col min="9" max="9" width="0.83203125" style="5" customWidth="1"/>
    <col min="10" max="10" width="12.5" style="5" customWidth="1"/>
    <col min="11" max="11" width="0.83203125" style="5" customWidth="1"/>
    <col min="12" max="12" width="12.33203125" style="5" customWidth="1"/>
    <col min="13" max="13" width="0.83203125" style="5" customWidth="1"/>
    <col min="14" max="14" width="12.33203125" style="5" customWidth="1"/>
    <col min="15" max="15" width="0.83203125" style="5" customWidth="1"/>
    <col min="16" max="16" width="13.1640625" style="5" customWidth="1"/>
    <col min="17" max="17" width="0.83203125" style="5" customWidth="1"/>
    <col min="18" max="18" width="8.5" style="5" bestFit="1" customWidth="1"/>
    <col min="19" max="19" width="0.83203125" style="5" customWidth="1"/>
    <col min="20" max="20" width="11.1640625" style="5" customWidth="1"/>
    <col min="21" max="21" width="0.83203125" style="5" customWidth="1"/>
    <col min="22" max="22" width="12.33203125" style="5" customWidth="1"/>
    <col min="23" max="23" width="0.83203125" style="5" customWidth="1"/>
    <col min="24" max="24" width="15.6640625" style="5" customWidth="1"/>
    <col min="25" max="25" width="0.83203125" style="5" customWidth="1"/>
    <col min="26" max="26" width="10.6640625" style="5" customWidth="1"/>
    <col min="27" max="27" width="0.83203125" style="5" customWidth="1"/>
    <col min="28" max="28" width="10.6640625" style="5" customWidth="1"/>
    <col min="29" max="29" width="0.83203125" style="5" customWidth="1"/>
    <col min="30" max="30" width="10.6640625" style="5" customWidth="1"/>
    <col min="31" max="31" width="0.83203125" style="5" customWidth="1"/>
    <col min="32" max="32" width="15.6640625" style="5" customWidth="1"/>
    <col min="33" max="33" width="0.83203125" style="5" customWidth="1"/>
    <col min="34" max="34" width="14.6640625" style="5" customWidth="1"/>
    <col min="35" max="35" width="0.83203125" style="5" customWidth="1"/>
    <col min="36" max="36" width="12.6640625" style="5" customWidth="1"/>
    <col min="37" max="37" width="0.83203125" style="5" customWidth="1"/>
    <col min="38" max="38" width="10.6640625" style="5" customWidth="1"/>
    <col min="39" max="39" width="0.83203125" style="5" customWidth="1"/>
    <col min="40" max="40" width="10.6640625" style="5" customWidth="1"/>
    <col min="41" max="41" width="0.83203125" style="5" customWidth="1"/>
    <col min="42" max="42" width="10.6640625" style="5" customWidth="1"/>
    <col min="43" max="43" width="0.83203125" style="5" customWidth="1"/>
    <col min="44" max="44" width="10.6640625" style="5" customWidth="1"/>
    <col min="45" max="45" width="0.83203125" style="5" customWidth="1"/>
    <col min="46" max="46" width="7.6640625" style="5" customWidth="1"/>
    <col min="47" max="47" width="0.83203125" style="5" customWidth="1"/>
    <col min="48" max="48" width="10.6640625" style="5" customWidth="1"/>
    <col min="49" max="49" width="0.83203125" style="5" customWidth="1"/>
    <col min="50" max="50" width="10.6640625" style="5" customWidth="1"/>
    <col min="51" max="51" width="0.83203125" style="5" customWidth="1"/>
    <col min="52" max="52" width="10.6640625" style="5" customWidth="1"/>
    <col min="53" max="53" width="0.83203125" style="5" customWidth="1"/>
    <col min="54" max="54" width="10.6640625" style="5" customWidth="1"/>
    <col min="55" max="55" width="0.83203125" style="5" customWidth="1"/>
    <col min="56" max="56" width="12.33203125" style="5" customWidth="1"/>
    <col min="57" max="57" width="0.83203125" style="5" customWidth="1"/>
    <col min="58" max="58" width="7.6640625" style="5" customWidth="1"/>
    <col min="59" max="59" width="0.83203125" style="5" customWidth="1"/>
    <col min="60" max="60" width="10.6640625" style="5" customWidth="1"/>
    <col min="61" max="61" width="0.83203125" style="5" customWidth="1"/>
    <col min="62" max="62" width="10.6640625" style="5" customWidth="1"/>
    <col min="63" max="63" width="0.83203125" style="5" customWidth="1"/>
    <col min="64" max="64" width="10.6640625" style="5" customWidth="1"/>
    <col min="65" max="65" width="0.83203125" style="5" customWidth="1"/>
    <col min="66" max="66" width="9.6640625" style="5" customWidth="1"/>
    <col min="67" max="67" width="0.83203125" style="5" customWidth="1"/>
    <col min="68" max="68" width="11.6640625" style="5" customWidth="1"/>
    <col min="69" max="69" width="0.83203125" style="5" customWidth="1"/>
    <col min="70" max="70" width="11.6640625" style="5" customWidth="1"/>
    <col min="71" max="16384" width="8.83203125" style="5"/>
  </cols>
  <sheetData>
    <row r="2" spans="1:70">
      <c r="B2" s="4" t="s">
        <v>1888</v>
      </c>
    </row>
    <row r="3" spans="1:70">
      <c r="B3" s="63" t="s">
        <v>3031</v>
      </c>
      <c r="L3" s="66"/>
    </row>
    <row r="4" spans="1:70">
      <c r="B4" s="222" t="s">
        <v>3032</v>
      </c>
      <c r="L4" s="66"/>
    </row>
    <row r="5" spans="1:70">
      <c r="B5" s="118" t="s">
        <v>2017</v>
      </c>
      <c r="L5" s="66"/>
      <c r="N5" s="223" t="s">
        <v>2022</v>
      </c>
    </row>
    <row r="6" spans="1:70">
      <c r="B6" s="118" t="s">
        <v>2018</v>
      </c>
      <c r="N6" s="65">
        <v>1.8</v>
      </c>
    </row>
    <row r="7" spans="1:70">
      <c r="B7" s="118" t="s">
        <v>2016</v>
      </c>
    </row>
    <row r="8" spans="1:70">
      <c r="B8" s="68" t="s">
        <v>3029</v>
      </c>
      <c r="F8" s="488" t="s">
        <v>2015</v>
      </c>
      <c r="G8" s="489"/>
      <c r="H8" s="489"/>
      <c r="I8" s="489"/>
      <c r="J8" s="489"/>
      <c r="K8" s="489"/>
      <c r="L8" s="490"/>
      <c r="N8" s="476" t="s">
        <v>2014</v>
      </c>
      <c r="O8" s="477"/>
      <c r="P8" s="477"/>
      <c r="Q8" s="477"/>
      <c r="R8" s="477"/>
      <c r="S8" s="477"/>
      <c r="T8" s="477"/>
      <c r="U8" s="477"/>
      <c r="V8" s="478"/>
      <c r="W8" s="264"/>
      <c r="X8" s="476" t="s">
        <v>3247</v>
      </c>
      <c r="Y8" s="477"/>
      <c r="Z8" s="477"/>
      <c r="AA8" s="477"/>
      <c r="AB8" s="477"/>
      <c r="AC8" s="477"/>
      <c r="AD8" s="477"/>
      <c r="AE8" s="477"/>
      <c r="AF8" s="477"/>
      <c r="AG8" s="477"/>
      <c r="AH8" s="477"/>
      <c r="AI8" s="477"/>
      <c r="AJ8" s="478"/>
      <c r="AL8" s="476" t="s">
        <v>3248</v>
      </c>
      <c r="AM8" s="477"/>
      <c r="AN8" s="477"/>
      <c r="AO8" s="477"/>
      <c r="AP8" s="477"/>
      <c r="AQ8" s="477"/>
      <c r="AR8" s="477"/>
      <c r="AS8" s="477"/>
      <c r="AT8" s="477"/>
      <c r="AU8" s="477"/>
      <c r="AV8" s="477"/>
      <c r="AW8" s="477"/>
      <c r="AX8" s="477"/>
      <c r="AY8" s="477"/>
      <c r="AZ8" s="477"/>
      <c r="BA8" s="477"/>
      <c r="BB8" s="477"/>
      <c r="BC8" s="477"/>
      <c r="BD8" s="477"/>
      <c r="BE8" s="477"/>
      <c r="BF8" s="477"/>
      <c r="BG8" s="477"/>
      <c r="BH8" s="477"/>
      <c r="BI8" s="477"/>
      <c r="BJ8" s="477"/>
      <c r="BK8" s="477"/>
      <c r="BL8" s="477"/>
      <c r="BM8" s="477"/>
      <c r="BN8" s="477"/>
      <c r="BO8" s="477"/>
      <c r="BP8" s="477"/>
      <c r="BQ8" s="477"/>
      <c r="BR8" s="478"/>
    </row>
    <row r="9" spans="1:70" ht="15" customHeight="1">
      <c r="C9" s="4"/>
      <c r="D9" s="4"/>
      <c r="E9" s="4"/>
      <c r="F9" s="473" t="s">
        <v>1474</v>
      </c>
      <c r="G9" s="473" t="s">
        <v>1874</v>
      </c>
      <c r="H9" s="474" t="s">
        <v>1475</v>
      </c>
      <c r="J9" s="473" t="s">
        <v>2021</v>
      </c>
      <c r="L9" s="473" t="s">
        <v>1876</v>
      </c>
      <c r="N9" s="473" t="s">
        <v>1877</v>
      </c>
      <c r="P9" s="473" t="s">
        <v>1884</v>
      </c>
      <c r="Q9" s="93"/>
      <c r="R9" s="473" t="s">
        <v>1886</v>
      </c>
      <c r="S9" s="93"/>
      <c r="T9" s="473" t="s">
        <v>1885</v>
      </c>
      <c r="V9" s="473" t="s">
        <v>1883</v>
      </c>
      <c r="W9" s="203"/>
      <c r="X9" s="475" t="s">
        <v>3249</v>
      </c>
      <c r="Y9" s="343"/>
      <c r="Z9" s="475" t="s">
        <v>3286</v>
      </c>
      <c r="AA9" s="270"/>
      <c r="AB9" s="475" t="s">
        <v>3245</v>
      </c>
      <c r="AC9" s="203"/>
      <c r="AD9" s="475" t="s">
        <v>3239</v>
      </c>
      <c r="AE9" s="343"/>
      <c r="AF9" s="475" t="s">
        <v>3285</v>
      </c>
      <c r="AG9" s="343"/>
      <c r="AH9" s="475" t="s">
        <v>3734</v>
      </c>
      <c r="AI9" s="203"/>
      <c r="AJ9" s="475" t="s">
        <v>3237</v>
      </c>
      <c r="AL9" s="473" t="s">
        <v>3733</v>
      </c>
      <c r="AN9" s="473" t="s">
        <v>3732</v>
      </c>
      <c r="AP9" s="473" t="s">
        <v>3240</v>
      </c>
      <c r="AQ9" s="203"/>
      <c r="AR9" s="473" t="s">
        <v>3241</v>
      </c>
      <c r="AS9" s="203"/>
      <c r="AT9" s="473" t="s">
        <v>3244</v>
      </c>
      <c r="AU9" s="203"/>
      <c r="AV9" s="473" t="s">
        <v>2010</v>
      </c>
      <c r="AW9" s="203"/>
      <c r="AX9" s="473" t="s">
        <v>2011</v>
      </c>
      <c r="AY9" s="203"/>
      <c r="AZ9" s="473" t="s">
        <v>3243</v>
      </c>
      <c r="BA9" s="203"/>
      <c r="BB9" s="473" t="s">
        <v>3246</v>
      </c>
      <c r="BD9" s="473" t="s">
        <v>3242</v>
      </c>
      <c r="BE9" s="203"/>
      <c r="BF9" s="473" t="s">
        <v>3244</v>
      </c>
      <c r="BH9" s="473" t="s">
        <v>2012</v>
      </c>
      <c r="BJ9" s="473" t="s">
        <v>2013</v>
      </c>
      <c r="BL9" s="473" t="s">
        <v>1882</v>
      </c>
      <c r="BN9" s="473" t="s">
        <v>3246</v>
      </c>
      <c r="BP9" s="473" t="s">
        <v>3266</v>
      </c>
      <c r="BR9" s="473" t="s">
        <v>3267</v>
      </c>
    </row>
    <row r="10" spans="1:70">
      <c r="B10" s="4"/>
      <c r="C10" s="4"/>
      <c r="D10" s="4"/>
      <c r="E10" s="4"/>
      <c r="F10" s="473"/>
      <c r="G10" s="473"/>
      <c r="H10" s="474"/>
      <c r="J10" s="473"/>
      <c r="L10" s="473"/>
      <c r="N10" s="473"/>
      <c r="P10" s="473"/>
      <c r="Q10" s="93"/>
      <c r="R10" s="473"/>
      <c r="S10" s="93"/>
      <c r="T10" s="473"/>
      <c r="V10" s="473"/>
      <c r="W10" s="203"/>
      <c r="X10" s="475"/>
      <c r="Y10" s="343"/>
      <c r="Z10" s="475"/>
      <c r="AA10" s="270"/>
      <c r="AB10" s="475"/>
      <c r="AC10" s="203"/>
      <c r="AD10" s="475"/>
      <c r="AE10" s="343"/>
      <c r="AF10" s="475"/>
      <c r="AG10" s="343"/>
      <c r="AH10" s="475"/>
      <c r="AI10" s="203"/>
      <c r="AJ10" s="475"/>
      <c r="AL10" s="473"/>
      <c r="AN10" s="473"/>
      <c r="AP10" s="473"/>
      <c r="AQ10" s="203"/>
      <c r="AR10" s="473"/>
      <c r="AS10" s="203"/>
      <c r="AT10" s="473"/>
      <c r="AU10" s="203"/>
      <c r="AV10" s="473"/>
      <c r="AW10" s="203"/>
      <c r="AX10" s="473"/>
      <c r="AY10" s="203"/>
      <c r="AZ10" s="473"/>
      <c r="BA10" s="203"/>
      <c r="BB10" s="473"/>
      <c r="BD10" s="473"/>
      <c r="BE10" s="203"/>
      <c r="BF10" s="473"/>
      <c r="BH10" s="473"/>
      <c r="BJ10" s="473"/>
      <c r="BL10" s="473"/>
      <c r="BN10" s="473"/>
      <c r="BP10" s="473"/>
      <c r="BR10" s="473"/>
    </row>
    <row r="11" spans="1:70">
      <c r="B11" s="4" t="s">
        <v>1473</v>
      </c>
      <c r="C11" s="4" t="s">
        <v>118</v>
      </c>
      <c r="D11" s="4" t="s">
        <v>1860</v>
      </c>
      <c r="E11" s="4" t="s">
        <v>1887</v>
      </c>
      <c r="F11" s="473"/>
      <c r="G11" s="473"/>
      <c r="H11" s="474"/>
      <c r="J11" s="473"/>
      <c r="L11" s="473"/>
      <c r="N11" s="473"/>
      <c r="P11" s="473"/>
      <c r="Q11" s="93"/>
      <c r="R11" s="473"/>
      <c r="S11" s="93"/>
      <c r="T11" s="473"/>
      <c r="V11" s="473"/>
      <c r="W11" s="203"/>
      <c r="X11" s="475"/>
      <c r="Y11" s="343"/>
      <c r="Z11" s="475"/>
      <c r="AA11" s="270"/>
      <c r="AB11" s="475"/>
      <c r="AC11" s="203"/>
      <c r="AD11" s="475"/>
      <c r="AE11" s="343"/>
      <c r="AF11" s="475"/>
      <c r="AG11" s="343"/>
      <c r="AH11" s="475"/>
      <c r="AI11" s="203"/>
      <c r="AJ11" s="475"/>
      <c r="AL11" s="473"/>
      <c r="AN11" s="473"/>
      <c r="AP11" s="473"/>
      <c r="AQ11" s="203"/>
      <c r="AR11" s="473"/>
      <c r="AS11" s="203"/>
      <c r="AT11" s="473"/>
      <c r="AU11" s="203"/>
      <c r="AV11" s="473"/>
      <c r="AW11" s="203"/>
      <c r="AX11" s="473"/>
      <c r="AY11" s="203"/>
      <c r="AZ11" s="473"/>
      <c r="BA11" s="203"/>
      <c r="BB11" s="473"/>
      <c r="BD11" s="473"/>
      <c r="BE11" s="203"/>
      <c r="BF11" s="473"/>
      <c r="BH11" s="473"/>
      <c r="BJ11" s="473"/>
      <c r="BL11" s="473"/>
      <c r="BN11" s="473"/>
      <c r="BP11" s="473"/>
      <c r="BR11" s="473"/>
    </row>
    <row r="12" spans="1:70">
      <c r="B12" s="4"/>
      <c r="C12" s="4"/>
      <c r="D12" s="4"/>
      <c r="E12" s="4"/>
      <c r="F12" s="93"/>
      <c r="G12" s="93"/>
      <c r="H12" s="94"/>
      <c r="L12" s="93"/>
      <c r="N12" s="93"/>
    </row>
    <row r="13" spans="1:70">
      <c r="B13" s="7" t="s">
        <v>2019</v>
      </c>
      <c r="C13" s="8"/>
      <c r="D13" s="8"/>
      <c r="E13" s="8"/>
      <c r="F13" s="11"/>
      <c r="G13" s="22"/>
      <c r="H13" s="1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</row>
    <row r="14" spans="1:70" s="6" customFormat="1">
      <c r="B14" s="268"/>
      <c r="C14" s="57"/>
      <c r="D14" s="57"/>
      <c r="E14" s="57"/>
      <c r="F14" s="15"/>
      <c r="G14" s="9"/>
      <c r="H14" s="15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</row>
    <row r="15" spans="1:70" s="6" customFormat="1">
      <c r="A15" s="5">
        <v>1</v>
      </c>
      <c r="B15" s="6" t="s">
        <v>1476</v>
      </c>
      <c r="C15" s="2" t="s">
        <v>1564</v>
      </c>
      <c r="D15" s="2"/>
      <c r="E15" s="4"/>
      <c r="F15" s="27">
        <f>F199</f>
        <v>54604</v>
      </c>
      <c r="G15" s="27">
        <f>G199</f>
        <v>248083</v>
      </c>
      <c r="H15" s="28">
        <f>H199</f>
        <v>4.5433118452860599</v>
      </c>
      <c r="I15" s="27"/>
      <c r="J15" s="172">
        <v>1.8499999999999999E-2</v>
      </c>
      <c r="K15" s="27"/>
      <c r="L15" s="27">
        <f>L199</f>
        <v>257346.97740675003</v>
      </c>
      <c r="M15" s="27"/>
      <c r="N15" s="27">
        <f>N199</f>
        <v>142970.54300374998</v>
      </c>
      <c r="O15" s="5"/>
      <c r="P15" s="34">
        <f>P199</f>
        <v>143360</v>
      </c>
      <c r="Q15" s="27"/>
      <c r="R15" s="45">
        <f t="shared" ref="R15:R40" si="0">P15-N15</f>
        <v>389.45699625002453</v>
      </c>
      <c r="S15" s="27"/>
      <c r="T15" s="47">
        <f t="shared" ref="T15:T40" si="1">R15/N15</f>
        <v>2.724036630677198E-3</v>
      </c>
      <c r="U15" s="5"/>
      <c r="V15" s="34">
        <f>V199</f>
        <v>3584</v>
      </c>
      <c r="W15" s="34"/>
      <c r="X15" s="267">
        <v>0.60776836784463262</v>
      </c>
      <c r="Y15" s="267"/>
      <c r="Z15" s="267"/>
      <c r="AA15" s="267"/>
      <c r="AB15" s="267"/>
      <c r="AC15" s="9"/>
      <c r="AD15" s="9"/>
      <c r="AE15" s="9"/>
      <c r="AF15" s="344"/>
      <c r="AG15" s="9"/>
      <c r="AH15" s="296">
        <v>3</v>
      </c>
      <c r="AI15" s="9"/>
      <c r="AJ15" s="301" t="s">
        <v>3238</v>
      </c>
      <c r="AK15" s="9"/>
      <c r="AL15" s="265">
        <f>IF(AL50=0,"",AL50)</f>
        <v>143360</v>
      </c>
      <c r="AM15" s="9"/>
      <c r="AN15" s="265" t="str">
        <f>IF(AN50=0,"",AN50)</f>
        <v/>
      </c>
      <c r="AO15" s="9"/>
      <c r="AP15" s="265" t="str">
        <f>IF(AP50=0,"",AP50)</f>
        <v/>
      </c>
      <c r="AQ15" s="265"/>
      <c r="AR15" s="265">
        <f>SUM(AL15:AP15)</f>
        <v>143360</v>
      </c>
      <c r="AS15" s="265"/>
      <c r="AT15" s="278">
        <f t="shared" ref="AT15:AT41" si="2">AR15/P15</f>
        <v>1</v>
      </c>
      <c r="AU15" s="265"/>
      <c r="AV15" s="302">
        <f>AR15</f>
        <v>143360</v>
      </c>
      <c r="AW15" s="265"/>
      <c r="AX15" s="265"/>
      <c r="AY15" s="265"/>
      <c r="AZ15" s="265">
        <f>AV15+AX15</f>
        <v>143360</v>
      </c>
      <c r="BA15" s="265"/>
      <c r="BB15" s="280" t="str">
        <f>IF(AZ15=AR15,"YES","NO")</f>
        <v>YES</v>
      </c>
      <c r="BC15" s="9"/>
      <c r="BD15" s="265">
        <f t="shared" ref="BD15:BD40" si="3">P15-AR15</f>
        <v>0</v>
      </c>
      <c r="BE15" s="265"/>
      <c r="BF15" s="278">
        <f t="shared" ref="BF15:BF41" si="4">BD15/P15</f>
        <v>0</v>
      </c>
      <c r="BG15" s="9"/>
      <c r="BH15" s="9"/>
      <c r="BI15" s="9"/>
      <c r="BJ15" s="9"/>
      <c r="BK15" s="9"/>
      <c r="BL15" s="265">
        <f>BJ15+BH15+AX15+AV15</f>
        <v>143360</v>
      </c>
      <c r="BN15" s="280" t="str">
        <f t="shared" ref="BN15:BN41" si="5">IF(BL15=P15,"YES","NO")</f>
        <v>YES</v>
      </c>
      <c r="BP15" s="303">
        <f>AV15+BH15</f>
        <v>143360</v>
      </c>
      <c r="BR15" s="303">
        <f>AX15+BJ15</f>
        <v>0</v>
      </c>
    </row>
    <row r="16" spans="1:70" s="6" customFormat="1">
      <c r="A16" s="5">
        <f>A15+1</f>
        <v>2</v>
      </c>
      <c r="B16" s="6" t="s">
        <v>1476</v>
      </c>
      <c r="C16" s="2" t="s">
        <v>3123</v>
      </c>
      <c r="D16" s="2"/>
      <c r="E16" s="4"/>
      <c r="F16" s="27">
        <f>F146</f>
        <v>44769</v>
      </c>
      <c r="G16" s="27">
        <f>G146</f>
        <v>224145</v>
      </c>
      <c r="H16" s="28">
        <f>H146</f>
        <v>5.00670106546941</v>
      </c>
      <c r="I16" s="27"/>
      <c r="J16" s="172">
        <v>2.87E-2</v>
      </c>
      <c r="K16" s="27"/>
      <c r="L16" s="27">
        <f>L146</f>
        <v>237195.54899505002</v>
      </c>
      <c r="M16" s="27"/>
      <c r="N16" s="27">
        <f>N146</f>
        <v>131775.30499725</v>
      </c>
      <c r="O16" s="5"/>
      <c r="P16" s="34">
        <f>P146</f>
        <v>132040</v>
      </c>
      <c r="Q16" s="27"/>
      <c r="R16" s="45">
        <f t="shared" si="0"/>
        <v>264.69500274999882</v>
      </c>
      <c r="S16" s="27"/>
      <c r="T16" s="47">
        <f t="shared" si="1"/>
        <v>2.0086844250181983E-3</v>
      </c>
      <c r="U16" s="5"/>
      <c r="V16" s="34">
        <f>V146</f>
        <v>3301</v>
      </c>
      <c r="W16" s="34"/>
      <c r="X16" s="267">
        <v>0.58753931606772403</v>
      </c>
      <c r="Y16" s="267"/>
      <c r="Z16" s="267"/>
      <c r="AA16" s="267"/>
      <c r="AB16" s="267"/>
      <c r="AC16" s="9"/>
      <c r="AD16" s="9"/>
      <c r="AE16" s="9"/>
      <c r="AF16" s="344"/>
      <c r="AG16" s="9"/>
      <c r="AH16" s="296">
        <v>3</v>
      </c>
      <c r="AI16" s="9"/>
      <c r="AJ16" s="301" t="s">
        <v>3238</v>
      </c>
      <c r="AK16" s="9"/>
      <c r="AL16" s="265">
        <f>IF(AL51+AL52=0,"",AL51+AL52)</f>
        <v>39400</v>
      </c>
      <c r="AM16" s="9"/>
      <c r="AN16" s="265" t="str">
        <f>IF(AN51+AN52=0,"",AN51+AN52)</f>
        <v/>
      </c>
      <c r="AO16" s="9"/>
      <c r="AP16" s="265" t="str">
        <f>IF(AP51+AP52=0,"",AP51+AP52)</f>
        <v/>
      </c>
      <c r="AQ16" s="265"/>
      <c r="AR16" s="265">
        <f t="shared" ref="AR16:AR40" si="6">SUM(AL16:AP16)</f>
        <v>39400</v>
      </c>
      <c r="AS16" s="265"/>
      <c r="AT16" s="278">
        <f t="shared" si="2"/>
        <v>0.29839442593153592</v>
      </c>
      <c r="AU16" s="265"/>
      <c r="AV16" s="265"/>
      <c r="AW16" s="265"/>
      <c r="AX16" s="302">
        <f>AR16</f>
        <v>39400</v>
      </c>
      <c r="AY16" s="265"/>
      <c r="AZ16" s="265">
        <f t="shared" ref="AZ16:AZ40" si="7">AV16+AX16</f>
        <v>39400</v>
      </c>
      <c r="BA16" s="265"/>
      <c r="BB16" s="280" t="str">
        <f t="shared" ref="BB16:BB41" si="8">IF(AZ16=AR16,"YES","NO")</f>
        <v>YES</v>
      </c>
      <c r="BC16" s="9"/>
      <c r="BD16" s="265">
        <f t="shared" si="3"/>
        <v>92640</v>
      </c>
      <c r="BE16" s="265"/>
      <c r="BF16" s="278">
        <f t="shared" si="4"/>
        <v>0.70160557406846413</v>
      </c>
      <c r="BG16" s="9"/>
      <c r="BH16" s="9"/>
      <c r="BI16" s="9"/>
      <c r="BJ16" s="281">
        <f>BD16</f>
        <v>92640</v>
      </c>
      <c r="BK16" s="9"/>
      <c r="BL16" s="265">
        <f t="shared" ref="BL16:BL40" si="9">BJ16+BH16+AX16+AV16</f>
        <v>132040</v>
      </c>
      <c r="BN16" s="280" t="str">
        <f t="shared" si="5"/>
        <v>YES</v>
      </c>
      <c r="BP16" s="303">
        <f t="shared" ref="BP16:BP40" si="10">AV16+BH16</f>
        <v>0</v>
      </c>
      <c r="BR16" s="303">
        <f t="shared" ref="BR16:BR40" si="11">AX16+BJ16</f>
        <v>132040</v>
      </c>
    </row>
    <row r="17" spans="1:70" s="6" customFormat="1">
      <c r="A17" s="5">
        <f t="shared" ref="A17:A40" si="12">A16+1</f>
        <v>3</v>
      </c>
      <c r="B17" s="6" t="s">
        <v>1476</v>
      </c>
      <c r="C17" s="2" t="s">
        <v>1524</v>
      </c>
      <c r="D17" s="2"/>
      <c r="E17" s="4"/>
      <c r="F17" s="27">
        <f>F127</f>
        <v>21517</v>
      </c>
      <c r="G17" s="27">
        <f>G127</f>
        <v>113569</v>
      </c>
      <c r="H17" s="28">
        <f>H127</f>
        <v>5.2781056838778637</v>
      </c>
      <c r="I17" s="27"/>
      <c r="J17" s="172">
        <v>4.8599999999999997E-2</v>
      </c>
      <c r="K17" s="27"/>
      <c r="L17" s="27">
        <f>L127</f>
        <v>124876.15223523999</v>
      </c>
      <c r="M17" s="27"/>
      <c r="N17" s="27">
        <f>N127</f>
        <v>69375.640130688873</v>
      </c>
      <c r="O17" s="5"/>
      <c r="P17" s="34">
        <f>P127</f>
        <v>69520</v>
      </c>
      <c r="Q17" s="27"/>
      <c r="R17" s="45">
        <f t="shared" si="0"/>
        <v>144.35986931112711</v>
      </c>
      <c r="S17" s="27"/>
      <c r="T17" s="47">
        <f t="shared" si="1"/>
        <v>2.0808437808888538E-3</v>
      </c>
      <c r="U17" s="5"/>
      <c r="V17" s="34">
        <f>V127</f>
        <v>1738</v>
      </c>
      <c r="W17" s="34"/>
      <c r="X17" s="267">
        <v>0.42893747413466704</v>
      </c>
      <c r="Y17" s="267"/>
      <c r="Z17" s="267"/>
      <c r="AA17" s="267"/>
      <c r="AB17" s="267"/>
      <c r="AC17" s="9"/>
      <c r="AD17" s="9"/>
      <c r="AE17" s="9"/>
      <c r="AF17" s="344"/>
      <c r="AG17" s="9"/>
      <c r="AH17" s="296">
        <v>2</v>
      </c>
      <c r="AI17" s="9"/>
      <c r="AJ17" s="301" t="s">
        <v>3238</v>
      </c>
      <c r="AK17" s="9"/>
      <c r="AL17" s="265" t="str">
        <f>IF(AL53=0,"",AL53)</f>
        <v/>
      </c>
      <c r="AM17" s="9"/>
      <c r="AN17" s="265">
        <f>IF(AN53=0,"",AN53)</f>
        <v>69520</v>
      </c>
      <c r="AO17" s="9"/>
      <c r="AP17" s="265" t="str">
        <f>IF(AP53=0,"",AP53)</f>
        <v/>
      </c>
      <c r="AQ17" s="265"/>
      <c r="AR17" s="265">
        <f t="shared" si="6"/>
        <v>69520</v>
      </c>
      <c r="AS17" s="265"/>
      <c r="AT17" s="278">
        <f t="shared" si="2"/>
        <v>1</v>
      </c>
      <c r="AU17" s="265"/>
      <c r="AV17" s="302">
        <f>AR17</f>
        <v>69520</v>
      </c>
      <c r="AW17" s="265"/>
      <c r="AX17" s="265"/>
      <c r="AY17" s="265"/>
      <c r="AZ17" s="265">
        <f t="shared" si="7"/>
        <v>69520</v>
      </c>
      <c r="BA17" s="265"/>
      <c r="BB17" s="280" t="str">
        <f t="shared" si="8"/>
        <v>YES</v>
      </c>
      <c r="BC17" s="9"/>
      <c r="BD17" s="265">
        <f t="shared" si="3"/>
        <v>0</v>
      </c>
      <c r="BE17" s="265"/>
      <c r="BF17" s="278">
        <f t="shared" si="4"/>
        <v>0</v>
      </c>
      <c r="BG17" s="9"/>
      <c r="BH17" s="9"/>
      <c r="BI17" s="9"/>
      <c r="BJ17" s="9"/>
      <c r="BK17" s="9"/>
      <c r="BL17" s="265">
        <f t="shared" si="9"/>
        <v>69520</v>
      </c>
      <c r="BN17" s="280" t="str">
        <f t="shared" si="5"/>
        <v>YES</v>
      </c>
      <c r="BP17" s="303">
        <f t="shared" si="10"/>
        <v>69520</v>
      </c>
      <c r="BR17" s="303">
        <f t="shared" si="11"/>
        <v>0</v>
      </c>
    </row>
    <row r="18" spans="1:70" s="6" customFormat="1">
      <c r="A18" s="5">
        <f t="shared" si="12"/>
        <v>4</v>
      </c>
      <c r="B18" s="6" t="s">
        <v>1476</v>
      </c>
      <c r="C18" s="2" t="s">
        <v>1581</v>
      </c>
      <c r="D18" s="2"/>
      <c r="E18" s="4"/>
      <c r="F18" s="27">
        <f>F222</f>
        <v>102970</v>
      </c>
      <c r="G18" s="27">
        <f>G222</f>
        <v>492116</v>
      </c>
      <c r="H18" s="28">
        <f>H222</f>
        <v>4.7792172477420607</v>
      </c>
      <c r="I18" s="27"/>
      <c r="J18" s="172">
        <v>3.6900000000000002E-2</v>
      </c>
      <c r="K18" s="27"/>
      <c r="L18" s="27">
        <f>L222</f>
        <v>529104.23086676002</v>
      </c>
      <c r="M18" s="27"/>
      <c r="N18" s="27">
        <f>N222</f>
        <v>293946.79492597771</v>
      </c>
      <c r="O18" s="5"/>
      <c r="P18" s="34">
        <f>P222</f>
        <v>294320</v>
      </c>
      <c r="Q18" s="27"/>
      <c r="R18" s="45">
        <f t="shared" si="0"/>
        <v>373.20507402229123</v>
      </c>
      <c r="S18" s="27"/>
      <c r="T18" s="47">
        <f t="shared" si="1"/>
        <v>1.2696347790295604E-3</v>
      </c>
      <c r="U18" s="5"/>
      <c r="V18" s="34">
        <f>V222</f>
        <v>7358</v>
      </c>
      <c r="W18" s="34"/>
      <c r="X18" s="267">
        <v>0.41835461557844084</v>
      </c>
      <c r="Y18" s="267"/>
      <c r="Z18" s="267"/>
      <c r="AA18" s="267"/>
      <c r="AB18" s="267"/>
      <c r="AC18" s="9"/>
      <c r="AD18" s="9"/>
      <c r="AE18" s="9"/>
      <c r="AF18" s="344"/>
      <c r="AG18" s="9"/>
      <c r="AH18" s="296">
        <v>2</v>
      </c>
      <c r="AI18" s="9"/>
      <c r="AJ18" s="301" t="s">
        <v>3238</v>
      </c>
      <c r="AK18" s="9"/>
      <c r="AL18" s="265" t="str">
        <f>IF(AL54+AL55=0,"",AL54+AL55)</f>
        <v/>
      </c>
      <c r="AM18" s="9"/>
      <c r="AN18" s="265">
        <f>IF(AN54+AN55=0,"",AN54+AN55)</f>
        <v>130760</v>
      </c>
      <c r="AO18" s="9"/>
      <c r="AP18" s="265" t="str">
        <f>IF(AP54+AP55=0,"",AP54+AP55)</f>
        <v/>
      </c>
      <c r="AQ18" s="265"/>
      <c r="AR18" s="265">
        <f t="shared" si="6"/>
        <v>130760</v>
      </c>
      <c r="AS18" s="265"/>
      <c r="AT18" s="278">
        <f t="shared" si="2"/>
        <v>0.44427833650448489</v>
      </c>
      <c r="AU18" s="265"/>
      <c r="AV18" s="302">
        <f>AR18</f>
        <v>130760</v>
      </c>
      <c r="AW18" s="265"/>
      <c r="AX18" s="265"/>
      <c r="AY18" s="265"/>
      <c r="AZ18" s="265">
        <f t="shared" si="7"/>
        <v>130760</v>
      </c>
      <c r="BA18" s="265"/>
      <c r="BB18" s="280" t="str">
        <f t="shared" si="8"/>
        <v>YES</v>
      </c>
      <c r="BC18" s="9"/>
      <c r="BD18" s="265">
        <f t="shared" si="3"/>
        <v>163560</v>
      </c>
      <c r="BE18" s="265"/>
      <c r="BF18" s="278">
        <f t="shared" si="4"/>
        <v>0.55572166349551511</v>
      </c>
      <c r="BG18" s="9"/>
      <c r="BH18" s="281">
        <f t="shared" ref="BH18" si="13">BD18</f>
        <v>163560</v>
      </c>
      <c r="BI18" s="9"/>
      <c r="BJ18" s="9"/>
      <c r="BK18" s="9"/>
      <c r="BL18" s="265">
        <f t="shared" si="9"/>
        <v>294320</v>
      </c>
      <c r="BN18" s="280" t="str">
        <f t="shared" si="5"/>
        <v>YES</v>
      </c>
      <c r="BP18" s="303">
        <f t="shared" si="10"/>
        <v>294320</v>
      </c>
      <c r="BR18" s="303">
        <f t="shared" si="11"/>
        <v>0</v>
      </c>
    </row>
    <row r="19" spans="1:70" s="6" customFormat="1">
      <c r="A19" s="5">
        <f t="shared" si="12"/>
        <v>5</v>
      </c>
      <c r="B19" s="6" t="s">
        <v>1476</v>
      </c>
      <c r="C19" s="2" t="s">
        <v>1791</v>
      </c>
      <c r="D19" s="2"/>
      <c r="E19" s="4"/>
      <c r="F19" s="27">
        <f>F522</f>
        <v>40142</v>
      </c>
      <c r="G19" s="27">
        <f>G522</f>
        <v>185519</v>
      </c>
      <c r="H19" s="28">
        <f>H522</f>
        <v>4.621568432066165</v>
      </c>
      <c r="I19" s="27"/>
      <c r="J19" s="172">
        <v>1.1900000000000001E-2</v>
      </c>
      <c r="K19" s="27"/>
      <c r="L19" s="27">
        <f>L522</f>
        <v>189960.62354559003</v>
      </c>
      <c r="M19" s="27"/>
      <c r="N19" s="27">
        <f>N522</f>
        <v>105533.67974755001</v>
      </c>
      <c r="O19" s="5"/>
      <c r="P19" s="34">
        <f>P522</f>
        <v>105720</v>
      </c>
      <c r="Q19" s="27"/>
      <c r="R19" s="45">
        <f t="shared" si="0"/>
        <v>186.32025244999386</v>
      </c>
      <c r="S19" s="27"/>
      <c r="T19" s="47">
        <f t="shared" si="1"/>
        <v>1.7655051249581709E-3</v>
      </c>
      <c r="U19" s="5"/>
      <c r="V19" s="34">
        <f>V522</f>
        <v>2643</v>
      </c>
      <c r="W19" s="34"/>
      <c r="X19" s="267">
        <v>0.41656649723208944</v>
      </c>
      <c r="Y19" s="267"/>
      <c r="Z19" s="267"/>
      <c r="AA19" s="267"/>
      <c r="AB19" s="267"/>
      <c r="AC19" s="9"/>
      <c r="AD19" s="9"/>
      <c r="AE19" s="9"/>
      <c r="AF19" s="344"/>
      <c r="AG19" s="9"/>
      <c r="AH19" s="296">
        <v>2</v>
      </c>
      <c r="AI19" s="9"/>
      <c r="AJ19" s="301" t="s">
        <v>3238</v>
      </c>
      <c r="AK19" s="9"/>
      <c r="AL19" s="265" t="str">
        <f>IF(AL56=0,"",AL56)</f>
        <v/>
      </c>
      <c r="AM19" s="9"/>
      <c r="AN19" s="265">
        <f>IF(AN56=0,"",AN56)</f>
        <v>105720</v>
      </c>
      <c r="AO19" s="9"/>
      <c r="AP19" s="265" t="str">
        <f>IF(AP56=0,"",AP56)</f>
        <v/>
      </c>
      <c r="AQ19" s="265"/>
      <c r="AR19" s="265">
        <f t="shared" si="6"/>
        <v>105720</v>
      </c>
      <c r="AS19" s="265"/>
      <c r="AT19" s="278">
        <f t="shared" si="2"/>
        <v>1</v>
      </c>
      <c r="AU19" s="265"/>
      <c r="AV19" s="302">
        <f>AR19</f>
        <v>105720</v>
      </c>
      <c r="AW19" s="265"/>
      <c r="AX19" s="265"/>
      <c r="AY19" s="265"/>
      <c r="AZ19" s="265">
        <f t="shared" si="7"/>
        <v>105720</v>
      </c>
      <c r="BA19" s="265"/>
      <c r="BB19" s="280" t="str">
        <f t="shared" si="8"/>
        <v>YES</v>
      </c>
      <c r="BC19" s="9"/>
      <c r="BD19" s="265">
        <f t="shared" si="3"/>
        <v>0</v>
      </c>
      <c r="BE19" s="265"/>
      <c r="BF19" s="278">
        <f t="shared" si="4"/>
        <v>0</v>
      </c>
      <c r="BG19" s="9"/>
      <c r="BH19" s="9"/>
      <c r="BI19" s="9"/>
      <c r="BJ19" s="9"/>
      <c r="BK19" s="9"/>
      <c r="BL19" s="265">
        <f t="shared" si="9"/>
        <v>105720</v>
      </c>
      <c r="BN19" s="280" t="str">
        <f t="shared" si="5"/>
        <v>YES</v>
      </c>
      <c r="BP19" s="303">
        <f t="shared" si="10"/>
        <v>105720</v>
      </c>
      <c r="BR19" s="303">
        <f t="shared" si="11"/>
        <v>0</v>
      </c>
    </row>
    <row r="20" spans="1:70" s="6" customFormat="1">
      <c r="A20" s="5">
        <f t="shared" si="12"/>
        <v>6</v>
      </c>
      <c r="B20" s="6" t="s">
        <v>1476</v>
      </c>
      <c r="C20" s="2" t="s">
        <v>1727</v>
      </c>
      <c r="D20" s="2"/>
      <c r="E20" s="4"/>
      <c r="F20" s="27">
        <f>F427</f>
        <v>52710</v>
      </c>
      <c r="G20" s="27">
        <f>G427</f>
        <v>268188</v>
      </c>
      <c r="H20" s="28">
        <f>H427</f>
        <v>5.0879908935685831</v>
      </c>
      <c r="I20" s="27"/>
      <c r="J20" s="172">
        <v>2.9700000000000001E-2</v>
      </c>
      <c r="K20" s="27"/>
      <c r="L20" s="27">
        <f>L427</f>
        <v>284354.93315291998</v>
      </c>
      <c r="M20" s="27"/>
      <c r="N20" s="27">
        <f>N427</f>
        <v>157974.96286273334</v>
      </c>
      <c r="O20" s="5"/>
      <c r="P20" s="34">
        <f>P427</f>
        <v>158160</v>
      </c>
      <c r="Q20" s="27"/>
      <c r="R20" s="45">
        <f t="shared" si="0"/>
        <v>185.03713726665592</v>
      </c>
      <c r="S20" s="27"/>
      <c r="T20" s="47">
        <f t="shared" si="1"/>
        <v>1.1713067305952607E-3</v>
      </c>
      <c r="U20" s="5"/>
      <c r="V20" s="34">
        <f>V427</f>
        <v>3954</v>
      </c>
      <c r="W20" s="34"/>
      <c r="X20" s="267">
        <v>0.41288200814354109</v>
      </c>
      <c r="Y20" s="267"/>
      <c r="Z20" s="267"/>
      <c r="AA20" s="267"/>
      <c r="AB20" s="267"/>
      <c r="AC20" s="9"/>
      <c r="AD20" s="9"/>
      <c r="AE20" s="9"/>
      <c r="AF20" s="344"/>
      <c r="AG20" s="9"/>
      <c r="AH20" s="296">
        <v>2</v>
      </c>
      <c r="AI20" s="9"/>
      <c r="AJ20" s="301" t="s">
        <v>3238</v>
      </c>
      <c r="AK20" s="9"/>
      <c r="AL20" s="265" t="str">
        <f>IF(AL57=0,"",AL57)</f>
        <v/>
      </c>
      <c r="AM20" s="9"/>
      <c r="AN20" s="265">
        <f>IF(AN57=0,"",AN57)</f>
        <v>158160</v>
      </c>
      <c r="AO20" s="9"/>
      <c r="AP20" s="265" t="str">
        <f>IF(AP57=0,"",AP57)</f>
        <v/>
      </c>
      <c r="AQ20" s="265"/>
      <c r="AR20" s="265">
        <f t="shared" si="6"/>
        <v>158160</v>
      </c>
      <c r="AS20" s="265"/>
      <c r="AT20" s="278">
        <f t="shared" si="2"/>
        <v>1</v>
      </c>
      <c r="AU20" s="265"/>
      <c r="AV20" s="302">
        <f>AR20</f>
        <v>158160</v>
      </c>
      <c r="AW20" s="265"/>
      <c r="AX20" s="265"/>
      <c r="AY20" s="265"/>
      <c r="AZ20" s="265">
        <f t="shared" si="7"/>
        <v>158160</v>
      </c>
      <c r="BA20" s="265"/>
      <c r="BB20" s="280" t="str">
        <f t="shared" si="8"/>
        <v>YES</v>
      </c>
      <c r="BC20" s="9"/>
      <c r="BD20" s="265">
        <f t="shared" si="3"/>
        <v>0</v>
      </c>
      <c r="BE20" s="265"/>
      <c r="BF20" s="278">
        <f t="shared" si="4"/>
        <v>0</v>
      </c>
      <c r="BG20" s="9"/>
      <c r="BH20" s="9"/>
      <c r="BI20" s="9"/>
      <c r="BJ20" s="9"/>
      <c r="BK20" s="9"/>
      <c r="BL20" s="265">
        <f t="shared" si="9"/>
        <v>158160</v>
      </c>
      <c r="BN20" s="280" t="str">
        <f t="shared" si="5"/>
        <v>YES</v>
      </c>
      <c r="BP20" s="303">
        <f t="shared" si="10"/>
        <v>158160</v>
      </c>
      <c r="BR20" s="303">
        <f t="shared" si="11"/>
        <v>0</v>
      </c>
    </row>
    <row r="21" spans="1:70" s="6" customFormat="1">
      <c r="A21" s="5">
        <f t="shared" si="12"/>
        <v>7</v>
      </c>
      <c r="B21" s="6" t="s">
        <v>1476</v>
      </c>
      <c r="C21" s="2" t="s">
        <v>1708</v>
      </c>
      <c r="D21" s="2"/>
      <c r="E21" s="4"/>
      <c r="F21" s="27">
        <f>F417</f>
        <v>67484</v>
      </c>
      <c r="G21" s="27">
        <f>G417</f>
        <v>328544</v>
      </c>
      <c r="H21" s="28">
        <f>H417</f>
        <v>4.8684725268211722</v>
      </c>
      <c r="I21" s="27"/>
      <c r="J21" s="172">
        <v>3.6400000000000002E-2</v>
      </c>
      <c r="K21" s="27"/>
      <c r="L21" s="27">
        <f>L417</f>
        <v>352897.31085824</v>
      </c>
      <c r="M21" s="27"/>
      <c r="N21" s="27">
        <f>N417</f>
        <v>196054.0615879111</v>
      </c>
      <c r="O21" s="5"/>
      <c r="P21" s="34">
        <f>P417</f>
        <v>196320</v>
      </c>
      <c r="Q21" s="27"/>
      <c r="R21" s="45">
        <f t="shared" si="0"/>
        <v>265.9384120889008</v>
      </c>
      <c r="S21" s="27"/>
      <c r="T21" s="47">
        <f t="shared" si="1"/>
        <v>1.3564544898227134E-3</v>
      </c>
      <c r="U21" s="5"/>
      <c r="V21" s="34">
        <f>V417</f>
        <v>4908</v>
      </c>
      <c r="W21" s="34"/>
      <c r="X21" s="267">
        <v>0.40433853608649067</v>
      </c>
      <c r="Y21" s="267"/>
      <c r="Z21" s="267"/>
      <c r="AA21" s="267"/>
      <c r="AB21" s="267"/>
      <c r="AC21" s="9"/>
      <c r="AD21" s="9"/>
      <c r="AE21" s="9"/>
      <c r="AF21" s="344"/>
      <c r="AG21" s="9"/>
      <c r="AH21" s="296">
        <v>2</v>
      </c>
      <c r="AI21" s="9"/>
      <c r="AJ21" s="301" t="s">
        <v>3238</v>
      </c>
      <c r="AK21" s="9"/>
      <c r="AL21" s="265" t="str">
        <f>IF(AL58+AL59=0,"",AL58+AL59)</f>
        <v/>
      </c>
      <c r="AM21" s="9"/>
      <c r="AN21" s="265">
        <f>IF(AN58+AN59=0,"",AN58+AN59)</f>
        <v>105680</v>
      </c>
      <c r="AO21" s="9"/>
      <c r="AP21" s="265" t="str">
        <f>IF(AP58+AP59=0,"",AP58+AP59)</f>
        <v/>
      </c>
      <c r="AQ21" s="265"/>
      <c r="AR21" s="265">
        <f t="shared" si="6"/>
        <v>105680</v>
      </c>
      <c r="AS21" s="265"/>
      <c r="AT21" s="278">
        <f t="shared" si="2"/>
        <v>0.53830480847595763</v>
      </c>
      <c r="AU21" s="265"/>
      <c r="AV21" s="265"/>
      <c r="AW21" s="265"/>
      <c r="AX21" s="302">
        <f>AR21</f>
        <v>105680</v>
      </c>
      <c r="AY21" s="265"/>
      <c r="AZ21" s="265">
        <f t="shared" si="7"/>
        <v>105680</v>
      </c>
      <c r="BA21" s="265"/>
      <c r="BB21" s="280" t="str">
        <f t="shared" si="8"/>
        <v>YES</v>
      </c>
      <c r="BC21" s="9"/>
      <c r="BD21" s="265">
        <f t="shared" si="3"/>
        <v>90640</v>
      </c>
      <c r="BE21" s="265"/>
      <c r="BF21" s="278">
        <f t="shared" si="4"/>
        <v>0.46169519152404237</v>
      </c>
      <c r="BG21" s="9"/>
      <c r="BH21" s="9"/>
      <c r="BI21" s="9"/>
      <c r="BJ21" s="281">
        <f>BD21</f>
        <v>90640</v>
      </c>
      <c r="BK21" s="9"/>
      <c r="BL21" s="265">
        <f t="shared" si="9"/>
        <v>196320</v>
      </c>
      <c r="BN21" s="280" t="str">
        <f t="shared" si="5"/>
        <v>YES</v>
      </c>
      <c r="BP21" s="303">
        <f t="shared" si="10"/>
        <v>0</v>
      </c>
      <c r="BR21" s="303">
        <f t="shared" si="11"/>
        <v>196320</v>
      </c>
    </row>
    <row r="22" spans="1:70" s="6" customFormat="1">
      <c r="A22" s="5">
        <f t="shared" si="12"/>
        <v>8</v>
      </c>
      <c r="B22" s="6" t="s">
        <v>1476</v>
      </c>
      <c r="C22" s="2" t="s">
        <v>1847</v>
      </c>
      <c r="D22" s="2"/>
      <c r="E22" s="4"/>
      <c r="F22" s="27">
        <f>F607</f>
        <v>47360</v>
      </c>
      <c r="G22" s="27">
        <f>G607</f>
        <v>211720</v>
      </c>
      <c r="H22" s="28">
        <f>H607</f>
        <v>4.4704391891891895</v>
      </c>
      <c r="I22" s="27"/>
      <c r="J22" s="172">
        <v>1.34E-2</v>
      </c>
      <c r="K22" s="27"/>
      <c r="L22" s="27">
        <f>L607</f>
        <v>217432.11244320005</v>
      </c>
      <c r="M22" s="27"/>
      <c r="N22" s="27">
        <f>N607</f>
        <v>120795.61802400004</v>
      </c>
      <c r="O22" s="5"/>
      <c r="P22" s="34">
        <f>P607</f>
        <v>121000</v>
      </c>
      <c r="Q22" s="27"/>
      <c r="R22" s="45">
        <f t="shared" si="0"/>
        <v>204.38197599996056</v>
      </c>
      <c r="S22" s="27"/>
      <c r="T22" s="47">
        <f t="shared" si="1"/>
        <v>1.6919651502536569E-3</v>
      </c>
      <c r="U22" s="5"/>
      <c r="V22" s="34">
        <f>V607</f>
        <v>3025</v>
      </c>
      <c r="W22" s="34"/>
      <c r="X22" s="267">
        <v>0.39948516909125259</v>
      </c>
      <c r="Y22" s="267"/>
      <c r="Z22" s="267"/>
      <c r="AA22" s="267"/>
      <c r="AB22" s="267"/>
      <c r="AC22" s="9"/>
      <c r="AD22" s="9"/>
      <c r="AE22" s="9"/>
      <c r="AF22" s="344"/>
      <c r="AG22" s="9"/>
      <c r="AH22" s="296">
        <v>2</v>
      </c>
      <c r="AI22" s="9"/>
      <c r="AJ22" s="301" t="s">
        <v>3238</v>
      </c>
      <c r="AK22" s="9"/>
      <c r="AL22" s="265" t="str">
        <f>IF(AL60=0,"",AL60)</f>
        <v/>
      </c>
      <c r="AM22" s="9"/>
      <c r="AN22" s="265">
        <f>IF(AN60=0,"",AN60)</f>
        <v>121000</v>
      </c>
      <c r="AO22" s="9"/>
      <c r="AP22" s="265" t="str">
        <f>IF(AP60=0,"",AP60)</f>
        <v/>
      </c>
      <c r="AQ22" s="265"/>
      <c r="AR22" s="265">
        <f t="shared" si="6"/>
        <v>121000</v>
      </c>
      <c r="AS22" s="265"/>
      <c r="AT22" s="278">
        <f t="shared" si="2"/>
        <v>1</v>
      </c>
      <c r="AU22" s="265"/>
      <c r="AV22" s="302">
        <f>AR22</f>
        <v>121000</v>
      </c>
      <c r="AW22" s="265"/>
      <c r="AX22" s="265"/>
      <c r="AY22" s="265"/>
      <c r="AZ22" s="265">
        <f t="shared" si="7"/>
        <v>121000</v>
      </c>
      <c r="BA22" s="265"/>
      <c r="BB22" s="280" t="str">
        <f t="shared" si="8"/>
        <v>YES</v>
      </c>
      <c r="BC22" s="9"/>
      <c r="BD22" s="265">
        <f t="shared" si="3"/>
        <v>0</v>
      </c>
      <c r="BE22" s="265"/>
      <c r="BF22" s="278">
        <f t="shared" si="4"/>
        <v>0</v>
      </c>
      <c r="BG22" s="9"/>
      <c r="BH22" s="9"/>
      <c r="BI22" s="9"/>
      <c r="BJ22" s="9"/>
      <c r="BK22" s="9"/>
      <c r="BL22" s="265">
        <f t="shared" si="9"/>
        <v>121000</v>
      </c>
      <c r="BN22" s="280" t="str">
        <f t="shared" si="5"/>
        <v>YES</v>
      </c>
      <c r="BP22" s="303">
        <f t="shared" si="10"/>
        <v>121000</v>
      </c>
      <c r="BR22" s="303">
        <f t="shared" si="11"/>
        <v>0</v>
      </c>
    </row>
    <row r="23" spans="1:70" s="6" customFormat="1">
      <c r="A23" s="5">
        <f t="shared" si="12"/>
        <v>9</v>
      </c>
      <c r="B23" s="6" t="s">
        <v>1476</v>
      </c>
      <c r="C23" s="2" t="s">
        <v>1823</v>
      </c>
      <c r="D23" s="2"/>
      <c r="E23" s="4"/>
      <c r="F23" s="27">
        <f>F576</f>
        <v>28853</v>
      </c>
      <c r="G23" s="27">
        <f>G576</f>
        <v>129283</v>
      </c>
      <c r="H23" s="28">
        <f>H576</f>
        <v>4.480747235989325</v>
      </c>
      <c r="I23" s="27"/>
      <c r="J23" s="172">
        <v>1.9900000000000001E-2</v>
      </c>
      <c r="K23" s="27"/>
      <c r="L23" s="27">
        <f>L576</f>
        <v>134479.66076083001</v>
      </c>
      <c r="M23" s="27"/>
      <c r="N23" s="27">
        <f>N576</f>
        <v>74710.922644905571</v>
      </c>
      <c r="O23" s="5"/>
      <c r="P23" s="34">
        <f>P576</f>
        <v>74920</v>
      </c>
      <c r="Q23" s="27"/>
      <c r="R23" s="45">
        <f t="shared" si="0"/>
        <v>209.07735509442864</v>
      </c>
      <c r="S23" s="27"/>
      <c r="T23" s="47">
        <f t="shared" si="1"/>
        <v>2.7984844476912013E-3</v>
      </c>
      <c r="U23" s="5"/>
      <c r="V23" s="34">
        <f>V576</f>
        <v>1873</v>
      </c>
      <c r="W23" s="34"/>
      <c r="X23" s="267">
        <v>0.39167562633911651</v>
      </c>
      <c r="Y23" s="267"/>
      <c r="Z23" s="267"/>
      <c r="AA23" s="267"/>
      <c r="AB23" s="267"/>
      <c r="AC23" s="9"/>
      <c r="AD23" s="9"/>
      <c r="AE23" s="9"/>
      <c r="AF23" s="344"/>
      <c r="AG23" s="9"/>
      <c r="AH23" s="296">
        <v>2</v>
      </c>
      <c r="AI23" s="9"/>
      <c r="AJ23" s="301" t="s">
        <v>3238</v>
      </c>
      <c r="AK23" s="9"/>
      <c r="AL23" s="265" t="str">
        <f>IF(AL61+AL62=0,"",AL61+AL62)</f>
        <v/>
      </c>
      <c r="AM23" s="9"/>
      <c r="AN23" s="265">
        <f>IF(AN61+AN62=0,"",AN61+AN62)</f>
        <v>38720</v>
      </c>
      <c r="AO23" s="9"/>
      <c r="AP23" s="265" t="str">
        <f>IF(AP61+AP62=0,"",AP61+AP62)</f>
        <v/>
      </c>
      <c r="AQ23" s="265"/>
      <c r="AR23" s="265">
        <f t="shared" si="6"/>
        <v>38720</v>
      </c>
      <c r="AS23" s="265"/>
      <c r="AT23" s="278">
        <f t="shared" si="2"/>
        <v>0.51681793913507745</v>
      </c>
      <c r="AU23" s="265"/>
      <c r="AV23" s="265"/>
      <c r="AW23" s="265"/>
      <c r="AX23" s="302">
        <f>AR23</f>
        <v>38720</v>
      </c>
      <c r="AY23" s="265"/>
      <c r="AZ23" s="265">
        <f t="shared" si="7"/>
        <v>38720</v>
      </c>
      <c r="BA23" s="265"/>
      <c r="BB23" s="280" t="str">
        <f t="shared" si="8"/>
        <v>YES</v>
      </c>
      <c r="BC23" s="9"/>
      <c r="BD23" s="265">
        <f t="shared" si="3"/>
        <v>36200</v>
      </c>
      <c r="BE23" s="265"/>
      <c r="BF23" s="278">
        <f t="shared" si="4"/>
        <v>0.4831820608649226</v>
      </c>
      <c r="BG23" s="9"/>
      <c r="BH23" s="9"/>
      <c r="BI23" s="9"/>
      <c r="BJ23" s="281">
        <f>BD23</f>
        <v>36200</v>
      </c>
      <c r="BK23" s="9"/>
      <c r="BL23" s="265">
        <f t="shared" si="9"/>
        <v>74920</v>
      </c>
      <c r="BN23" s="280" t="str">
        <f t="shared" si="5"/>
        <v>YES</v>
      </c>
      <c r="BP23" s="303">
        <f t="shared" si="10"/>
        <v>0</v>
      </c>
      <c r="BR23" s="303">
        <f t="shared" si="11"/>
        <v>74920</v>
      </c>
    </row>
    <row r="24" spans="1:70" s="6" customFormat="1">
      <c r="A24" s="5">
        <f t="shared" si="12"/>
        <v>10</v>
      </c>
      <c r="B24" s="6" t="s">
        <v>1476</v>
      </c>
      <c r="C24" s="2" t="s">
        <v>1606</v>
      </c>
      <c r="D24" s="2"/>
      <c r="E24" s="4"/>
      <c r="F24" s="27">
        <f>F302</f>
        <v>90110</v>
      </c>
      <c r="G24" s="27">
        <f>G302</f>
        <v>421470</v>
      </c>
      <c r="H24" s="28">
        <f>H302</f>
        <v>4.677283320386195</v>
      </c>
      <c r="I24" s="27"/>
      <c r="J24" s="172">
        <v>3.9100000000000003E-2</v>
      </c>
      <c r="K24" s="27"/>
      <c r="L24" s="27">
        <f>L302</f>
        <v>455073.30155069998</v>
      </c>
      <c r="M24" s="27"/>
      <c r="N24" s="27">
        <f>N302</f>
        <v>252818.50086149992</v>
      </c>
      <c r="O24" s="5"/>
      <c r="P24" s="34">
        <f>P302</f>
        <v>253120</v>
      </c>
      <c r="Q24" s="27"/>
      <c r="R24" s="45">
        <f t="shared" si="0"/>
        <v>301.49913850007579</v>
      </c>
      <c r="S24" s="27"/>
      <c r="T24" s="47">
        <f t="shared" si="1"/>
        <v>1.192551721779429E-3</v>
      </c>
      <c r="U24" s="5"/>
      <c r="V24" s="34">
        <f>V302</f>
        <v>6328</v>
      </c>
      <c r="W24" s="34"/>
      <c r="X24" s="267">
        <v>0.3824400313189551</v>
      </c>
      <c r="Y24" s="267"/>
      <c r="Z24" s="267"/>
      <c r="AA24" s="267"/>
      <c r="AB24" s="267"/>
      <c r="AC24" s="9"/>
      <c r="AD24" s="9"/>
      <c r="AE24" s="9"/>
      <c r="AF24" s="344"/>
      <c r="AG24" s="9"/>
      <c r="AH24" s="296">
        <v>2</v>
      </c>
      <c r="AI24" s="9"/>
      <c r="AJ24" s="301" t="s">
        <v>3238</v>
      </c>
      <c r="AK24" s="9"/>
      <c r="AL24" s="265" t="str">
        <f>IF(AL63+AL64=0,"",AL63+AL64)</f>
        <v/>
      </c>
      <c r="AM24" s="9"/>
      <c r="AN24" s="265">
        <f>IF(AN63+AN64=0,"",AN63+AN64)</f>
        <v>165680</v>
      </c>
      <c r="AO24" s="9"/>
      <c r="AP24" s="265" t="str">
        <f>IF(AP63+AP64=0,"",AP63+AP64)</f>
        <v/>
      </c>
      <c r="AQ24" s="265"/>
      <c r="AR24" s="265">
        <f t="shared" si="6"/>
        <v>165680</v>
      </c>
      <c r="AS24" s="265"/>
      <c r="AT24" s="278">
        <f t="shared" si="2"/>
        <v>0.65455120101137798</v>
      </c>
      <c r="AU24" s="265"/>
      <c r="AV24" s="302">
        <f>AR24</f>
        <v>165680</v>
      </c>
      <c r="AW24" s="265"/>
      <c r="AX24" s="265"/>
      <c r="AY24" s="265"/>
      <c r="AZ24" s="265">
        <f t="shared" si="7"/>
        <v>165680</v>
      </c>
      <c r="BA24" s="265"/>
      <c r="BB24" s="280" t="str">
        <f t="shared" si="8"/>
        <v>YES</v>
      </c>
      <c r="BC24" s="9"/>
      <c r="BD24" s="265">
        <f t="shared" si="3"/>
        <v>87440</v>
      </c>
      <c r="BE24" s="265"/>
      <c r="BF24" s="278">
        <f t="shared" si="4"/>
        <v>0.34544879898862202</v>
      </c>
      <c r="BG24" s="9"/>
      <c r="BH24" s="281">
        <f t="shared" ref="BH24:BH25" si="14">BD24</f>
        <v>87440</v>
      </c>
      <c r="BI24" s="9"/>
      <c r="BJ24" s="9"/>
      <c r="BK24" s="9"/>
      <c r="BL24" s="265">
        <f t="shared" si="9"/>
        <v>253120</v>
      </c>
      <c r="BN24" s="280" t="str">
        <f t="shared" si="5"/>
        <v>YES</v>
      </c>
      <c r="BP24" s="303">
        <f t="shared" si="10"/>
        <v>253120</v>
      </c>
      <c r="BR24" s="303">
        <f t="shared" si="11"/>
        <v>0</v>
      </c>
    </row>
    <row r="25" spans="1:70" s="6" customFormat="1">
      <c r="A25" s="5">
        <f t="shared" si="12"/>
        <v>11</v>
      </c>
      <c r="B25" s="6" t="s">
        <v>1476</v>
      </c>
      <c r="C25" s="2" t="s">
        <v>1804</v>
      </c>
      <c r="D25" s="2"/>
      <c r="E25" s="4"/>
      <c r="F25" s="27">
        <f>F561</f>
        <v>103232</v>
      </c>
      <c r="G25" s="27">
        <f>G561</f>
        <v>489323</v>
      </c>
      <c r="H25" s="28">
        <f>H561</f>
        <v>4.7400321605703661</v>
      </c>
      <c r="I25" s="27"/>
      <c r="J25" s="172">
        <v>2.1100000000000001E-2</v>
      </c>
      <c r="K25" s="27"/>
      <c r="L25" s="27">
        <f>L561</f>
        <v>510190.28209282993</v>
      </c>
      <c r="M25" s="27"/>
      <c r="N25" s="27">
        <f>N561</f>
        <v>283439.04560712771</v>
      </c>
      <c r="O25" s="5"/>
      <c r="P25" s="34">
        <f>P561</f>
        <v>284040</v>
      </c>
      <c r="Q25" s="27"/>
      <c r="R25" s="45">
        <f t="shared" si="0"/>
        <v>600.9543928722851</v>
      </c>
      <c r="S25" s="27"/>
      <c r="T25" s="47">
        <f t="shared" si="1"/>
        <v>2.1202244439718532E-3</v>
      </c>
      <c r="U25" s="5"/>
      <c r="V25" s="34">
        <f>V561</f>
        <v>7101</v>
      </c>
      <c r="W25" s="34"/>
      <c r="X25" s="267">
        <v>0.36936747301884443</v>
      </c>
      <c r="Y25" s="267"/>
      <c r="Z25" s="279" t="s">
        <v>3729</v>
      </c>
      <c r="AA25" s="267"/>
      <c r="AB25" s="267"/>
      <c r="AC25" s="9"/>
      <c r="AD25" s="9"/>
      <c r="AE25" s="9"/>
      <c r="AF25" s="344"/>
      <c r="AG25" s="9"/>
      <c r="AH25" s="296">
        <v>2</v>
      </c>
      <c r="AI25" s="9"/>
      <c r="AJ25" s="301" t="s">
        <v>3238</v>
      </c>
      <c r="AK25" s="9"/>
      <c r="AL25" s="265" t="str">
        <f>IF(AL65+AL66+AL67+AL68=0,"",AL65+AL66+AL67+AL68)</f>
        <v/>
      </c>
      <c r="AM25" s="9"/>
      <c r="AN25" s="265">
        <f>IF(AN65+AN66+AN67+AN68=0,"",AN65+AN66+AN67+AN68)</f>
        <v>64280</v>
      </c>
      <c r="AO25" s="9"/>
      <c r="AP25" s="265" t="str">
        <f>IF(AP65+AP66+AP67+AP68=0,"",AP65+AP66+AP67+AP68)</f>
        <v/>
      </c>
      <c r="AQ25" s="265"/>
      <c r="AR25" s="265">
        <f t="shared" si="6"/>
        <v>64280</v>
      </c>
      <c r="AS25" s="265"/>
      <c r="AT25" s="278">
        <f t="shared" si="2"/>
        <v>0.22630615406280805</v>
      </c>
      <c r="AU25" s="265"/>
      <c r="AV25" s="302">
        <f>AR25</f>
        <v>64280</v>
      </c>
      <c r="AW25" s="265"/>
      <c r="AX25" s="265"/>
      <c r="AY25" s="265"/>
      <c r="AZ25" s="265">
        <f t="shared" si="7"/>
        <v>64280</v>
      </c>
      <c r="BA25" s="265"/>
      <c r="BB25" s="280" t="str">
        <f t="shared" si="8"/>
        <v>YES</v>
      </c>
      <c r="BC25" s="9"/>
      <c r="BD25" s="265">
        <f t="shared" si="3"/>
        <v>219760</v>
      </c>
      <c r="BE25" s="265"/>
      <c r="BF25" s="278">
        <f t="shared" si="4"/>
        <v>0.77369384593719193</v>
      </c>
      <c r="BG25" s="9"/>
      <c r="BH25" s="281">
        <f t="shared" si="14"/>
        <v>219760</v>
      </c>
      <c r="BI25" s="9"/>
      <c r="BJ25" s="9"/>
      <c r="BK25" s="9"/>
      <c r="BL25" s="265">
        <f t="shared" si="9"/>
        <v>284040</v>
      </c>
      <c r="BN25" s="280" t="str">
        <f t="shared" si="5"/>
        <v>YES</v>
      </c>
      <c r="BP25" s="303">
        <f t="shared" si="10"/>
        <v>284040</v>
      </c>
      <c r="BR25" s="303">
        <f t="shared" si="11"/>
        <v>0</v>
      </c>
    </row>
    <row r="26" spans="1:70" s="6" customFormat="1">
      <c r="A26" s="5">
        <f t="shared" si="12"/>
        <v>12</v>
      </c>
      <c r="B26" s="6" t="s">
        <v>1476</v>
      </c>
      <c r="C26" s="2" t="s">
        <v>1761</v>
      </c>
      <c r="D26" s="2"/>
      <c r="E26" s="4"/>
      <c r="F26" s="27">
        <f>F486</f>
        <v>65090</v>
      </c>
      <c r="G26" s="27">
        <f>G486</f>
        <v>292951</v>
      </c>
      <c r="H26" s="28">
        <f>H486</f>
        <v>4.5007067137809189</v>
      </c>
      <c r="I26" s="27"/>
      <c r="J26" s="172">
        <v>2.8400000000000002E-2</v>
      </c>
      <c r="K26" s="27"/>
      <c r="L26" s="27">
        <f>L486</f>
        <v>309826.89935855998</v>
      </c>
      <c r="M26" s="27"/>
      <c r="N26" s="27">
        <f>N486</f>
        <v>172126.0551992</v>
      </c>
      <c r="O26" s="5"/>
      <c r="P26" s="34">
        <f>P486</f>
        <v>172240</v>
      </c>
      <c r="Q26" s="27"/>
      <c r="R26" s="45">
        <f t="shared" si="0"/>
        <v>113.94480080000358</v>
      </c>
      <c r="S26" s="27"/>
      <c r="T26" s="47">
        <f t="shared" si="1"/>
        <v>6.6198461742550385E-4</v>
      </c>
      <c r="U26" s="5"/>
      <c r="V26" s="34">
        <f>V486</f>
        <v>4306</v>
      </c>
      <c r="W26" s="34"/>
      <c r="X26" s="267">
        <v>0.34688053633542809</v>
      </c>
      <c r="Y26" s="267"/>
      <c r="Z26" s="279" t="s">
        <v>3729</v>
      </c>
      <c r="AA26" s="267"/>
      <c r="AB26" s="267"/>
      <c r="AC26" s="9"/>
      <c r="AD26" s="9"/>
      <c r="AE26" s="9"/>
      <c r="AF26" s="344"/>
      <c r="AG26" s="9"/>
      <c r="AH26" s="296">
        <v>2</v>
      </c>
      <c r="AI26" s="9"/>
      <c r="AJ26" s="301" t="s">
        <v>3238</v>
      </c>
      <c r="AK26" s="9"/>
      <c r="AL26" s="265" t="str">
        <f>IF(AL69+AL70+AL71=0,"",AL69+AL70+AL71)</f>
        <v/>
      </c>
      <c r="AM26" s="9"/>
      <c r="AN26" s="265">
        <f>IF(AN69+AN70+AN71=0,"",AN69+AN70+AN71)</f>
        <v>61040</v>
      </c>
      <c r="AO26" s="9"/>
      <c r="AP26" s="265" t="str">
        <f>IF(AP69+AP70+AP71=0,"",AP69+AP70+AP71)</f>
        <v/>
      </c>
      <c r="AQ26" s="265"/>
      <c r="AR26" s="265">
        <f t="shared" si="6"/>
        <v>61040</v>
      </c>
      <c r="AS26" s="265"/>
      <c r="AT26" s="278">
        <f t="shared" si="2"/>
        <v>0.35438922433813286</v>
      </c>
      <c r="AU26" s="265"/>
      <c r="AV26" s="265"/>
      <c r="AW26" s="265"/>
      <c r="AX26" s="302">
        <f>AR26</f>
        <v>61040</v>
      </c>
      <c r="AY26" s="265"/>
      <c r="AZ26" s="265">
        <f t="shared" si="7"/>
        <v>61040</v>
      </c>
      <c r="BA26" s="265"/>
      <c r="BB26" s="280" t="str">
        <f t="shared" si="8"/>
        <v>YES</v>
      </c>
      <c r="BC26" s="9"/>
      <c r="BD26" s="265">
        <f t="shared" si="3"/>
        <v>111200</v>
      </c>
      <c r="BE26" s="265"/>
      <c r="BF26" s="278">
        <f t="shared" si="4"/>
        <v>0.6456107756618672</v>
      </c>
      <c r="BG26" s="9"/>
      <c r="BH26" s="9"/>
      <c r="BI26" s="9"/>
      <c r="BJ26" s="281">
        <f>BD26</f>
        <v>111200</v>
      </c>
      <c r="BK26" s="9"/>
      <c r="BL26" s="265">
        <f t="shared" si="9"/>
        <v>172240</v>
      </c>
      <c r="BN26" s="280" t="str">
        <f t="shared" si="5"/>
        <v>YES</v>
      </c>
      <c r="BP26" s="303">
        <f t="shared" si="10"/>
        <v>0</v>
      </c>
      <c r="BR26" s="303">
        <f t="shared" si="11"/>
        <v>172240</v>
      </c>
    </row>
    <row r="27" spans="1:70" s="6" customFormat="1">
      <c r="A27" s="5">
        <f t="shared" si="12"/>
        <v>13</v>
      </c>
      <c r="B27" s="6" t="s">
        <v>1476</v>
      </c>
      <c r="C27" s="2" t="s">
        <v>1641</v>
      </c>
      <c r="D27" s="2"/>
      <c r="E27" s="4"/>
      <c r="F27" s="27">
        <f>F355</f>
        <v>140697</v>
      </c>
      <c r="G27" s="27">
        <f>G355</f>
        <v>702029</v>
      </c>
      <c r="H27" s="28">
        <f>H355</f>
        <v>4.9896515206436529</v>
      </c>
      <c r="I27" s="27"/>
      <c r="J27" s="172">
        <v>2.4500000000000001E-2</v>
      </c>
      <c r="K27" s="27"/>
      <c r="L27" s="27">
        <f>L355</f>
        <v>736849.81390724983</v>
      </c>
      <c r="M27" s="27"/>
      <c r="N27" s="27">
        <f>N355</f>
        <v>409361.00772624993</v>
      </c>
      <c r="O27" s="5"/>
      <c r="P27" s="34">
        <f>P355</f>
        <v>409960</v>
      </c>
      <c r="Q27" s="27"/>
      <c r="R27" s="45">
        <f t="shared" si="0"/>
        <v>598.99227375007467</v>
      </c>
      <c r="S27" s="27"/>
      <c r="T27" s="47">
        <f t="shared" si="1"/>
        <v>1.4632372464517577E-3</v>
      </c>
      <c r="U27" s="5"/>
      <c r="V27" s="34">
        <f>V355</f>
        <v>10249</v>
      </c>
      <c r="W27" s="34"/>
      <c r="X27" s="267">
        <v>0.33984351073816038</v>
      </c>
      <c r="Y27" s="267"/>
      <c r="Z27" s="267"/>
      <c r="AA27" s="267"/>
      <c r="AB27" s="267"/>
      <c r="AC27" s="9"/>
      <c r="AD27" s="9"/>
      <c r="AE27" s="9"/>
      <c r="AF27" s="344"/>
      <c r="AG27" s="9"/>
      <c r="AH27" s="296">
        <v>2</v>
      </c>
      <c r="AI27" s="9"/>
      <c r="AJ27" s="301" t="s">
        <v>3238</v>
      </c>
      <c r="AK27" s="9"/>
      <c r="AL27" s="265" t="str">
        <f>IF(AL72+AL73+AL74=0,"",AL72+AL73+AL74)</f>
        <v/>
      </c>
      <c r="AM27" s="9"/>
      <c r="AN27" s="265">
        <f>IF(AN72+AN73+AN74=0,"",AN72+AN73+AN74)</f>
        <v>158680</v>
      </c>
      <c r="AO27" s="9"/>
      <c r="AP27" s="265" t="str">
        <f>IF(AP72+AP73+AP74=0,"",AP72+AP73+AP74)</f>
        <v/>
      </c>
      <c r="AQ27" s="265"/>
      <c r="AR27" s="265">
        <f t="shared" si="6"/>
        <v>158680</v>
      </c>
      <c r="AS27" s="265"/>
      <c r="AT27" s="278">
        <f t="shared" si="2"/>
        <v>0.38706215240511271</v>
      </c>
      <c r="AU27" s="265"/>
      <c r="AV27" s="302">
        <f t="shared" ref="AV27:AV35" si="15">AR27</f>
        <v>158680</v>
      </c>
      <c r="AW27" s="265"/>
      <c r="AX27" s="265"/>
      <c r="AY27" s="265"/>
      <c r="AZ27" s="265">
        <f t="shared" si="7"/>
        <v>158680</v>
      </c>
      <c r="BA27" s="265"/>
      <c r="BB27" s="280" t="str">
        <f t="shared" si="8"/>
        <v>YES</v>
      </c>
      <c r="BC27" s="9"/>
      <c r="BD27" s="265">
        <f t="shared" si="3"/>
        <v>251280</v>
      </c>
      <c r="BE27" s="265"/>
      <c r="BF27" s="278">
        <f t="shared" si="4"/>
        <v>0.61293784759488734</v>
      </c>
      <c r="BG27" s="9"/>
      <c r="BH27" s="281">
        <f t="shared" ref="BH27:BH36" si="16">BD27</f>
        <v>251280</v>
      </c>
      <c r="BI27" s="9"/>
      <c r="BJ27" s="9"/>
      <c r="BK27" s="9"/>
      <c r="BL27" s="265">
        <f t="shared" si="9"/>
        <v>409960</v>
      </c>
      <c r="BN27" s="280" t="str">
        <f t="shared" si="5"/>
        <v>YES</v>
      </c>
      <c r="BP27" s="303">
        <f t="shared" si="10"/>
        <v>409960</v>
      </c>
      <c r="BR27" s="303">
        <f t="shared" si="11"/>
        <v>0</v>
      </c>
    </row>
    <row r="28" spans="1:70" s="6" customFormat="1">
      <c r="A28" s="5">
        <f t="shared" si="12"/>
        <v>14</v>
      </c>
      <c r="B28" s="6" t="s">
        <v>1476</v>
      </c>
      <c r="C28" s="2" t="s">
        <v>1546</v>
      </c>
      <c r="D28" s="2"/>
      <c r="E28" s="4"/>
      <c r="F28" s="27">
        <f>F182</f>
        <v>125907</v>
      </c>
      <c r="G28" s="27">
        <f>G182</f>
        <v>573903</v>
      </c>
      <c r="H28" s="28">
        <f>H182</f>
        <v>4.5581500631418423</v>
      </c>
      <c r="I28" s="27"/>
      <c r="J28" s="172">
        <v>4.2700000000000002E-2</v>
      </c>
      <c r="K28" s="27"/>
      <c r="L28" s="27">
        <f>L182</f>
        <v>623960.70780086983</v>
      </c>
      <c r="M28" s="27"/>
      <c r="N28" s="27">
        <f>N182</f>
        <v>346644.83766714996</v>
      </c>
      <c r="O28" s="5"/>
      <c r="P28" s="34">
        <f>P182</f>
        <v>346880</v>
      </c>
      <c r="Q28" s="27"/>
      <c r="R28" s="45">
        <f t="shared" si="0"/>
        <v>235.16233285004273</v>
      </c>
      <c r="S28" s="27"/>
      <c r="T28" s="47">
        <f t="shared" si="1"/>
        <v>6.7839560061715598E-4</v>
      </c>
      <c r="U28" s="5"/>
      <c r="V28" s="34">
        <f>V182</f>
        <v>8672</v>
      </c>
      <c r="W28" s="34"/>
      <c r="X28" s="267">
        <v>0.33662134541899935</v>
      </c>
      <c r="Y28" s="267"/>
      <c r="Z28" s="279" t="s">
        <v>3729</v>
      </c>
      <c r="AA28" s="267"/>
      <c r="AB28" s="267"/>
      <c r="AC28" s="9"/>
      <c r="AD28" s="9"/>
      <c r="AE28" s="9"/>
      <c r="AF28" s="344"/>
      <c r="AG28" s="9"/>
      <c r="AH28" s="296">
        <v>2</v>
      </c>
      <c r="AI28" s="9"/>
      <c r="AJ28" s="301" t="s">
        <v>3238</v>
      </c>
      <c r="AK28" s="9"/>
      <c r="AL28" s="265" t="str">
        <f>IF(AL75+AL76+AL77=0,"",AL75+AL76+AL77)</f>
        <v/>
      </c>
      <c r="AM28" s="9"/>
      <c r="AN28" s="265">
        <f>IF(AN75+AN76+AN77=0,"",AN75+AN76+AN77)</f>
        <v>125720</v>
      </c>
      <c r="AO28" s="9"/>
      <c r="AP28" s="265" t="str">
        <f>IF(AP75+AP76+AP77=0,"",AP75+AP76+AP77)</f>
        <v/>
      </c>
      <c r="AQ28" s="265"/>
      <c r="AR28" s="265">
        <f t="shared" si="6"/>
        <v>125720</v>
      </c>
      <c r="AS28" s="265"/>
      <c r="AT28" s="278">
        <f t="shared" si="2"/>
        <v>0.36243081180811809</v>
      </c>
      <c r="AU28" s="265"/>
      <c r="AV28" s="302">
        <f t="shared" si="15"/>
        <v>125720</v>
      </c>
      <c r="AW28" s="265"/>
      <c r="AX28" s="265"/>
      <c r="AY28" s="265"/>
      <c r="AZ28" s="265">
        <f t="shared" si="7"/>
        <v>125720</v>
      </c>
      <c r="BA28" s="265"/>
      <c r="BB28" s="280" t="str">
        <f t="shared" si="8"/>
        <v>YES</v>
      </c>
      <c r="BC28" s="9"/>
      <c r="BD28" s="265">
        <f t="shared" si="3"/>
        <v>221160</v>
      </c>
      <c r="BE28" s="265"/>
      <c r="BF28" s="278">
        <f t="shared" si="4"/>
        <v>0.63756918819188191</v>
      </c>
      <c r="BG28" s="9"/>
      <c r="BH28" s="281">
        <f t="shared" si="16"/>
        <v>221160</v>
      </c>
      <c r="BI28" s="9"/>
      <c r="BJ28" s="9"/>
      <c r="BK28" s="9"/>
      <c r="BL28" s="265">
        <f t="shared" si="9"/>
        <v>346880</v>
      </c>
      <c r="BN28" s="280" t="str">
        <f t="shared" si="5"/>
        <v>YES</v>
      </c>
      <c r="BP28" s="303">
        <f t="shared" si="10"/>
        <v>346880</v>
      </c>
      <c r="BR28" s="303">
        <f t="shared" si="11"/>
        <v>0</v>
      </c>
    </row>
    <row r="29" spans="1:70">
      <c r="A29" s="5">
        <f t="shared" si="12"/>
        <v>15</v>
      </c>
      <c r="B29" s="6" t="s">
        <v>1476</v>
      </c>
      <c r="C29" s="2" t="s">
        <v>1533</v>
      </c>
      <c r="D29" s="2"/>
      <c r="E29" s="4"/>
      <c r="F29" s="27">
        <f>F162</f>
        <v>52029</v>
      </c>
      <c r="G29" s="27">
        <f>G162</f>
        <v>235621</v>
      </c>
      <c r="H29" s="28">
        <f>H162</f>
        <v>4.5286474850564105</v>
      </c>
      <c r="I29" s="27"/>
      <c r="J29" s="172">
        <v>1.1299999999999999E-2</v>
      </c>
      <c r="K29" s="27"/>
      <c r="L29" s="27">
        <f>L162</f>
        <v>240976.12104549003</v>
      </c>
      <c r="M29" s="27"/>
      <c r="N29" s="27">
        <f>N162</f>
        <v>133875.62280305004</v>
      </c>
      <c r="P29" s="34">
        <f>P162</f>
        <v>134080</v>
      </c>
      <c r="Q29" s="27"/>
      <c r="R29" s="45">
        <f t="shared" si="0"/>
        <v>204.37719694996485</v>
      </c>
      <c r="S29" s="27"/>
      <c r="T29" s="47">
        <f t="shared" si="1"/>
        <v>1.5266199526902116E-3</v>
      </c>
      <c r="V29" s="34">
        <f>V162</f>
        <v>3352</v>
      </c>
      <c r="W29" s="34"/>
      <c r="X29" s="267">
        <v>0.32731802343594163</v>
      </c>
      <c r="Y29" s="267"/>
      <c r="Z29" s="267"/>
      <c r="AA29" s="267"/>
      <c r="AB29" s="267"/>
      <c r="AF29" s="345"/>
      <c r="AH29" s="296">
        <v>2</v>
      </c>
      <c r="AJ29" s="301" t="s">
        <v>3238</v>
      </c>
      <c r="AL29" s="265" t="str">
        <f>IF(AL78+AL79=0,"",AL78+AL79)</f>
        <v/>
      </c>
      <c r="AN29" s="265">
        <f>IF(AN78+AN79=0,"",AN78+AN79)</f>
        <v>110680</v>
      </c>
      <c r="AP29" s="265" t="str">
        <f>IF(AP78+AP79=0,"",AP78+AP79)</f>
        <v/>
      </c>
      <c r="AQ29" s="265"/>
      <c r="AR29" s="265">
        <f t="shared" si="6"/>
        <v>110680</v>
      </c>
      <c r="AS29" s="265"/>
      <c r="AT29" s="278">
        <f t="shared" si="2"/>
        <v>0.8254773269689738</v>
      </c>
      <c r="AU29" s="265"/>
      <c r="AV29" s="265"/>
      <c r="AW29" s="265"/>
      <c r="AX29" s="302">
        <f>AR29</f>
        <v>110680</v>
      </c>
      <c r="AY29" s="265"/>
      <c r="AZ29" s="265">
        <f t="shared" si="7"/>
        <v>110680</v>
      </c>
      <c r="BA29" s="265"/>
      <c r="BB29" s="280" t="str">
        <f t="shared" si="8"/>
        <v>YES</v>
      </c>
      <c r="BD29" s="265">
        <f t="shared" si="3"/>
        <v>23400</v>
      </c>
      <c r="BE29" s="265"/>
      <c r="BF29" s="278">
        <f t="shared" si="4"/>
        <v>0.17452267303102625</v>
      </c>
      <c r="BH29" s="9"/>
      <c r="BJ29" s="329">
        <f>BD29</f>
        <v>23400</v>
      </c>
      <c r="BL29" s="265">
        <f t="shared" si="9"/>
        <v>134080</v>
      </c>
      <c r="BN29" s="280" t="str">
        <f t="shared" si="5"/>
        <v>YES</v>
      </c>
      <c r="BP29" s="303">
        <f t="shared" si="10"/>
        <v>0</v>
      </c>
      <c r="BR29" s="303">
        <f t="shared" si="11"/>
        <v>134080</v>
      </c>
    </row>
    <row r="30" spans="1:70">
      <c r="A30" s="5">
        <f t="shared" si="12"/>
        <v>16</v>
      </c>
      <c r="B30" s="6" t="s">
        <v>1476</v>
      </c>
      <c r="C30" s="2" t="s">
        <v>1734</v>
      </c>
      <c r="D30" s="2"/>
      <c r="E30" s="4"/>
      <c r="F30" s="27">
        <f>F454</f>
        <v>59332</v>
      </c>
      <c r="G30" s="27">
        <f>G454</f>
        <v>277379</v>
      </c>
      <c r="H30" s="28">
        <f>H454</f>
        <v>4.6750320231915321</v>
      </c>
      <c r="I30" s="27"/>
      <c r="J30" s="172">
        <v>7.6399999999999996E-2</v>
      </c>
      <c r="K30" s="27"/>
      <c r="L30" s="27">
        <f>L454</f>
        <v>321381.56132784009</v>
      </c>
      <c r="M30" s="27"/>
      <c r="N30" s="27">
        <f>N454</f>
        <v>178545.31184880005</v>
      </c>
      <c r="P30" s="34">
        <f>P454</f>
        <v>178720</v>
      </c>
      <c r="Q30" s="27"/>
      <c r="R30" s="45">
        <f t="shared" si="0"/>
        <v>174.6881511999527</v>
      </c>
      <c r="S30" s="27"/>
      <c r="T30" s="47">
        <f t="shared" si="1"/>
        <v>9.7839674081101743E-4</v>
      </c>
      <c r="V30" s="34">
        <f>V454</f>
        <v>4468</v>
      </c>
      <c r="W30" s="34"/>
      <c r="X30" s="267">
        <v>0.32225943564581311</v>
      </c>
      <c r="Y30" s="267"/>
      <c r="Z30" s="267"/>
      <c r="AA30" s="267"/>
      <c r="AB30" s="267"/>
      <c r="AC30" s="34"/>
      <c r="AD30" s="34"/>
      <c r="AE30" s="34"/>
      <c r="AF30" s="346"/>
      <c r="AG30" s="34"/>
      <c r="AH30" s="296">
        <v>2</v>
      </c>
      <c r="AI30" s="34"/>
      <c r="AJ30" s="301" t="s">
        <v>3238</v>
      </c>
      <c r="AL30" s="265" t="str">
        <f>IF(AL80=0,"",AL80)</f>
        <v/>
      </c>
      <c r="AN30" s="265">
        <f>IF(AN80=0,"",AN80)</f>
        <v>178720</v>
      </c>
      <c r="AP30" s="265" t="str">
        <f>IF(AP80=0,"",AP80)</f>
        <v/>
      </c>
      <c r="AQ30" s="265"/>
      <c r="AR30" s="265">
        <f t="shared" si="6"/>
        <v>178720</v>
      </c>
      <c r="AS30" s="265"/>
      <c r="AT30" s="278">
        <f t="shared" si="2"/>
        <v>1</v>
      </c>
      <c r="AU30" s="265"/>
      <c r="AV30" s="302">
        <f t="shared" si="15"/>
        <v>178720</v>
      </c>
      <c r="AW30" s="265"/>
      <c r="AX30" s="265"/>
      <c r="AY30" s="265"/>
      <c r="AZ30" s="265">
        <f t="shared" si="7"/>
        <v>178720</v>
      </c>
      <c r="BA30" s="265"/>
      <c r="BB30" s="280" t="str">
        <f t="shared" si="8"/>
        <v>YES</v>
      </c>
      <c r="BD30" s="265">
        <f t="shared" si="3"/>
        <v>0</v>
      </c>
      <c r="BE30" s="265"/>
      <c r="BF30" s="278">
        <f t="shared" si="4"/>
        <v>0</v>
      </c>
      <c r="BH30" s="9"/>
      <c r="BL30" s="265">
        <f t="shared" si="9"/>
        <v>178720</v>
      </c>
      <c r="BN30" s="280" t="str">
        <f t="shared" si="5"/>
        <v>YES</v>
      </c>
      <c r="BP30" s="303">
        <f t="shared" si="10"/>
        <v>178720</v>
      </c>
      <c r="BR30" s="303">
        <f t="shared" si="11"/>
        <v>0</v>
      </c>
    </row>
    <row r="31" spans="1:70">
      <c r="A31" s="5">
        <f t="shared" si="12"/>
        <v>17</v>
      </c>
      <c r="B31" s="6" t="s">
        <v>1476</v>
      </c>
      <c r="C31" s="2" t="s">
        <v>3125</v>
      </c>
      <c r="D31" s="2"/>
      <c r="E31" s="4"/>
      <c r="F31" s="27">
        <f>F282</f>
        <v>108179</v>
      </c>
      <c r="G31" s="27">
        <f>G282</f>
        <v>474216</v>
      </c>
      <c r="H31" s="28">
        <f>H282</f>
        <v>4.3836234389299218</v>
      </c>
      <c r="I31" s="27"/>
      <c r="J31" s="172">
        <v>2.3699999999999999E-2</v>
      </c>
      <c r="K31" s="27"/>
      <c r="L31" s="27">
        <f>L282</f>
        <v>496960.20078504004</v>
      </c>
      <c r="M31" s="27"/>
      <c r="N31" s="27">
        <f>N282</f>
        <v>276089.00043613336</v>
      </c>
      <c r="P31" s="34">
        <f>P282</f>
        <v>276520</v>
      </c>
      <c r="Q31" s="27"/>
      <c r="R31" s="45">
        <f t="shared" si="0"/>
        <v>430.99956386664417</v>
      </c>
      <c r="S31" s="27"/>
      <c r="T31" s="47">
        <f t="shared" si="1"/>
        <v>1.561089225524382E-3</v>
      </c>
      <c r="V31" s="34">
        <f>V282</f>
        <v>6913</v>
      </c>
      <c r="W31" s="34"/>
      <c r="X31" s="267">
        <v>0.31980785127452471</v>
      </c>
      <c r="Y31" s="267"/>
      <c r="Z31" s="267"/>
      <c r="AA31" s="267"/>
      <c r="AB31" s="267"/>
      <c r="AC31" s="34"/>
      <c r="AD31" s="34"/>
      <c r="AE31" s="34"/>
      <c r="AF31" s="346"/>
      <c r="AG31" s="34"/>
      <c r="AH31" s="296">
        <v>2</v>
      </c>
      <c r="AI31" s="34"/>
      <c r="AJ31" s="301" t="s">
        <v>3238</v>
      </c>
      <c r="AL31" s="265" t="str">
        <f>IF(AL81+AL82+AL83=0,"",AL81+AL82+AL83)</f>
        <v/>
      </c>
      <c r="AN31" s="265">
        <f>IF(AN81+AN82+AN83=0,"",AN81+AN82+AN83)</f>
        <v>99840</v>
      </c>
      <c r="AP31" s="265" t="str">
        <f>IF(AP81+AP82+AP83=0,"",AP81+AP82+AP83)</f>
        <v/>
      </c>
      <c r="AQ31" s="265"/>
      <c r="AR31" s="265">
        <f t="shared" si="6"/>
        <v>99840</v>
      </c>
      <c r="AS31" s="265"/>
      <c r="AT31" s="278">
        <f t="shared" si="2"/>
        <v>0.3610588745841169</v>
      </c>
      <c r="AU31" s="265"/>
      <c r="AV31" s="302">
        <f t="shared" si="15"/>
        <v>99840</v>
      </c>
      <c r="AW31" s="265"/>
      <c r="AX31" s="265"/>
      <c r="AY31" s="265"/>
      <c r="AZ31" s="265">
        <f t="shared" si="7"/>
        <v>99840</v>
      </c>
      <c r="BA31" s="265"/>
      <c r="BB31" s="280" t="str">
        <f t="shared" si="8"/>
        <v>YES</v>
      </c>
      <c r="BD31" s="265">
        <f t="shared" si="3"/>
        <v>176680</v>
      </c>
      <c r="BE31" s="265"/>
      <c r="BF31" s="278">
        <f t="shared" si="4"/>
        <v>0.6389411254158831</v>
      </c>
      <c r="BH31" s="281">
        <f t="shared" si="16"/>
        <v>176680</v>
      </c>
      <c r="BL31" s="265">
        <f t="shared" si="9"/>
        <v>276520</v>
      </c>
      <c r="BN31" s="280" t="str">
        <f t="shared" si="5"/>
        <v>YES</v>
      </c>
      <c r="BP31" s="303">
        <f t="shared" si="10"/>
        <v>276520</v>
      </c>
      <c r="BR31" s="303">
        <f t="shared" si="11"/>
        <v>0</v>
      </c>
    </row>
    <row r="32" spans="1:70">
      <c r="A32" s="5">
        <f t="shared" si="12"/>
        <v>18</v>
      </c>
      <c r="B32" s="6" t="s">
        <v>1476</v>
      </c>
      <c r="C32" s="2" t="s">
        <v>1836</v>
      </c>
      <c r="D32" s="2"/>
      <c r="E32" s="4"/>
      <c r="F32" s="27">
        <f>F593</f>
        <v>70853</v>
      </c>
      <c r="G32" s="27">
        <f>G593</f>
        <v>320567</v>
      </c>
      <c r="H32" s="28">
        <f>H593</f>
        <v>4.5243955795802577</v>
      </c>
      <c r="I32" s="27"/>
      <c r="J32" s="172">
        <v>1.2699999999999999E-2</v>
      </c>
      <c r="K32" s="27"/>
      <c r="L32" s="27">
        <f>L593</f>
        <v>328761.10605142999</v>
      </c>
      <c r="M32" s="27"/>
      <c r="N32" s="27">
        <f>N593</f>
        <v>182645.05891746108</v>
      </c>
      <c r="P32" s="34">
        <f>P593</f>
        <v>182880</v>
      </c>
      <c r="Q32" s="27"/>
      <c r="R32" s="45">
        <f t="shared" si="0"/>
        <v>234.94108253892045</v>
      </c>
      <c r="S32" s="27"/>
      <c r="T32" s="47">
        <f t="shared" si="1"/>
        <v>1.2863259697876218E-3</v>
      </c>
      <c r="V32" s="34">
        <f>V593</f>
        <v>4572</v>
      </c>
      <c r="W32" s="34"/>
      <c r="X32" s="267">
        <v>0.31614919813954651</v>
      </c>
      <c r="Y32" s="267"/>
      <c r="Z32" s="267"/>
      <c r="AA32" s="267"/>
      <c r="AB32" s="267"/>
      <c r="AC32" s="34"/>
      <c r="AD32" s="34"/>
      <c r="AE32" s="34"/>
      <c r="AF32" s="346"/>
      <c r="AG32" s="34"/>
      <c r="AH32" s="296">
        <v>2</v>
      </c>
      <c r="AI32" s="34"/>
      <c r="AJ32" s="301" t="s">
        <v>3238</v>
      </c>
      <c r="AL32" s="265" t="str">
        <f>IF(AL84+AL85+AL86=0,"",AL84+AL85+AL86)</f>
        <v/>
      </c>
      <c r="AN32" s="265">
        <f>IF(AN84+AN85+AN86=0,"",AN84+AN85+AN86)</f>
        <v>80760</v>
      </c>
      <c r="AP32" s="265" t="str">
        <f>IF(AP84+AP85+AP86=0,"",AP84+AP85+AP86)</f>
        <v/>
      </c>
      <c r="AQ32" s="265"/>
      <c r="AR32" s="265">
        <f t="shared" si="6"/>
        <v>80760</v>
      </c>
      <c r="AS32" s="265"/>
      <c r="AT32" s="278">
        <f t="shared" si="2"/>
        <v>0.44160104986876642</v>
      </c>
      <c r="AU32" s="265"/>
      <c r="AV32" s="265"/>
      <c r="AW32" s="265"/>
      <c r="AX32" s="302">
        <f>AR32</f>
        <v>80760</v>
      </c>
      <c r="AY32" s="265"/>
      <c r="AZ32" s="265">
        <f t="shared" si="7"/>
        <v>80760</v>
      </c>
      <c r="BA32" s="265"/>
      <c r="BB32" s="280" t="str">
        <f t="shared" si="8"/>
        <v>YES</v>
      </c>
      <c r="BD32" s="265">
        <f t="shared" si="3"/>
        <v>102120</v>
      </c>
      <c r="BE32" s="265"/>
      <c r="BF32" s="278">
        <f t="shared" si="4"/>
        <v>0.55839895013123364</v>
      </c>
      <c r="BJ32" s="281">
        <f>BD32</f>
        <v>102120</v>
      </c>
      <c r="BL32" s="265">
        <f t="shared" si="9"/>
        <v>182880</v>
      </c>
      <c r="BN32" s="280" t="str">
        <f t="shared" si="5"/>
        <v>YES</v>
      </c>
      <c r="BP32" s="303">
        <f t="shared" si="10"/>
        <v>0</v>
      </c>
      <c r="BR32" s="303">
        <f t="shared" si="11"/>
        <v>182880</v>
      </c>
    </row>
    <row r="33" spans="1:70">
      <c r="A33" s="5">
        <f t="shared" si="12"/>
        <v>19</v>
      </c>
      <c r="B33" s="6" t="s">
        <v>1476</v>
      </c>
      <c r="C33" s="2" t="s">
        <v>3127</v>
      </c>
      <c r="D33" s="2"/>
      <c r="E33" s="4"/>
      <c r="F33" s="27">
        <f>F534</f>
        <v>13601</v>
      </c>
      <c r="G33" s="27">
        <f>G534</f>
        <v>66422</v>
      </c>
      <c r="H33" s="28">
        <f>H534</f>
        <v>4.8836114991544743</v>
      </c>
      <c r="I33" s="27"/>
      <c r="J33" s="172">
        <v>6.3799999999999996E-2</v>
      </c>
      <c r="K33" s="27"/>
      <c r="L33" s="27">
        <f>L534</f>
        <v>75167.813965680019</v>
      </c>
      <c r="M33" s="27"/>
      <c r="N33" s="27">
        <f>N534</f>
        <v>41759.896647599999</v>
      </c>
      <c r="P33" s="34">
        <f>P534</f>
        <v>41920</v>
      </c>
      <c r="Q33" s="27"/>
      <c r="R33" s="45">
        <f t="shared" si="0"/>
        <v>160.10335240000131</v>
      </c>
      <c r="S33" s="27"/>
      <c r="T33" s="47">
        <f t="shared" si="1"/>
        <v>3.8339020268912155E-3</v>
      </c>
      <c r="V33" s="34">
        <f>V534</f>
        <v>1048</v>
      </c>
      <c r="W33" s="34"/>
      <c r="X33" s="267">
        <v>0.30280629911776219</v>
      </c>
      <c r="Y33" s="267"/>
      <c r="Z33" s="267"/>
      <c r="AA33" s="267"/>
      <c r="AB33" s="267"/>
      <c r="AC33" s="34"/>
      <c r="AD33" s="34"/>
      <c r="AE33" s="34"/>
      <c r="AF33" s="346"/>
      <c r="AG33" s="34"/>
      <c r="AH33" s="296">
        <v>2</v>
      </c>
      <c r="AI33" s="34"/>
      <c r="AJ33" s="301" t="s">
        <v>3238</v>
      </c>
      <c r="AL33" s="265" t="str">
        <f>IF(AL87=0,"",AL87)</f>
        <v/>
      </c>
      <c r="AN33" s="265">
        <f>IF(AN87=0,"",AN87)</f>
        <v>41920</v>
      </c>
      <c r="AP33" s="265" t="str">
        <f>IF(AP87=0,"",AP87)</f>
        <v/>
      </c>
      <c r="AQ33" s="265"/>
      <c r="AR33" s="265">
        <f t="shared" si="6"/>
        <v>41920</v>
      </c>
      <c r="AS33" s="265"/>
      <c r="AT33" s="278">
        <f t="shared" si="2"/>
        <v>1</v>
      </c>
      <c r="AU33" s="265"/>
      <c r="AV33" s="302">
        <f t="shared" si="15"/>
        <v>41920</v>
      </c>
      <c r="AW33" s="265"/>
      <c r="AX33" s="265"/>
      <c r="AY33" s="265"/>
      <c r="AZ33" s="265">
        <f t="shared" si="7"/>
        <v>41920</v>
      </c>
      <c r="BA33" s="265"/>
      <c r="BB33" s="280" t="str">
        <f t="shared" si="8"/>
        <v>YES</v>
      </c>
      <c r="BD33" s="265">
        <f t="shared" si="3"/>
        <v>0</v>
      </c>
      <c r="BE33" s="265"/>
      <c r="BF33" s="278">
        <f t="shared" si="4"/>
        <v>0</v>
      </c>
      <c r="BL33" s="265">
        <f t="shared" si="9"/>
        <v>41920</v>
      </c>
      <c r="BN33" s="280" t="str">
        <f t="shared" si="5"/>
        <v>YES</v>
      </c>
      <c r="BP33" s="303">
        <f t="shared" si="10"/>
        <v>41920</v>
      </c>
      <c r="BR33" s="303">
        <f t="shared" si="11"/>
        <v>0</v>
      </c>
    </row>
    <row r="34" spans="1:70">
      <c r="A34" s="5">
        <f t="shared" si="12"/>
        <v>20</v>
      </c>
      <c r="B34" s="6" t="s">
        <v>1476</v>
      </c>
      <c r="C34" s="2" t="s">
        <v>1744</v>
      </c>
      <c r="D34" s="2"/>
      <c r="E34" s="4"/>
      <c r="F34" s="27">
        <f>F472</f>
        <v>92011</v>
      </c>
      <c r="G34" s="27">
        <f>G472</f>
        <v>423991</v>
      </c>
      <c r="H34" s="28">
        <f>H472</f>
        <v>4.6080468639619179</v>
      </c>
      <c r="I34" s="27"/>
      <c r="J34" s="172">
        <v>3.8800000000000001E-2</v>
      </c>
      <c r="K34" s="27"/>
      <c r="L34" s="27">
        <f>L472</f>
        <v>457530.99461104005</v>
      </c>
      <c r="M34" s="27"/>
      <c r="N34" s="27">
        <f>N472</f>
        <v>254183.88589502219</v>
      </c>
      <c r="P34" s="34">
        <f>P472</f>
        <v>254440</v>
      </c>
      <c r="Q34" s="27"/>
      <c r="R34" s="45">
        <f t="shared" si="0"/>
        <v>256.11410497780889</v>
      </c>
      <c r="S34" s="27"/>
      <c r="T34" s="47">
        <f t="shared" si="1"/>
        <v>1.0075937901255624E-3</v>
      </c>
      <c r="V34" s="34">
        <f>V472</f>
        <v>6361</v>
      </c>
      <c r="W34" s="34"/>
      <c r="X34" s="267">
        <v>0.25518230339794951</v>
      </c>
      <c r="Y34" s="267"/>
      <c r="Z34" s="279" t="s">
        <v>3729</v>
      </c>
      <c r="AA34" s="267"/>
      <c r="AB34" s="267"/>
      <c r="AC34" s="34"/>
      <c r="AD34" s="34"/>
      <c r="AE34" s="34"/>
      <c r="AF34" s="346"/>
      <c r="AG34" s="34"/>
      <c r="AH34" s="296">
        <v>2</v>
      </c>
      <c r="AI34" s="34"/>
      <c r="AJ34" s="301" t="s">
        <v>3238</v>
      </c>
      <c r="AL34" s="265" t="str">
        <f t="shared" ref="AL34:AN35" si="17">IF(AL88=0,"",AL88)</f>
        <v/>
      </c>
      <c r="AN34" s="265">
        <f t="shared" si="17"/>
        <v>254440</v>
      </c>
      <c r="AP34" s="265" t="str">
        <f t="shared" ref="AP34" si="18">IF(AP88=0,"",AP88)</f>
        <v/>
      </c>
      <c r="AQ34" s="265"/>
      <c r="AR34" s="265">
        <f t="shared" si="6"/>
        <v>254440</v>
      </c>
      <c r="AS34" s="265"/>
      <c r="AT34" s="278">
        <f t="shared" si="2"/>
        <v>1</v>
      </c>
      <c r="AU34" s="265"/>
      <c r="AV34" s="302">
        <f t="shared" si="15"/>
        <v>254440</v>
      </c>
      <c r="AW34" s="265"/>
      <c r="AX34" s="265"/>
      <c r="AY34" s="265"/>
      <c r="AZ34" s="265">
        <f t="shared" si="7"/>
        <v>254440</v>
      </c>
      <c r="BA34" s="265"/>
      <c r="BB34" s="280" t="str">
        <f t="shared" si="8"/>
        <v>YES</v>
      </c>
      <c r="BD34" s="265">
        <f t="shared" si="3"/>
        <v>0</v>
      </c>
      <c r="BE34" s="265"/>
      <c r="BF34" s="278">
        <f t="shared" si="4"/>
        <v>0</v>
      </c>
      <c r="BL34" s="265">
        <f t="shared" si="9"/>
        <v>254440</v>
      </c>
      <c r="BN34" s="280" t="str">
        <f t="shared" si="5"/>
        <v>YES</v>
      </c>
      <c r="BP34" s="303">
        <f t="shared" si="10"/>
        <v>254440</v>
      </c>
      <c r="BR34" s="303">
        <f t="shared" si="11"/>
        <v>0</v>
      </c>
    </row>
    <row r="35" spans="1:70">
      <c r="A35" s="5">
        <f t="shared" si="12"/>
        <v>21</v>
      </c>
      <c r="B35" s="6" t="s">
        <v>1476</v>
      </c>
      <c r="C35" s="2" t="s">
        <v>1623</v>
      </c>
      <c r="D35" s="2"/>
      <c r="E35" s="4"/>
      <c r="F35" s="27">
        <f>F321</f>
        <v>56217</v>
      </c>
      <c r="G35" s="27">
        <f>G321</f>
        <v>252075</v>
      </c>
      <c r="H35" s="28">
        <f>H321</f>
        <v>4.4839639255029615</v>
      </c>
      <c r="I35" s="27"/>
      <c r="J35" s="172">
        <v>1.7299999999999999E-2</v>
      </c>
      <c r="K35" s="27"/>
      <c r="L35" s="27">
        <f>L321</f>
        <v>260872.23852675001</v>
      </c>
      <c r="M35" s="27"/>
      <c r="N35" s="27">
        <f>N321</f>
        <v>144929.02140375006</v>
      </c>
      <c r="P35" s="34">
        <f>P321</f>
        <v>145240</v>
      </c>
      <c r="Q35" s="27"/>
      <c r="R35" s="45">
        <f t="shared" si="0"/>
        <v>310.97859624994453</v>
      </c>
      <c r="S35" s="27"/>
      <c r="T35" s="47">
        <f t="shared" si="1"/>
        <v>2.1457303253542698E-3</v>
      </c>
      <c r="V35" s="34">
        <f>V321</f>
        <v>3631</v>
      </c>
      <c r="W35" s="34"/>
      <c r="X35" s="267">
        <v>0.23843300604978676</v>
      </c>
      <c r="Y35" s="267"/>
      <c r="Z35" s="279" t="s">
        <v>3729</v>
      </c>
      <c r="AA35" s="267"/>
      <c r="AB35" s="267"/>
      <c r="AC35" s="34"/>
      <c r="AD35" s="285" t="s">
        <v>3234</v>
      </c>
      <c r="AE35" s="34"/>
      <c r="AF35" s="347" t="s">
        <v>3283</v>
      </c>
      <c r="AG35" s="34"/>
      <c r="AH35" s="296">
        <v>2</v>
      </c>
      <c r="AI35" s="34"/>
      <c r="AJ35" s="301" t="s">
        <v>3238</v>
      </c>
      <c r="AL35" s="265" t="str">
        <f t="shared" si="17"/>
        <v/>
      </c>
      <c r="AN35" s="265">
        <f t="shared" si="17"/>
        <v>145240</v>
      </c>
      <c r="AP35" s="265" t="str">
        <f t="shared" ref="AP35" si="19">IF(AP89=0,"",AP89)</f>
        <v/>
      </c>
      <c r="AQ35" s="265"/>
      <c r="AR35" s="265">
        <f t="shared" si="6"/>
        <v>145240</v>
      </c>
      <c r="AS35" s="265"/>
      <c r="AT35" s="278">
        <f t="shared" si="2"/>
        <v>1</v>
      </c>
      <c r="AU35" s="265"/>
      <c r="AV35" s="302">
        <f t="shared" si="15"/>
        <v>145240</v>
      </c>
      <c r="AW35" s="265"/>
      <c r="AX35" s="265"/>
      <c r="AY35" s="265"/>
      <c r="AZ35" s="265">
        <f t="shared" si="7"/>
        <v>145240</v>
      </c>
      <c r="BA35" s="265"/>
      <c r="BB35" s="280" t="str">
        <f t="shared" si="8"/>
        <v>YES</v>
      </c>
      <c r="BD35" s="265">
        <f t="shared" si="3"/>
        <v>0</v>
      </c>
      <c r="BE35" s="265"/>
      <c r="BF35" s="278">
        <f t="shared" si="4"/>
        <v>0</v>
      </c>
      <c r="BH35" s="281">
        <f t="shared" si="16"/>
        <v>0</v>
      </c>
      <c r="BL35" s="265">
        <f t="shared" si="9"/>
        <v>145240</v>
      </c>
      <c r="BN35" s="280" t="str">
        <f t="shared" si="5"/>
        <v>YES</v>
      </c>
      <c r="BP35" s="303">
        <f t="shared" si="10"/>
        <v>145240</v>
      </c>
      <c r="BR35" s="303">
        <f t="shared" si="11"/>
        <v>0</v>
      </c>
    </row>
    <row r="36" spans="1:70">
      <c r="A36" s="5">
        <f t="shared" si="12"/>
        <v>22</v>
      </c>
      <c r="B36" s="6" t="s">
        <v>1476</v>
      </c>
      <c r="C36" s="2" t="s">
        <v>1773</v>
      </c>
      <c r="D36" s="2"/>
      <c r="E36" s="4"/>
      <c r="F36" s="27">
        <f>F508</f>
        <v>113164</v>
      </c>
      <c r="G36" s="27">
        <f>G508</f>
        <v>474144</v>
      </c>
      <c r="H36" s="28">
        <f>H508</f>
        <v>4.1898837085999077</v>
      </c>
      <c r="I36" s="27"/>
      <c r="J36" s="172">
        <v>2.2599999999999999E-2</v>
      </c>
      <c r="K36" s="27"/>
      <c r="L36" s="27">
        <f>L508</f>
        <v>495817.48258944007</v>
      </c>
      <c r="M36" s="27"/>
      <c r="N36" s="27">
        <f>N508</f>
        <v>275454.15699413331</v>
      </c>
      <c r="P36" s="34">
        <f>P508</f>
        <v>275840</v>
      </c>
      <c r="Q36" s="27"/>
      <c r="R36" s="45">
        <f t="shared" si="0"/>
        <v>385.84300586668542</v>
      </c>
      <c r="S36" s="27"/>
      <c r="T36" s="47">
        <f t="shared" si="1"/>
        <v>1.4007521617286872E-3</v>
      </c>
      <c r="V36" s="34">
        <f>V508</f>
        <v>6896</v>
      </c>
      <c r="W36" s="34"/>
      <c r="X36" s="267">
        <v>0.18546264425997167</v>
      </c>
      <c r="Y36" s="267"/>
      <c r="Z36" s="267"/>
      <c r="AA36" s="267"/>
      <c r="AB36" s="267"/>
      <c r="AC36" s="34"/>
      <c r="AD36" s="34"/>
      <c r="AE36" s="34"/>
      <c r="AF36" s="346"/>
      <c r="AG36" s="34"/>
      <c r="AH36" s="296">
        <v>1</v>
      </c>
      <c r="AI36" s="34"/>
      <c r="AJ36" s="360" t="s">
        <v>3301</v>
      </c>
      <c r="AL36" s="265" t="str">
        <f>IF(AL90+AL91+AL92=0,"",AL90+AL91+AL92)</f>
        <v/>
      </c>
      <c r="AN36" s="265" t="str">
        <f>IF(AN90+AN91+AN92=0,"",AN90+AN91+AN92)</f>
        <v/>
      </c>
      <c r="AP36" s="265" t="str">
        <f>IF(AP90+AP91+AP92=0,"",AP90+AP91+AP92)</f>
        <v/>
      </c>
      <c r="AQ36" s="265"/>
      <c r="AR36" s="265">
        <f t="shared" si="6"/>
        <v>0</v>
      </c>
      <c r="AS36" s="265"/>
      <c r="AT36" s="278">
        <f t="shared" si="2"/>
        <v>0</v>
      </c>
      <c r="AU36" s="265"/>
      <c r="AV36" s="265"/>
      <c r="AW36" s="265"/>
      <c r="AX36" s="265"/>
      <c r="AY36" s="265"/>
      <c r="AZ36" s="265">
        <f t="shared" si="7"/>
        <v>0</v>
      </c>
      <c r="BA36" s="265"/>
      <c r="BB36" s="280" t="str">
        <f t="shared" si="8"/>
        <v>YES</v>
      </c>
      <c r="BD36" s="265">
        <f t="shared" si="3"/>
        <v>275840</v>
      </c>
      <c r="BE36" s="265"/>
      <c r="BF36" s="278">
        <f t="shared" si="4"/>
        <v>1</v>
      </c>
      <c r="BH36" s="281">
        <f t="shared" si="16"/>
        <v>275840</v>
      </c>
      <c r="BL36" s="265">
        <f t="shared" si="9"/>
        <v>275840</v>
      </c>
      <c r="BN36" s="280" t="str">
        <f t="shared" si="5"/>
        <v>YES</v>
      </c>
      <c r="BP36" s="303">
        <f t="shared" si="10"/>
        <v>275840</v>
      </c>
      <c r="BR36" s="303">
        <f t="shared" si="11"/>
        <v>0</v>
      </c>
    </row>
    <row r="37" spans="1:70">
      <c r="A37" s="5">
        <f t="shared" si="12"/>
        <v>23</v>
      </c>
      <c r="B37" s="6" t="s">
        <v>1476</v>
      </c>
      <c r="C37" s="57" t="s">
        <v>2023</v>
      </c>
      <c r="D37" s="2"/>
      <c r="E37" s="4"/>
      <c r="F37" s="27">
        <f>F395</f>
        <v>168358</v>
      </c>
      <c r="G37" s="27">
        <f>G395</f>
        <v>788714</v>
      </c>
      <c r="H37" s="28">
        <f>H395</f>
        <v>4.6847432257451382</v>
      </c>
      <c r="I37" s="27"/>
      <c r="J37" s="172">
        <v>5.5399999999999998E-2</v>
      </c>
      <c r="K37" s="27"/>
      <c r="L37" s="27">
        <f>L395</f>
        <v>878524.20066023967</v>
      </c>
      <c r="M37" s="27"/>
      <c r="N37" s="27">
        <f>N395</f>
        <v>488069.00036679988</v>
      </c>
      <c r="P37" s="34">
        <f>P395</f>
        <v>488720</v>
      </c>
      <c r="Q37" s="27"/>
      <c r="R37" s="45">
        <f t="shared" si="0"/>
        <v>650.99963320011739</v>
      </c>
      <c r="S37" s="27"/>
      <c r="T37" s="47">
        <f t="shared" si="1"/>
        <v>1.3338270464030081E-3</v>
      </c>
      <c r="V37" s="34">
        <f>V395</f>
        <v>12218</v>
      </c>
      <c r="W37" s="34"/>
      <c r="X37" s="267">
        <v>0.17475916491909615</v>
      </c>
      <c r="Y37" s="267"/>
      <c r="Z37" s="267"/>
      <c r="AA37" s="267"/>
      <c r="AB37" s="267"/>
      <c r="AC37" s="34"/>
      <c r="AD37" s="34"/>
      <c r="AE37" s="34"/>
      <c r="AF37" s="346"/>
      <c r="AG37" s="34"/>
      <c r="AH37" s="296">
        <v>1</v>
      </c>
      <c r="AI37" s="34"/>
      <c r="AJ37" s="360" t="s">
        <v>3301</v>
      </c>
      <c r="AL37" s="265" t="str">
        <f>IF(AL93+AL94+AL95=0,"",AL93+AL94+AL95)</f>
        <v/>
      </c>
      <c r="AN37" s="265" t="str">
        <f>IF(AN93+AN94+AN95=0,"",AN93+AN94+AN95)</f>
        <v/>
      </c>
      <c r="AP37" s="265" t="str">
        <f>IF(AP93+AP94+AP95=0,"",AP93+AP94+AP95)</f>
        <v/>
      </c>
      <c r="AQ37" s="265"/>
      <c r="AR37" s="265">
        <f t="shared" si="6"/>
        <v>0</v>
      </c>
      <c r="AS37" s="265"/>
      <c r="AT37" s="278">
        <f t="shared" si="2"/>
        <v>0</v>
      </c>
      <c r="AU37" s="265"/>
      <c r="AV37" s="265"/>
      <c r="AW37" s="265"/>
      <c r="AX37" s="265"/>
      <c r="AY37" s="265"/>
      <c r="AZ37" s="265">
        <f t="shared" si="7"/>
        <v>0</v>
      </c>
      <c r="BA37" s="265"/>
      <c r="BB37" s="280" t="str">
        <f t="shared" si="8"/>
        <v>YES</v>
      </c>
      <c r="BD37" s="265">
        <f t="shared" si="3"/>
        <v>488720</v>
      </c>
      <c r="BE37" s="265"/>
      <c r="BF37" s="278">
        <f t="shared" si="4"/>
        <v>1</v>
      </c>
      <c r="BH37" s="281">
        <f t="shared" ref="BH37:BH40" si="20">BD37</f>
        <v>488720</v>
      </c>
      <c r="BL37" s="265">
        <f t="shared" si="9"/>
        <v>488720</v>
      </c>
      <c r="BN37" s="280" t="str">
        <f t="shared" si="5"/>
        <v>YES</v>
      </c>
      <c r="BP37" s="303">
        <f t="shared" si="10"/>
        <v>488720</v>
      </c>
      <c r="BR37" s="303">
        <f t="shared" si="11"/>
        <v>0</v>
      </c>
    </row>
    <row r="38" spans="1:70">
      <c r="A38" s="5">
        <f t="shared" si="12"/>
        <v>24</v>
      </c>
      <c r="B38" s="6" t="s">
        <v>1476</v>
      </c>
      <c r="C38" s="2" t="s">
        <v>1514</v>
      </c>
      <c r="D38" s="2"/>
      <c r="E38" s="4"/>
      <c r="F38" s="27">
        <f>F118</f>
        <v>25707</v>
      </c>
      <c r="G38" s="27">
        <f>G118</f>
        <v>124044</v>
      </c>
      <c r="H38" s="28">
        <f>H118</f>
        <v>4.8253005018088455</v>
      </c>
      <c r="I38" s="27"/>
      <c r="J38" s="172">
        <v>3.3599999999999998E-2</v>
      </c>
      <c r="K38" s="27"/>
      <c r="L38" s="27">
        <f>L118</f>
        <v>132519.79751424</v>
      </c>
      <c r="M38" s="27"/>
      <c r="N38" s="27">
        <f>N118</f>
        <v>73622.109730133336</v>
      </c>
      <c r="P38" s="34">
        <f>P118</f>
        <v>73760</v>
      </c>
      <c r="Q38" s="27"/>
      <c r="R38" s="45">
        <f t="shared" si="0"/>
        <v>137.89026986666431</v>
      </c>
      <c r="S38" s="27"/>
      <c r="T38" s="47">
        <f t="shared" si="1"/>
        <v>1.872946460949165E-3</v>
      </c>
      <c r="V38" s="34">
        <f>V118</f>
        <v>1844</v>
      </c>
      <c r="W38" s="34"/>
      <c r="X38" s="267">
        <v>0.11618457966528006</v>
      </c>
      <c r="Y38" s="267"/>
      <c r="Z38" s="267"/>
      <c r="AA38" s="267"/>
      <c r="AB38" s="267"/>
      <c r="AC38" s="34"/>
      <c r="AD38" s="34"/>
      <c r="AE38" s="34"/>
      <c r="AF38" s="346"/>
      <c r="AG38" s="34"/>
      <c r="AH38" s="296">
        <v>1</v>
      </c>
      <c r="AI38" s="34"/>
      <c r="AJ38" s="360" t="s">
        <v>3301</v>
      </c>
      <c r="AL38" s="265" t="str">
        <f>IF(AL96=0,"",AL96)</f>
        <v/>
      </c>
      <c r="AN38" s="265" t="str">
        <f>IF(AN96=0,"",AN96)</f>
        <v/>
      </c>
      <c r="AP38" s="265" t="str">
        <f>IF(AP96=0,"",AP96)</f>
        <v/>
      </c>
      <c r="AQ38" s="265"/>
      <c r="AR38" s="265">
        <f t="shared" si="6"/>
        <v>0</v>
      </c>
      <c r="AS38" s="265"/>
      <c r="AT38" s="278">
        <f t="shared" si="2"/>
        <v>0</v>
      </c>
      <c r="AU38" s="265"/>
      <c r="AV38" s="265"/>
      <c r="AW38" s="265"/>
      <c r="AX38" s="265"/>
      <c r="AY38" s="265"/>
      <c r="AZ38" s="265">
        <f t="shared" si="7"/>
        <v>0</v>
      </c>
      <c r="BA38" s="265"/>
      <c r="BB38" s="280" t="str">
        <f t="shared" si="8"/>
        <v>YES</v>
      </c>
      <c r="BD38" s="265">
        <f t="shared" si="3"/>
        <v>73760</v>
      </c>
      <c r="BE38" s="265"/>
      <c r="BF38" s="278">
        <f t="shared" si="4"/>
        <v>1</v>
      </c>
      <c r="BH38" s="281">
        <f t="shared" si="20"/>
        <v>73760</v>
      </c>
      <c r="BL38" s="265">
        <f t="shared" si="9"/>
        <v>73760</v>
      </c>
      <c r="BN38" s="280" t="str">
        <f t="shared" si="5"/>
        <v>YES</v>
      </c>
      <c r="BP38" s="303">
        <f t="shared" si="10"/>
        <v>73760</v>
      </c>
      <c r="BR38" s="303">
        <f t="shared" si="11"/>
        <v>0</v>
      </c>
    </row>
    <row r="39" spans="1:70">
      <c r="A39" s="5">
        <f t="shared" si="12"/>
        <v>25</v>
      </c>
      <c r="B39" s="6" t="s">
        <v>1476</v>
      </c>
      <c r="C39" s="2" t="s">
        <v>3126</v>
      </c>
      <c r="D39" s="2"/>
      <c r="E39" s="4"/>
      <c r="F39" s="27">
        <f>F443</f>
        <v>63035</v>
      </c>
      <c r="G39" s="27">
        <f>G443</f>
        <v>287179</v>
      </c>
      <c r="H39" s="28">
        <f>H443</f>
        <v>4.5558657888474654</v>
      </c>
      <c r="I39" s="27"/>
      <c r="J39" s="172">
        <v>2.2100000000000002E-2</v>
      </c>
      <c r="K39" s="27"/>
      <c r="L39" s="27">
        <f>L443</f>
        <v>300012.57289538992</v>
      </c>
      <c r="M39" s="27"/>
      <c r="N39" s="27">
        <f>N443</f>
        <v>166673.65160854999</v>
      </c>
      <c r="P39" s="34">
        <f>P443</f>
        <v>166960</v>
      </c>
      <c r="Q39" s="27"/>
      <c r="R39" s="45">
        <f t="shared" si="0"/>
        <v>286.34839145001024</v>
      </c>
      <c r="S39" s="27"/>
      <c r="T39" s="47">
        <f t="shared" si="1"/>
        <v>1.7180183471502055E-3</v>
      </c>
      <c r="V39" s="34">
        <f>V443</f>
        <v>4174</v>
      </c>
      <c r="W39" s="34"/>
      <c r="X39" s="267">
        <v>5.5564647832884714E-2</v>
      </c>
      <c r="Y39" s="267"/>
      <c r="Z39" s="267"/>
      <c r="AA39" s="267"/>
      <c r="AB39" s="267"/>
      <c r="AC39" s="34"/>
      <c r="AD39" s="34"/>
      <c r="AE39" s="34"/>
      <c r="AF39" s="346"/>
      <c r="AG39" s="34"/>
      <c r="AH39" s="296">
        <v>1</v>
      </c>
      <c r="AI39" s="34"/>
      <c r="AJ39" s="360" t="s">
        <v>3301</v>
      </c>
      <c r="AL39" s="265" t="str">
        <f>IF(AL97=0,"",AL97)</f>
        <v/>
      </c>
      <c r="AN39" s="265" t="str">
        <f>IF(AN97=0,"",AN97)</f>
        <v/>
      </c>
      <c r="AP39" s="265" t="str">
        <f>IF(AP97=0,"",AP97)</f>
        <v/>
      </c>
      <c r="AQ39" s="265"/>
      <c r="AR39" s="265">
        <f t="shared" si="6"/>
        <v>0</v>
      </c>
      <c r="AS39" s="265"/>
      <c r="AT39" s="278">
        <f t="shared" si="2"/>
        <v>0</v>
      </c>
      <c r="AU39" s="265"/>
      <c r="AV39" s="265"/>
      <c r="AW39" s="265"/>
      <c r="AX39" s="265"/>
      <c r="AY39" s="265"/>
      <c r="AZ39" s="265">
        <f t="shared" si="7"/>
        <v>0</v>
      </c>
      <c r="BA39" s="265"/>
      <c r="BB39" s="280" t="str">
        <f t="shared" si="8"/>
        <v>YES</v>
      </c>
      <c r="BD39" s="265">
        <f t="shared" si="3"/>
        <v>166960</v>
      </c>
      <c r="BE39" s="265"/>
      <c r="BF39" s="278">
        <f t="shared" si="4"/>
        <v>1</v>
      </c>
      <c r="BH39" s="281">
        <f t="shared" si="20"/>
        <v>166960</v>
      </c>
      <c r="BL39" s="265">
        <f t="shared" si="9"/>
        <v>166960</v>
      </c>
      <c r="BN39" s="280" t="str">
        <f t="shared" si="5"/>
        <v>YES</v>
      </c>
      <c r="BP39" s="303">
        <f t="shared" si="10"/>
        <v>166960</v>
      </c>
      <c r="BR39" s="303">
        <f t="shared" si="11"/>
        <v>0</v>
      </c>
    </row>
    <row r="40" spans="1:70">
      <c r="A40" s="5">
        <f t="shared" si="12"/>
        <v>26</v>
      </c>
      <c r="B40" s="6" t="s">
        <v>1476</v>
      </c>
      <c r="C40" s="2" t="s">
        <v>3124</v>
      </c>
      <c r="D40" s="2"/>
      <c r="E40" s="4"/>
      <c r="F40" s="27">
        <f>F253</f>
        <v>119631</v>
      </c>
      <c r="G40" s="27">
        <f>G253</f>
        <v>534160</v>
      </c>
      <c r="H40" s="28">
        <f>H253</f>
        <v>4.4650634032984762</v>
      </c>
      <c r="I40" s="27"/>
      <c r="J40" s="172">
        <v>1.2800000000000001E-2</v>
      </c>
      <c r="K40" s="27"/>
      <c r="L40" s="27">
        <f>L253</f>
        <v>547922.01277439983</v>
      </c>
      <c r="M40" s="27"/>
      <c r="N40" s="27">
        <f>N253</f>
        <v>304401.11820799997</v>
      </c>
      <c r="P40" s="34">
        <f>P253</f>
        <v>304920</v>
      </c>
      <c r="Q40" s="27"/>
      <c r="R40" s="45">
        <f t="shared" si="0"/>
        <v>518.88179200002924</v>
      </c>
      <c r="S40" s="27"/>
      <c r="T40" s="47">
        <f t="shared" si="1"/>
        <v>1.7045988367410422E-3</v>
      </c>
      <c r="V40" s="34">
        <f>V253</f>
        <v>7623</v>
      </c>
      <c r="W40" s="34"/>
      <c r="X40" s="267">
        <v>4.4664519994009284E-2</v>
      </c>
      <c r="Y40" s="267"/>
      <c r="Z40" s="267"/>
      <c r="AA40" s="267"/>
      <c r="AB40" s="267"/>
      <c r="AC40" s="34"/>
      <c r="AD40" s="285" t="s">
        <v>3233</v>
      </c>
      <c r="AE40" s="34"/>
      <c r="AF40" s="347" t="s">
        <v>3284</v>
      </c>
      <c r="AG40" s="34"/>
      <c r="AH40" s="296">
        <v>2</v>
      </c>
      <c r="AI40" s="34"/>
      <c r="AJ40" s="301" t="s">
        <v>3238</v>
      </c>
      <c r="AL40" s="265" t="str">
        <f>IF(AL98+AL99+AL100+AL101=0,"",AL98+AL99+AL100+AL101)</f>
        <v/>
      </c>
      <c r="AN40" s="265">
        <f>IF(AN98+AN99+AN100+AN101=0,"",AN98+AN99+AN100+AN101)</f>
        <v>113920</v>
      </c>
      <c r="AP40" s="265" t="str">
        <f>IF(AP98+AP99+AP100+AP101=0,"",AP98+AP99+AP100+AP101)</f>
        <v/>
      </c>
      <c r="AQ40" s="265"/>
      <c r="AR40" s="265">
        <f t="shared" si="6"/>
        <v>113920</v>
      </c>
      <c r="AS40" s="265"/>
      <c r="AT40" s="278">
        <f t="shared" si="2"/>
        <v>0.37360619178800997</v>
      </c>
      <c r="AU40" s="265"/>
      <c r="AV40" s="302">
        <f t="shared" ref="AV40" si="21">AR40</f>
        <v>113920</v>
      </c>
      <c r="AW40" s="265"/>
      <c r="AX40" s="265"/>
      <c r="AY40" s="265"/>
      <c r="AZ40" s="265">
        <f t="shared" si="7"/>
        <v>113920</v>
      </c>
      <c r="BA40" s="265"/>
      <c r="BB40" s="280" t="str">
        <f t="shared" si="8"/>
        <v>YES</v>
      </c>
      <c r="BD40" s="265">
        <f t="shared" si="3"/>
        <v>191000</v>
      </c>
      <c r="BE40" s="265"/>
      <c r="BF40" s="278">
        <f t="shared" si="4"/>
        <v>0.62639380821198998</v>
      </c>
      <c r="BH40" s="281">
        <f t="shared" si="20"/>
        <v>191000</v>
      </c>
      <c r="BL40" s="265">
        <f t="shared" si="9"/>
        <v>304920</v>
      </c>
      <c r="BN40" s="280" t="str">
        <f t="shared" si="5"/>
        <v>YES</v>
      </c>
      <c r="BP40" s="303">
        <f t="shared" si="10"/>
        <v>304920</v>
      </c>
      <c r="BR40" s="303">
        <f t="shared" si="11"/>
        <v>0</v>
      </c>
    </row>
    <row r="41" spans="1:70" ht="15" thickBot="1">
      <c r="B41" s="6"/>
      <c r="C41" s="6"/>
      <c r="E41" s="4"/>
      <c r="F41" s="26">
        <f>SUM(F15:F40)</f>
        <v>1927562</v>
      </c>
      <c r="G41" s="26">
        <f>SUM(G15:G40)</f>
        <v>8939355</v>
      </c>
      <c r="H41" s="101">
        <f>G41/F41</f>
        <v>4.6376484906840867</v>
      </c>
      <c r="I41" s="25"/>
      <c r="J41" s="99">
        <f>J609</f>
        <v>3.0881125986109481E-2</v>
      </c>
      <c r="K41" s="25"/>
      <c r="L41" s="26">
        <f>SUM(L15:L40)</f>
        <v>9499994.6577217691</v>
      </c>
      <c r="M41" s="25"/>
      <c r="N41" s="26">
        <f>SUM(N15:N40)</f>
        <v>5277774.8098454271</v>
      </c>
      <c r="P41" s="33">
        <f>SUM(P15:P40)</f>
        <v>5285600</v>
      </c>
      <c r="Q41" s="31"/>
      <c r="R41" s="46">
        <f>SUM(R15:R40)</f>
        <v>7825.1901545726068</v>
      </c>
      <c r="S41" s="31"/>
      <c r="T41" s="48">
        <f t="shared" ref="T41" si="22">R41/N41</f>
        <v>1.4826684420061089E-3</v>
      </c>
      <c r="V41" s="33">
        <f>SUM(V15:V40)</f>
        <v>132140</v>
      </c>
      <c r="W41" s="35"/>
      <c r="X41" s="35"/>
      <c r="Y41" s="35"/>
      <c r="Z41" s="35"/>
      <c r="AA41" s="35"/>
      <c r="AB41" s="35"/>
      <c r="AC41" s="35"/>
      <c r="AD41" s="35"/>
      <c r="AE41" s="34"/>
      <c r="AF41" s="34"/>
      <c r="AG41" s="34"/>
      <c r="AH41" s="35"/>
      <c r="AI41" s="35"/>
      <c r="AJ41" s="35"/>
      <c r="AL41" s="33">
        <f>SUM(AL15:AL40)</f>
        <v>182760</v>
      </c>
      <c r="AN41" s="33">
        <f>SUM(AN15:AN40)</f>
        <v>2330480</v>
      </c>
      <c r="AP41" s="33">
        <f>SUM(AP15:AP40)</f>
        <v>0</v>
      </c>
      <c r="AQ41" s="35"/>
      <c r="AR41" s="33">
        <f>SUM(AR15:AR40)</f>
        <v>2513240</v>
      </c>
      <c r="AS41" s="35"/>
      <c r="AT41" s="458">
        <f t="shared" si="2"/>
        <v>0.47548811866202512</v>
      </c>
      <c r="AU41" s="35"/>
      <c r="AV41" s="33">
        <f>SUM(AV15:AV40)</f>
        <v>2076960</v>
      </c>
      <c r="AW41" s="35"/>
      <c r="AX41" s="33">
        <f>SUM(AX15:AX40)</f>
        <v>436280</v>
      </c>
      <c r="AY41" s="35"/>
      <c r="AZ41" s="33">
        <f>SUM(AZ15:AZ40)</f>
        <v>2513240</v>
      </c>
      <c r="BA41" s="35"/>
      <c r="BB41" s="280" t="str">
        <f t="shared" si="8"/>
        <v>YES</v>
      </c>
      <c r="BD41" s="33">
        <f>SUM(BD15:BD40)</f>
        <v>2772360</v>
      </c>
      <c r="BE41" s="35"/>
      <c r="BF41" s="458">
        <f t="shared" si="4"/>
        <v>0.52451188133797488</v>
      </c>
      <c r="BH41" s="33">
        <f>SUM(BH15:BH40)</f>
        <v>2316160</v>
      </c>
      <c r="BJ41" s="33">
        <f>SUM(BJ15:BJ40)</f>
        <v>456200</v>
      </c>
      <c r="BL41" s="33">
        <f>SUM(BL15:BL40)</f>
        <v>5285600</v>
      </c>
      <c r="BN41" s="280" t="str">
        <f t="shared" si="5"/>
        <v>YES</v>
      </c>
      <c r="BP41" s="269">
        <f>SUM(BP15:BP40)</f>
        <v>4393120</v>
      </c>
      <c r="BQ41" s="304"/>
      <c r="BR41" s="269">
        <f>SUM(BR15:BR40)</f>
        <v>892480</v>
      </c>
    </row>
    <row r="42" spans="1:70" ht="15" thickBot="1">
      <c r="N42" s="23"/>
      <c r="AL42" s="30"/>
      <c r="AM42" s="10"/>
      <c r="AN42" s="275">
        <f>AN41+AL41</f>
        <v>2513240</v>
      </c>
      <c r="AO42" s="10"/>
      <c r="AP42" s="275">
        <f>AP41+AN42</f>
        <v>2513240</v>
      </c>
      <c r="AQ42" s="276"/>
      <c r="AR42" s="277"/>
      <c r="AS42" s="277"/>
      <c r="AT42" s="277"/>
      <c r="AU42" s="276"/>
      <c r="AV42" s="282">
        <f>AV41/$AR$41</f>
        <v>0.82640734669191962</v>
      </c>
      <c r="AW42" s="283"/>
      <c r="AX42" s="282">
        <f>AX41/$AR$41</f>
        <v>0.17359265330808041</v>
      </c>
      <c r="AY42" s="276"/>
      <c r="AZ42" s="276"/>
      <c r="BA42" s="276"/>
      <c r="BB42" s="276"/>
      <c r="BC42" s="10"/>
      <c r="BD42" s="277"/>
      <c r="BE42" s="277"/>
      <c r="BF42" s="277"/>
      <c r="BH42" s="278">
        <f>BH41/$BD$41</f>
        <v>0.83544705593790125</v>
      </c>
      <c r="BJ42" s="278">
        <f>BJ41/$BD$41</f>
        <v>0.16455294406209872</v>
      </c>
      <c r="BP42" s="305">
        <f>BP41/$BL$41</f>
        <v>0.83114878159527772</v>
      </c>
      <c r="BR42" s="305">
        <f>BR41/$BL$41</f>
        <v>0.16885121840472225</v>
      </c>
    </row>
    <row r="43" spans="1:70">
      <c r="N43" s="23"/>
      <c r="AL43" s="30"/>
      <c r="AM43" s="10"/>
      <c r="AN43" s="276"/>
      <c r="AO43" s="10"/>
      <c r="AP43" s="276"/>
      <c r="AQ43" s="276"/>
      <c r="AR43" s="277"/>
      <c r="AS43" s="277"/>
      <c r="AT43" s="277"/>
      <c r="AU43" s="276"/>
      <c r="AV43" s="282"/>
      <c r="AW43" s="283"/>
      <c r="AX43" s="282"/>
      <c r="AY43" s="276"/>
      <c r="AZ43" s="276"/>
      <c r="BA43" s="276"/>
      <c r="BB43" s="276"/>
      <c r="BC43" s="10"/>
      <c r="BD43" s="277"/>
      <c r="BE43" s="277"/>
      <c r="BF43" s="277"/>
      <c r="BH43" s="278"/>
      <c r="BJ43" s="278"/>
      <c r="BP43" s="305"/>
      <c r="BR43" s="305"/>
    </row>
    <row r="44" spans="1:70">
      <c r="B44" s="7" t="s">
        <v>3372</v>
      </c>
      <c r="C44" s="8"/>
      <c r="D44" s="8"/>
      <c r="E44" s="8"/>
      <c r="F44" s="11"/>
      <c r="G44" s="22"/>
      <c r="H44" s="11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10"/>
    </row>
    <row r="45" spans="1:70" ht="15" customHeight="1">
      <c r="F45" s="5"/>
      <c r="G45" s="5"/>
      <c r="AL45" s="30"/>
      <c r="AN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10"/>
    </row>
    <row r="46" spans="1:70">
      <c r="F46" s="473" t="s">
        <v>1474</v>
      </c>
      <c r="G46" s="473" t="s">
        <v>1874</v>
      </c>
      <c r="H46" s="474" t="s">
        <v>1475</v>
      </c>
      <c r="J46" s="473" t="s">
        <v>2021</v>
      </c>
      <c r="L46" s="473" t="s">
        <v>1876</v>
      </c>
      <c r="N46" s="473" t="s">
        <v>1877</v>
      </c>
      <c r="P46" s="473" t="s">
        <v>1884</v>
      </c>
      <c r="Q46" s="93"/>
      <c r="R46" s="473" t="s">
        <v>1886</v>
      </c>
      <c r="S46" s="93"/>
      <c r="T46" s="473" t="s">
        <v>1885</v>
      </c>
      <c r="V46" s="473" t="s">
        <v>1883</v>
      </c>
      <c r="W46" s="203"/>
      <c r="X46" s="475" t="s">
        <v>3235</v>
      </c>
      <c r="Y46" s="343"/>
      <c r="Z46" s="475" t="s">
        <v>3286</v>
      </c>
      <c r="AA46" s="270"/>
      <c r="AB46" s="475" t="s">
        <v>3245</v>
      </c>
      <c r="AC46" s="203"/>
      <c r="AD46" s="475" t="s">
        <v>3239</v>
      </c>
      <c r="AE46" s="343"/>
      <c r="AF46" s="475" t="s">
        <v>3285</v>
      </c>
      <c r="AG46" s="343"/>
      <c r="AH46" s="475" t="s">
        <v>3734</v>
      </c>
      <c r="AI46" s="203"/>
      <c r="AJ46" s="475" t="s">
        <v>3237</v>
      </c>
      <c r="AL46" s="473" t="s">
        <v>3733</v>
      </c>
      <c r="AN46" s="473" t="s">
        <v>3732</v>
      </c>
      <c r="AP46" s="473" t="s">
        <v>3240</v>
      </c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10"/>
    </row>
    <row r="47" spans="1:70">
      <c r="F47" s="473"/>
      <c r="G47" s="473"/>
      <c r="H47" s="474"/>
      <c r="J47" s="473"/>
      <c r="L47" s="473"/>
      <c r="N47" s="473"/>
      <c r="P47" s="473"/>
      <c r="Q47" s="93"/>
      <c r="R47" s="473"/>
      <c r="S47" s="93"/>
      <c r="T47" s="473"/>
      <c r="V47" s="473"/>
      <c r="W47" s="203"/>
      <c r="X47" s="475"/>
      <c r="Y47" s="343"/>
      <c r="Z47" s="475"/>
      <c r="AA47" s="270"/>
      <c r="AB47" s="475"/>
      <c r="AC47" s="203"/>
      <c r="AD47" s="475"/>
      <c r="AE47" s="343"/>
      <c r="AF47" s="475"/>
      <c r="AG47" s="343"/>
      <c r="AH47" s="475"/>
      <c r="AI47" s="203"/>
      <c r="AJ47" s="475"/>
      <c r="AL47" s="473"/>
      <c r="AN47" s="473"/>
      <c r="AP47" s="473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10"/>
    </row>
    <row r="48" spans="1:70">
      <c r="B48" s="4" t="s">
        <v>1473</v>
      </c>
      <c r="C48" s="4" t="s">
        <v>118</v>
      </c>
      <c r="D48" s="4" t="s">
        <v>1860</v>
      </c>
      <c r="E48" s="4" t="s">
        <v>1887</v>
      </c>
      <c r="F48" s="473"/>
      <c r="G48" s="473"/>
      <c r="H48" s="474"/>
      <c r="J48" s="473"/>
      <c r="L48" s="473"/>
      <c r="N48" s="473"/>
      <c r="P48" s="473"/>
      <c r="Q48" s="93"/>
      <c r="R48" s="473"/>
      <c r="S48" s="93"/>
      <c r="T48" s="473"/>
      <c r="V48" s="473"/>
      <c r="W48" s="203"/>
      <c r="X48" s="475"/>
      <c r="Y48" s="343"/>
      <c r="Z48" s="475"/>
      <c r="AA48" s="270"/>
      <c r="AB48" s="475"/>
      <c r="AC48" s="203"/>
      <c r="AD48" s="475"/>
      <c r="AE48" s="343"/>
      <c r="AF48" s="475"/>
      <c r="AG48" s="343"/>
      <c r="AH48" s="475"/>
      <c r="AI48" s="203"/>
      <c r="AJ48" s="475"/>
      <c r="AL48" s="473"/>
      <c r="AN48" s="473"/>
      <c r="AP48" s="473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10"/>
    </row>
    <row r="49" spans="1:54">
      <c r="C49" s="2"/>
      <c r="D49" s="2"/>
      <c r="E49" s="2"/>
      <c r="F49" s="9"/>
      <c r="G49" s="9"/>
      <c r="H49" s="9"/>
      <c r="Q49" s="6"/>
      <c r="R49" s="6"/>
      <c r="S49" s="6"/>
      <c r="T49" s="6"/>
      <c r="W49" s="6"/>
      <c r="AC49" s="6"/>
      <c r="AD49" s="6"/>
      <c r="AE49" s="6"/>
      <c r="AF49" s="6"/>
      <c r="AG49" s="6"/>
      <c r="AI49" s="6"/>
    </row>
    <row r="50" spans="1:54">
      <c r="A50" s="5">
        <v>1</v>
      </c>
      <c r="B50" s="18" t="s">
        <v>1476</v>
      </c>
      <c r="C50" s="19" t="s">
        <v>1564</v>
      </c>
      <c r="D50" s="19" t="s">
        <v>1565</v>
      </c>
      <c r="E50" s="24" t="s">
        <v>1878</v>
      </c>
      <c r="F50" s="20">
        <f>F199</f>
        <v>54604</v>
      </c>
      <c r="G50" s="20">
        <f>G199</f>
        <v>248083</v>
      </c>
      <c r="H50" s="42">
        <f>H199</f>
        <v>4.5433118452860599</v>
      </c>
      <c r="J50" s="224">
        <f>J15</f>
        <v>1.8499999999999999E-2</v>
      </c>
      <c r="L50" s="20">
        <f>L199</f>
        <v>257346.97740675003</v>
      </c>
      <c r="N50" s="20">
        <f>N199</f>
        <v>142970.54300374998</v>
      </c>
      <c r="P50" s="36">
        <f>P199</f>
        <v>143360</v>
      </c>
      <c r="Q50" s="9"/>
      <c r="R50" s="243">
        <f>P50-N50</f>
        <v>389.45699625002453</v>
      </c>
      <c r="S50" s="9"/>
      <c r="T50" s="244">
        <f t="shared" ref="T50:T81" si="23">R50/N50</f>
        <v>2.724036630677198E-3</v>
      </c>
      <c r="V50" s="36">
        <f>V199</f>
        <v>3584</v>
      </c>
      <c r="W50" s="272"/>
      <c r="X50" s="267">
        <v>0.60776836784463262</v>
      </c>
      <c r="Y50" s="267"/>
      <c r="Z50" s="267"/>
      <c r="AA50" s="267"/>
      <c r="AB50" s="267"/>
      <c r="AC50" s="272"/>
      <c r="AD50" s="272"/>
      <c r="AE50" s="272"/>
      <c r="AF50" s="272"/>
      <c r="AG50" s="272"/>
      <c r="AH50" s="455">
        <f>AH15</f>
        <v>3</v>
      </c>
      <c r="AI50" s="272"/>
      <c r="AJ50" s="301" t="s">
        <v>3238</v>
      </c>
      <c r="AL50" s="312">
        <f>P50</f>
        <v>143360</v>
      </c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</row>
    <row r="51" spans="1:54">
      <c r="A51" s="5">
        <f t="shared" ref="A51:A82" si="24">A50+1</f>
        <v>2</v>
      </c>
      <c r="B51" s="16" t="s">
        <v>1476</v>
      </c>
      <c r="C51" s="17" t="s">
        <v>3123</v>
      </c>
      <c r="D51" s="17" t="s">
        <v>3199</v>
      </c>
      <c r="E51" s="24" t="s">
        <v>1879</v>
      </c>
      <c r="F51" s="21">
        <f>F135</f>
        <v>12646</v>
      </c>
      <c r="G51" s="21">
        <f>G135</f>
        <v>66835</v>
      </c>
      <c r="H51" s="43">
        <f>H135</f>
        <v>5.285070377985134</v>
      </c>
      <c r="J51" s="225">
        <f>J16</f>
        <v>2.87E-2</v>
      </c>
      <c r="L51" s="21">
        <f>L135</f>
        <v>70726.380321150005</v>
      </c>
      <c r="N51" s="21">
        <f>N135</f>
        <v>39292.433511750001</v>
      </c>
      <c r="P51" s="37">
        <f>P135</f>
        <v>39400</v>
      </c>
      <c r="Q51" s="9"/>
      <c r="R51" s="245">
        <f>R135</f>
        <v>107.5664882500032</v>
      </c>
      <c r="S51" s="9"/>
      <c r="T51" s="242">
        <f t="shared" si="23"/>
        <v>2.7375878416346124E-3</v>
      </c>
      <c r="V51" s="37">
        <f>V135</f>
        <v>985</v>
      </c>
      <c r="W51" s="272"/>
      <c r="X51" s="267">
        <v>0.58753931606772403</v>
      </c>
      <c r="Y51" s="267"/>
      <c r="Z51" s="267"/>
      <c r="AA51" s="267"/>
      <c r="AB51" s="267"/>
      <c r="AC51" s="272"/>
      <c r="AD51" s="272"/>
      <c r="AE51" s="272"/>
      <c r="AF51" s="272"/>
      <c r="AG51" s="272"/>
      <c r="AH51" s="455">
        <f>AH16</f>
        <v>3</v>
      </c>
      <c r="AI51" s="272"/>
      <c r="AJ51" s="301" t="s">
        <v>3238</v>
      </c>
      <c r="AL51" s="312">
        <f>P51</f>
        <v>39400</v>
      </c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</row>
    <row r="52" spans="1:54">
      <c r="A52" s="5">
        <f t="shared" si="24"/>
        <v>3</v>
      </c>
      <c r="B52" s="16" t="s">
        <v>1476</v>
      </c>
      <c r="C52" s="17" t="s">
        <v>3123</v>
      </c>
      <c r="D52" s="17" t="s">
        <v>3205</v>
      </c>
      <c r="E52" s="24"/>
      <c r="F52" s="21">
        <f>F145</f>
        <v>32123</v>
      </c>
      <c r="G52" s="21">
        <f>G145</f>
        <v>157310</v>
      </c>
      <c r="H52" s="43">
        <f>H145</f>
        <v>4.8971142172275313</v>
      </c>
      <c r="J52" s="225">
        <f>J16</f>
        <v>2.87E-2</v>
      </c>
      <c r="L52" s="21">
        <f>L145</f>
        <v>166469.16867390001</v>
      </c>
      <c r="N52" s="21">
        <f>N145</f>
        <v>92482.8714855</v>
      </c>
      <c r="P52" s="37">
        <f>P145</f>
        <v>92640</v>
      </c>
      <c r="Q52" s="9"/>
      <c r="R52" s="245">
        <f>R145</f>
        <v>157.12851450000471</v>
      </c>
      <c r="S52" s="9"/>
      <c r="T52" s="242">
        <f t="shared" si="23"/>
        <v>1.6990012526226571E-3</v>
      </c>
      <c r="V52" s="37">
        <f>V145</f>
        <v>2316</v>
      </c>
      <c r="W52" s="272"/>
      <c r="X52" s="267">
        <v>0.58753931606772403</v>
      </c>
      <c r="Y52" s="267"/>
      <c r="Z52" s="267"/>
      <c r="AA52" s="267"/>
      <c r="AB52" s="267"/>
      <c r="AC52" s="272"/>
      <c r="AD52" s="272"/>
      <c r="AE52" s="272"/>
      <c r="AF52" s="272"/>
      <c r="AG52" s="272"/>
      <c r="AH52" s="455">
        <f>AH16</f>
        <v>3</v>
      </c>
      <c r="AI52" s="272"/>
      <c r="AJ52" s="360" t="s">
        <v>3300</v>
      </c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</row>
    <row r="53" spans="1:54">
      <c r="A53" s="5">
        <f t="shared" si="24"/>
        <v>4</v>
      </c>
      <c r="B53" s="18" t="s">
        <v>1476</v>
      </c>
      <c r="C53" s="19" t="s">
        <v>1524</v>
      </c>
      <c r="D53" s="19" t="s">
        <v>1525</v>
      </c>
      <c r="E53" s="24" t="s">
        <v>1878</v>
      </c>
      <c r="F53" s="20">
        <f>F127</f>
        <v>21517</v>
      </c>
      <c r="G53" s="20">
        <f>G127</f>
        <v>113569</v>
      </c>
      <c r="H53" s="42">
        <f>H127</f>
        <v>5.2781056838778637</v>
      </c>
      <c r="J53" s="224">
        <f>J17</f>
        <v>4.8599999999999997E-2</v>
      </c>
      <c r="L53" s="20">
        <f>L127</f>
        <v>124876.15223523999</v>
      </c>
      <c r="N53" s="20">
        <f>N127</f>
        <v>69375.640130688873</v>
      </c>
      <c r="P53" s="36">
        <f>P127</f>
        <v>69520</v>
      </c>
      <c r="Q53" s="9"/>
      <c r="R53" s="243">
        <f t="shared" ref="R53:R80" si="25">P53-N53</f>
        <v>144.35986931112711</v>
      </c>
      <c r="S53" s="9"/>
      <c r="T53" s="244">
        <f t="shared" si="23"/>
        <v>2.0808437808888538E-3</v>
      </c>
      <c r="V53" s="36">
        <f>V127</f>
        <v>1738</v>
      </c>
      <c r="W53" s="272"/>
      <c r="X53" s="267">
        <v>0.42893747413466704</v>
      </c>
      <c r="Y53" s="267"/>
      <c r="Z53" s="267"/>
      <c r="AA53" s="267"/>
      <c r="AB53" s="267"/>
      <c r="AC53" s="272"/>
      <c r="AD53" s="272"/>
      <c r="AE53" s="272"/>
      <c r="AF53" s="272"/>
      <c r="AG53" s="272"/>
      <c r="AH53" s="455">
        <f>AH17</f>
        <v>2</v>
      </c>
      <c r="AI53" s="272"/>
      <c r="AJ53" s="301" t="s">
        <v>3238</v>
      </c>
      <c r="AL53" s="63"/>
      <c r="AM53" s="63"/>
      <c r="AN53" s="312">
        <f>P53</f>
        <v>69520</v>
      </c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</row>
    <row r="54" spans="1:54">
      <c r="A54" s="5">
        <f t="shared" si="24"/>
        <v>5</v>
      </c>
      <c r="B54" s="16" t="s">
        <v>1476</v>
      </c>
      <c r="C54" s="17" t="s">
        <v>1581</v>
      </c>
      <c r="D54" s="17" t="s">
        <v>1512</v>
      </c>
      <c r="E54" s="24" t="s">
        <v>1879</v>
      </c>
      <c r="F54" s="21">
        <f>F208</f>
        <v>44847</v>
      </c>
      <c r="G54" s="21">
        <f>G208</f>
        <v>218755</v>
      </c>
      <c r="H54" s="43">
        <f>H208</f>
        <v>4.8778067652239834</v>
      </c>
      <c r="J54" s="225">
        <f>J18</f>
        <v>3.6900000000000002E-2</v>
      </c>
      <c r="L54" s="21">
        <f>L208</f>
        <v>235196.97799554997</v>
      </c>
      <c r="N54" s="21">
        <f>N208</f>
        <v>130664.98777530553</v>
      </c>
      <c r="P54" s="37">
        <f>P208</f>
        <v>130760</v>
      </c>
      <c r="Q54" s="9"/>
      <c r="R54" s="241">
        <f t="shared" si="25"/>
        <v>95.012224694466568</v>
      </c>
      <c r="S54" s="9"/>
      <c r="T54" s="242">
        <f t="shared" si="23"/>
        <v>7.271437154829244E-4</v>
      </c>
      <c r="V54" s="37">
        <f>V208</f>
        <v>3269</v>
      </c>
      <c r="W54" s="272"/>
      <c r="X54" s="267">
        <v>0.41835461557844084</v>
      </c>
      <c r="Y54" s="267"/>
      <c r="Z54" s="267"/>
      <c r="AA54" s="267"/>
      <c r="AB54" s="267"/>
      <c r="AC54" s="272"/>
      <c r="AD54" s="272"/>
      <c r="AE54" s="272"/>
      <c r="AF54" s="272"/>
      <c r="AG54" s="272"/>
      <c r="AH54" s="455">
        <f>AH18</f>
        <v>2</v>
      </c>
      <c r="AI54" s="272"/>
      <c r="AJ54" s="301" t="s">
        <v>3238</v>
      </c>
      <c r="AL54" s="63"/>
      <c r="AM54" s="63"/>
      <c r="AN54" s="312">
        <f>P54</f>
        <v>130760</v>
      </c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</row>
    <row r="55" spans="1:54">
      <c r="A55" s="5">
        <f t="shared" si="24"/>
        <v>6</v>
      </c>
      <c r="B55" s="16" t="s">
        <v>1476</v>
      </c>
      <c r="C55" s="17" t="s">
        <v>1581</v>
      </c>
      <c r="D55" s="17" t="s">
        <v>1589</v>
      </c>
      <c r="E55" s="24"/>
      <c r="F55" s="21">
        <f>F221</f>
        <v>58123</v>
      </c>
      <c r="G55" s="21">
        <f>G221</f>
        <v>273361</v>
      </c>
      <c r="H55" s="43">
        <f>H221</f>
        <v>4.7031467749427938</v>
      </c>
      <c r="J55" s="225">
        <f>J18</f>
        <v>3.6900000000000002E-2</v>
      </c>
      <c r="L55" s="21">
        <f>L221</f>
        <v>293907.25287120999</v>
      </c>
      <c r="N55" s="21">
        <f>N221</f>
        <v>163281.80715067219</v>
      </c>
      <c r="P55" s="37">
        <f>P221</f>
        <v>163560</v>
      </c>
      <c r="Q55" s="9"/>
      <c r="R55" s="241">
        <f t="shared" si="25"/>
        <v>278.19284932781011</v>
      </c>
      <c r="S55" s="9"/>
      <c r="T55" s="242">
        <f t="shared" si="23"/>
        <v>1.70375900525832E-3</v>
      </c>
      <c r="V55" s="37">
        <f>V221</f>
        <v>4089</v>
      </c>
      <c r="W55" s="272"/>
      <c r="X55" s="267">
        <v>0.41835461557844084</v>
      </c>
      <c r="Y55" s="267"/>
      <c r="Z55" s="267"/>
      <c r="AA55" s="267"/>
      <c r="AB55" s="267"/>
      <c r="AC55" s="272"/>
      <c r="AD55" s="272"/>
      <c r="AE55" s="272"/>
      <c r="AF55" s="272"/>
      <c r="AG55" s="272"/>
      <c r="AH55" s="455">
        <f>AH18</f>
        <v>2</v>
      </c>
      <c r="AI55" s="272"/>
      <c r="AJ55" s="360" t="s">
        <v>3300</v>
      </c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</row>
    <row r="56" spans="1:54">
      <c r="A56" s="5">
        <f t="shared" si="24"/>
        <v>7</v>
      </c>
      <c r="B56" s="18" t="s">
        <v>1476</v>
      </c>
      <c r="C56" s="19" t="s">
        <v>1791</v>
      </c>
      <c r="D56" s="19" t="s">
        <v>1792</v>
      </c>
      <c r="E56" s="24" t="s">
        <v>1878</v>
      </c>
      <c r="F56" s="20">
        <f>F522</f>
        <v>40142</v>
      </c>
      <c r="G56" s="20">
        <f>G522</f>
        <v>185519</v>
      </c>
      <c r="H56" s="42">
        <f>H522</f>
        <v>4.621568432066165</v>
      </c>
      <c r="J56" s="224">
        <f>J19</f>
        <v>1.1900000000000001E-2</v>
      </c>
      <c r="L56" s="20">
        <f>L522</f>
        <v>189960.62354559003</v>
      </c>
      <c r="N56" s="20">
        <f>N522</f>
        <v>105533.67974755001</v>
      </c>
      <c r="P56" s="36">
        <f>P522</f>
        <v>105720</v>
      </c>
      <c r="Q56" s="9"/>
      <c r="R56" s="243">
        <f t="shared" si="25"/>
        <v>186.32025244999386</v>
      </c>
      <c r="S56" s="9"/>
      <c r="T56" s="244">
        <f t="shared" si="23"/>
        <v>1.7655051249581709E-3</v>
      </c>
      <c r="V56" s="36">
        <f>V522</f>
        <v>2643</v>
      </c>
      <c r="W56" s="272"/>
      <c r="X56" s="267">
        <v>0.41656649723208944</v>
      </c>
      <c r="Y56" s="267"/>
      <c r="Z56" s="267"/>
      <c r="AA56" s="267"/>
      <c r="AB56" s="267"/>
      <c r="AC56" s="272"/>
      <c r="AD56" s="272"/>
      <c r="AE56" s="272"/>
      <c r="AF56" s="272"/>
      <c r="AG56" s="272"/>
      <c r="AH56" s="455">
        <f>AH19</f>
        <v>2</v>
      </c>
      <c r="AI56" s="272"/>
      <c r="AJ56" s="301" t="s">
        <v>3238</v>
      </c>
      <c r="AL56" s="63"/>
      <c r="AM56" s="63"/>
      <c r="AN56" s="312">
        <f>P56</f>
        <v>105720</v>
      </c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</row>
    <row r="57" spans="1:54">
      <c r="A57" s="5">
        <f t="shared" si="24"/>
        <v>8</v>
      </c>
      <c r="B57" s="18" t="s">
        <v>1476</v>
      </c>
      <c r="C57" s="19" t="s">
        <v>1727</v>
      </c>
      <c r="D57" s="19" t="s">
        <v>1482</v>
      </c>
      <c r="E57" s="24" t="s">
        <v>1878</v>
      </c>
      <c r="F57" s="20">
        <f>F427</f>
        <v>52710</v>
      </c>
      <c r="G57" s="20">
        <f>G427</f>
        <v>268188</v>
      </c>
      <c r="H57" s="42">
        <f>H427</f>
        <v>5.0879908935685831</v>
      </c>
      <c r="J57" s="224">
        <f>J20</f>
        <v>2.9700000000000001E-2</v>
      </c>
      <c r="L57" s="20">
        <f>L427</f>
        <v>284354.93315291998</v>
      </c>
      <c r="N57" s="20">
        <f>N427</f>
        <v>157974.96286273334</v>
      </c>
      <c r="P57" s="36">
        <f>P427</f>
        <v>158160</v>
      </c>
      <c r="Q57" s="9"/>
      <c r="R57" s="243">
        <f t="shared" si="25"/>
        <v>185.03713726665592</v>
      </c>
      <c r="S57" s="9"/>
      <c r="T57" s="244">
        <f t="shared" si="23"/>
        <v>1.1713067305952607E-3</v>
      </c>
      <c r="V57" s="36">
        <f>V427</f>
        <v>3954</v>
      </c>
      <c r="W57" s="272"/>
      <c r="X57" s="267">
        <v>0.41288200814354109</v>
      </c>
      <c r="Y57" s="267"/>
      <c r="Z57" s="267"/>
      <c r="AA57" s="267"/>
      <c r="AB57" s="267"/>
      <c r="AC57" s="272"/>
      <c r="AD57" s="272"/>
      <c r="AE57" s="272"/>
      <c r="AF57" s="272"/>
      <c r="AG57" s="272"/>
      <c r="AH57" s="455">
        <f>AH20</f>
        <v>2</v>
      </c>
      <c r="AI57" s="272"/>
      <c r="AJ57" s="301" t="s">
        <v>3238</v>
      </c>
      <c r="AL57" s="63"/>
      <c r="AM57" s="63"/>
      <c r="AN57" s="312">
        <f>P57</f>
        <v>158160</v>
      </c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</row>
    <row r="58" spans="1:54">
      <c r="A58" s="5">
        <f t="shared" si="24"/>
        <v>9</v>
      </c>
      <c r="B58" s="16" t="s">
        <v>1476</v>
      </c>
      <c r="C58" s="17" t="s">
        <v>1708</v>
      </c>
      <c r="D58" s="17" t="s">
        <v>1709</v>
      </c>
      <c r="E58" s="24" t="s">
        <v>1879</v>
      </c>
      <c r="F58" s="21">
        <f>F405</f>
        <v>35946</v>
      </c>
      <c r="G58" s="21">
        <f>G405</f>
        <v>176859</v>
      </c>
      <c r="H58" s="43">
        <f>H405</f>
        <v>4.9201301952929395</v>
      </c>
      <c r="J58" s="225">
        <f>J21</f>
        <v>3.6400000000000002E-2</v>
      </c>
      <c r="L58" s="21">
        <f>L405</f>
        <v>189968.66630064</v>
      </c>
      <c r="N58" s="21">
        <f>N405</f>
        <v>105538.14794479999</v>
      </c>
      <c r="P58" s="37">
        <f>P405</f>
        <v>105680</v>
      </c>
      <c r="Q58" s="9"/>
      <c r="R58" s="241">
        <f t="shared" si="25"/>
        <v>141.85205520001182</v>
      </c>
      <c r="S58" s="9"/>
      <c r="T58" s="242">
        <f t="shared" si="23"/>
        <v>1.3440832339999488E-3</v>
      </c>
      <c r="V58" s="37">
        <f>V405</f>
        <v>2642</v>
      </c>
      <c r="W58" s="272"/>
      <c r="X58" s="267">
        <v>0.40433853608649067</v>
      </c>
      <c r="Y58" s="267"/>
      <c r="Z58" s="267"/>
      <c r="AA58" s="267"/>
      <c r="AB58" s="267"/>
      <c r="AC58" s="272"/>
      <c r="AD58" s="272"/>
      <c r="AE58" s="272"/>
      <c r="AF58" s="272"/>
      <c r="AG58" s="272"/>
      <c r="AH58" s="455">
        <f>AH21</f>
        <v>2</v>
      </c>
      <c r="AI58" s="272"/>
      <c r="AJ58" s="301" t="s">
        <v>3238</v>
      </c>
      <c r="AL58" s="63"/>
      <c r="AM58" s="63"/>
      <c r="AN58" s="312">
        <f>P58</f>
        <v>105680</v>
      </c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</row>
    <row r="59" spans="1:54">
      <c r="A59" s="5">
        <f t="shared" si="24"/>
        <v>10</v>
      </c>
      <c r="B59" s="16" t="s">
        <v>1476</v>
      </c>
      <c r="C59" s="17" t="s">
        <v>1708</v>
      </c>
      <c r="D59" s="17" t="s">
        <v>1717</v>
      </c>
      <c r="E59" s="24"/>
      <c r="F59" s="21">
        <f>F416</f>
        <v>31538</v>
      </c>
      <c r="G59" s="21">
        <f>G416</f>
        <v>151685</v>
      </c>
      <c r="H59" s="43">
        <f>H416</f>
        <v>4.8095947745576764</v>
      </c>
      <c r="J59" s="225">
        <f>J21</f>
        <v>3.6400000000000002E-2</v>
      </c>
      <c r="L59" s="21">
        <f>L416</f>
        <v>162928.6445576</v>
      </c>
      <c r="N59" s="21">
        <f>N416</f>
        <v>90515.913643111096</v>
      </c>
      <c r="P59" s="37">
        <f>P416</f>
        <v>90640</v>
      </c>
      <c r="Q59" s="9"/>
      <c r="R59" s="241">
        <f t="shared" si="25"/>
        <v>124.08635688890354</v>
      </c>
      <c r="S59" s="9"/>
      <c r="T59" s="242">
        <f t="shared" si="23"/>
        <v>1.3708789084111222E-3</v>
      </c>
      <c r="V59" s="37">
        <f>V416</f>
        <v>2266</v>
      </c>
      <c r="W59" s="272"/>
      <c r="X59" s="267">
        <v>0.40433853608649067</v>
      </c>
      <c r="Y59" s="267"/>
      <c r="Z59" s="267"/>
      <c r="AA59" s="267"/>
      <c r="AB59" s="267"/>
      <c r="AC59" s="272"/>
      <c r="AD59" s="272"/>
      <c r="AE59" s="272"/>
      <c r="AF59" s="272"/>
      <c r="AG59" s="272"/>
      <c r="AH59" s="455">
        <f>AH21</f>
        <v>2</v>
      </c>
      <c r="AI59" s="272"/>
      <c r="AJ59" s="360" t="s">
        <v>3300</v>
      </c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</row>
    <row r="60" spans="1:54">
      <c r="A60" s="5">
        <f t="shared" si="24"/>
        <v>11</v>
      </c>
      <c r="B60" s="18" t="s">
        <v>1476</v>
      </c>
      <c r="C60" s="19" t="s">
        <v>1847</v>
      </c>
      <c r="D60" s="19" t="s">
        <v>1848</v>
      </c>
      <c r="E60" s="24" t="s">
        <v>1878</v>
      </c>
      <c r="F60" s="20">
        <f>F607</f>
        <v>47360</v>
      </c>
      <c r="G60" s="20">
        <f>G607</f>
        <v>211720</v>
      </c>
      <c r="H60" s="42">
        <f>H607</f>
        <v>4.4704391891891895</v>
      </c>
      <c r="J60" s="224">
        <f>J22</f>
        <v>1.34E-2</v>
      </c>
      <c r="L60" s="20">
        <f>L607</f>
        <v>217432.11244320005</v>
      </c>
      <c r="N60" s="20">
        <f>N607</f>
        <v>120795.61802400004</v>
      </c>
      <c r="P60" s="36">
        <f>P607</f>
        <v>121000</v>
      </c>
      <c r="Q60" s="9"/>
      <c r="R60" s="243">
        <f t="shared" si="25"/>
        <v>204.38197599996056</v>
      </c>
      <c r="S60" s="9"/>
      <c r="T60" s="244">
        <f t="shared" si="23"/>
        <v>1.6919651502536569E-3</v>
      </c>
      <c r="V60" s="36">
        <f>V607</f>
        <v>3025</v>
      </c>
      <c r="W60" s="272"/>
      <c r="X60" s="267">
        <v>0.39948516909125259</v>
      </c>
      <c r="Y60" s="267"/>
      <c r="Z60" s="267"/>
      <c r="AA60" s="267"/>
      <c r="AB60" s="267"/>
      <c r="AC60" s="272"/>
      <c r="AD60" s="272"/>
      <c r="AE60" s="272"/>
      <c r="AF60" s="272"/>
      <c r="AG60" s="272"/>
      <c r="AH60" s="455">
        <f>AH22</f>
        <v>2</v>
      </c>
      <c r="AI60" s="272"/>
      <c r="AJ60" s="301" t="s">
        <v>3238</v>
      </c>
      <c r="AL60" s="63"/>
      <c r="AM60" s="63"/>
      <c r="AN60" s="312">
        <f>P60</f>
        <v>121000</v>
      </c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</row>
    <row r="61" spans="1:54">
      <c r="A61" s="5">
        <f t="shared" si="24"/>
        <v>12</v>
      </c>
      <c r="B61" s="16" t="s">
        <v>1476</v>
      </c>
      <c r="C61" s="17" t="s">
        <v>1823</v>
      </c>
      <c r="D61" s="17" t="s">
        <v>1824</v>
      </c>
      <c r="E61" s="24" t="s">
        <v>1879</v>
      </c>
      <c r="F61" s="21">
        <f>F569</f>
        <v>15166</v>
      </c>
      <c r="G61" s="21">
        <f>G569</f>
        <v>66780</v>
      </c>
      <c r="H61" s="43">
        <f>H569</f>
        <v>4.4032704734274031</v>
      </c>
      <c r="J61" s="225">
        <f>J23</f>
        <v>1.9900000000000001E-2</v>
      </c>
      <c r="L61" s="21">
        <f>L569</f>
        <v>69464.289547799999</v>
      </c>
      <c r="N61" s="21">
        <f>N569</f>
        <v>38591.271971000009</v>
      </c>
      <c r="P61" s="37">
        <f>P569</f>
        <v>38720</v>
      </c>
      <c r="Q61" s="9"/>
      <c r="R61" s="241">
        <f t="shared" si="25"/>
        <v>128.72802899999078</v>
      </c>
      <c r="S61" s="9"/>
      <c r="T61" s="242">
        <f t="shared" si="23"/>
        <v>3.3356772768911424E-3</v>
      </c>
      <c r="V61" s="37">
        <f>V569</f>
        <v>968</v>
      </c>
      <c r="W61" s="272"/>
      <c r="X61" s="267">
        <v>0.39167562633911651</v>
      </c>
      <c r="Y61" s="267"/>
      <c r="Z61" s="267"/>
      <c r="AA61" s="267"/>
      <c r="AB61" s="267"/>
      <c r="AC61" s="272"/>
      <c r="AD61" s="272"/>
      <c r="AE61" s="272"/>
      <c r="AF61" s="272"/>
      <c r="AG61" s="272"/>
      <c r="AH61" s="455">
        <f>AH23</f>
        <v>2</v>
      </c>
      <c r="AI61" s="272"/>
      <c r="AJ61" s="301" t="s">
        <v>3238</v>
      </c>
      <c r="AL61" s="63"/>
      <c r="AM61" s="63"/>
      <c r="AN61" s="312">
        <f>P61</f>
        <v>38720</v>
      </c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</row>
    <row r="62" spans="1:54">
      <c r="A62" s="5">
        <f t="shared" si="24"/>
        <v>13</v>
      </c>
      <c r="B62" s="16" t="s">
        <v>1476</v>
      </c>
      <c r="C62" s="17" t="s">
        <v>1823</v>
      </c>
      <c r="D62" s="17" t="s">
        <v>1831</v>
      </c>
      <c r="E62" s="24"/>
      <c r="F62" s="21">
        <f>F575</f>
        <v>13687</v>
      </c>
      <c r="G62" s="21">
        <f>G575</f>
        <v>62503</v>
      </c>
      <c r="H62" s="43">
        <f>H575</f>
        <v>4.5665960400379921</v>
      </c>
      <c r="J62" s="225">
        <f>J23</f>
        <v>1.9900000000000001E-2</v>
      </c>
      <c r="L62" s="21">
        <f>L575</f>
        <v>65015.371213030005</v>
      </c>
      <c r="N62" s="21">
        <f>N575</f>
        <v>36119.650673905555</v>
      </c>
      <c r="P62" s="37">
        <f>P575</f>
        <v>36200</v>
      </c>
      <c r="Q62" s="9"/>
      <c r="R62" s="241">
        <f t="shared" si="25"/>
        <v>80.349326094445132</v>
      </c>
      <c r="S62" s="9"/>
      <c r="T62" s="242">
        <f t="shared" si="23"/>
        <v>2.2245322032555829E-3</v>
      </c>
      <c r="V62" s="37">
        <f>V575</f>
        <v>905</v>
      </c>
      <c r="W62" s="272"/>
      <c r="X62" s="267">
        <v>0.39167562633911651</v>
      </c>
      <c r="Y62" s="267"/>
      <c r="Z62" s="267"/>
      <c r="AA62" s="267"/>
      <c r="AB62" s="267"/>
      <c r="AC62" s="272"/>
      <c r="AD62" s="272"/>
      <c r="AE62" s="272"/>
      <c r="AF62" s="272"/>
      <c r="AG62" s="272"/>
      <c r="AH62" s="455">
        <f>AH23</f>
        <v>2</v>
      </c>
      <c r="AI62" s="272"/>
      <c r="AJ62" s="360" t="s">
        <v>3300</v>
      </c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</row>
    <row r="63" spans="1:54">
      <c r="A63" s="5">
        <f t="shared" si="24"/>
        <v>14</v>
      </c>
      <c r="B63" s="16" t="s">
        <v>1476</v>
      </c>
      <c r="C63" s="17" t="s">
        <v>1606</v>
      </c>
      <c r="D63" s="17" t="s">
        <v>1513</v>
      </c>
      <c r="E63" s="24" t="s">
        <v>1879</v>
      </c>
      <c r="F63" s="21">
        <f>F294</f>
        <v>58783</v>
      </c>
      <c r="G63" s="21">
        <f>G294</f>
        <v>275881</v>
      </c>
      <c r="H63" s="43">
        <f>H294</f>
        <v>4.6932106221186398</v>
      </c>
      <c r="J63" s="225">
        <f>J24</f>
        <v>3.9100000000000003E-2</v>
      </c>
      <c r="L63" s="21">
        <f>L294</f>
        <v>297876.66383161</v>
      </c>
      <c r="N63" s="21">
        <f>N294</f>
        <v>165487.0354620055</v>
      </c>
      <c r="P63" s="37">
        <f>P294</f>
        <v>165680</v>
      </c>
      <c r="Q63" s="9"/>
      <c r="R63" s="241">
        <f t="shared" si="25"/>
        <v>192.96453799449955</v>
      </c>
      <c r="S63" s="9"/>
      <c r="T63" s="242">
        <f t="shared" si="23"/>
        <v>1.1660402124902569E-3</v>
      </c>
      <c r="V63" s="37">
        <f>V294</f>
        <v>4142</v>
      </c>
      <c r="W63" s="272"/>
      <c r="X63" s="267">
        <v>0.3824400313189551</v>
      </c>
      <c r="Y63" s="267"/>
      <c r="Z63" s="267"/>
      <c r="AA63" s="267"/>
      <c r="AB63" s="267"/>
      <c r="AC63" s="272"/>
      <c r="AD63" s="272"/>
      <c r="AE63" s="272"/>
      <c r="AF63" s="272"/>
      <c r="AG63" s="272"/>
      <c r="AH63" s="455">
        <f>AH24</f>
        <v>2</v>
      </c>
      <c r="AI63" s="272"/>
      <c r="AJ63" s="301" t="s">
        <v>3238</v>
      </c>
      <c r="AL63" s="63"/>
      <c r="AM63" s="63"/>
      <c r="AN63" s="312">
        <f>P63</f>
        <v>165680</v>
      </c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</row>
    <row r="64" spans="1:54">
      <c r="A64" s="5">
        <f t="shared" si="24"/>
        <v>15</v>
      </c>
      <c r="B64" s="16" t="s">
        <v>1476</v>
      </c>
      <c r="C64" s="17" t="s">
        <v>1606</v>
      </c>
      <c r="D64" s="17" t="s">
        <v>1616</v>
      </c>
      <c r="E64" s="24"/>
      <c r="F64" s="21">
        <f>F301</f>
        <v>31327</v>
      </c>
      <c r="G64" s="21">
        <f>G301</f>
        <v>145589</v>
      </c>
      <c r="H64" s="43">
        <f>H301</f>
        <v>4.6473968142496886</v>
      </c>
      <c r="J64" s="225">
        <f>J24</f>
        <v>3.9100000000000003E-2</v>
      </c>
      <c r="L64" s="21">
        <f>L301</f>
        <v>157196.63771908998</v>
      </c>
      <c r="N64" s="21">
        <f>N301</f>
        <v>87331.465399494409</v>
      </c>
      <c r="P64" s="37">
        <f>P301</f>
        <v>87440</v>
      </c>
      <c r="Q64" s="9"/>
      <c r="R64" s="241">
        <f t="shared" si="25"/>
        <v>108.53460050559079</v>
      </c>
      <c r="S64" s="9"/>
      <c r="T64" s="242">
        <f t="shared" si="23"/>
        <v>1.2427891826743483E-3</v>
      </c>
      <c r="V64" s="37">
        <f>V301</f>
        <v>2186</v>
      </c>
      <c r="W64" s="272"/>
      <c r="X64" s="267">
        <v>0.3824400313189551</v>
      </c>
      <c r="Y64" s="267"/>
      <c r="Z64" s="267"/>
      <c r="AA64" s="267"/>
      <c r="AB64" s="267"/>
      <c r="AC64" s="272"/>
      <c r="AD64" s="272"/>
      <c r="AE64" s="272"/>
      <c r="AF64" s="272"/>
      <c r="AG64" s="272"/>
      <c r="AH64" s="455">
        <f>AH24</f>
        <v>2</v>
      </c>
      <c r="AI64" s="272"/>
      <c r="AJ64" s="360" t="s">
        <v>3300</v>
      </c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</row>
    <row r="65" spans="1:54">
      <c r="A65" s="5">
        <f t="shared" si="24"/>
        <v>16</v>
      </c>
      <c r="B65" s="16" t="s">
        <v>1476</v>
      </c>
      <c r="C65" s="17" t="s">
        <v>1804</v>
      </c>
      <c r="D65" s="17" t="s">
        <v>1805</v>
      </c>
      <c r="E65" s="24" t="s">
        <v>1881</v>
      </c>
      <c r="F65" s="21">
        <f>F541</f>
        <v>23870</v>
      </c>
      <c r="G65" s="21">
        <f>G541</f>
        <v>110697</v>
      </c>
      <c r="H65" s="43">
        <f>H541</f>
        <v>4.6374947633012154</v>
      </c>
      <c r="J65" s="225">
        <f>J25</f>
        <v>2.1100000000000001E-2</v>
      </c>
      <c r="L65" s="21">
        <f>L541</f>
        <v>115417.69681137</v>
      </c>
      <c r="N65" s="21">
        <f>N541</f>
        <v>64120.942672983329</v>
      </c>
      <c r="P65" s="37">
        <f>P541</f>
        <v>64280</v>
      </c>
      <c r="Q65" s="9"/>
      <c r="R65" s="241">
        <f t="shared" si="25"/>
        <v>159.05732701667148</v>
      </c>
      <c r="S65" s="9"/>
      <c r="T65" s="242">
        <f t="shared" si="23"/>
        <v>2.480583104148414E-3</v>
      </c>
      <c r="V65" s="37">
        <f>V541</f>
        <v>1607</v>
      </c>
      <c r="W65" s="272"/>
      <c r="X65" s="267">
        <v>0.36936747301884443</v>
      </c>
      <c r="Y65" s="267"/>
      <c r="Z65" s="267"/>
      <c r="AA65" s="267"/>
      <c r="AB65" s="267"/>
      <c r="AC65" s="272"/>
      <c r="AD65" s="272"/>
      <c r="AE65" s="272"/>
      <c r="AF65" s="272"/>
      <c r="AG65" s="272"/>
      <c r="AH65" s="455">
        <f>AH25</f>
        <v>2</v>
      </c>
      <c r="AI65" s="272"/>
      <c r="AJ65" s="301" t="s">
        <v>3238</v>
      </c>
      <c r="AL65" s="63"/>
      <c r="AM65" s="63"/>
      <c r="AN65" s="312">
        <f>P65</f>
        <v>64280</v>
      </c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</row>
    <row r="66" spans="1:54">
      <c r="A66" s="5">
        <f t="shared" si="24"/>
        <v>17</v>
      </c>
      <c r="B66" s="16" t="s">
        <v>1476</v>
      </c>
      <c r="C66" s="17" t="s">
        <v>1804</v>
      </c>
      <c r="D66" s="17" t="s">
        <v>1864</v>
      </c>
      <c r="E66" s="24"/>
      <c r="F66" s="21">
        <f>F545</f>
        <v>4465</v>
      </c>
      <c r="G66" s="21">
        <f>G545</f>
        <v>18854</v>
      </c>
      <c r="H66" s="43">
        <f>H545</f>
        <v>4.2226203807390821</v>
      </c>
      <c r="J66" s="225">
        <f>J25</f>
        <v>2.1100000000000001E-2</v>
      </c>
      <c r="L66" s="21">
        <f>L545</f>
        <v>19658.032789339995</v>
      </c>
      <c r="N66" s="21">
        <f>N545</f>
        <v>10921.129327411109</v>
      </c>
      <c r="P66" s="37">
        <f>P545</f>
        <v>11000</v>
      </c>
      <c r="Q66" s="9"/>
      <c r="R66" s="241">
        <f t="shared" si="25"/>
        <v>78.870672588891466</v>
      </c>
      <c r="S66" s="9"/>
      <c r="T66" s="242">
        <f t="shared" si="23"/>
        <v>7.2218421945551697E-3</v>
      </c>
      <c r="V66" s="37">
        <f>V545</f>
        <v>275</v>
      </c>
      <c r="W66" s="272"/>
      <c r="X66" s="267">
        <v>0.36936747301884443</v>
      </c>
      <c r="Y66" s="267"/>
      <c r="Z66" s="267"/>
      <c r="AA66" s="267"/>
      <c r="AB66" s="267"/>
      <c r="AC66" s="272"/>
      <c r="AD66" s="272"/>
      <c r="AE66" s="272"/>
      <c r="AF66" s="272"/>
      <c r="AG66" s="272"/>
      <c r="AH66" s="455">
        <f>AH25</f>
        <v>2</v>
      </c>
      <c r="AI66" s="272"/>
      <c r="AJ66" s="360" t="s">
        <v>3300</v>
      </c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</row>
    <row r="67" spans="1:54">
      <c r="A67" s="5">
        <f t="shared" si="24"/>
        <v>18</v>
      </c>
      <c r="B67" s="16" t="s">
        <v>1476</v>
      </c>
      <c r="C67" s="17" t="s">
        <v>1804</v>
      </c>
      <c r="D67" s="17" t="s">
        <v>1811</v>
      </c>
      <c r="E67" s="24"/>
      <c r="F67" s="21">
        <f>F554</f>
        <v>48603</v>
      </c>
      <c r="G67" s="21">
        <f>G554</f>
        <v>232145</v>
      </c>
      <c r="H67" s="43">
        <f>H554</f>
        <v>4.7763512540378166</v>
      </c>
      <c r="J67" s="225">
        <f>J25</f>
        <v>2.1100000000000001E-2</v>
      </c>
      <c r="L67" s="21">
        <f>L554</f>
        <v>242044.87227544998</v>
      </c>
      <c r="N67" s="21">
        <f>N554</f>
        <v>134469.37348636106</v>
      </c>
      <c r="P67" s="37">
        <f>P554</f>
        <v>134680</v>
      </c>
      <c r="Q67" s="9"/>
      <c r="R67" s="241">
        <f t="shared" si="25"/>
        <v>210.62651363894111</v>
      </c>
      <c r="S67" s="9"/>
      <c r="T67" s="242">
        <f t="shared" si="23"/>
        <v>1.5663530525804412E-3</v>
      </c>
      <c r="V67" s="37">
        <f>V554</f>
        <v>3367</v>
      </c>
      <c r="W67" s="272"/>
      <c r="X67" s="267">
        <v>0.36936747301884443</v>
      </c>
      <c r="Y67" s="267"/>
      <c r="Z67" s="267"/>
      <c r="AA67" s="267"/>
      <c r="AB67" s="267"/>
      <c r="AC67" s="272"/>
      <c r="AD67" s="272"/>
      <c r="AE67" s="272"/>
      <c r="AF67" s="272"/>
      <c r="AG67" s="272"/>
      <c r="AH67" s="455">
        <f>AH25</f>
        <v>2</v>
      </c>
      <c r="AI67" s="272"/>
      <c r="AJ67" s="360" t="s">
        <v>3300</v>
      </c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</row>
    <row r="68" spans="1:54">
      <c r="A68" s="5">
        <f t="shared" si="24"/>
        <v>19</v>
      </c>
      <c r="B68" s="16" t="s">
        <v>1476</v>
      </c>
      <c r="C68" s="17" t="s">
        <v>1804</v>
      </c>
      <c r="D68" s="17" t="s">
        <v>1819</v>
      </c>
      <c r="E68" s="24"/>
      <c r="F68" s="21">
        <f>F560</f>
        <v>26294</v>
      </c>
      <c r="G68" s="21">
        <f>G560</f>
        <v>127627</v>
      </c>
      <c r="H68" s="43">
        <f>H560</f>
        <v>4.853844983646459</v>
      </c>
      <c r="J68" s="225">
        <f>J25</f>
        <v>2.1100000000000001E-2</v>
      </c>
      <c r="L68" s="21">
        <f>L560</f>
        <v>133069.68021666998</v>
      </c>
      <c r="N68" s="21">
        <f>N560</f>
        <v>73927.600120372212</v>
      </c>
      <c r="P68" s="37">
        <f>P560</f>
        <v>74080</v>
      </c>
      <c r="Q68" s="9"/>
      <c r="R68" s="241">
        <f t="shared" si="25"/>
        <v>152.39987962778832</v>
      </c>
      <c r="S68" s="9"/>
      <c r="T68" s="242">
        <f t="shared" si="23"/>
        <v>2.0614747317597762E-3</v>
      </c>
      <c r="V68" s="37">
        <f>V560</f>
        <v>1852</v>
      </c>
      <c r="W68" s="272"/>
      <c r="X68" s="267">
        <v>0.36936747301884443</v>
      </c>
      <c r="Y68" s="267"/>
      <c r="Z68" s="267"/>
      <c r="AA68" s="267"/>
      <c r="AB68" s="267"/>
      <c r="AC68" s="272"/>
      <c r="AD68" s="272"/>
      <c r="AE68" s="272"/>
      <c r="AF68" s="272"/>
      <c r="AG68" s="272"/>
      <c r="AH68" s="455">
        <f>AH25</f>
        <v>2</v>
      </c>
      <c r="AI68" s="272"/>
      <c r="AJ68" s="360" t="s">
        <v>3300</v>
      </c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</row>
    <row r="69" spans="1:54">
      <c r="A69" s="5">
        <f t="shared" si="24"/>
        <v>20</v>
      </c>
      <c r="B69" s="16" t="s">
        <v>1476</v>
      </c>
      <c r="C69" s="17" t="s">
        <v>1761</v>
      </c>
      <c r="D69" s="17" t="s">
        <v>1763</v>
      </c>
      <c r="E69" s="24" t="s">
        <v>1880</v>
      </c>
      <c r="F69" s="21">
        <f>F476</f>
        <v>23460</v>
      </c>
      <c r="G69" s="21">
        <f>G476</f>
        <v>103816</v>
      </c>
      <c r="H69" s="43">
        <f>H476</f>
        <v>4.4252344416027283</v>
      </c>
      <c r="J69" s="225">
        <f>J26</f>
        <v>2.8400000000000002E-2</v>
      </c>
      <c r="L69" s="21">
        <f>L476</f>
        <v>109796.48263295999</v>
      </c>
      <c r="N69" s="21">
        <f>N476</f>
        <v>60998.045907199994</v>
      </c>
      <c r="P69" s="37">
        <f>P476</f>
        <v>61040</v>
      </c>
      <c r="Q69" s="9"/>
      <c r="R69" s="241">
        <f t="shared" si="25"/>
        <v>41.954092800006038</v>
      </c>
      <c r="S69" s="9"/>
      <c r="T69" s="242">
        <f t="shared" si="23"/>
        <v>6.8779404612130245E-4</v>
      </c>
      <c r="V69" s="37">
        <f>V476</f>
        <v>1526</v>
      </c>
      <c r="W69" s="272"/>
      <c r="X69" s="267">
        <v>0.34688053633542809</v>
      </c>
      <c r="Y69" s="267"/>
      <c r="Z69" s="267"/>
      <c r="AA69" s="267"/>
      <c r="AB69" s="267"/>
      <c r="AC69" s="272"/>
      <c r="AD69" s="272"/>
      <c r="AE69" s="272"/>
      <c r="AF69" s="272"/>
      <c r="AG69" s="272"/>
      <c r="AH69" s="455">
        <f>AH26</f>
        <v>2</v>
      </c>
      <c r="AI69" s="272"/>
      <c r="AJ69" s="301" t="s">
        <v>3238</v>
      </c>
      <c r="AL69" s="63"/>
      <c r="AM69" s="63"/>
      <c r="AN69" s="312">
        <f>P69</f>
        <v>61040</v>
      </c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</row>
    <row r="70" spans="1:54">
      <c r="A70" s="5">
        <f t="shared" si="24"/>
        <v>21</v>
      </c>
      <c r="B70" s="16" t="s">
        <v>1476</v>
      </c>
      <c r="C70" s="17" t="s">
        <v>1761</v>
      </c>
      <c r="D70" s="17" t="s">
        <v>1766</v>
      </c>
      <c r="E70" s="24"/>
      <c r="F70" s="21">
        <f>F480</f>
        <v>20133</v>
      </c>
      <c r="G70" s="21">
        <f>G480</f>
        <v>94513</v>
      </c>
      <c r="H70" s="43">
        <f>H480</f>
        <v>4.6944320270203148</v>
      </c>
      <c r="J70" s="225">
        <f>J26</f>
        <v>2.8400000000000002E-2</v>
      </c>
      <c r="L70" s="21">
        <f>L480</f>
        <v>99957.568805279996</v>
      </c>
      <c r="N70" s="21">
        <f>N480</f>
        <v>55531.982669599995</v>
      </c>
      <c r="P70" s="37">
        <f>P480</f>
        <v>55560</v>
      </c>
      <c r="Q70" s="9"/>
      <c r="R70" s="241">
        <f t="shared" si="25"/>
        <v>28.017330400005449</v>
      </c>
      <c r="S70" s="9"/>
      <c r="T70" s="242">
        <f t="shared" si="23"/>
        <v>5.0452602361959319E-4</v>
      </c>
      <c r="V70" s="37">
        <f>V480</f>
        <v>1389</v>
      </c>
      <c r="W70" s="272"/>
      <c r="X70" s="267">
        <v>0.34688053633542809</v>
      </c>
      <c r="Y70" s="267"/>
      <c r="Z70" s="267"/>
      <c r="AA70" s="267"/>
      <c r="AB70" s="267"/>
      <c r="AC70" s="272"/>
      <c r="AD70" s="272"/>
      <c r="AE70" s="272"/>
      <c r="AF70" s="272"/>
      <c r="AG70" s="272"/>
      <c r="AH70" s="455">
        <f>AH26</f>
        <v>2</v>
      </c>
      <c r="AI70" s="272"/>
      <c r="AJ70" s="360" t="s">
        <v>3300</v>
      </c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</row>
    <row r="71" spans="1:54">
      <c r="A71" s="5">
        <f t="shared" si="24"/>
        <v>22</v>
      </c>
      <c r="B71" s="16" t="s">
        <v>1476</v>
      </c>
      <c r="C71" s="17" t="s">
        <v>1761</v>
      </c>
      <c r="D71" s="17" t="s">
        <v>1862</v>
      </c>
      <c r="E71" s="24"/>
      <c r="F71" s="21">
        <f>F485</f>
        <v>21497</v>
      </c>
      <c r="G71" s="21">
        <f>G485</f>
        <v>94622</v>
      </c>
      <c r="H71" s="43">
        <f>H485</f>
        <v>4.401637437782016</v>
      </c>
      <c r="J71" s="225">
        <f>J26</f>
        <v>2.8400000000000002E-2</v>
      </c>
      <c r="L71" s="21">
        <f>L485</f>
        <v>100072.84792032</v>
      </c>
      <c r="N71" s="21">
        <f>N485</f>
        <v>55596.026622399993</v>
      </c>
      <c r="P71" s="37">
        <f>P485</f>
        <v>55640</v>
      </c>
      <c r="Q71" s="9"/>
      <c r="R71" s="241">
        <f t="shared" si="25"/>
        <v>43.973377600006643</v>
      </c>
      <c r="S71" s="9"/>
      <c r="T71" s="242">
        <f t="shared" si="23"/>
        <v>7.9094461010077808E-4</v>
      </c>
      <c r="V71" s="37">
        <f>V485</f>
        <v>1391</v>
      </c>
      <c r="W71" s="272"/>
      <c r="X71" s="267">
        <v>0.34688053633542809</v>
      </c>
      <c r="Y71" s="267"/>
      <c r="Z71" s="267"/>
      <c r="AA71" s="267"/>
      <c r="AB71" s="267"/>
      <c r="AC71" s="272"/>
      <c r="AD71" s="272"/>
      <c r="AE71" s="272"/>
      <c r="AF71" s="272"/>
      <c r="AG71" s="272"/>
      <c r="AH71" s="455">
        <f>AH26</f>
        <v>2</v>
      </c>
      <c r="AI71" s="272"/>
      <c r="AJ71" s="360" t="s">
        <v>3300</v>
      </c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</row>
    <row r="72" spans="1:54">
      <c r="A72" s="5">
        <f t="shared" si="24"/>
        <v>23</v>
      </c>
      <c r="B72" s="16" t="s">
        <v>1476</v>
      </c>
      <c r="C72" s="17" t="s">
        <v>1641</v>
      </c>
      <c r="D72" s="17" t="s">
        <v>1532</v>
      </c>
      <c r="E72" s="24" t="s">
        <v>1880</v>
      </c>
      <c r="F72" s="21">
        <f>F336</f>
        <v>61011</v>
      </c>
      <c r="G72" s="21">
        <f>G336</f>
        <v>328656</v>
      </c>
      <c r="H72" s="43">
        <f>H336</f>
        <v>5.3868318827752368</v>
      </c>
      <c r="J72" s="225">
        <f>J27</f>
        <v>2.4500000000000001E-2</v>
      </c>
      <c r="L72" s="21">
        <f>L336</f>
        <v>344957.41976399993</v>
      </c>
      <c r="N72" s="21">
        <f>N336</f>
        <v>191643.01097999996</v>
      </c>
      <c r="P72" s="37">
        <f>P336</f>
        <v>191920</v>
      </c>
      <c r="Q72" s="9"/>
      <c r="R72" s="241">
        <f t="shared" si="25"/>
        <v>276.98902000003727</v>
      </c>
      <c r="S72" s="9"/>
      <c r="T72" s="242">
        <f t="shared" si="23"/>
        <v>1.4453384894320205E-3</v>
      </c>
      <c r="V72" s="37">
        <f>V336</f>
        <v>4798</v>
      </c>
      <c r="W72" s="272"/>
      <c r="X72" s="267">
        <v>0.33984351073816038</v>
      </c>
      <c r="Y72" s="267"/>
      <c r="Z72" s="267"/>
      <c r="AA72" s="267"/>
      <c r="AB72" s="267"/>
      <c r="AC72" s="272"/>
      <c r="AD72" s="272"/>
      <c r="AE72" s="272"/>
      <c r="AF72" s="272"/>
      <c r="AG72" s="272"/>
      <c r="AH72" s="455">
        <f>AH27</f>
        <v>2</v>
      </c>
      <c r="AI72" s="272"/>
      <c r="AJ72" s="360" t="s">
        <v>3300</v>
      </c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</row>
    <row r="73" spans="1:54">
      <c r="A73" s="5">
        <f t="shared" si="24"/>
        <v>24</v>
      </c>
      <c r="B73" s="16" t="s">
        <v>1476</v>
      </c>
      <c r="C73" s="17" t="s">
        <v>1641</v>
      </c>
      <c r="D73" s="17" t="s">
        <v>1654</v>
      </c>
      <c r="E73" s="24"/>
      <c r="F73" s="21">
        <f>F350</f>
        <v>54055</v>
      </c>
      <c r="G73" s="21">
        <f>G350</f>
        <v>271694</v>
      </c>
      <c r="H73" s="43">
        <f>H350</f>
        <v>5.0262510406067893</v>
      </c>
      <c r="J73" s="225">
        <f>J27</f>
        <v>2.4500000000000001E-2</v>
      </c>
      <c r="L73" s="21">
        <f>L350</f>
        <v>285170.09032349999</v>
      </c>
      <c r="N73" s="21">
        <f>N350</f>
        <v>158427.82795749998</v>
      </c>
      <c r="P73" s="37">
        <f>P350</f>
        <v>158680</v>
      </c>
      <c r="Q73" s="9"/>
      <c r="R73" s="241">
        <f t="shared" si="25"/>
        <v>252.17204250002396</v>
      </c>
      <c r="S73" s="9"/>
      <c r="T73" s="242">
        <f t="shared" si="23"/>
        <v>1.5917155827426474E-3</v>
      </c>
      <c r="V73" s="37">
        <f>V350</f>
        <v>3967</v>
      </c>
      <c r="W73" s="272"/>
      <c r="X73" s="267">
        <v>0.33984351073816038</v>
      </c>
      <c r="Y73" s="267"/>
      <c r="Z73" s="267"/>
      <c r="AA73" s="267"/>
      <c r="AB73" s="267"/>
      <c r="AC73" s="272"/>
      <c r="AD73" s="272"/>
      <c r="AE73" s="272"/>
      <c r="AF73" s="272"/>
      <c r="AG73" s="272"/>
      <c r="AH73" s="455">
        <f>AH27</f>
        <v>2</v>
      </c>
      <c r="AI73" s="272"/>
      <c r="AJ73" s="301" t="s">
        <v>3238</v>
      </c>
      <c r="AL73" s="63"/>
      <c r="AM73" s="63"/>
      <c r="AN73" s="312">
        <f>P73</f>
        <v>158680</v>
      </c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</row>
    <row r="74" spans="1:54">
      <c r="A74" s="5">
        <f t="shared" si="24"/>
        <v>25</v>
      </c>
      <c r="B74" s="16" t="s">
        <v>1476</v>
      </c>
      <c r="C74" s="17" t="s">
        <v>1641</v>
      </c>
      <c r="D74" s="17" t="s">
        <v>1873</v>
      </c>
      <c r="E74" s="24"/>
      <c r="F74" s="21">
        <f>F354</f>
        <v>25631</v>
      </c>
      <c r="G74" s="21">
        <f>G354</f>
        <v>101679</v>
      </c>
      <c r="H74" s="43">
        <f>H354</f>
        <v>3.967032109554836</v>
      </c>
      <c r="J74" s="225">
        <f>J27</f>
        <v>2.4500000000000001E-2</v>
      </c>
      <c r="L74" s="21">
        <f>L354</f>
        <v>106722.30381974998</v>
      </c>
      <c r="N74" s="21">
        <f>N354</f>
        <v>59290.168788749987</v>
      </c>
      <c r="P74" s="37">
        <f>P354</f>
        <v>59360</v>
      </c>
      <c r="Q74" s="9"/>
      <c r="R74" s="241">
        <f t="shared" si="25"/>
        <v>69.831211250013439</v>
      </c>
      <c r="S74" s="9"/>
      <c r="T74" s="242">
        <f t="shared" si="23"/>
        <v>1.1777873579483478E-3</v>
      </c>
      <c r="V74" s="37">
        <f>V354</f>
        <v>1484</v>
      </c>
      <c r="W74" s="272"/>
      <c r="X74" s="267">
        <v>0.33984351073816038</v>
      </c>
      <c r="Y74" s="267"/>
      <c r="Z74" s="267"/>
      <c r="AA74" s="267"/>
      <c r="AB74" s="267"/>
      <c r="AC74" s="272"/>
      <c r="AD74" s="272"/>
      <c r="AE74" s="272"/>
      <c r="AF74" s="272"/>
      <c r="AG74" s="272"/>
      <c r="AH74" s="455">
        <f>AH27</f>
        <v>2</v>
      </c>
      <c r="AI74" s="272"/>
      <c r="AJ74" s="360" t="s">
        <v>3300</v>
      </c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</row>
    <row r="75" spans="1:54">
      <c r="A75" s="5">
        <f t="shared" si="24"/>
        <v>26</v>
      </c>
      <c r="B75" s="16" t="s">
        <v>1476</v>
      </c>
      <c r="C75" s="17" t="s">
        <v>1546</v>
      </c>
      <c r="D75" s="17" t="s">
        <v>1547</v>
      </c>
      <c r="E75" s="24" t="s">
        <v>1880</v>
      </c>
      <c r="F75" s="21">
        <f>F170</f>
        <v>42786</v>
      </c>
      <c r="G75" s="21">
        <f>G170</f>
        <v>208050</v>
      </c>
      <c r="H75" s="43">
        <f>H170</f>
        <v>4.8625718693030429</v>
      </c>
      <c r="J75" s="225">
        <f>J28</f>
        <v>4.2700000000000002E-2</v>
      </c>
      <c r="L75" s="21">
        <f>L170</f>
        <v>226196.80548449996</v>
      </c>
      <c r="N75" s="21">
        <f>N170</f>
        <v>125664.89193583329</v>
      </c>
      <c r="P75" s="37">
        <f>P170</f>
        <v>125720</v>
      </c>
      <c r="Q75" s="9"/>
      <c r="R75" s="241">
        <f t="shared" si="25"/>
        <v>55.108064166706754</v>
      </c>
      <c r="S75" s="9"/>
      <c r="T75" s="242">
        <f t="shared" si="23"/>
        <v>4.3853190272781918E-4</v>
      </c>
      <c r="V75" s="37">
        <f>V170</f>
        <v>3143</v>
      </c>
      <c r="W75" s="272"/>
      <c r="X75" s="267">
        <v>0.33662134541899935</v>
      </c>
      <c r="Y75" s="267"/>
      <c r="Z75" s="267"/>
      <c r="AA75" s="267"/>
      <c r="AB75" s="267"/>
      <c r="AC75" s="272"/>
      <c r="AD75" s="272"/>
      <c r="AE75" s="272"/>
      <c r="AF75" s="272"/>
      <c r="AG75" s="272"/>
      <c r="AH75" s="455">
        <f>AH28</f>
        <v>2</v>
      </c>
      <c r="AI75" s="272"/>
      <c r="AJ75" s="301" t="s">
        <v>3238</v>
      </c>
      <c r="AL75" s="63"/>
      <c r="AM75" s="63"/>
      <c r="AN75" s="312">
        <f>P75</f>
        <v>125720</v>
      </c>
      <c r="AO75" s="63"/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</row>
    <row r="76" spans="1:54">
      <c r="A76" s="5">
        <f t="shared" si="24"/>
        <v>27</v>
      </c>
      <c r="B76" s="16" t="s">
        <v>1476</v>
      </c>
      <c r="C76" s="17" t="s">
        <v>1546</v>
      </c>
      <c r="D76" s="17" t="s">
        <v>1554</v>
      </c>
      <c r="E76" s="24"/>
      <c r="F76" s="21">
        <f>F176</f>
        <v>57791</v>
      </c>
      <c r="G76" s="21">
        <f>G176</f>
        <v>265228</v>
      </c>
      <c r="H76" s="43">
        <f>H176</f>
        <v>4.589434340987351</v>
      </c>
      <c r="J76" s="225">
        <f>J28</f>
        <v>4.2700000000000002E-2</v>
      </c>
      <c r="L76" s="21">
        <f>L176</f>
        <v>288362.05876011995</v>
      </c>
      <c r="N76" s="21">
        <f>N176</f>
        <v>160201.14375562218</v>
      </c>
      <c r="P76" s="37">
        <f>P176</f>
        <v>160320</v>
      </c>
      <c r="Q76" s="9"/>
      <c r="R76" s="241">
        <f t="shared" si="25"/>
        <v>118.85624437782099</v>
      </c>
      <c r="S76" s="9"/>
      <c r="T76" s="242">
        <f t="shared" si="23"/>
        <v>7.4191882524340458E-4</v>
      </c>
      <c r="V76" s="37">
        <f>V176</f>
        <v>4008</v>
      </c>
      <c r="W76" s="272"/>
      <c r="X76" s="267">
        <v>0.33662134541899935</v>
      </c>
      <c r="Y76" s="267"/>
      <c r="Z76" s="267"/>
      <c r="AA76" s="267"/>
      <c r="AB76" s="267"/>
      <c r="AC76" s="272"/>
      <c r="AD76" s="272"/>
      <c r="AE76" s="272"/>
      <c r="AF76" s="272"/>
      <c r="AG76" s="272"/>
      <c r="AH76" s="455">
        <f>AH28</f>
        <v>2</v>
      </c>
      <c r="AI76" s="272"/>
      <c r="AJ76" s="360" t="s">
        <v>3300</v>
      </c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</row>
    <row r="77" spans="1:54">
      <c r="A77" s="5">
        <f t="shared" si="24"/>
        <v>28</v>
      </c>
      <c r="B77" s="16" t="s">
        <v>1476</v>
      </c>
      <c r="C77" s="17" t="s">
        <v>1546</v>
      </c>
      <c r="D77" s="17" t="s">
        <v>1875</v>
      </c>
      <c r="E77" s="24"/>
      <c r="F77" s="21">
        <f>F181</f>
        <v>25330</v>
      </c>
      <c r="G77" s="21">
        <f>G181</f>
        <v>100625</v>
      </c>
      <c r="H77" s="43">
        <f>H181</f>
        <v>3.9725621792341097</v>
      </c>
      <c r="J77" s="225">
        <f>J28</f>
        <v>4.2700000000000002E-2</v>
      </c>
      <c r="L77" s="21">
        <f>L181</f>
        <v>109401.84355624999</v>
      </c>
      <c r="N77" s="21">
        <f>N181</f>
        <v>60778.801975694441</v>
      </c>
      <c r="P77" s="37">
        <f>P181</f>
        <v>60840</v>
      </c>
      <c r="Q77" s="9"/>
      <c r="R77" s="241">
        <f t="shared" si="25"/>
        <v>61.198024305558647</v>
      </c>
      <c r="S77" s="9"/>
      <c r="T77" s="242">
        <f t="shared" si="23"/>
        <v>1.0068975089379329E-3</v>
      </c>
      <c r="V77" s="37">
        <f>V181</f>
        <v>1521</v>
      </c>
      <c r="W77" s="272"/>
      <c r="X77" s="267">
        <v>0.33662134541899935</v>
      </c>
      <c r="Y77" s="267"/>
      <c r="Z77" s="267"/>
      <c r="AA77" s="267"/>
      <c r="AB77" s="267"/>
      <c r="AC77" s="272"/>
      <c r="AD77" s="272"/>
      <c r="AE77" s="272"/>
      <c r="AF77" s="272"/>
      <c r="AG77" s="272"/>
      <c r="AH77" s="455">
        <f>AH28</f>
        <v>2</v>
      </c>
      <c r="AI77" s="272"/>
      <c r="AJ77" s="360" t="s">
        <v>3300</v>
      </c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</row>
    <row r="78" spans="1:54">
      <c r="A78" s="5">
        <f t="shared" si="24"/>
        <v>29</v>
      </c>
      <c r="B78" s="16" t="s">
        <v>1476</v>
      </c>
      <c r="C78" s="17" t="s">
        <v>1533</v>
      </c>
      <c r="D78" s="17" t="s">
        <v>1872</v>
      </c>
      <c r="E78" s="24" t="s">
        <v>1879</v>
      </c>
      <c r="F78" s="21">
        <f>F151</f>
        <v>9957</v>
      </c>
      <c r="G78" s="21">
        <f>G151</f>
        <v>41063</v>
      </c>
      <c r="H78" s="43">
        <f>H151</f>
        <v>4.1240333433765191</v>
      </c>
      <c r="J78" s="225">
        <f>J29</f>
        <v>1.1299999999999999E-2</v>
      </c>
      <c r="L78" s="21">
        <f>L151</f>
        <v>41996.267134470007</v>
      </c>
      <c r="N78" s="21">
        <f>N151</f>
        <v>23331.25951915</v>
      </c>
      <c r="P78" s="37">
        <f>P151</f>
        <v>23400</v>
      </c>
      <c r="Q78" s="9"/>
      <c r="R78" s="241">
        <f t="shared" si="25"/>
        <v>68.740480849999585</v>
      </c>
      <c r="S78" s="9"/>
      <c r="T78" s="242">
        <f t="shared" si="23"/>
        <v>2.9462824668157446E-3</v>
      </c>
      <c r="V78" s="37">
        <f>V151</f>
        <v>585</v>
      </c>
      <c r="W78" s="272"/>
      <c r="X78" s="267">
        <v>0.32731802343594163</v>
      </c>
      <c r="Y78" s="267"/>
      <c r="Z78" s="267"/>
      <c r="AA78" s="267"/>
      <c r="AB78" s="267"/>
      <c r="AC78" s="272"/>
      <c r="AD78" s="272"/>
      <c r="AE78" s="272"/>
      <c r="AF78" s="272"/>
      <c r="AG78" s="272"/>
      <c r="AH78" s="455">
        <f>AH29</f>
        <v>2</v>
      </c>
      <c r="AI78" s="272"/>
      <c r="AJ78" s="360" t="s">
        <v>3300</v>
      </c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/>
      <c r="BB78" s="63"/>
    </row>
    <row r="79" spans="1:54">
      <c r="A79" s="5">
        <f t="shared" si="24"/>
        <v>30</v>
      </c>
      <c r="B79" s="16" t="s">
        <v>1476</v>
      </c>
      <c r="C79" s="17" t="s">
        <v>1533</v>
      </c>
      <c r="D79" s="17" t="s">
        <v>1536</v>
      </c>
      <c r="E79" s="24"/>
      <c r="F79" s="21">
        <f>F161</f>
        <v>42072</v>
      </c>
      <c r="G79" s="21">
        <f>G161</f>
        <v>194558</v>
      </c>
      <c r="H79" s="43">
        <f>H161</f>
        <v>4.6244057805666481</v>
      </c>
      <c r="J79" s="225">
        <f>J29</f>
        <v>1.1299999999999999E-2</v>
      </c>
      <c r="L79" s="21">
        <f>L161</f>
        <v>198979.85391102004</v>
      </c>
      <c r="N79" s="21">
        <f>N161</f>
        <v>110544.36328390002</v>
      </c>
      <c r="P79" s="37">
        <f>P161</f>
        <v>110680</v>
      </c>
      <c r="Q79" s="9"/>
      <c r="R79" s="241">
        <f t="shared" si="25"/>
        <v>135.63671609997982</v>
      </c>
      <c r="S79" s="9"/>
      <c r="T79" s="242">
        <f t="shared" si="23"/>
        <v>1.2269889849710167E-3</v>
      </c>
      <c r="V79" s="37">
        <f>V161</f>
        <v>2767</v>
      </c>
      <c r="W79" s="272"/>
      <c r="X79" s="267">
        <v>0.32731802343594163</v>
      </c>
      <c r="Y79" s="267"/>
      <c r="Z79" s="267"/>
      <c r="AA79" s="267"/>
      <c r="AB79" s="267"/>
      <c r="AC79" s="272"/>
      <c r="AD79" s="272"/>
      <c r="AE79" s="272"/>
      <c r="AF79" s="272"/>
      <c r="AG79" s="272"/>
      <c r="AH79" s="455">
        <f>AH29</f>
        <v>2</v>
      </c>
      <c r="AI79" s="272"/>
      <c r="AJ79" s="301" t="s">
        <v>3238</v>
      </c>
      <c r="AL79" s="63"/>
      <c r="AM79" s="63"/>
      <c r="AN79" s="312">
        <f t="shared" ref="AN79:AN81" si="26">P79</f>
        <v>110680</v>
      </c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</row>
    <row r="80" spans="1:54">
      <c r="A80" s="5">
        <f t="shared" si="24"/>
        <v>31</v>
      </c>
      <c r="B80" s="18" t="s">
        <v>1476</v>
      </c>
      <c r="C80" s="19" t="s">
        <v>1734</v>
      </c>
      <c r="D80" s="19" t="s">
        <v>1735</v>
      </c>
      <c r="E80" s="24" t="s">
        <v>1878</v>
      </c>
      <c r="F80" s="20">
        <f>F454</f>
        <v>59332</v>
      </c>
      <c r="G80" s="20">
        <f>G454</f>
        <v>277379</v>
      </c>
      <c r="H80" s="42">
        <f>H454</f>
        <v>4.6750320231915321</v>
      </c>
      <c r="J80" s="224">
        <f>J30</f>
        <v>7.6399999999999996E-2</v>
      </c>
      <c r="L80" s="20">
        <f>L454</f>
        <v>321381.56132784009</v>
      </c>
      <c r="N80" s="20">
        <f>N454</f>
        <v>178545.31184880005</v>
      </c>
      <c r="P80" s="36">
        <f>P454</f>
        <v>178720</v>
      </c>
      <c r="Q80" s="9"/>
      <c r="R80" s="243">
        <f t="shared" si="25"/>
        <v>174.6881511999527</v>
      </c>
      <c r="S80" s="9"/>
      <c r="T80" s="244">
        <f t="shared" si="23"/>
        <v>9.7839674081101743E-4</v>
      </c>
      <c r="V80" s="36">
        <f>V454</f>
        <v>4468</v>
      </c>
      <c r="W80" s="272"/>
      <c r="X80" s="267">
        <v>0.32225943564581311</v>
      </c>
      <c r="Y80" s="267"/>
      <c r="Z80" s="267"/>
      <c r="AA80" s="267"/>
      <c r="AB80" s="267"/>
      <c r="AC80" s="272"/>
      <c r="AD80" s="272"/>
      <c r="AE80" s="272"/>
      <c r="AF80" s="272"/>
      <c r="AG80" s="272"/>
      <c r="AH80" s="455">
        <f>AH30</f>
        <v>2</v>
      </c>
      <c r="AI80" s="272"/>
      <c r="AJ80" s="301" t="s">
        <v>3238</v>
      </c>
      <c r="AL80" s="63"/>
      <c r="AM80" s="63"/>
      <c r="AN80" s="312">
        <f t="shared" si="26"/>
        <v>178720</v>
      </c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</row>
    <row r="81" spans="1:54">
      <c r="A81" s="5">
        <f t="shared" si="24"/>
        <v>32</v>
      </c>
      <c r="B81" s="16" t="s">
        <v>1476</v>
      </c>
      <c r="C81" s="17" t="s">
        <v>3125</v>
      </c>
      <c r="D81" s="17" t="s">
        <v>3177</v>
      </c>
      <c r="E81" s="24" t="s">
        <v>1880</v>
      </c>
      <c r="F81" s="21">
        <f>F264</f>
        <v>36226</v>
      </c>
      <c r="G81" s="21">
        <f>G264</f>
        <v>171293</v>
      </c>
      <c r="H81" s="43">
        <f>H264</f>
        <v>4.7284547010434492</v>
      </c>
      <c r="J81" s="225">
        <f>J31</f>
        <v>2.3699999999999999E-2</v>
      </c>
      <c r="L81" s="21">
        <f>L264</f>
        <v>179508.50176517002</v>
      </c>
      <c r="N81" s="21">
        <f>N264</f>
        <v>99726.945425094455</v>
      </c>
      <c r="P81" s="37">
        <f>P264</f>
        <v>99840</v>
      </c>
      <c r="Q81" s="9"/>
      <c r="R81" s="245">
        <f>R264</f>
        <v>113.05457490553999</v>
      </c>
      <c r="S81" s="9"/>
      <c r="T81" s="242">
        <f t="shared" si="23"/>
        <v>1.133641208237507E-3</v>
      </c>
      <c r="V81" s="37">
        <f>V264</f>
        <v>2496</v>
      </c>
      <c r="W81" s="272"/>
      <c r="X81" s="267">
        <v>0.31980785127452471</v>
      </c>
      <c r="Y81" s="267"/>
      <c r="Z81" s="267"/>
      <c r="AA81" s="267"/>
      <c r="AB81" s="267"/>
      <c r="AC81" s="272"/>
      <c r="AD81" s="272"/>
      <c r="AE81" s="272"/>
      <c r="AF81" s="272"/>
      <c r="AG81" s="272"/>
      <c r="AH81" s="455">
        <f>AH31</f>
        <v>2</v>
      </c>
      <c r="AI81" s="272"/>
      <c r="AJ81" s="301" t="s">
        <v>3238</v>
      </c>
      <c r="AL81" s="63"/>
      <c r="AM81" s="63"/>
      <c r="AN81" s="312">
        <f t="shared" si="26"/>
        <v>99840</v>
      </c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</row>
    <row r="82" spans="1:54">
      <c r="A82" s="5">
        <f t="shared" si="24"/>
        <v>33</v>
      </c>
      <c r="B82" s="16" t="s">
        <v>1476</v>
      </c>
      <c r="C82" s="17" t="s">
        <v>3125</v>
      </c>
      <c r="D82" s="17" t="s">
        <v>3187</v>
      </c>
      <c r="E82" s="24"/>
      <c r="F82" s="21">
        <f>F277</f>
        <v>57122</v>
      </c>
      <c r="G82" s="21">
        <f>G277</f>
        <v>248648</v>
      </c>
      <c r="H82" s="43">
        <f>H277</f>
        <v>4.3529288190189419</v>
      </c>
      <c r="J82" s="225">
        <f>J31</f>
        <v>2.3699999999999999E-2</v>
      </c>
      <c r="L82" s="21">
        <f>L277</f>
        <v>260573.57829512004</v>
      </c>
      <c r="N82" s="21">
        <f>N277</f>
        <v>144763.09905284445</v>
      </c>
      <c r="P82" s="37">
        <f>P277</f>
        <v>145000</v>
      </c>
      <c r="Q82" s="9"/>
      <c r="R82" s="245">
        <f>R277</f>
        <v>236.90094715553823</v>
      </c>
      <c r="S82" s="9"/>
      <c r="T82" s="242">
        <f t="shared" ref="T82:T101" si="27">R82/N82</f>
        <v>1.6364733050448145E-3</v>
      </c>
      <c r="V82" s="37">
        <f>V277</f>
        <v>3625</v>
      </c>
      <c r="W82" s="272"/>
      <c r="X82" s="267">
        <v>0.31980785127452471</v>
      </c>
      <c r="Y82" s="267"/>
      <c r="Z82" s="267"/>
      <c r="AA82" s="267"/>
      <c r="AB82" s="267"/>
      <c r="AC82" s="272"/>
      <c r="AD82" s="272"/>
      <c r="AE82" s="272"/>
      <c r="AF82" s="272"/>
      <c r="AG82" s="272"/>
      <c r="AH82" s="455">
        <f>AH31</f>
        <v>2</v>
      </c>
      <c r="AI82" s="272"/>
      <c r="AJ82" s="360" t="s">
        <v>3300</v>
      </c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</row>
    <row r="83" spans="1:54">
      <c r="A83" s="5">
        <f t="shared" ref="A83:A101" si="28">A82+1</f>
        <v>34</v>
      </c>
      <c r="B83" s="16" t="s">
        <v>1476</v>
      </c>
      <c r="C83" s="17" t="s">
        <v>3125</v>
      </c>
      <c r="D83" s="17" t="s">
        <v>3198</v>
      </c>
      <c r="E83" s="24"/>
      <c r="F83" s="21">
        <f>F281</f>
        <v>14831</v>
      </c>
      <c r="G83" s="21">
        <f>G281</f>
        <v>54275</v>
      </c>
      <c r="H83" s="43">
        <f>H281</f>
        <v>3.6595644258647426</v>
      </c>
      <c r="J83" s="225">
        <f>J31</f>
        <v>2.3699999999999999E-2</v>
      </c>
      <c r="L83" s="21">
        <f>L281</f>
        <v>56878.120724750013</v>
      </c>
      <c r="N83" s="21">
        <f>N281</f>
        <v>31598.955958194449</v>
      </c>
      <c r="P83" s="37">
        <f>P281</f>
        <v>31680</v>
      </c>
      <c r="Q83" s="9"/>
      <c r="R83" s="245">
        <f>R281</f>
        <v>81.044041805551387</v>
      </c>
      <c r="S83" s="9"/>
      <c r="T83" s="242">
        <f t="shared" si="27"/>
        <v>2.5647696054506672E-3</v>
      </c>
      <c r="V83" s="37">
        <f>V281</f>
        <v>792</v>
      </c>
      <c r="W83" s="272"/>
      <c r="X83" s="267">
        <v>0.31980785127452471</v>
      </c>
      <c r="Y83" s="267"/>
      <c r="Z83" s="267"/>
      <c r="AA83" s="267"/>
      <c r="AB83" s="267"/>
      <c r="AC83" s="272"/>
      <c r="AD83" s="272"/>
      <c r="AE83" s="272"/>
      <c r="AF83" s="272"/>
      <c r="AG83" s="272"/>
      <c r="AH83" s="455">
        <f>AH31</f>
        <v>2</v>
      </c>
      <c r="AI83" s="272"/>
      <c r="AJ83" s="360" t="s">
        <v>3300</v>
      </c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</row>
    <row r="84" spans="1:54">
      <c r="A84" s="5">
        <f t="shared" si="28"/>
        <v>35</v>
      </c>
      <c r="B84" s="16" t="s">
        <v>1476</v>
      </c>
      <c r="C84" s="17" t="s">
        <v>1836</v>
      </c>
      <c r="D84" s="17" t="s">
        <v>1837</v>
      </c>
      <c r="E84" s="24" t="s">
        <v>1880</v>
      </c>
      <c r="F84" s="21">
        <f>F582</f>
        <v>30900</v>
      </c>
      <c r="G84" s="21">
        <f>G582</f>
        <v>141628</v>
      </c>
      <c r="H84" s="43">
        <f>H582</f>
        <v>4.5834304207119745</v>
      </c>
      <c r="J84" s="225">
        <f>J32</f>
        <v>1.2699999999999999E-2</v>
      </c>
      <c r="L84" s="21">
        <f>L582</f>
        <v>145248.19438012</v>
      </c>
      <c r="N84" s="21">
        <f>N582</f>
        <v>80693.441322288883</v>
      </c>
      <c r="P84" s="37">
        <f>P582</f>
        <v>80760</v>
      </c>
      <c r="Q84" s="9"/>
      <c r="R84" s="241">
        <f t="shared" ref="R84:R97" si="29">P84-N84</f>
        <v>66.558677711116616</v>
      </c>
      <c r="S84" s="9"/>
      <c r="T84" s="242">
        <f t="shared" si="27"/>
        <v>8.2483379839114624E-4</v>
      </c>
      <c r="V84" s="37">
        <f>V582</f>
        <v>2019</v>
      </c>
      <c r="W84" s="272"/>
      <c r="X84" s="267">
        <v>0.31614919813954651</v>
      </c>
      <c r="Y84" s="267"/>
      <c r="Z84" s="267"/>
      <c r="AA84" s="267"/>
      <c r="AB84" s="267"/>
      <c r="AC84" s="272"/>
      <c r="AD84" s="272"/>
      <c r="AE84" s="272"/>
      <c r="AF84" s="272"/>
      <c r="AG84" s="272"/>
      <c r="AH84" s="455">
        <f>AH32</f>
        <v>2</v>
      </c>
      <c r="AI84" s="272"/>
      <c r="AJ84" s="301" t="s">
        <v>3238</v>
      </c>
      <c r="AL84" s="63"/>
      <c r="AM84" s="63"/>
      <c r="AN84" s="312">
        <f>P84</f>
        <v>80760</v>
      </c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</row>
    <row r="85" spans="1:54">
      <c r="A85" s="5">
        <f t="shared" si="28"/>
        <v>36</v>
      </c>
      <c r="B85" s="16" t="s">
        <v>1476</v>
      </c>
      <c r="C85" s="17" t="s">
        <v>1836</v>
      </c>
      <c r="D85" s="17" t="s">
        <v>1841</v>
      </c>
      <c r="E85" s="24"/>
      <c r="F85" s="21">
        <f>F588</f>
        <v>31561</v>
      </c>
      <c r="G85" s="21">
        <f>G588</f>
        <v>142430</v>
      </c>
      <c r="H85" s="43">
        <f>H588</f>
        <v>4.5128481353569274</v>
      </c>
      <c r="J85" s="225">
        <f>J32</f>
        <v>1.2699999999999999E-2</v>
      </c>
      <c r="L85" s="21">
        <f>L588</f>
        <v>146070.69453469999</v>
      </c>
      <c r="N85" s="21">
        <f>N588</f>
        <v>81150.3858526111</v>
      </c>
      <c r="P85" s="37">
        <f>P588</f>
        <v>81240</v>
      </c>
      <c r="Q85" s="9"/>
      <c r="R85" s="241">
        <f t="shared" si="29"/>
        <v>89.614147388900165</v>
      </c>
      <c r="S85" s="9"/>
      <c r="T85" s="242">
        <f t="shared" si="27"/>
        <v>1.1042972432892841E-3</v>
      </c>
      <c r="V85" s="37">
        <f>V588</f>
        <v>2031</v>
      </c>
      <c r="W85" s="272"/>
      <c r="X85" s="267">
        <v>0.31614919813954651</v>
      </c>
      <c r="Y85" s="267"/>
      <c r="Z85" s="267"/>
      <c r="AA85" s="267"/>
      <c r="AB85" s="267"/>
      <c r="AC85" s="272"/>
      <c r="AD85" s="272"/>
      <c r="AE85" s="272"/>
      <c r="AF85" s="272"/>
      <c r="AG85" s="272"/>
      <c r="AH85" s="455">
        <f>AH32</f>
        <v>2</v>
      </c>
      <c r="AI85" s="272"/>
      <c r="AJ85" s="360" t="s">
        <v>3300</v>
      </c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</row>
    <row r="86" spans="1:54">
      <c r="A86" s="5">
        <f t="shared" si="28"/>
        <v>37</v>
      </c>
      <c r="B86" s="16" t="s">
        <v>1476</v>
      </c>
      <c r="C86" s="17" t="s">
        <v>1836</v>
      </c>
      <c r="D86" s="17" t="s">
        <v>1846</v>
      </c>
      <c r="E86" s="24"/>
      <c r="F86" s="21">
        <f>F592</f>
        <v>8392</v>
      </c>
      <c r="G86" s="21">
        <f>G592</f>
        <v>36509</v>
      </c>
      <c r="H86" s="43">
        <f>H592</f>
        <v>4.3504528122020973</v>
      </c>
      <c r="J86" s="225">
        <f>J32</f>
        <v>1.2699999999999999E-2</v>
      </c>
      <c r="L86" s="21">
        <f>L592</f>
        <v>37442.217136609994</v>
      </c>
      <c r="N86" s="21">
        <f>N592</f>
        <v>20801.231742561111</v>
      </c>
      <c r="P86" s="37">
        <f>P592</f>
        <v>20880</v>
      </c>
      <c r="Q86" s="9"/>
      <c r="R86" s="241">
        <f t="shared" si="29"/>
        <v>78.768257438889123</v>
      </c>
      <c r="S86" s="9"/>
      <c r="T86" s="242">
        <f t="shared" si="27"/>
        <v>3.7867112108425044E-3</v>
      </c>
      <c r="V86" s="37">
        <f>V592</f>
        <v>522</v>
      </c>
      <c r="W86" s="272"/>
      <c r="X86" s="267">
        <v>0.31614919813954651</v>
      </c>
      <c r="Y86" s="267"/>
      <c r="Z86" s="267"/>
      <c r="AA86" s="267"/>
      <c r="AB86" s="267"/>
      <c r="AC86" s="272"/>
      <c r="AD86" s="272"/>
      <c r="AE86" s="272"/>
      <c r="AF86" s="272"/>
      <c r="AG86" s="272"/>
      <c r="AH86" s="455">
        <f>AH32</f>
        <v>2</v>
      </c>
      <c r="AI86" s="272"/>
      <c r="AJ86" s="360" t="s">
        <v>3300</v>
      </c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</row>
    <row r="87" spans="1:54">
      <c r="A87" s="5">
        <f t="shared" si="28"/>
        <v>38</v>
      </c>
      <c r="B87" s="18" t="s">
        <v>1476</v>
      </c>
      <c r="C87" s="19" t="s">
        <v>3127</v>
      </c>
      <c r="D87" s="19" t="s">
        <v>3128</v>
      </c>
      <c r="E87" s="24" t="s">
        <v>1878</v>
      </c>
      <c r="F87" s="20">
        <f>F534</f>
        <v>13601</v>
      </c>
      <c r="G87" s="20">
        <f>G534</f>
        <v>66422</v>
      </c>
      <c r="H87" s="42">
        <f>H534</f>
        <v>4.8836114991544743</v>
      </c>
      <c r="J87" s="224">
        <f>J33</f>
        <v>6.3799999999999996E-2</v>
      </c>
      <c r="L87" s="20">
        <f>L534</f>
        <v>75167.813965680019</v>
      </c>
      <c r="N87" s="20">
        <f>N534</f>
        <v>41759.896647599999</v>
      </c>
      <c r="P87" s="36">
        <f>P534</f>
        <v>41920</v>
      </c>
      <c r="Q87" s="9"/>
      <c r="R87" s="243">
        <f t="shared" si="29"/>
        <v>160.10335240000131</v>
      </c>
      <c r="S87" s="9"/>
      <c r="T87" s="244">
        <f t="shared" si="27"/>
        <v>3.8339020268912155E-3</v>
      </c>
      <c r="V87" s="36">
        <f>V534</f>
        <v>1048</v>
      </c>
      <c r="W87" s="272"/>
      <c r="X87" s="267">
        <v>0.30280629911776219</v>
      </c>
      <c r="Y87" s="267"/>
      <c r="Z87" s="267"/>
      <c r="AA87" s="267"/>
      <c r="AB87" s="267"/>
      <c r="AC87" s="272"/>
      <c r="AD87" s="272"/>
      <c r="AE87" s="272"/>
      <c r="AF87" s="272"/>
      <c r="AG87" s="272"/>
      <c r="AH87" s="455">
        <f>AH33</f>
        <v>2</v>
      </c>
      <c r="AI87" s="272"/>
      <c r="AJ87" s="301" t="s">
        <v>3238</v>
      </c>
      <c r="AL87" s="63"/>
      <c r="AM87" s="63"/>
      <c r="AN87" s="312">
        <f>P87</f>
        <v>41920</v>
      </c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</row>
    <row r="88" spans="1:54">
      <c r="A88" s="5">
        <f t="shared" si="28"/>
        <v>39</v>
      </c>
      <c r="B88" s="18" t="s">
        <v>1476</v>
      </c>
      <c r="C88" s="19" t="s">
        <v>1744</v>
      </c>
      <c r="D88" s="19" t="s">
        <v>1745</v>
      </c>
      <c r="E88" s="24" t="s">
        <v>1878</v>
      </c>
      <c r="F88" s="20">
        <f>F472</f>
        <v>92011</v>
      </c>
      <c r="G88" s="20">
        <f>G472</f>
        <v>423991</v>
      </c>
      <c r="H88" s="42">
        <f>H472</f>
        <v>4.6080468639619179</v>
      </c>
      <c r="J88" s="224">
        <f>J34</f>
        <v>3.8800000000000001E-2</v>
      </c>
      <c r="L88" s="20">
        <f>L472</f>
        <v>457530.99461104005</v>
      </c>
      <c r="N88" s="20">
        <f>N472</f>
        <v>254183.88589502219</v>
      </c>
      <c r="P88" s="36">
        <f>P472</f>
        <v>254440</v>
      </c>
      <c r="Q88" s="9"/>
      <c r="R88" s="243">
        <f t="shared" si="29"/>
        <v>256.11410497780889</v>
      </c>
      <c r="S88" s="9"/>
      <c r="T88" s="244">
        <f t="shared" si="27"/>
        <v>1.0075937901255624E-3</v>
      </c>
      <c r="V88" s="36">
        <f>V472</f>
        <v>6361</v>
      </c>
      <c r="W88" s="272"/>
      <c r="X88" s="267">
        <v>0.25518230339794951</v>
      </c>
      <c r="Y88" s="267"/>
      <c r="Z88" s="267"/>
      <c r="AA88" s="267"/>
      <c r="AB88" s="267"/>
      <c r="AC88" s="272"/>
      <c r="AD88" s="272"/>
      <c r="AE88" s="272"/>
      <c r="AF88" s="272"/>
      <c r="AG88" s="272"/>
      <c r="AH88" s="455">
        <f t="shared" ref="AH88:AH89" si="30">AH34</f>
        <v>2</v>
      </c>
      <c r="AI88" s="272"/>
      <c r="AJ88" s="301" t="s">
        <v>3238</v>
      </c>
      <c r="AL88" s="63"/>
      <c r="AM88" s="63"/>
      <c r="AN88" s="312">
        <f>P88</f>
        <v>254440</v>
      </c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</row>
    <row r="89" spans="1:54">
      <c r="A89" s="5">
        <f t="shared" si="28"/>
        <v>40</v>
      </c>
      <c r="B89" s="18" t="s">
        <v>1476</v>
      </c>
      <c r="C89" s="19" t="s">
        <v>1623</v>
      </c>
      <c r="D89" s="19" t="s">
        <v>1624</v>
      </c>
      <c r="E89" s="24" t="s">
        <v>1878</v>
      </c>
      <c r="F89" s="20">
        <f>F321</f>
        <v>56217</v>
      </c>
      <c r="G89" s="20">
        <f>G321</f>
        <v>252075</v>
      </c>
      <c r="H89" s="42">
        <f>H321</f>
        <v>4.4839639255029615</v>
      </c>
      <c r="J89" s="224">
        <f>J35</f>
        <v>1.7299999999999999E-2</v>
      </c>
      <c r="L89" s="20">
        <f>L321</f>
        <v>260872.23852675001</v>
      </c>
      <c r="N89" s="20">
        <f>N321</f>
        <v>144929.02140375006</v>
      </c>
      <c r="P89" s="36">
        <f>P321</f>
        <v>145240</v>
      </c>
      <c r="Q89" s="9"/>
      <c r="R89" s="243">
        <f t="shared" si="29"/>
        <v>310.97859624994453</v>
      </c>
      <c r="S89" s="9"/>
      <c r="T89" s="244">
        <f t="shared" si="27"/>
        <v>2.1457303253542698E-3</v>
      </c>
      <c r="V89" s="36">
        <f>V321</f>
        <v>3631</v>
      </c>
      <c r="W89" s="272"/>
      <c r="X89" s="267">
        <v>0.23843300604978676</v>
      </c>
      <c r="Y89" s="267"/>
      <c r="Z89" s="267"/>
      <c r="AA89" s="267"/>
      <c r="AB89" s="267"/>
      <c r="AC89" s="272"/>
      <c r="AD89" s="285" t="s">
        <v>3234</v>
      </c>
      <c r="AE89" s="272"/>
      <c r="AF89" s="347" t="s">
        <v>3283</v>
      </c>
      <c r="AG89" s="272"/>
      <c r="AH89" s="455">
        <f t="shared" si="30"/>
        <v>2</v>
      </c>
      <c r="AI89" s="272"/>
      <c r="AJ89" s="301" t="s">
        <v>3238</v>
      </c>
      <c r="AL89" s="63"/>
      <c r="AM89" s="63"/>
      <c r="AN89" s="312">
        <f>P89</f>
        <v>145240</v>
      </c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</row>
    <row r="90" spans="1:54">
      <c r="A90" s="5">
        <f t="shared" si="28"/>
        <v>41</v>
      </c>
      <c r="B90" s="16" t="s">
        <v>1476</v>
      </c>
      <c r="C90" s="17" t="s">
        <v>1773</v>
      </c>
      <c r="D90" s="17" t="s">
        <v>1774</v>
      </c>
      <c r="E90" s="24" t="s">
        <v>1880</v>
      </c>
      <c r="F90" s="21">
        <f>F495</f>
        <v>33070</v>
      </c>
      <c r="G90" s="21">
        <f>G495</f>
        <v>150765</v>
      </c>
      <c r="H90" s="43">
        <f>H495</f>
        <v>4.5589658300574536</v>
      </c>
      <c r="J90" s="225">
        <f>J36</f>
        <v>2.2599999999999999E-2</v>
      </c>
      <c r="L90" s="21">
        <f>L495</f>
        <v>157656.58273140001</v>
      </c>
      <c r="N90" s="21">
        <f>N495</f>
        <v>87586.990406333323</v>
      </c>
      <c r="P90" s="37">
        <f>P495</f>
        <v>87720</v>
      </c>
      <c r="Q90" s="9"/>
      <c r="R90" s="241">
        <f t="shared" si="29"/>
        <v>133.00959366667666</v>
      </c>
      <c r="S90" s="9"/>
      <c r="T90" s="242">
        <f t="shared" si="27"/>
        <v>1.5185998862344615E-3</v>
      </c>
      <c r="V90" s="37">
        <f>V495</f>
        <v>2193</v>
      </c>
      <c r="W90" s="272"/>
      <c r="X90" s="267">
        <v>0.18546264425997167</v>
      </c>
      <c r="Y90" s="267"/>
      <c r="Z90" s="267"/>
      <c r="AA90" s="267"/>
      <c r="AB90" s="267"/>
      <c r="AC90" s="272"/>
      <c r="AD90" s="272"/>
      <c r="AE90" s="272"/>
      <c r="AF90" s="272"/>
      <c r="AG90" s="272"/>
      <c r="AH90" s="455">
        <f>AH36</f>
        <v>1</v>
      </c>
      <c r="AI90" s="272"/>
      <c r="AJ90" s="360" t="s">
        <v>3301</v>
      </c>
      <c r="AL90" s="63"/>
      <c r="AM90" s="63"/>
      <c r="AN90" s="63"/>
      <c r="AO90" s="63"/>
      <c r="AP90" s="63"/>
      <c r="AQ90" s="240"/>
      <c r="AR90" s="240"/>
      <c r="AS90" s="240"/>
      <c r="AT90" s="240"/>
      <c r="AU90" s="240"/>
      <c r="AV90" s="240"/>
      <c r="AW90" s="240"/>
      <c r="AX90" s="240"/>
      <c r="AY90" s="240"/>
      <c r="AZ90" s="240"/>
      <c r="BA90" s="240"/>
      <c r="BB90" s="240"/>
    </row>
    <row r="91" spans="1:54">
      <c r="A91" s="5">
        <f t="shared" si="28"/>
        <v>42</v>
      </c>
      <c r="B91" s="16" t="s">
        <v>1476</v>
      </c>
      <c r="C91" s="17" t="s">
        <v>1773</v>
      </c>
      <c r="D91" s="17" t="s">
        <v>1863</v>
      </c>
      <c r="E91" s="24"/>
      <c r="F91" s="21">
        <f>F502</f>
        <v>52421</v>
      </c>
      <c r="G91" s="21">
        <f>G502</f>
        <v>195013</v>
      </c>
      <c r="H91" s="43">
        <f>H502</f>
        <v>3.7201312451116917</v>
      </c>
      <c r="J91" s="225">
        <f>J36</f>
        <v>2.2599999999999999E-2</v>
      </c>
      <c r="L91" s="21">
        <f>L502</f>
        <v>203927.19243988002</v>
      </c>
      <c r="N91" s="21">
        <f>N502</f>
        <v>113292.88468882222</v>
      </c>
      <c r="P91" s="37">
        <f>P502</f>
        <v>113440</v>
      </c>
      <c r="Q91" s="9"/>
      <c r="R91" s="241">
        <f t="shared" si="29"/>
        <v>147.11531117778213</v>
      </c>
      <c r="S91" s="9"/>
      <c r="T91" s="242">
        <f t="shared" si="27"/>
        <v>1.2985397236716042E-3</v>
      </c>
      <c r="V91" s="37">
        <f>V502</f>
        <v>2836</v>
      </c>
      <c r="W91" s="272"/>
      <c r="X91" s="267">
        <v>0.18546264425997167</v>
      </c>
      <c r="Y91" s="267"/>
      <c r="Z91" s="267"/>
      <c r="AA91" s="267"/>
      <c r="AB91" s="267"/>
      <c r="AC91" s="272"/>
      <c r="AD91" s="272"/>
      <c r="AE91" s="272"/>
      <c r="AF91" s="272"/>
      <c r="AG91" s="272"/>
      <c r="AH91" s="455">
        <f>AH36</f>
        <v>1</v>
      </c>
      <c r="AI91" s="272"/>
      <c r="AJ91" s="360" t="s">
        <v>3301</v>
      </c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</row>
    <row r="92" spans="1:54">
      <c r="A92" s="5">
        <f t="shared" si="28"/>
        <v>43</v>
      </c>
      <c r="B92" s="16" t="s">
        <v>1476</v>
      </c>
      <c r="C92" s="17" t="s">
        <v>1773</v>
      </c>
      <c r="D92" s="17" t="s">
        <v>1786</v>
      </c>
      <c r="E92" s="24"/>
      <c r="F92" s="21">
        <f>F507</f>
        <v>27673</v>
      </c>
      <c r="G92" s="21">
        <f>G507</f>
        <v>128366</v>
      </c>
      <c r="H92" s="43">
        <f>H507</f>
        <v>4.6386730748382901</v>
      </c>
      <c r="J92" s="225">
        <f>J36</f>
        <v>2.2599999999999999E-2</v>
      </c>
      <c r="L92" s="21">
        <f>L507</f>
        <v>134233.70741816002</v>
      </c>
      <c r="N92" s="21">
        <f>N507</f>
        <v>74574.281898977773</v>
      </c>
      <c r="P92" s="37">
        <f>P507</f>
        <v>74680</v>
      </c>
      <c r="Q92" s="9"/>
      <c r="R92" s="241">
        <f t="shared" si="29"/>
        <v>105.71810102222662</v>
      </c>
      <c r="S92" s="9"/>
      <c r="T92" s="242">
        <f t="shared" si="27"/>
        <v>1.4176214417382911E-3</v>
      </c>
      <c r="V92" s="37">
        <f>V507</f>
        <v>1867</v>
      </c>
      <c r="W92" s="272"/>
      <c r="X92" s="267">
        <v>0.18546264425997167</v>
      </c>
      <c r="Y92" s="267"/>
      <c r="Z92" s="267"/>
      <c r="AA92" s="267"/>
      <c r="AB92" s="267"/>
      <c r="AC92" s="272"/>
      <c r="AD92" s="272"/>
      <c r="AE92" s="272"/>
      <c r="AF92" s="272"/>
      <c r="AG92" s="272"/>
      <c r="AH92" s="455">
        <f>AH36</f>
        <v>1</v>
      </c>
      <c r="AI92" s="272"/>
      <c r="AJ92" s="360" t="s">
        <v>3301</v>
      </c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</row>
    <row r="93" spans="1:54">
      <c r="A93" s="5">
        <f t="shared" si="28"/>
        <v>44</v>
      </c>
      <c r="B93" s="16" t="s">
        <v>1476</v>
      </c>
      <c r="C93" s="17" t="s">
        <v>1671</v>
      </c>
      <c r="D93" s="17" t="s">
        <v>1672</v>
      </c>
      <c r="E93" s="24" t="s">
        <v>1880</v>
      </c>
      <c r="F93" s="21">
        <f>F366</f>
        <v>64052</v>
      </c>
      <c r="G93" s="21">
        <f>G366</f>
        <v>296373</v>
      </c>
      <c r="H93" s="43">
        <f>H366</f>
        <v>4.627068631736714</v>
      </c>
      <c r="J93" s="225">
        <f>J37</f>
        <v>5.5399999999999998E-2</v>
      </c>
      <c r="L93" s="21">
        <f>L366</f>
        <v>330120.74455667991</v>
      </c>
      <c r="N93" s="21">
        <f>N366</f>
        <v>183400.41364259995</v>
      </c>
      <c r="P93" s="37">
        <f>P366</f>
        <v>183560</v>
      </c>
      <c r="Q93" s="9"/>
      <c r="R93" s="241">
        <f t="shared" si="29"/>
        <v>159.58635740005411</v>
      </c>
      <c r="S93" s="9"/>
      <c r="T93" s="242">
        <f t="shared" si="27"/>
        <v>8.7015265794899847E-4</v>
      </c>
      <c r="V93" s="37">
        <f>V366</f>
        <v>4589</v>
      </c>
      <c r="W93" s="272"/>
      <c r="X93" s="267">
        <v>0.17475916491909615</v>
      </c>
      <c r="Y93" s="267"/>
      <c r="Z93" s="267"/>
      <c r="AA93" s="267"/>
      <c r="AB93" s="267"/>
      <c r="AC93" s="272"/>
      <c r="AD93" s="272"/>
      <c r="AE93" s="272"/>
      <c r="AF93" s="272"/>
      <c r="AG93" s="272"/>
      <c r="AH93" s="455">
        <f>AH37</f>
        <v>1</v>
      </c>
      <c r="AI93" s="272"/>
      <c r="AJ93" s="360" t="s">
        <v>3301</v>
      </c>
      <c r="AL93" s="63"/>
      <c r="AM93" s="63"/>
      <c r="AN93" s="63"/>
      <c r="AO93" s="63"/>
      <c r="AP93" s="63"/>
      <c r="AQ93" s="240"/>
      <c r="AR93" s="240"/>
      <c r="AS93" s="240"/>
      <c r="AT93" s="240"/>
      <c r="AU93" s="240"/>
      <c r="AV93" s="240"/>
      <c r="AW93" s="240"/>
      <c r="AX93" s="240"/>
      <c r="AY93" s="240"/>
      <c r="AZ93" s="240"/>
      <c r="BA93" s="240"/>
      <c r="BB93" s="240"/>
    </row>
    <row r="94" spans="1:54">
      <c r="A94" s="5">
        <f t="shared" si="28"/>
        <v>45</v>
      </c>
      <c r="B94" s="16" t="s">
        <v>1476</v>
      </c>
      <c r="C94" s="17" t="s">
        <v>1671</v>
      </c>
      <c r="D94" s="17" t="s">
        <v>1681</v>
      </c>
      <c r="E94" s="24"/>
      <c r="F94" s="21">
        <f>F385</f>
        <v>73995</v>
      </c>
      <c r="G94" s="21">
        <f>G385</f>
        <v>352815</v>
      </c>
      <c r="H94" s="43">
        <f>H385</f>
        <v>4.7680924386782895</v>
      </c>
      <c r="J94" s="225">
        <f>J37</f>
        <v>5.5399999999999998E-2</v>
      </c>
      <c r="L94" s="21">
        <f>L385</f>
        <v>392989.7476853999</v>
      </c>
      <c r="N94" s="21">
        <f>N385</f>
        <v>218327.63760299995</v>
      </c>
      <c r="P94" s="37">
        <f>P385</f>
        <v>218680</v>
      </c>
      <c r="Q94" s="9"/>
      <c r="R94" s="241">
        <f t="shared" si="29"/>
        <v>352.36239700004808</v>
      </c>
      <c r="S94" s="9"/>
      <c r="T94" s="242">
        <f t="shared" si="27"/>
        <v>1.6139156767718647E-3</v>
      </c>
      <c r="V94" s="37">
        <f>V385</f>
        <v>5467</v>
      </c>
      <c r="W94" s="272"/>
      <c r="X94" s="267">
        <v>0.17475916491909615</v>
      </c>
      <c r="Y94" s="267"/>
      <c r="Z94" s="267"/>
      <c r="AA94" s="267"/>
      <c r="AB94" s="267"/>
      <c r="AC94" s="272"/>
      <c r="AD94" s="272"/>
      <c r="AE94" s="272"/>
      <c r="AF94" s="272"/>
      <c r="AG94" s="272"/>
      <c r="AH94" s="455">
        <f>AH37</f>
        <v>1</v>
      </c>
      <c r="AI94" s="272"/>
      <c r="AJ94" s="360" t="s">
        <v>3301</v>
      </c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</row>
    <row r="95" spans="1:54">
      <c r="A95" s="5">
        <f t="shared" si="28"/>
        <v>46</v>
      </c>
      <c r="B95" s="16" t="s">
        <v>1476</v>
      </c>
      <c r="C95" s="17" t="s">
        <v>1671</v>
      </c>
      <c r="D95" s="17" t="s">
        <v>1699</v>
      </c>
      <c r="E95" s="24"/>
      <c r="F95" s="21">
        <f>F394</f>
        <v>30311</v>
      </c>
      <c r="G95" s="21">
        <f>G394</f>
        <v>139526</v>
      </c>
      <c r="H95" s="43">
        <f>H394</f>
        <v>4.6031473722411009</v>
      </c>
      <c r="J95" s="225">
        <f>J37</f>
        <v>5.5399999999999998E-2</v>
      </c>
      <c r="L95" s="21">
        <f>L394</f>
        <v>155413.70841815998</v>
      </c>
      <c r="N95" s="21">
        <f>N394</f>
        <v>86340.949121199985</v>
      </c>
      <c r="P95" s="37">
        <f>P394</f>
        <v>86480</v>
      </c>
      <c r="Q95" s="9"/>
      <c r="R95" s="241">
        <f t="shared" si="29"/>
        <v>139.0508788000152</v>
      </c>
      <c r="S95" s="9"/>
      <c r="T95" s="242">
        <f t="shared" si="27"/>
        <v>1.6104858727557458E-3</v>
      </c>
      <c r="V95" s="37">
        <f>V394</f>
        <v>2162</v>
      </c>
      <c r="W95" s="272"/>
      <c r="X95" s="267">
        <v>0.17475916491909615</v>
      </c>
      <c r="Y95" s="267"/>
      <c r="Z95" s="267"/>
      <c r="AA95" s="267"/>
      <c r="AB95" s="267"/>
      <c r="AC95" s="272"/>
      <c r="AD95" s="272"/>
      <c r="AE95" s="272"/>
      <c r="AF95" s="272"/>
      <c r="AG95" s="272"/>
      <c r="AH95" s="455">
        <f>AH37</f>
        <v>1</v>
      </c>
      <c r="AI95" s="272"/>
      <c r="AJ95" s="360" t="s">
        <v>3301</v>
      </c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</row>
    <row r="96" spans="1:54">
      <c r="A96" s="5">
        <f t="shared" si="28"/>
        <v>47</v>
      </c>
      <c r="B96" s="18" t="s">
        <v>1476</v>
      </c>
      <c r="C96" s="19" t="s">
        <v>1514</v>
      </c>
      <c r="D96" s="19" t="s">
        <v>1515</v>
      </c>
      <c r="E96" s="24" t="s">
        <v>1878</v>
      </c>
      <c r="F96" s="20">
        <f>F118</f>
        <v>25707</v>
      </c>
      <c r="G96" s="20">
        <f>G118</f>
        <v>124044</v>
      </c>
      <c r="H96" s="42">
        <f>H118</f>
        <v>4.8253005018088455</v>
      </c>
      <c r="J96" s="224">
        <f>J38</f>
        <v>3.3599999999999998E-2</v>
      </c>
      <c r="L96" s="20">
        <f>L118</f>
        <v>132519.79751424</v>
      </c>
      <c r="N96" s="20">
        <f>N118</f>
        <v>73622.109730133336</v>
      </c>
      <c r="P96" s="36">
        <f>P118</f>
        <v>73760</v>
      </c>
      <c r="Q96" s="9"/>
      <c r="R96" s="243">
        <f t="shared" si="29"/>
        <v>137.89026986666431</v>
      </c>
      <c r="S96" s="9"/>
      <c r="T96" s="244">
        <f t="shared" si="27"/>
        <v>1.872946460949165E-3</v>
      </c>
      <c r="V96" s="36">
        <f>V118</f>
        <v>1844</v>
      </c>
      <c r="W96" s="272"/>
      <c r="X96" s="267">
        <v>0.11618457966528006</v>
      </c>
      <c r="Y96" s="267"/>
      <c r="Z96" s="267"/>
      <c r="AA96" s="267"/>
      <c r="AB96" s="267"/>
      <c r="AC96" s="272"/>
      <c r="AD96" s="272"/>
      <c r="AE96" s="272"/>
      <c r="AF96" s="272"/>
      <c r="AG96" s="272"/>
      <c r="AH96" s="455">
        <f>AH38</f>
        <v>1</v>
      </c>
      <c r="AI96" s="272"/>
      <c r="AJ96" s="360" t="s">
        <v>3301</v>
      </c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</row>
    <row r="97" spans="1:54">
      <c r="A97" s="5">
        <f t="shared" si="28"/>
        <v>48</v>
      </c>
      <c r="B97" s="18" t="s">
        <v>1476</v>
      </c>
      <c r="C97" s="19" t="s">
        <v>3126</v>
      </c>
      <c r="D97" s="19" t="s">
        <v>3138</v>
      </c>
      <c r="E97" s="24" t="s">
        <v>1878</v>
      </c>
      <c r="F97" s="20">
        <f>F443</f>
        <v>63035</v>
      </c>
      <c r="G97" s="20">
        <f>G443</f>
        <v>287179</v>
      </c>
      <c r="H97" s="42">
        <f>H443</f>
        <v>4.5558657888474654</v>
      </c>
      <c r="J97" s="224">
        <f>J39</f>
        <v>2.2100000000000002E-2</v>
      </c>
      <c r="L97" s="20">
        <f>L443</f>
        <v>300012.57289538992</v>
      </c>
      <c r="N97" s="20">
        <f>N443</f>
        <v>166673.65160854999</v>
      </c>
      <c r="P97" s="36">
        <f>P443</f>
        <v>166960</v>
      </c>
      <c r="Q97" s="9"/>
      <c r="R97" s="243">
        <f t="shared" si="29"/>
        <v>286.34839145001024</v>
      </c>
      <c r="S97" s="9"/>
      <c r="T97" s="244">
        <f t="shared" si="27"/>
        <v>1.7180183471502055E-3</v>
      </c>
      <c r="V97" s="36">
        <f>V443</f>
        <v>4174</v>
      </c>
      <c r="W97" s="272"/>
      <c r="X97" s="267">
        <v>5.5564647832884714E-2</v>
      </c>
      <c r="Y97" s="267"/>
      <c r="Z97" s="267"/>
      <c r="AA97" s="267"/>
      <c r="AB97" s="267"/>
      <c r="AC97" s="272"/>
      <c r="AD97" s="272"/>
      <c r="AE97" s="272"/>
      <c r="AF97" s="272"/>
      <c r="AG97" s="272"/>
      <c r="AH97" s="455">
        <f>AH39</f>
        <v>1</v>
      </c>
      <c r="AI97" s="272"/>
      <c r="AJ97" s="360" t="s">
        <v>3301</v>
      </c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</row>
    <row r="98" spans="1:54">
      <c r="A98" s="5">
        <f t="shared" si="28"/>
        <v>49</v>
      </c>
      <c r="B98" s="16" t="s">
        <v>1476</v>
      </c>
      <c r="C98" s="17" t="s">
        <v>3124</v>
      </c>
      <c r="D98" s="17" t="s">
        <v>3215</v>
      </c>
      <c r="E98" s="24" t="s">
        <v>1881</v>
      </c>
      <c r="F98" s="21">
        <f>F227</f>
        <v>12102</v>
      </c>
      <c r="G98" s="21">
        <f>G227</f>
        <v>49667</v>
      </c>
      <c r="H98" s="43">
        <f>H227</f>
        <v>4.1040323913402741</v>
      </c>
      <c r="J98" s="225">
        <f>J40</f>
        <v>1.2800000000000001E-2</v>
      </c>
      <c r="L98" s="21">
        <f>L227</f>
        <v>50946.612641279986</v>
      </c>
      <c r="N98" s="21">
        <f>N227</f>
        <v>28303.673689599993</v>
      </c>
      <c r="P98" s="37">
        <f>P227</f>
        <v>28360</v>
      </c>
      <c r="Q98" s="9"/>
      <c r="R98" s="245">
        <f>R227</f>
        <v>56.326310400007969</v>
      </c>
      <c r="S98" s="9"/>
      <c r="T98" s="242">
        <f t="shared" si="27"/>
        <v>1.9900706536446792E-3</v>
      </c>
      <c r="V98" s="37">
        <f>V227</f>
        <v>709</v>
      </c>
      <c r="W98" s="272"/>
      <c r="X98" s="267">
        <v>4.4664519994009284E-2</v>
      </c>
      <c r="Y98" s="267"/>
      <c r="Z98" s="267"/>
      <c r="AA98" s="267"/>
      <c r="AB98" s="267"/>
      <c r="AC98" s="272"/>
      <c r="AD98" s="285" t="s">
        <v>3233</v>
      </c>
      <c r="AE98" s="272"/>
      <c r="AF98" s="347" t="s">
        <v>3284</v>
      </c>
      <c r="AG98" s="272"/>
      <c r="AH98" s="455">
        <f>AH40</f>
        <v>2</v>
      </c>
      <c r="AI98" s="272"/>
      <c r="AJ98" s="360" t="s">
        <v>3301</v>
      </c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</row>
    <row r="99" spans="1:54">
      <c r="A99" s="5">
        <f t="shared" si="28"/>
        <v>50</v>
      </c>
      <c r="B99" s="16" t="s">
        <v>1476</v>
      </c>
      <c r="C99" s="17" t="s">
        <v>3124</v>
      </c>
      <c r="D99" s="17" t="s">
        <v>3154</v>
      </c>
      <c r="E99" s="24"/>
      <c r="F99" s="21">
        <f>F237</f>
        <v>40486</v>
      </c>
      <c r="G99" s="21">
        <f>G237</f>
        <v>182839</v>
      </c>
      <c r="H99" s="43">
        <f>H237</f>
        <v>4.5161043323618042</v>
      </c>
      <c r="J99" s="225">
        <f>J40</f>
        <v>1.2800000000000001E-2</v>
      </c>
      <c r="L99" s="21">
        <f>L237</f>
        <v>187549.63474175992</v>
      </c>
      <c r="N99" s="21">
        <f>N237</f>
        <v>104194.24152319998</v>
      </c>
      <c r="P99" s="37">
        <f>P237</f>
        <v>104400</v>
      </c>
      <c r="Q99" s="9"/>
      <c r="R99" s="245">
        <f>R237</f>
        <v>205.75847680002516</v>
      </c>
      <c r="S99" s="9"/>
      <c r="T99" s="242">
        <f t="shared" si="27"/>
        <v>1.9747586218976489E-3</v>
      </c>
      <c r="V99" s="37">
        <f>V237</f>
        <v>2610</v>
      </c>
      <c r="W99" s="272"/>
      <c r="X99" s="267">
        <v>4.4664519994009284E-2</v>
      </c>
      <c r="Y99" s="267"/>
      <c r="Z99" s="267"/>
      <c r="AA99" s="267"/>
      <c r="AB99" s="267"/>
      <c r="AC99" s="272"/>
      <c r="AD99" s="285" t="s">
        <v>3233</v>
      </c>
      <c r="AE99" s="272"/>
      <c r="AF99" s="347" t="s">
        <v>3284</v>
      </c>
      <c r="AG99" s="272"/>
      <c r="AH99" s="455">
        <f>AH40</f>
        <v>2</v>
      </c>
      <c r="AI99" s="272"/>
      <c r="AJ99" s="360" t="s">
        <v>3301</v>
      </c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</row>
    <row r="100" spans="1:54">
      <c r="A100" s="5">
        <f t="shared" si="28"/>
        <v>51</v>
      </c>
      <c r="B100" s="16" t="s">
        <v>1476</v>
      </c>
      <c r="C100" s="17" t="s">
        <v>3124</v>
      </c>
      <c r="D100" s="17" t="s">
        <v>3163</v>
      </c>
      <c r="E100" s="24"/>
      <c r="F100" s="21">
        <f>F246</f>
        <v>43877</v>
      </c>
      <c r="G100" s="21">
        <f>G246</f>
        <v>199616</v>
      </c>
      <c r="H100" s="43">
        <f>H246</f>
        <v>4.5494450395423573</v>
      </c>
      <c r="J100" s="225">
        <f>J40</f>
        <v>1.2800000000000001E-2</v>
      </c>
      <c r="L100" s="21">
        <f>L246</f>
        <v>204758.87468543995</v>
      </c>
      <c r="N100" s="21">
        <f>N246</f>
        <v>113754.93038079998</v>
      </c>
      <c r="P100" s="37">
        <f>P246</f>
        <v>113920</v>
      </c>
      <c r="Q100" s="9"/>
      <c r="R100" s="245">
        <f>R246</f>
        <v>165.06961920002914</v>
      </c>
      <c r="S100" s="9"/>
      <c r="T100" s="242">
        <f t="shared" si="27"/>
        <v>1.451098591045248E-3</v>
      </c>
      <c r="V100" s="37">
        <f>V246</f>
        <v>2848</v>
      </c>
      <c r="W100" s="272"/>
      <c r="X100" s="267">
        <v>4.4664519994009284E-2</v>
      </c>
      <c r="Y100" s="267"/>
      <c r="Z100" s="267"/>
      <c r="AA100" s="267"/>
      <c r="AB100" s="267"/>
      <c r="AC100" s="272"/>
      <c r="AD100" s="285" t="s">
        <v>3233</v>
      </c>
      <c r="AE100" s="272"/>
      <c r="AF100" s="347" t="s">
        <v>3284</v>
      </c>
      <c r="AG100" s="272"/>
      <c r="AH100" s="455">
        <f>AH40</f>
        <v>2</v>
      </c>
      <c r="AI100" s="272"/>
      <c r="AJ100" s="301" t="s">
        <v>3238</v>
      </c>
      <c r="AL100" s="63"/>
      <c r="AM100" s="63"/>
      <c r="AN100" s="312">
        <f>P100</f>
        <v>113920</v>
      </c>
      <c r="AO100" s="63"/>
      <c r="AP100" s="63"/>
      <c r="AQ100" s="63"/>
      <c r="AR100" s="63"/>
      <c r="AS100" s="63"/>
      <c r="AT100" s="63"/>
      <c r="AU100" s="63"/>
      <c r="AV100" s="63"/>
      <c r="AW100" s="63"/>
      <c r="AX100" s="63"/>
      <c r="AY100" s="63"/>
      <c r="AZ100" s="63"/>
      <c r="BA100" s="63"/>
      <c r="BB100" s="63"/>
    </row>
    <row r="101" spans="1:54">
      <c r="A101" s="5">
        <f t="shared" si="28"/>
        <v>52</v>
      </c>
      <c r="B101" s="16" t="s">
        <v>1476</v>
      </c>
      <c r="C101" s="17" t="s">
        <v>3124</v>
      </c>
      <c r="D101" s="17" t="s">
        <v>3171</v>
      </c>
      <c r="E101" s="24"/>
      <c r="F101" s="21">
        <f>F252</f>
        <v>23166</v>
      </c>
      <c r="G101" s="21">
        <f>G252</f>
        <v>102038</v>
      </c>
      <c r="H101" s="43">
        <f>H252</f>
        <v>4.4046447379780709</v>
      </c>
      <c r="J101" s="225">
        <f>J40</f>
        <v>1.2800000000000001E-2</v>
      </c>
      <c r="L101" s="21">
        <f>L252</f>
        <v>104666.89070591997</v>
      </c>
      <c r="N101" s="21">
        <f>N252</f>
        <v>58148.27261439999</v>
      </c>
      <c r="P101" s="37">
        <f>P252</f>
        <v>58240</v>
      </c>
      <c r="Q101" s="9"/>
      <c r="R101" s="245">
        <f>R252</f>
        <v>91.727385600016532</v>
      </c>
      <c r="S101" s="9"/>
      <c r="T101" s="242">
        <f t="shared" si="27"/>
        <v>1.5774739553879873E-3</v>
      </c>
      <c r="V101" s="37">
        <f>V252</f>
        <v>1456</v>
      </c>
      <c r="W101" s="272"/>
      <c r="X101" s="267">
        <v>4.4664519994009284E-2</v>
      </c>
      <c r="Y101" s="267"/>
      <c r="Z101" s="267"/>
      <c r="AA101" s="267"/>
      <c r="AB101" s="267"/>
      <c r="AC101" s="272"/>
      <c r="AD101" s="285" t="s">
        <v>3233</v>
      </c>
      <c r="AE101" s="272"/>
      <c r="AF101" s="347" t="s">
        <v>3284</v>
      </c>
      <c r="AG101" s="272"/>
      <c r="AH101" s="455">
        <f>AH40</f>
        <v>2</v>
      </c>
      <c r="AI101" s="272"/>
      <c r="AJ101" s="360" t="s">
        <v>3301</v>
      </c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X101" s="63"/>
      <c r="AY101" s="63"/>
      <c r="AZ101" s="63"/>
      <c r="BA101" s="63"/>
      <c r="BB101" s="63"/>
    </row>
    <row r="102" spans="1:54" ht="15" thickBot="1">
      <c r="C102" s="2"/>
      <c r="D102" s="2"/>
      <c r="E102" s="2"/>
      <c r="F102" s="12">
        <f>SUM(F50:F101)</f>
        <v>1927562</v>
      </c>
      <c r="G102" s="12">
        <f>SUM(G50:G101)</f>
        <v>8939355</v>
      </c>
      <c r="H102" s="44">
        <f>H609</f>
        <v>4.6376484906840867</v>
      </c>
      <c r="J102" s="174">
        <f>J609</f>
        <v>3.0881125986109481E-2</v>
      </c>
      <c r="L102" s="12">
        <f>SUM(L50:L101)</f>
        <v>9499994.6577217728</v>
      </c>
      <c r="N102" s="12">
        <f>SUM(N50:N101)</f>
        <v>5277774.809845428</v>
      </c>
      <c r="P102" s="38">
        <f>SUM(P50:P101)</f>
        <v>5285600</v>
      </c>
      <c r="Q102" s="15"/>
      <c r="R102" s="274">
        <f>SUM(R50:R101)</f>
        <v>7825.1901545727387</v>
      </c>
      <c r="S102" s="15"/>
      <c r="T102" s="48">
        <f t="shared" ref="T102" si="31">R102/N102</f>
        <v>1.4826684420061337E-3</v>
      </c>
      <c r="V102" s="38">
        <f>SUM(V50:V101)</f>
        <v>132140</v>
      </c>
      <c r="W102" s="265"/>
      <c r="X102" s="265"/>
      <c r="Y102" s="265"/>
      <c r="Z102" s="265"/>
      <c r="AA102" s="265"/>
      <c r="AB102" s="265"/>
      <c r="AC102" s="265"/>
      <c r="AD102" s="265"/>
      <c r="AE102" s="272"/>
      <c r="AF102" s="272"/>
      <c r="AG102" s="272"/>
      <c r="AH102" s="265"/>
      <c r="AI102" s="265"/>
      <c r="AJ102" s="265"/>
      <c r="AL102" s="38">
        <f>SUM(AL50:AL101)</f>
        <v>182760</v>
      </c>
      <c r="AM102" s="63"/>
      <c r="AN102" s="38">
        <f>SUM(AN50:AN101)</f>
        <v>2330480</v>
      </c>
      <c r="AO102" s="63"/>
      <c r="AP102" s="38">
        <f>SUM(AP50:AP101)</f>
        <v>0</v>
      </c>
      <c r="AQ102" s="265"/>
      <c r="AR102" s="265"/>
      <c r="AS102" s="265"/>
      <c r="AT102" s="265"/>
      <c r="AU102" s="265"/>
      <c r="AV102" s="265"/>
      <c r="AW102" s="265"/>
      <c r="AX102" s="265"/>
      <c r="AY102" s="265"/>
      <c r="AZ102" s="265"/>
      <c r="BA102" s="265"/>
      <c r="BB102" s="265"/>
    </row>
    <row r="103" spans="1:54">
      <c r="C103" s="2"/>
      <c r="D103" s="2"/>
      <c r="E103" s="2"/>
      <c r="F103" s="9"/>
      <c r="G103" s="9"/>
      <c r="H103" s="9"/>
      <c r="P103" s="39"/>
      <c r="V103" s="39"/>
      <c r="W103" s="273"/>
      <c r="X103" s="39"/>
      <c r="Y103" s="39"/>
      <c r="Z103" s="39"/>
      <c r="AA103" s="39"/>
      <c r="AB103" s="39"/>
      <c r="AC103" s="273"/>
      <c r="AD103" s="273"/>
      <c r="AE103" s="273"/>
      <c r="AF103" s="273"/>
      <c r="AG103" s="273"/>
      <c r="AH103" s="39"/>
      <c r="AI103" s="273"/>
      <c r="AJ103" s="39"/>
    </row>
    <row r="104" spans="1:54">
      <c r="B104" s="7" t="s">
        <v>2020</v>
      </c>
      <c r="C104" s="8"/>
      <c r="D104" s="8"/>
      <c r="E104" s="8"/>
      <c r="F104" s="11"/>
      <c r="G104" s="22"/>
      <c r="H104" s="11"/>
      <c r="I104" s="22"/>
      <c r="J104" s="22"/>
      <c r="K104" s="22"/>
      <c r="L104" s="22"/>
      <c r="M104" s="22"/>
      <c r="N104" s="22"/>
      <c r="O104" s="22"/>
      <c r="P104" s="40"/>
      <c r="Q104" s="22"/>
      <c r="R104" s="22"/>
      <c r="S104" s="22"/>
      <c r="T104" s="22"/>
      <c r="U104" s="22"/>
      <c r="V104" s="40"/>
      <c r="W104" s="272"/>
      <c r="X104" s="272"/>
      <c r="Y104" s="272"/>
      <c r="Z104" s="272"/>
      <c r="AA104" s="272"/>
      <c r="AB104" s="272"/>
      <c r="AC104" s="272"/>
      <c r="AD104" s="272"/>
      <c r="AE104" s="272"/>
      <c r="AF104" s="272"/>
      <c r="AG104" s="272"/>
      <c r="AH104" s="272"/>
      <c r="AI104" s="272"/>
      <c r="AJ104" s="272"/>
      <c r="AK104" s="6"/>
      <c r="AL104" s="6"/>
    </row>
    <row r="105" spans="1:54">
      <c r="F105" s="5"/>
      <c r="G105" s="5"/>
      <c r="P105" s="39"/>
      <c r="V105" s="39"/>
      <c r="W105" s="273"/>
      <c r="X105" s="273"/>
      <c r="Y105" s="273"/>
      <c r="Z105" s="273"/>
      <c r="AA105" s="273"/>
      <c r="AB105" s="273"/>
      <c r="AC105" s="273"/>
      <c r="AD105" s="273"/>
      <c r="AE105" s="273"/>
      <c r="AF105" s="273"/>
      <c r="AG105" s="273"/>
      <c r="AH105" s="273"/>
      <c r="AI105" s="273"/>
      <c r="AJ105" s="273"/>
      <c r="AK105" s="6"/>
      <c r="AL105" s="6"/>
    </row>
    <row r="106" spans="1:54">
      <c r="F106" s="473" t="s">
        <v>1474</v>
      </c>
      <c r="G106" s="473" t="s">
        <v>1874</v>
      </c>
      <c r="H106" s="474" t="s">
        <v>1475</v>
      </c>
      <c r="J106" s="473" t="s">
        <v>2021</v>
      </c>
      <c r="L106" s="473" t="s">
        <v>1876</v>
      </c>
      <c r="N106" s="473" t="s">
        <v>1877</v>
      </c>
      <c r="P106" s="479" t="s">
        <v>1884</v>
      </c>
      <c r="Q106" s="93"/>
      <c r="R106" s="473" t="s">
        <v>1886</v>
      </c>
      <c r="S106" s="93"/>
      <c r="T106" s="473" t="s">
        <v>1885</v>
      </c>
      <c r="V106" s="479" t="s">
        <v>1883</v>
      </c>
      <c r="W106" s="286"/>
      <c r="X106" s="286"/>
      <c r="Y106" s="286"/>
      <c r="Z106" s="286"/>
      <c r="AA106" s="286"/>
      <c r="AB106" s="286"/>
      <c r="AC106" s="286"/>
      <c r="AD106" s="286"/>
      <c r="AE106" s="286"/>
      <c r="AF106" s="286"/>
      <c r="AG106" s="286"/>
      <c r="AH106" s="286"/>
      <c r="AI106" s="286"/>
      <c r="AJ106" s="286"/>
      <c r="AK106" s="6"/>
      <c r="AL106" s="6"/>
    </row>
    <row r="107" spans="1:54">
      <c r="F107" s="473"/>
      <c r="G107" s="473"/>
      <c r="H107" s="474"/>
      <c r="J107" s="473"/>
      <c r="L107" s="473"/>
      <c r="N107" s="473"/>
      <c r="P107" s="479"/>
      <c r="Q107" s="93"/>
      <c r="R107" s="473"/>
      <c r="S107" s="93"/>
      <c r="T107" s="473"/>
      <c r="V107" s="479"/>
      <c r="W107" s="286"/>
      <c r="X107" s="286"/>
      <c r="Y107" s="286"/>
      <c r="Z107" s="286"/>
      <c r="AA107" s="286"/>
      <c r="AB107" s="286"/>
      <c r="AC107" s="286"/>
      <c r="AD107" s="286"/>
      <c r="AE107" s="286"/>
      <c r="AF107" s="286"/>
      <c r="AG107" s="286"/>
      <c r="AH107" s="286"/>
      <c r="AI107" s="286"/>
      <c r="AJ107" s="286"/>
      <c r="AK107" s="6"/>
      <c r="AL107" s="6"/>
    </row>
    <row r="108" spans="1:54">
      <c r="B108" s="4" t="s">
        <v>1473</v>
      </c>
      <c r="C108" s="4" t="s">
        <v>118</v>
      </c>
      <c r="D108" s="4" t="s">
        <v>1860</v>
      </c>
      <c r="E108" s="4" t="s">
        <v>1887</v>
      </c>
      <c r="F108" s="473"/>
      <c r="G108" s="473"/>
      <c r="H108" s="474"/>
      <c r="J108" s="473"/>
      <c r="L108" s="473"/>
      <c r="N108" s="473"/>
      <c r="P108" s="479"/>
      <c r="Q108" s="93"/>
      <c r="R108" s="473"/>
      <c r="S108" s="93"/>
      <c r="T108" s="473"/>
      <c r="V108" s="479"/>
      <c r="W108" s="286"/>
      <c r="X108" s="286"/>
      <c r="Y108" s="286"/>
      <c r="Z108" s="286"/>
      <c r="AA108" s="286"/>
      <c r="AB108" s="286"/>
      <c r="AC108" s="286"/>
      <c r="AD108" s="286"/>
      <c r="AE108" s="286"/>
      <c r="AF108" s="286"/>
      <c r="AG108" s="286"/>
      <c r="AH108" s="286"/>
      <c r="AI108" s="286"/>
      <c r="AJ108" s="286"/>
      <c r="AK108" s="6"/>
      <c r="AL108" s="6"/>
    </row>
    <row r="109" spans="1:54">
      <c r="C109" s="2"/>
      <c r="D109" s="2"/>
      <c r="E109" s="2"/>
      <c r="F109" s="9"/>
      <c r="G109" s="9"/>
      <c r="H109" s="9"/>
      <c r="P109" s="39"/>
      <c r="Q109" s="93"/>
      <c r="V109" s="39"/>
      <c r="W109" s="273"/>
      <c r="X109" s="273"/>
      <c r="Y109" s="273"/>
      <c r="Z109" s="273"/>
      <c r="AA109" s="273"/>
      <c r="AB109" s="273"/>
      <c r="AC109" s="273"/>
      <c r="AD109" s="273"/>
      <c r="AE109" s="273"/>
      <c r="AF109" s="273"/>
      <c r="AG109" s="273"/>
      <c r="AH109" s="273"/>
      <c r="AI109" s="273"/>
      <c r="AJ109" s="273"/>
      <c r="AK109" s="6"/>
      <c r="AL109" s="6"/>
    </row>
    <row r="110" spans="1:54" s="68" customFormat="1">
      <c r="B110" s="68" t="s">
        <v>1476</v>
      </c>
      <c r="C110" s="73" t="s">
        <v>1514</v>
      </c>
      <c r="D110" s="73" t="s">
        <v>1515</v>
      </c>
      <c r="E110" s="73" t="s">
        <v>1516</v>
      </c>
      <c r="F110" s="102">
        <v>2936</v>
      </c>
      <c r="G110" s="102">
        <v>14501</v>
      </c>
      <c r="H110" s="80">
        <f t="shared" ref="H110:H118" si="32">G110/F110</f>
        <v>4.9390326975476837</v>
      </c>
      <c r="I110" s="72"/>
      <c r="J110" s="104">
        <f t="shared" ref="J110:J117" si="33">$J$38</f>
        <v>3.3599999999999998E-2</v>
      </c>
      <c r="K110" s="72"/>
      <c r="L110" s="69">
        <f t="shared" ref="L110:L117" si="34">G110*((1+J110)^2)</f>
        <v>15491.838248960001</v>
      </c>
      <c r="N110" s="69">
        <f t="shared" ref="N110:N117" si="35">L110/$N$6</f>
        <v>8606.576804977778</v>
      </c>
      <c r="P110" s="81">
        <f>ROUNDUP(N110/40,0)*40</f>
        <v>8640</v>
      </c>
      <c r="Q110" s="71"/>
      <c r="R110" s="74">
        <f t="shared" ref="R110:R192" si="36">P110-N110</f>
        <v>33.423195022221989</v>
      </c>
      <c r="S110" s="77"/>
      <c r="T110" s="75">
        <f t="shared" ref="T110:T192" si="37">R110/N110</f>
        <v>3.8834481791751451E-3</v>
      </c>
      <c r="U110" s="69"/>
      <c r="V110" s="81">
        <f>P110/40</f>
        <v>216</v>
      </c>
      <c r="W110" s="287"/>
      <c r="X110" s="287"/>
      <c r="Y110" s="287"/>
      <c r="Z110" s="287"/>
      <c r="AA110" s="287"/>
      <c r="AB110" s="287"/>
      <c r="AC110" s="287"/>
      <c r="AD110" s="287"/>
      <c r="AE110" s="287"/>
      <c r="AF110" s="287"/>
      <c r="AG110" s="287"/>
      <c r="AH110" s="287"/>
      <c r="AI110" s="287"/>
      <c r="AJ110" s="287"/>
      <c r="AK110" s="72"/>
      <c r="AL110" s="72"/>
    </row>
    <row r="111" spans="1:54" s="68" customFormat="1">
      <c r="B111" s="68" t="s">
        <v>1476</v>
      </c>
      <c r="C111" s="73" t="s">
        <v>1514</v>
      </c>
      <c r="D111" s="73" t="s">
        <v>1515</v>
      </c>
      <c r="E111" s="73" t="s">
        <v>1517</v>
      </c>
      <c r="F111" s="102">
        <v>3194</v>
      </c>
      <c r="G111" s="102">
        <v>15880</v>
      </c>
      <c r="H111" s="80">
        <f t="shared" si="32"/>
        <v>4.9718221665623039</v>
      </c>
      <c r="I111" s="72"/>
      <c r="J111" s="104">
        <f t="shared" si="33"/>
        <v>3.3599999999999998E-2</v>
      </c>
      <c r="K111" s="72"/>
      <c r="L111" s="69">
        <f t="shared" si="34"/>
        <v>16965.063884800002</v>
      </c>
      <c r="N111" s="69">
        <f t="shared" si="35"/>
        <v>9425.0354915555563</v>
      </c>
      <c r="P111" s="81">
        <f t="shared" ref="P111:P117" si="38">ROUNDUP(N111/40,0)*40</f>
        <v>9440</v>
      </c>
      <c r="Q111" s="71"/>
      <c r="R111" s="74">
        <f t="shared" si="36"/>
        <v>14.964508444443709</v>
      </c>
      <c r="S111" s="77"/>
      <c r="T111" s="75">
        <f t="shared" si="37"/>
        <v>1.5877402751269523E-3</v>
      </c>
      <c r="U111" s="69"/>
      <c r="V111" s="81">
        <f t="shared" ref="V111:V117" si="39">P111/40</f>
        <v>236</v>
      </c>
      <c r="W111" s="287"/>
      <c r="X111" s="287"/>
      <c r="Y111" s="287"/>
      <c r="Z111" s="287"/>
      <c r="AA111" s="287"/>
      <c r="AB111" s="287"/>
      <c r="AC111" s="287"/>
      <c r="AD111" s="287"/>
      <c r="AE111" s="287"/>
      <c r="AF111" s="287"/>
      <c r="AG111" s="287"/>
      <c r="AH111" s="287"/>
      <c r="AI111" s="287"/>
      <c r="AJ111" s="287"/>
      <c r="AK111" s="72"/>
      <c r="AL111" s="72"/>
    </row>
    <row r="112" spans="1:54" s="68" customFormat="1">
      <c r="B112" s="68" t="s">
        <v>1476</v>
      </c>
      <c r="C112" s="73" t="s">
        <v>1514</v>
      </c>
      <c r="D112" s="73" t="s">
        <v>1515</v>
      </c>
      <c r="E112" s="73" t="s">
        <v>1518</v>
      </c>
      <c r="F112" s="102">
        <v>3934</v>
      </c>
      <c r="G112" s="102">
        <v>19667</v>
      </c>
      <c r="H112" s="80">
        <f t="shared" si="32"/>
        <v>4.9992374173868832</v>
      </c>
      <c r="I112" s="72"/>
      <c r="J112" s="104">
        <f t="shared" si="33"/>
        <v>3.3599999999999998E-2</v>
      </c>
      <c r="K112" s="72"/>
      <c r="L112" s="69">
        <f t="shared" si="34"/>
        <v>21010.825656320001</v>
      </c>
      <c r="N112" s="69">
        <f t="shared" si="35"/>
        <v>11672.680920177778</v>
      </c>
      <c r="P112" s="81">
        <f t="shared" si="38"/>
        <v>11680</v>
      </c>
      <c r="Q112" s="71"/>
      <c r="R112" s="74">
        <f t="shared" si="36"/>
        <v>7.3190798222221929</v>
      </c>
      <c r="S112" s="77"/>
      <c r="T112" s="75">
        <f t="shared" si="37"/>
        <v>6.2702646223886679E-4</v>
      </c>
      <c r="U112" s="69"/>
      <c r="V112" s="81">
        <f t="shared" si="39"/>
        <v>292</v>
      </c>
      <c r="W112" s="287"/>
      <c r="X112" s="287"/>
      <c r="Y112" s="287"/>
      <c r="Z112" s="287"/>
      <c r="AA112" s="287"/>
      <c r="AB112" s="287"/>
      <c r="AC112" s="287"/>
      <c r="AD112" s="287"/>
      <c r="AE112" s="287"/>
      <c r="AF112" s="287"/>
      <c r="AG112" s="287"/>
      <c r="AH112" s="287"/>
      <c r="AI112" s="287"/>
      <c r="AJ112" s="287"/>
      <c r="AK112" s="72"/>
      <c r="AL112" s="72"/>
    </row>
    <row r="113" spans="2:38" s="68" customFormat="1">
      <c r="B113" s="68" t="s">
        <v>1476</v>
      </c>
      <c r="C113" s="73" t="s">
        <v>1514</v>
      </c>
      <c r="D113" s="73" t="s">
        <v>1515</v>
      </c>
      <c r="E113" s="73" t="s">
        <v>1519</v>
      </c>
      <c r="F113" s="102">
        <v>4012</v>
      </c>
      <c r="G113" s="102">
        <v>19473</v>
      </c>
      <c r="H113" s="80">
        <f t="shared" si="32"/>
        <v>4.8536889332003987</v>
      </c>
      <c r="I113" s="72"/>
      <c r="J113" s="104">
        <f t="shared" si="33"/>
        <v>3.3599999999999998E-2</v>
      </c>
      <c r="K113" s="72"/>
      <c r="L113" s="69">
        <f t="shared" si="34"/>
        <v>20803.569838080002</v>
      </c>
      <c r="N113" s="69">
        <f t="shared" si="35"/>
        <v>11557.538798933334</v>
      </c>
      <c r="P113" s="81">
        <f t="shared" si="38"/>
        <v>11560</v>
      </c>
      <c r="Q113" s="71"/>
      <c r="R113" s="74">
        <f t="shared" si="36"/>
        <v>2.4612010666660353</v>
      </c>
      <c r="S113" s="77"/>
      <c r="T113" s="75">
        <f t="shared" si="37"/>
        <v>2.1295200556827756E-4</v>
      </c>
      <c r="U113" s="69"/>
      <c r="V113" s="81">
        <f t="shared" si="39"/>
        <v>289</v>
      </c>
      <c r="W113" s="287"/>
      <c r="X113" s="287"/>
      <c r="Y113" s="287"/>
      <c r="Z113" s="287"/>
      <c r="AA113" s="287"/>
      <c r="AB113" s="287"/>
      <c r="AC113" s="287"/>
      <c r="AD113" s="287"/>
      <c r="AE113" s="287"/>
      <c r="AF113" s="287"/>
      <c r="AG113" s="287"/>
      <c r="AH113" s="287"/>
      <c r="AI113" s="287"/>
      <c r="AJ113" s="287"/>
      <c r="AK113" s="72"/>
      <c r="AL113" s="72"/>
    </row>
    <row r="114" spans="2:38" s="68" customFormat="1">
      <c r="B114" s="68" t="s">
        <v>1476</v>
      </c>
      <c r="C114" s="73" t="s">
        <v>1514</v>
      </c>
      <c r="D114" s="73" t="s">
        <v>1515</v>
      </c>
      <c r="E114" s="73" t="s">
        <v>1520</v>
      </c>
      <c r="F114" s="102">
        <v>3209</v>
      </c>
      <c r="G114" s="102">
        <v>15436</v>
      </c>
      <c r="H114" s="80">
        <f t="shared" si="32"/>
        <v>4.8102212527267065</v>
      </c>
      <c r="I114" s="72"/>
      <c r="J114" s="104">
        <f t="shared" si="33"/>
        <v>3.3599999999999998E-2</v>
      </c>
      <c r="K114" s="72"/>
      <c r="L114" s="69">
        <f t="shared" si="34"/>
        <v>16490.725826560003</v>
      </c>
      <c r="N114" s="69">
        <f t="shared" si="35"/>
        <v>9161.514348088891</v>
      </c>
      <c r="P114" s="81">
        <f t="shared" si="38"/>
        <v>9200</v>
      </c>
      <c r="Q114" s="71"/>
      <c r="R114" s="74">
        <f t="shared" si="36"/>
        <v>38.485651911109017</v>
      </c>
      <c r="S114" s="77"/>
      <c r="T114" s="75">
        <f t="shared" si="37"/>
        <v>4.2007958999853772E-3</v>
      </c>
      <c r="U114" s="69"/>
      <c r="V114" s="81">
        <f t="shared" si="39"/>
        <v>230</v>
      </c>
      <c r="W114" s="287"/>
      <c r="X114" s="287"/>
      <c r="Y114" s="287"/>
      <c r="Z114" s="287"/>
      <c r="AA114" s="287"/>
      <c r="AB114" s="287"/>
      <c r="AC114" s="287"/>
      <c r="AD114" s="287"/>
      <c r="AE114" s="287"/>
      <c r="AF114" s="287"/>
      <c r="AG114" s="287"/>
      <c r="AH114" s="287"/>
      <c r="AI114" s="287"/>
      <c r="AJ114" s="287"/>
      <c r="AK114" s="72"/>
      <c r="AL114" s="72"/>
    </row>
    <row r="115" spans="2:38" s="68" customFormat="1">
      <c r="B115" s="68" t="s">
        <v>1476</v>
      </c>
      <c r="C115" s="73" t="s">
        <v>1514</v>
      </c>
      <c r="D115" s="73" t="s">
        <v>1515</v>
      </c>
      <c r="E115" s="73" t="s">
        <v>1521</v>
      </c>
      <c r="F115" s="102">
        <v>679</v>
      </c>
      <c r="G115" s="102">
        <v>2862</v>
      </c>
      <c r="H115" s="80">
        <f t="shared" si="32"/>
        <v>4.2150220913107512</v>
      </c>
      <c r="I115" s="72"/>
      <c r="J115" s="104">
        <f t="shared" si="33"/>
        <v>3.3599999999999998E-2</v>
      </c>
      <c r="K115" s="72"/>
      <c r="L115" s="69">
        <f t="shared" si="34"/>
        <v>3057.5574835200005</v>
      </c>
      <c r="N115" s="69">
        <f t="shared" si="35"/>
        <v>1698.6430464000002</v>
      </c>
      <c r="P115" s="81">
        <f t="shared" si="38"/>
        <v>1720</v>
      </c>
      <c r="Q115" s="71"/>
      <c r="R115" s="74">
        <f t="shared" si="36"/>
        <v>21.35695359999977</v>
      </c>
      <c r="S115" s="77"/>
      <c r="T115" s="75">
        <f t="shared" si="37"/>
        <v>1.2572949711396037E-2</v>
      </c>
      <c r="U115" s="69"/>
      <c r="V115" s="81">
        <f t="shared" si="39"/>
        <v>43</v>
      </c>
      <c r="W115" s="287"/>
      <c r="X115" s="287"/>
      <c r="Y115" s="287"/>
      <c r="Z115" s="287"/>
      <c r="AA115" s="287"/>
      <c r="AB115" s="287"/>
      <c r="AC115" s="287"/>
      <c r="AD115" s="287"/>
      <c r="AE115" s="287"/>
      <c r="AF115" s="287"/>
      <c r="AG115" s="287"/>
      <c r="AH115" s="287"/>
      <c r="AI115" s="287"/>
      <c r="AJ115" s="287"/>
      <c r="AK115" s="72"/>
      <c r="AL115" s="72"/>
    </row>
    <row r="116" spans="2:38" s="68" customFormat="1">
      <c r="B116" s="68" t="s">
        <v>1476</v>
      </c>
      <c r="C116" s="73" t="s">
        <v>1514</v>
      </c>
      <c r="D116" s="73" t="s">
        <v>1515</v>
      </c>
      <c r="E116" s="73" t="s">
        <v>1522</v>
      </c>
      <c r="F116" s="102">
        <v>3961</v>
      </c>
      <c r="G116" s="102">
        <v>19329</v>
      </c>
      <c r="H116" s="80">
        <f t="shared" si="32"/>
        <v>4.8798283261802577</v>
      </c>
      <c r="I116" s="72"/>
      <c r="J116" s="104">
        <f t="shared" si="33"/>
        <v>3.3599999999999998E-2</v>
      </c>
      <c r="K116" s="72"/>
      <c r="L116" s="69">
        <f t="shared" si="34"/>
        <v>20649.730467840003</v>
      </c>
      <c r="N116" s="69">
        <f t="shared" si="35"/>
        <v>11472.072482133335</v>
      </c>
      <c r="P116" s="81">
        <f t="shared" si="38"/>
        <v>11480</v>
      </c>
      <c r="Q116" s="71"/>
      <c r="R116" s="74">
        <f t="shared" si="36"/>
        <v>7.9275178666648571</v>
      </c>
      <c r="S116" s="77"/>
      <c r="T116" s="75">
        <f t="shared" si="37"/>
        <v>6.9102752610840053E-4</v>
      </c>
      <c r="U116" s="69"/>
      <c r="V116" s="81">
        <f t="shared" si="39"/>
        <v>287</v>
      </c>
      <c r="W116" s="287"/>
      <c r="X116" s="287"/>
      <c r="Y116" s="287"/>
      <c r="Z116" s="287"/>
      <c r="AA116" s="287"/>
      <c r="AB116" s="287"/>
      <c r="AC116" s="287"/>
      <c r="AD116" s="287"/>
      <c r="AE116" s="287"/>
      <c r="AF116" s="287"/>
      <c r="AG116" s="287"/>
      <c r="AH116" s="287"/>
      <c r="AI116" s="287"/>
      <c r="AJ116" s="287"/>
      <c r="AK116" s="72"/>
      <c r="AL116" s="72"/>
    </row>
    <row r="117" spans="2:38" s="68" customFormat="1">
      <c r="B117" s="68" t="s">
        <v>1476</v>
      </c>
      <c r="C117" s="73" t="s">
        <v>1514</v>
      </c>
      <c r="D117" s="73" t="s">
        <v>1515</v>
      </c>
      <c r="E117" s="73" t="s">
        <v>1523</v>
      </c>
      <c r="F117" s="102">
        <v>3782</v>
      </c>
      <c r="G117" s="102">
        <v>16896</v>
      </c>
      <c r="H117" s="80">
        <f t="shared" si="32"/>
        <v>4.4674775251189844</v>
      </c>
      <c r="I117" s="72"/>
      <c r="J117" s="104">
        <f t="shared" si="33"/>
        <v>3.3599999999999998E-2</v>
      </c>
      <c r="K117" s="72"/>
      <c r="L117" s="69">
        <f t="shared" si="34"/>
        <v>18050.486108160003</v>
      </c>
      <c r="N117" s="69">
        <f t="shared" si="35"/>
        <v>10028.047837866668</v>
      </c>
      <c r="P117" s="81">
        <f t="shared" si="38"/>
        <v>10040</v>
      </c>
      <c r="Q117" s="71"/>
      <c r="R117" s="74">
        <f t="shared" si="36"/>
        <v>11.952162133331512</v>
      </c>
      <c r="S117" s="77"/>
      <c r="T117" s="75">
        <f t="shared" si="37"/>
        <v>1.1918732665194558E-3</v>
      </c>
      <c r="U117" s="69"/>
      <c r="V117" s="81">
        <f t="shared" si="39"/>
        <v>251</v>
      </c>
      <c r="W117" s="287"/>
      <c r="X117" s="287"/>
      <c r="Y117" s="287"/>
      <c r="Z117" s="287"/>
      <c r="AA117" s="287"/>
      <c r="AB117" s="287"/>
      <c r="AC117" s="287"/>
      <c r="AD117" s="287"/>
      <c r="AE117" s="287"/>
      <c r="AF117" s="287"/>
      <c r="AG117" s="287"/>
      <c r="AH117" s="287"/>
      <c r="AI117" s="287"/>
      <c r="AJ117" s="287"/>
      <c r="AK117" s="72"/>
      <c r="AL117" s="72"/>
    </row>
    <row r="118" spans="2:38" s="68" customFormat="1" ht="15" thickBot="1">
      <c r="B118" s="97" t="s">
        <v>1476</v>
      </c>
      <c r="C118" s="98" t="s">
        <v>1514</v>
      </c>
      <c r="D118" s="98" t="s">
        <v>1515</v>
      </c>
      <c r="E118" s="73"/>
      <c r="F118" s="82">
        <f>SUM(F110:F117)</f>
        <v>25707</v>
      </c>
      <c r="G118" s="82">
        <f>SUM(G110:G117)</f>
        <v>124044</v>
      </c>
      <c r="H118" s="163">
        <f t="shared" si="32"/>
        <v>4.8253005018088455</v>
      </c>
      <c r="I118" s="72"/>
      <c r="J118" s="97"/>
      <c r="K118" s="72"/>
      <c r="L118" s="82">
        <f>SUM(L110:L117)</f>
        <v>132519.79751424</v>
      </c>
      <c r="N118" s="82">
        <f>SUM(N110:N117)</f>
        <v>73622.109730133336</v>
      </c>
      <c r="P118" s="246">
        <f>SUM(P110:P117)</f>
        <v>73760</v>
      </c>
      <c r="Q118" s="71"/>
      <c r="R118" s="247">
        <f t="shared" si="36"/>
        <v>137.89026986666431</v>
      </c>
      <c r="S118" s="77"/>
      <c r="T118" s="83">
        <f t="shared" si="37"/>
        <v>1.872946460949165E-3</v>
      </c>
      <c r="V118" s="246">
        <f>SUM(V110:V117)</f>
        <v>1844</v>
      </c>
      <c r="W118" s="266"/>
      <c r="X118" s="266"/>
      <c r="Y118" s="266"/>
      <c r="Z118" s="266"/>
      <c r="AA118" s="266"/>
      <c r="AB118" s="266"/>
      <c r="AC118" s="266"/>
      <c r="AD118" s="266"/>
      <c r="AE118" s="266"/>
      <c r="AF118" s="266"/>
      <c r="AG118" s="266"/>
      <c r="AH118" s="266"/>
      <c r="AI118" s="266"/>
      <c r="AJ118" s="266"/>
      <c r="AK118" s="72"/>
      <c r="AL118" s="72"/>
    </row>
    <row r="119" spans="2:38" s="68" customFormat="1">
      <c r="C119" s="73"/>
      <c r="D119" s="73"/>
      <c r="E119" s="73"/>
      <c r="F119" s="76"/>
      <c r="G119" s="76"/>
      <c r="H119" s="80"/>
      <c r="I119" s="72"/>
      <c r="J119" s="72"/>
      <c r="K119" s="72"/>
      <c r="P119" s="118"/>
      <c r="Q119" s="71"/>
      <c r="R119" s="74"/>
      <c r="S119" s="77"/>
      <c r="T119" s="75"/>
      <c r="V119" s="118"/>
      <c r="W119" s="288"/>
      <c r="X119" s="288"/>
      <c r="Y119" s="288"/>
      <c r="Z119" s="288"/>
      <c r="AA119" s="288"/>
      <c r="AB119" s="288"/>
      <c r="AC119" s="288"/>
      <c r="AD119" s="288"/>
      <c r="AE119" s="288"/>
      <c r="AF119" s="288"/>
      <c r="AG119" s="288"/>
      <c r="AH119" s="288"/>
      <c r="AI119" s="288"/>
      <c r="AJ119" s="288"/>
      <c r="AK119" s="72"/>
      <c r="AL119" s="72"/>
    </row>
    <row r="120" spans="2:38" s="68" customFormat="1">
      <c r="B120" s="68" t="s">
        <v>1476</v>
      </c>
      <c r="C120" s="73" t="s">
        <v>1524</v>
      </c>
      <c r="D120" s="73" t="s">
        <v>1525</v>
      </c>
      <c r="E120" s="73" t="s">
        <v>1526</v>
      </c>
      <c r="F120" s="102">
        <v>3294</v>
      </c>
      <c r="G120" s="102">
        <v>16595</v>
      </c>
      <c r="H120" s="80">
        <f t="shared" ref="H120:H127" si="40">G120/F120</f>
        <v>5.0379477838494235</v>
      </c>
      <c r="I120" s="72"/>
      <c r="J120" s="104">
        <f t="shared" ref="J120:J126" si="41">$J$17</f>
        <v>4.8599999999999997E-2</v>
      </c>
      <c r="K120" s="72"/>
      <c r="L120" s="69">
        <f t="shared" ref="L120:L126" si="42">G120*((1+J120)^2)</f>
        <v>18247.230726199999</v>
      </c>
      <c r="N120" s="69">
        <f t="shared" ref="N120:N126" si="43">L120/$N$6</f>
        <v>10137.350403444443</v>
      </c>
      <c r="P120" s="81">
        <f t="shared" ref="P120:P202" si="44">ROUNDUP(N120/40,0)*40</f>
        <v>10160</v>
      </c>
      <c r="Q120" s="71"/>
      <c r="R120" s="74">
        <f t="shared" si="36"/>
        <v>22.649596555556855</v>
      </c>
      <c r="S120" s="77"/>
      <c r="T120" s="75">
        <f t="shared" si="37"/>
        <v>2.2342718416698934E-3</v>
      </c>
      <c r="U120" s="69"/>
      <c r="V120" s="81">
        <f t="shared" ref="V120:V126" si="45">P120/40</f>
        <v>254</v>
      </c>
      <c r="W120" s="287"/>
      <c r="X120" s="287"/>
      <c r="Y120" s="287"/>
      <c r="Z120" s="287"/>
      <c r="AA120" s="287"/>
      <c r="AB120" s="287"/>
      <c r="AC120" s="287"/>
      <c r="AD120" s="287"/>
      <c r="AE120" s="287"/>
      <c r="AF120" s="287"/>
      <c r="AG120" s="287"/>
      <c r="AH120" s="287"/>
      <c r="AI120" s="287"/>
      <c r="AJ120" s="287"/>
      <c r="AK120" s="72"/>
      <c r="AL120" s="72"/>
    </row>
    <row r="121" spans="2:38" s="68" customFormat="1">
      <c r="B121" s="68" t="s">
        <v>1476</v>
      </c>
      <c r="C121" s="73" t="s">
        <v>1524</v>
      </c>
      <c r="D121" s="73" t="s">
        <v>1525</v>
      </c>
      <c r="E121" s="73" t="s">
        <v>1525</v>
      </c>
      <c r="F121" s="102">
        <v>3216</v>
      </c>
      <c r="G121" s="102">
        <v>17030</v>
      </c>
      <c r="H121" s="80">
        <f t="shared" si="40"/>
        <v>5.2953980099502491</v>
      </c>
      <c r="I121" s="72"/>
      <c r="J121" s="104">
        <f t="shared" si="41"/>
        <v>4.8599999999999997E-2</v>
      </c>
      <c r="K121" s="72"/>
      <c r="L121" s="69">
        <f t="shared" si="42"/>
        <v>18725.540178799998</v>
      </c>
      <c r="N121" s="69">
        <f t="shared" si="43"/>
        <v>10403.077877111109</v>
      </c>
      <c r="P121" s="81">
        <f t="shared" si="44"/>
        <v>10440</v>
      </c>
      <c r="Q121" s="71"/>
      <c r="R121" s="74">
        <f t="shared" si="36"/>
        <v>36.922122888890954</v>
      </c>
      <c r="S121" s="77"/>
      <c r="T121" s="75">
        <f t="shared" si="37"/>
        <v>3.5491537528645391E-3</v>
      </c>
      <c r="U121" s="69"/>
      <c r="V121" s="81">
        <f t="shared" si="45"/>
        <v>261</v>
      </c>
      <c r="W121" s="287"/>
      <c r="X121" s="287"/>
      <c r="Y121" s="287"/>
      <c r="Z121" s="287"/>
      <c r="AA121" s="287"/>
      <c r="AB121" s="287"/>
      <c r="AC121" s="287"/>
      <c r="AD121" s="287"/>
      <c r="AE121" s="287"/>
      <c r="AF121" s="287"/>
      <c r="AG121" s="287"/>
      <c r="AH121" s="287"/>
      <c r="AI121" s="287"/>
      <c r="AJ121" s="287"/>
      <c r="AK121" s="72"/>
      <c r="AL121" s="72"/>
    </row>
    <row r="122" spans="2:38" s="68" customFormat="1">
      <c r="B122" s="68" t="s">
        <v>1476</v>
      </c>
      <c r="C122" s="73" t="s">
        <v>1524</v>
      </c>
      <c r="D122" s="73" t="s">
        <v>1525</v>
      </c>
      <c r="E122" s="73" t="s">
        <v>1527</v>
      </c>
      <c r="F122" s="102">
        <v>1441</v>
      </c>
      <c r="G122" s="102">
        <v>7285</v>
      </c>
      <c r="H122" s="80">
        <f t="shared" si="40"/>
        <v>5.0555170020818876</v>
      </c>
      <c r="I122" s="72"/>
      <c r="J122" s="104">
        <f t="shared" si="41"/>
        <v>4.8599999999999997E-2</v>
      </c>
      <c r="K122" s="72"/>
      <c r="L122" s="69">
        <f t="shared" si="42"/>
        <v>8010.3088785999998</v>
      </c>
      <c r="N122" s="69">
        <f t="shared" si="43"/>
        <v>4450.1715992222216</v>
      </c>
      <c r="P122" s="81">
        <f t="shared" si="44"/>
        <v>4480</v>
      </c>
      <c r="Q122" s="71"/>
      <c r="R122" s="74">
        <f t="shared" si="36"/>
        <v>29.82840077777837</v>
      </c>
      <c r="S122" s="77"/>
      <c r="T122" s="75">
        <f t="shared" si="37"/>
        <v>6.7027529417049052E-3</v>
      </c>
      <c r="U122" s="69"/>
      <c r="V122" s="81">
        <f t="shared" si="45"/>
        <v>112</v>
      </c>
      <c r="W122" s="287"/>
      <c r="X122" s="287"/>
      <c r="Y122" s="287"/>
      <c r="Z122" s="287"/>
      <c r="AA122" s="287"/>
      <c r="AB122" s="287"/>
      <c r="AC122" s="287"/>
      <c r="AD122" s="287"/>
      <c r="AE122" s="287"/>
      <c r="AF122" s="287"/>
      <c r="AG122" s="287"/>
      <c r="AH122" s="287"/>
      <c r="AI122" s="287"/>
      <c r="AJ122" s="287"/>
      <c r="AK122" s="72"/>
      <c r="AL122" s="72"/>
    </row>
    <row r="123" spans="2:38" s="68" customFormat="1">
      <c r="B123" s="68" t="s">
        <v>1476</v>
      </c>
      <c r="C123" s="73" t="s">
        <v>1524</v>
      </c>
      <c r="D123" s="73" t="s">
        <v>1525</v>
      </c>
      <c r="E123" s="73" t="s">
        <v>1528</v>
      </c>
      <c r="F123" s="102">
        <v>5533</v>
      </c>
      <c r="G123" s="102">
        <v>29181</v>
      </c>
      <c r="H123" s="80">
        <f t="shared" si="40"/>
        <v>5.2739924091812762</v>
      </c>
      <c r="I123" s="72"/>
      <c r="J123" s="104">
        <f t="shared" si="41"/>
        <v>4.8599999999999997E-2</v>
      </c>
      <c r="K123" s="72"/>
      <c r="L123" s="69">
        <f t="shared" si="42"/>
        <v>32086.317554759997</v>
      </c>
      <c r="N123" s="69">
        <f t="shared" si="43"/>
        <v>17825.731974866663</v>
      </c>
      <c r="P123" s="81">
        <f t="shared" si="44"/>
        <v>17840</v>
      </c>
      <c r="Q123" s="71"/>
      <c r="R123" s="74">
        <f t="shared" si="36"/>
        <v>14.268025133336778</v>
      </c>
      <c r="S123" s="77"/>
      <c r="T123" s="75">
        <f t="shared" si="37"/>
        <v>8.0041734911385056E-4</v>
      </c>
      <c r="U123" s="69"/>
      <c r="V123" s="81">
        <f t="shared" si="45"/>
        <v>446</v>
      </c>
      <c r="W123" s="287"/>
      <c r="X123" s="287"/>
      <c r="Y123" s="287"/>
      <c r="Z123" s="287"/>
      <c r="AA123" s="287"/>
      <c r="AB123" s="287"/>
      <c r="AC123" s="287"/>
      <c r="AD123" s="287"/>
      <c r="AE123" s="287"/>
      <c r="AF123" s="287"/>
      <c r="AG123" s="287"/>
      <c r="AH123" s="287"/>
      <c r="AI123" s="287"/>
      <c r="AJ123" s="287"/>
      <c r="AK123" s="72"/>
      <c r="AL123" s="72"/>
    </row>
    <row r="124" spans="2:38" s="68" customFormat="1">
      <c r="B124" s="68" t="s">
        <v>1476</v>
      </c>
      <c r="C124" s="73" t="s">
        <v>1524</v>
      </c>
      <c r="D124" s="73" t="s">
        <v>1525</v>
      </c>
      <c r="E124" s="73" t="s">
        <v>1529</v>
      </c>
      <c r="F124" s="102">
        <v>2643</v>
      </c>
      <c r="G124" s="102">
        <v>14012</v>
      </c>
      <c r="H124" s="80">
        <f t="shared" si="40"/>
        <v>5.3015512674990539</v>
      </c>
      <c r="I124" s="72"/>
      <c r="J124" s="104">
        <f t="shared" si="41"/>
        <v>4.8599999999999997E-2</v>
      </c>
      <c r="K124" s="72"/>
      <c r="L124" s="69">
        <f t="shared" si="42"/>
        <v>15407.06218352</v>
      </c>
      <c r="N124" s="69">
        <f t="shared" si="43"/>
        <v>8559.4789908444436</v>
      </c>
      <c r="P124" s="81">
        <f t="shared" si="44"/>
        <v>8560</v>
      </c>
      <c r="Q124" s="71"/>
      <c r="R124" s="74">
        <f t="shared" si="36"/>
        <v>0.52100915555638494</v>
      </c>
      <c r="S124" s="77"/>
      <c r="T124" s="75">
        <f t="shared" si="37"/>
        <v>6.0869260397002771E-5</v>
      </c>
      <c r="U124" s="69"/>
      <c r="V124" s="81">
        <f t="shared" si="45"/>
        <v>214</v>
      </c>
      <c r="W124" s="287"/>
      <c r="X124" s="287"/>
      <c r="Y124" s="287"/>
      <c r="Z124" s="287"/>
      <c r="AA124" s="287"/>
      <c r="AB124" s="287"/>
      <c r="AC124" s="287"/>
      <c r="AD124" s="287"/>
      <c r="AE124" s="287"/>
      <c r="AF124" s="287"/>
      <c r="AG124" s="287"/>
      <c r="AH124" s="287"/>
      <c r="AI124" s="287"/>
      <c r="AJ124" s="287"/>
      <c r="AK124" s="72"/>
      <c r="AL124" s="72"/>
    </row>
    <row r="125" spans="2:38" s="68" customFormat="1">
      <c r="B125" s="68" t="s">
        <v>1476</v>
      </c>
      <c r="C125" s="73" t="s">
        <v>1524</v>
      </c>
      <c r="D125" s="73" t="s">
        <v>1525</v>
      </c>
      <c r="E125" s="73" t="s">
        <v>1530</v>
      </c>
      <c r="F125" s="102">
        <v>2173</v>
      </c>
      <c r="G125" s="102">
        <v>12311</v>
      </c>
      <c r="H125" s="80">
        <f t="shared" si="40"/>
        <v>5.6654394845835254</v>
      </c>
      <c r="I125" s="72"/>
      <c r="J125" s="104">
        <f t="shared" si="41"/>
        <v>4.8599999999999997E-2</v>
      </c>
      <c r="K125" s="72"/>
      <c r="L125" s="69">
        <f t="shared" si="42"/>
        <v>13536.707289559999</v>
      </c>
      <c r="N125" s="69">
        <f t="shared" si="43"/>
        <v>7520.3929386444443</v>
      </c>
      <c r="P125" s="81">
        <f t="shared" si="44"/>
        <v>7560</v>
      </c>
      <c r="Q125" s="71"/>
      <c r="R125" s="74">
        <f t="shared" si="36"/>
        <v>39.607061355555743</v>
      </c>
      <c r="S125" s="77"/>
      <c r="T125" s="75">
        <f t="shared" si="37"/>
        <v>5.2666212628372233E-3</v>
      </c>
      <c r="U125" s="69"/>
      <c r="V125" s="81">
        <f t="shared" si="45"/>
        <v>189</v>
      </c>
      <c r="W125" s="287"/>
      <c r="X125" s="287"/>
      <c r="Y125" s="287"/>
      <c r="Z125" s="287"/>
      <c r="AA125" s="287"/>
      <c r="AB125" s="287"/>
      <c r="AC125" s="287"/>
      <c r="AD125" s="287"/>
      <c r="AE125" s="287"/>
      <c r="AF125" s="287"/>
      <c r="AG125" s="287"/>
      <c r="AH125" s="287"/>
      <c r="AI125" s="287"/>
      <c r="AJ125" s="287"/>
      <c r="AK125" s="72"/>
      <c r="AL125" s="72"/>
    </row>
    <row r="126" spans="2:38" s="68" customFormat="1">
      <c r="B126" s="68" t="s">
        <v>1476</v>
      </c>
      <c r="C126" s="73" t="s">
        <v>1524</v>
      </c>
      <c r="D126" s="73" t="s">
        <v>1525</v>
      </c>
      <c r="E126" s="73" t="s">
        <v>1531</v>
      </c>
      <c r="F126" s="102">
        <v>3217</v>
      </c>
      <c r="G126" s="102">
        <v>17155</v>
      </c>
      <c r="H126" s="80">
        <f t="shared" si="40"/>
        <v>5.3326080198943115</v>
      </c>
      <c r="I126" s="72"/>
      <c r="J126" s="104">
        <f t="shared" si="41"/>
        <v>4.8599999999999997E-2</v>
      </c>
      <c r="K126" s="72"/>
      <c r="L126" s="69">
        <f t="shared" si="42"/>
        <v>18862.985423800001</v>
      </c>
      <c r="N126" s="69">
        <f t="shared" si="43"/>
        <v>10479.436346555556</v>
      </c>
      <c r="P126" s="81">
        <f t="shared" si="44"/>
        <v>10480</v>
      </c>
      <c r="Q126" s="71"/>
      <c r="R126" s="74">
        <f t="shared" si="36"/>
        <v>0.56365344444384391</v>
      </c>
      <c r="S126" s="77"/>
      <c r="T126" s="75">
        <f t="shared" si="37"/>
        <v>5.3786618459599583E-5</v>
      </c>
      <c r="U126" s="69"/>
      <c r="V126" s="81">
        <f t="shared" si="45"/>
        <v>262</v>
      </c>
      <c r="W126" s="287"/>
      <c r="X126" s="287"/>
      <c r="Y126" s="287"/>
      <c r="Z126" s="287"/>
      <c r="AA126" s="287"/>
      <c r="AB126" s="287"/>
      <c r="AC126" s="287"/>
      <c r="AD126" s="287"/>
      <c r="AE126" s="287"/>
      <c r="AF126" s="287"/>
      <c r="AG126" s="287"/>
      <c r="AH126" s="287"/>
      <c r="AI126" s="287"/>
      <c r="AJ126" s="287"/>
      <c r="AK126" s="72"/>
      <c r="AL126" s="72"/>
    </row>
    <row r="127" spans="2:38" s="68" customFormat="1" ht="15" thickBot="1">
      <c r="B127" s="97" t="s">
        <v>1476</v>
      </c>
      <c r="C127" s="98" t="s">
        <v>1524</v>
      </c>
      <c r="D127" s="98" t="s">
        <v>1525</v>
      </c>
      <c r="E127" s="73"/>
      <c r="F127" s="82">
        <f>SUM(F120:F126)</f>
        <v>21517</v>
      </c>
      <c r="G127" s="82">
        <f>SUM(G120:G126)</f>
        <v>113569</v>
      </c>
      <c r="H127" s="163">
        <f t="shared" si="40"/>
        <v>5.2781056838778637</v>
      </c>
      <c r="I127" s="72"/>
      <c r="J127" s="97"/>
      <c r="K127" s="72"/>
      <c r="L127" s="82">
        <f>SUM(L120:L126)</f>
        <v>124876.15223523999</v>
      </c>
      <c r="N127" s="82">
        <f>SUM(N120:N126)</f>
        <v>69375.640130688873</v>
      </c>
      <c r="P127" s="246">
        <f>SUM(P120:P126)</f>
        <v>69520</v>
      </c>
      <c r="Q127" s="71"/>
      <c r="R127" s="247">
        <f t="shared" si="36"/>
        <v>144.35986931112711</v>
      </c>
      <c r="S127" s="77"/>
      <c r="T127" s="83">
        <f t="shared" si="37"/>
        <v>2.0808437808888538E-3</v>
      </c>
      <c r="U127" s="69"/>
      <c r="V127" s="246">
        <f>SUM(V120:V126)</f>
        <v>1738</v>
      </c>
      <c r="W127" s="266"/>
      <c r="X127" s="266"/>
      <c r="Y127" s="266"/>
      <c r="Z127" s="266"/>
      <c r="AA127" s="266"/>
      <c r="AB127" s="266"/>
      <c r="AC127" s="266"/>
      <c r="AD127" s="266"/>
      <c r="AE127" s="266"/>
      <c r="AF127" s="266"/>
      <c r="AG127" s="266"/>
      <c r="AH127" s="266"/>
      <c r="AI127" s="266"/>
      <c r="AJ127" s="266"/>
      <c r="AK127" s="72"/>
      <c r="AL127" s="72"/>
    </row>
    <row r="128" spans="2:38" s="68" customFormat="1">
      <c r="C128" s="73"/>
      <c r="D128" s="73"/>
      <c r="E128" s="73"/>
      <c r="F128" s="76"/>
      <c r="G128" s="76"/>
      <c r="H128" s="80"/>
      <c r="I128" s="72"/>
      <c r="J128" s="72"/>
      <c r="K128" s="72"/>
      <c r="P128" s="81"/>
      <c r="Q128" s="71"/>
      <c r="R128" s="74"/>
      <c r="S128" s="77"/>
      <c r="T128" s="75"/>
      <c r="U128" s="69"/>
      <c r="V128" s="81"/>
      <c r="W128" s="287"/>
      <c r="X128" s="287"/>
      <c r="Y128" s="287"/>
      <c r="Z128" s="287"/>
      <c r="AA128" s="287"/>
      <c r="AB128" s="287"/>
      <c r="AC128" s="287"/>
      <c r="AD128" s="287"/>
      <c r="AE128" s="287"/>
      <c r="AF128" s="287"/>
      <c r="AG128" s="287"/>
      <c r="AH128" s="287"/>
      <c r="AI128" s="287"/>
      <c r="AJ128" s="287"/>
      <c r="AK128" s="72"/>
      <c r="AL128" s="72"/>
    </row>
    <row r="129" spans="2:38" s="68" customFormat="1">
      <c r="B129" s="68" t="s">
        <v>1476</v>
      </c>
      <c r="C129" s="73" t="s">
        <v>3123</v>
      </c>
      <c r="D129" s="73" t="s">
        <v>3199</v>
      </c>
      <c r="E129" s="73" t="s">
        <v>1532</v>
      </c>
      <c r="F129" s="102">
        <v>1901</v>
      </c>
      <c r="G129" s="102">
        <v>10513</v>
      </c>
      <c r="H129" s="80">
        <f t="shared" ref="H129:H144" si="46">G129/F129</f>
        <v>5.530247238295634</v>
      </c>
      <c r="I129" s="72"/>
      <c r="J129" s="104">
        <f t="shared" ref="J129:J134" si="47">$J$16</f>
        <v>2.87E-2</v>
      </c>
      <c r="K129" s="72"/>
      <c r="L129" s="69">
        <f t="shared" ref="L129:L144" si="48">G129*((1+J129)^2)</f>
        <v>11125.10565297</v>
      </c>
      <c r="N129" s="69">
        <f t="shared" ref="N129:N144" si="49">L129/$N$6</f>
        <v>6180.6142516499995</v>
      </c>
      <c r="P129" s="81">
        <f t="shared" ref="P129:P144" si="50">ROUNDUP(N129/40,0)*40</f>
        <v>6200</v>
      </c>
      <c r="Q129" s="71"/>
      <c r="R129" s="74">
        <f t="shared" ref="R129:R144" si="51">P129-N129</f>
        <v>19.38574835000054</v>
      </c>
      <c r="S129" s="77"/>
      <c r="T129" s="75">
        <f t="shared" ref="T129:T144" si="52">R129/N129</f>
        <v>3.1365407321489527E-3</v>
      </c>
      <c r="U129" s="69"/>
      <c r="V129" s="81">
        <f t="shared" ref="V129:V144" si="53">P129/40</f>
        <v>155</v>
      </c>
      <c r="W129" s="287"/>
      <c r="X129" s="287"/>
      <c r="Y129" s="287"/>
      <c r="Z129" s="287"/>
      <c r="AA129" s="287"/>
      <c r="AB129" s="287"/>
      <c r="AC129" s="287"/>
      <c r="AD129" s="287"/>
      <c r="AE129" s="287"/>
      <c r="AF129" s="287"/>
      <c r="AG129" s="287"/>
      <c r="AH129" s="287"/>
      <c r="AI129" s="287"/>
      <c r="AJ129" s="287"/>
      <c r="AK129" s="72"/>
      <c r="AL129" s="80"/>
    </row>
    <row r="130" spans="2:38" s="68" customFormat="1">
      <c r="B130" s="68" t="s">
        <v>1476</v>
      </c>
      <c r="C130" s="73" t="s">
        <v>3123</v>
      </c>
      <c r="D130" s="73" t="s">
        <v>3199</v>
      </c>
      <c r="E130" s="73" t="s">
        <v>3200</v>
      </c>
      <c r="F130" s="102">
        <v>2202</v>
      </c>
      <c r="G130" s="102">
        <v>12722</v>
      </c>
      <c r="H130" s="80">
        <f t="shared" si="46"/>
        <v>5.7774750227066303</v>
      </c>
      <c r="I130" s="72"/>
      <c r="J130" s="104">
        <f t="shared" si="47"/>
        <v>2.87E-2</v>
      </c>
      <c r="K130" s="72"/>
      <c r="L130" s="69">
        <f t="shared" si="48"/>
        <v>13462.721784179999</v>
      </c>
      <c r="N130" s="69">
        <f t="shared" si="49"/>
        <v>7479.2898800999992</v>
      </c>
      <c r="P130" s="81">
        <f t="shared" si="50"/>
        <v>7480</v>
      </c>
      <c r="Q130" s="71"/>
      <c r="R130" s="74">
        <f t="shared" si="51"/>
        <v>0.71011990000079095</v>
      </c>
      <c r="S130" s="77"/>
      <c r="T130" s="75">
        <f t="shared" si="52"/>
        <v>9.4944829172912939E-5</v>
      </c>
      <c r="U130" s="69"/>
      <c r="V130" s="81">
        <f t="shared" si="53"/>
        <v>187</v>
      </c>
      <c r="W130" s="287"/>
      <c r="X130" s="287"/>
      <c r="Y130" s="287"/>
      <c r="Z130" s="287"/>
      <c r="AA130" s="287"/>
      <c r="AB130" s="287"/>
      <c r="AC130" s="287"/>
      <c r="AD130" s="287"/>
      <c r="AE130" s="287"/>
      <c r="AF130" s="287"/>
      <c r="AG130" s="287"/>
      <c r="AH130" s="287"/>
      <c r="AI130" s="287"/>
      <c r="AJ130" s="287"/>
      <c r="AK130" s="72"/>
      <c r="AL130" s="80"/>
    </row>
    <row r="131" spans="2:38" s="68" customFormat="1">
      <c r="B131" s="68" t="s">
        <v>1476</v>
      </c>
      <c r="C131" s="73" t="s">
        <v>3123</v>
      </c>
      <c r="D131" s="73" t="s">
        <v>3199</v>
      </c>
      <c r="E131" s="73" t="s">
        <v>3201</v>
      </c>
      <c r="F131" s="102">
        <v>2173</v>
      </c>
      <c r="G131" s="102">
        <v>11410</v>
      </c>
      <c r="H131" s="80">
        <f t="shared" si="46"/>
        <v>5.2508053382420616</v>
      </c>
      <c r="I131" s="72"/>
      <c r="J131" s="104">
        <f t="shared" si="47"/>
        <v>2.87E-2</v>
      </c>
      <c r="K131" s="72"/>
      <c r="L131" s="69">
        <f t="shared" si="48"/>
        <v>12074.332302899998</v>
      </c>
      <c r="N131" s="69">
        <f t="shared" si="49"/>
        <v>6707.9623904999989</v>
      </c>
      <c r="P131" s="81">
        <f t="shared" si="50"/>
        <v>6720</v>
      </c>
      <c r="Q131" s="71"/>
      <c r="R131" s="74">
        <f t="shared" si="51"/>
        <v>12.037609500001054</v>
      </c>
      <c r="S131" s="77"/>
      <c r="T131" s="75">
        <f t="shared" si="52"/>
        <v>1.7945254906391616E-3</v>
      </c>
      <c r="U131" s="69"/>
      <c r="V131" s="81">
        <f t="shared" si="53"/>
        <v>168</v>
      </c>
      <c r="W131" s="287"/>
      <c r="X131" s="287"/>
      <c r="Y131" s="287"/>
      <c r="Z131" s="287"/>
      <c r="AA131" s="287"/>
      <c r="AB131" s="287"/>
      <c r="AC131" s="287"/>
      <c r="AD131" s="287"/>
      <c r="AE131" s="287"/>
      <c r="AF131" s="287"/>
      <c r="AG131" s="287"/>
      <c r="AH131" s="287"/>
      <c r="AI131" s="287"/>
      <c r="AJ131" s="287"/>
      <c r="AK131" s="72"/>
      <c r="AL131" s="80"/>
    </row>
    <row r="132" spans="2:38" s="68" customFormat="1">
      <c r="B132" s="68" t="s">
        <v>1476</v>
      </c>
      <c r="C132" s="73" t="s">
        <v>3123</v>
      </c>
      <c r="D132" s="73" t="s">
        <v>3199</v>
      </c>
      <c r="E132" s="73" t="s">
        <v>3202</v>
      </c>
      <c r="F132" s="102">
        <v>2026</v>
      </c>
      <c r="G132" s="102">
        <v>10667</v>
      </c>
      <c r="H132" s="80">
        <f t="shared" si="46"/>
        <v>5.2650542941757159</v>
      </c>
      <c r="I132" s="72"/>
      <c r="J132" s="104">
        <f t="shared" si="47"/>
        <v>2.87E-2</v>
      </c>
      <c r="K132" s="72"/>
      <c r="L132" s="69">
        <f t="shared" si="48"/>
        <v>11288.07210123</v>
      </c>
      <c r="N132" s="69">
        <f t="shared" si="49"/>
        <v>6271.1511673499999</v>
      </c>
      <c r="P132" s="81">
        <f t="shared" si="50"/>
        <v>6280</v>
      </c>
      <c r="Q132" s="71"/>
      <c r="R132" s="74">
        <f t="shared" si="51"/>
        <v>8.8488326500000767</v>
      </c>
      <c r="S132" s="77"/>
      <c r="T132" s="75">
        <f t="shared" si="52"/>
        <v>1.4110380078334688E-3</v>
      </c>
      <c r="U132" s="69"/>
      <c r="V132" s="81">
        <f t="shared" si="53"/>
        <v>157</v>
      </c>
      <c r="W132" s="287"/>
      <c r="X132" s="287"/>
      <c r="Y132" s="287"/>
      <c r="Z132" s="287"/>
      <c r="AA132" s="287"/>
      <c r="AB132" s="287"/>
      <c r="AC132" s="287"/>
      <c r="AD132" s="287"/>
      <c r="AE132" s="287"/>
      <c r="AF132" s="287"/>
      <c r="AG132" s="287"/>
      <c r="AH132" s="287"/>
      <c r="AI132" s="287"/>
      <c r="AJ132" s="287"/>
      <c r="AK132" s="72"/>
      <c r="AL132" s="80"/>
    </row>
    <row r="133" spans="2:38" s="68" customFormat="1">
      <c r="B133" s="68" t="s">
        <v>1476</v>
      </c>
      <c r="C133" s="73" t="s">
        <v>3123</v>
      </c>
      <c r="D133" s="73" t="s">
        <v>3199</v>
      </c>
      <c r="E133" s="73" t="s">
        <v>3203</v>
      </c>
      <c r="F133" s="102">
        <v>2108</v>
      </c>
      <c r="G133" s="102">
        <v>10566</v>
      </c>
      <c r="H133" s="80">
        <f t="shared" si="46"/>
        <v>5.0123339658444026</v>
      </c>
      <c r="I133" s="72"/>
      <c r="J133" s="104">
        <f t="shared" si="47"/>
        <v>2.87E-2</v>
      </c>
      <c r="K133" s="72"/>
      <c r="L133" s="69">
        <f t="shared" si="48"/>
        <v>11181.19150854</v>
      </c>
      <c r="N133" s="69">
        <f t="shared" si="49"/>
        <v>6211.7730603</v>
      </c>
      <c r="P133" s="81">
        <f t="shared" si="50"/>
        <v>6240</v>
      </c>
      <c r="Q133" s="71"/>
      <c r="R133" s="74">
        <f t="shared" si="51"/>
        <v>28.226939700000003</v>
      </c>
      <c r="S133" s="77"/>
      <c r="T133" s="75">
        <f t="shared" si="52"/>
        <v>4.5441034992731643E-3</v>
      </c>
      <c r="U133" s="69"/>
      <c r="V133" s="81">
        <f t="shared" si="53"/>
        <v>156</v>
      </c>
      <c r="W133" s="287"/>
      <c r="X133" s="287"/>
      <c r="Y133" s="287"/>
      <c r="Z133" s="287"/>
      <c r="AA133" s="287"/>
      <c r="AB133" s="287"/>
      <c r="AC133" s="287"/>
      <c r="AD133" s="287"/>
      <c r="AE133" s="287"/>
      <c r="AF133" s="287"/>
      <c r="AG133" s="287"/>
      <c r="AH133" s="287"/>
      <c r="AI133" s="287"/>
      <c r="AJ133" s="287"/>
      <c r="AK133" s="72"/>
      <c r="AL133" s="80"/>
    </row>
    <row r="134" spans="2:38" s="68" customFormat="1">
      <c r="B134" s="68" t="s">
        <v>1476</v>
      </c>
      <c r="C134" s="73" t="s">
        <v>3123</v>
      </c>
      <c r="D134" s="73" t="s">
        <v>3199</v>
      </c>
      <c r="E134" s="73" t="s">
        <v>3204</v>
      </c>
      <c r="F134" s="102">
        <v>2236</v>
      </c>
      <c r="G134" s="102">
        <v>10957</v>
      </c>
      <c r="H134" s="80">
        <f t="shared" si="46"/>
        <v>4.9002683363148476</v>
      </c>
      <c r="I134" s="72"/>
      <c r="J134" s="104">
        <f t="shared" si="47"/>
        <v>2.87E-2</v>
      </c>
      <c r="K134" s="72"/>
      <c r="L134" s="69">
        <f t="shared" si="48"/>
        <v>11594.956971329999</v>
      </c>
      <c r="N134" s="69">
        <f t="shared" si="49"/>
        <v>6441.6427618499993</v>
      </c>
      <c r="P134" s="81">
        <f t="shared" si="50"/>
        <v>6480</v>
      </c>
      <c r="Q134" s="71"/>
      <c r="R134" s="74">
        <f t="shared" si="51"/>
        <v>38.35723815000074</v>
      </c>
      <c r="S134" s="77"/>
      <c r="T134" s="75">
        <f t="shared" si="52"/>
        <v>5.9545739445794384E-3</v>
      </c>
      <c r="U134" s="69"/>
      <c r="V134" s="81">
        <f t="shared" si="53"/>
        <v>162</v>
      </c>
      <c r="W134" s="287"/>
      <c r="X134" s="287"/>
      <c r="Y134" s="287"/>
      <c r="Z134" s="287"/>
      <c r="AA134" s="287"/>
      <c r="AB134" s="287"/>
      <c r="AC134" s="287"/>
      <c r="AD134" s="287"/>
      <c r="AE134" s="287"/>
      <c r="AF134" s="287"/>
      <c r="AG134" s="287"/>
      <c r="AH134" s="287"/>
      <c r="AI134" s="287"/>
      <c r="AJ134" s="287"/>
      <c r="AK134" s="72"/>
      <c r="AL134" s="80"/>
    </row>
    <row r="135" spans="2:38" s="68" customFormat="1" ht="15" thickBot="1">
      <c r="B135" s="95" t="s">
        <v>1476</v>
      </c>
      <c r="C135" s="96" t="s">
        <v>3123</v>
      </c>
      <c r="D135" s="96" t="s">
        <v>3199</v>
      </c>
      <c r="E135" s="73"/>
      <c r="F135" s="84">
        <f>SUM(F129:F134)</f>
        <v>12646</v>
      </c>
      <c r="G135" s="84">
        <f>SUM(G129:G134)</f>
        <v>66835</v>
      </c>
      <c r="H135" s="159">
        <f t="shared" si="46"/>
        <v>5.285070377985134</v>
      </c>
      <c r="J135" s="95"/>
      <c r="L135" s="84">
        <f>SUM(L129:L134)</f>
        <v>70726.380321150005</v>
      </c>
      <c r="N135" s="84">
        <f>SUM(N129:N134)</f>
        <v>39292.433511750001</v>
      </c>
      <c r="P135" s="248">
        <f>SUM(P129:P134)</f>
        <v>39400</v>
      </c>
      <c r="Q135" s="71"/>
      <c r="R135" s="175">
        <f>SUM(R129:R134)</f>
        <v>107.5664882500032</v>
      </c>
      <c r="S135" s="77"/>
      <c r="T135" s="85">
        <f t="shared" si="52"/>
        <v>2.7375878416346124E-3</v>
      </c>
      <c r="U135" s="69"/>
      <c r="V135" s="248">
        <f>SUM(V129:V134)</f>
        <v>985</v>
      </c>
      <c r="W135" s="266"/>
      <c r="X135" s="266"/>
      <c r="Y135" s="266"/>
      <c r="Z135" s="266"/>
      <c r="AA135" s="266"/>
      <c r="AB135" s="266"/>
      <c r="AC135" s="266"/>
      <c r="AD135" s="266"/>
      <c r="AE135" s="266"/>
      <c r="AF135" s="266"/>
      <c r="AG135" s="266"/>
      <c r="AH135" s="266"/>
      <c r="AI135" s="266"/>
      <c r="AJ135" s="266"/>
      <c r="AK135" s="72"/>
      <c r="AL135" s="80"/>
    </row>
    <row r="136" spans="2:38" s="68" customFormat="1">
      <c r="B136" s="68" t="s">
        <v>1476</v>
      </c>
      <c r="C136" s="73" t="s">
        <v>3123</v>
      </c>
      <c r="D136" s="73" t="s">
        <v>3205</v>
      </c>
      <c r="E136" s="73" t="s">
        <v>3206</v>
      </c>
      <c r="F136" s="102">
        <v>4644</v>
      </c>
      <c r="G136" s="102">
        <v>21907</v>
      </c>
      <c r="H136" s="80">
        <f t="shared" si="46"/>
        <v>4.717269595176572</v>
      </c>
      <c r="I136" s="72"/>
      <c r="J136" s="104">
        <f t="shared" ref="J136:J144" si="54">$J$16</f>
        <v>2.87E-2</v>
      </c>
      <c r="K136" s="72"/>
      <c r="L136" s="69">
        <f t="shared" si="48"/>
        <v>23182.506376829999</v>
      </c>
      <c r="N136" s="69">
        <f t="shared" si="49"/>
        <v>12879.170209349999</v>
      </c>
      <c r="P136" s="81">
        <f t="shared" si="50"/>
        <v>12880</v>
      </c>
      <c r="Q136" s="71"/>
      <c r="R136" s="74">
        <f t="shared" si="51"/>
        <v>0.82979065000108676</v>
      </c>
      <c r="S136" s="77"/>
      <c r="T136" s="75">
        <f t="shared" si="52"/>
        <v>6.4428890721443896E-5</v>
      </c>
      <c r="U136" s="69"/>
      <c r="V136" s="81">
        <f t="shared" si="53"/>
        <v>322</v>
      </c>
      <c r="W136" s="287"/>
      <c r="X136" s="287"/>
      <c r="Y136" s="287"/>
      <c r="Z136" s="287"/>
      <c r="AA136" s="287"/>
      <c r="AB136" s="287"/>
      <c r="AC136" s="287"/>
      <c r="AD136" s="287"/>
      <c r="AE136" s="287"/>
      <c r="AF136" s="287"/>
      <c r="AG136" s="287"/>
      <c r="AH136" s="287"/>
      <c r="AI136" s="287"/>
      <c r="AJ136" s="287"/>
      <c r="AK136" s="72"/>
      <c r="AL136" s="80"/>
    </row>
    <row r="137" spans="2:38" s="68" customFormat="1">
      <c r="B137" s="68" t="s">
        <v>1476</v>
      </c>
      <c r="C137" s="73" t="s">
        <v>3123</v>
      </c>
      <c r="D137" s="73" t="s">
        <v>3205</v>
      </c>
      <c r="E137" s="73" t="s">
        <v>3207</v>
      </c>
      <c r="F137" s="102">
        <v>4714</v>
      </c>
      <c r="G137" s="102">
        <v>23217</v>
      </c>
      <c r="H137" s="80">
        <f t="shared" si="46"/>
        <v>4.9251166737378025</v>
      </c>
      <c r="I137" s="72"/>
      <c r="J137" s="104">
        <f t="shared" si="54"/>
        <v>2.87E-2</v>
      </c>
      <c r="K137" s="72"/>
      <c r="L137" s="69">
        <f t="shared" si="48"/>
        <v>24568.77941073</v>
      </c>
      <c r="N137" s="69">
        <f t="shared" si="49"/>
        <v>13649.32189485</v>
      </c>
      <c r="P137" s="81">
        <f t="shared" si="50"/>
        <v>13680</v>
      </c>
      <c r="Q137" s="71"/>
      <c r="R137" s="74">
        <f t="shared" si="51"/>
        <v>30.678105150000192</v>
      </c>
      <c r="S137" s="77"/>
      <c r="T137" s="75">
        <f t="shared" si="52"/>
        <v>2.2475918867130894E-3</v>
      </c>
      <c r="U137" s="69"/>
      <c r="V137" s="81">
        <f t="shared" si="53"/>
        <v>342</v>
      </c>
      <c r="W137" s="287"/>
      <c r="X137" s="287"/>
      <c r="Y137" s="287"/>
      <c r="Z137" s="287"/>
      <c r="AA137" s="287"/>
      <c r="AB137" s="287"/>
      <c r="AC137" s="287"/>
      <c r="AD137" s="287"/>
      <c r="AE137" s="287"/>
      <c r="AF137" s="287"/>
      <c r="AG137" s="287"/>
      <c r="AH137" s="287"/>
      <c r="AI137" s="287"/>
      <c r="AJ137" s="287"/>
      <c r="AK137" s="72"/>
      <c r="AL137" s="80"/>
    </row>
    <row r="138" spans="2:38" s="68" customFormat="1">
      <c r="B138" s="68" t="s">
        <v>1476</v>
      </c>
      <c r="C138" s="73" t="s">
        <v>3123</v>
      </c>
      <c r="D138" s="73" t="s">
        <v>3205</v>
      </c>
      <c r="E138" s="73" t="s">
        <v>3208</v>
      </c>
      <c r="F138" s="102">
        <v>4248</v>
      </c>
      <c r="G138" s="102">
        <v>18823</v>
      </c>
      <c r="H138" s="80">
        <f t="shared" si="46"/>
        <v>4.4310263653483997</v>
      </c>
      <c r="I138" s="72"/>
      <c r="J138" s="104">
        <f t="shared" si="54"/>
        <v>2.87E-2</v>
      </c>
      <c r="K138" s="72"/>
      <c r="L138" s="69">
        <f t="shared" si="48"/>
        <v>19918.94451687</v>
      </c>
      <c r="N138" s="69">
        <f t="shared" si="49"/>
        <v>11066.08028715</v>
      </c>
      <c r="P138" s="81">
        <f t="shared" si="50"/>
        <v>11080</v>
      </c>
      <c r="Q138" s="71"/>
      <c r="R138" s="74">
        <f t="shared" si="51"/>
        <v>13.919712849999996</v>
      </c>
      <c r="S138" s="77"/>
      <c r="T138" s="75">
        <f t="shared" si="52"/>
        <v>1.2578720277462339E-3</v>
      </c>
      <c r="U138" s="69"/>
      <c r="V138" s="81">
        <f t="shared" si="53"/>
        <v>277</v>
      </c>
      <c r="W138" s="287"/>
      <c r="X138" s="287"/>
      <c r="Y138" s="287"/>
      <c r="Z138" s="287"/>
      <c r="AA138" s="287"/>
      <c r="AB138" s="287"/>
      <c r="AC138" s="287"/>
      <c r="AD138" s="287"/>
      <c r="AE138" s="287"/>
      <c r="AF138" s="287"/>
      <c r="AG138" s="287"/>
      <c r="AH138" s="287"/>
      <c r="AI138" s="287"/>
      <c r="AJ138" s="287"/>
      <c r="AK138" s="72"/>
      <c r="AL138" s="80"/>
    </row>
    <row r="139" spans="2:38" s="68" customFormat="1">
      <c r="B139" s="68" t="s">
        <v>1476</v>
      </c>
      <c r="C139" s="73" t="s">
        <v>3123</v>
      </c>
      <c r="D139" s="73" t="s">
        <v>3205</v>
      </c>
      <c r="E139" s="73" t="s">
        <v>3209</v>
      </c>
      <c r="F139" s="102">
        <v>2836</v>
      </c>
      <c r="G139" s="102">
        <v>14922</v>
      </c>
      <c r="H139" s="80">
        <f t="shared" si="46"/>
        <v>5.2616361071932296</v>
      </c>
      <c r="I139" s="72"/>
      <c r="J139" s="104">
        <f t="shared" si="54"/>
        <v>2.87E-2</v>
      </c>
      <c r="K139" s="72"/>
      <c r="L139" s="69">
        <f t="shared" si="48"/>
        <v>15790.81390218</v>
      </c>
      <c r="N139" s="69">
        <f t="shared" si="49"/>
        <v>8772.6743900999991</v>
      </c>
      <c r="P139" s="81">
        <f t="shared" si="50"/>
        <v>8800</v>
      </c>
      <c r="Q139" s="71"/>
      <c r="R139" s="74">
        <f t="shared" si="51"/>
        <v>27.325609900000927</v>
      </c>
      <c r="S139" s="77"/>
      <c r="T139" s="75">
        <f t="shared" si="52"/>
        <v>3.1148551382276304E-3</v>
      </c>
      <c r="U139" s="69"/>
      <c r="V139" s="81">
        <f t="shared" si="53"/>
        <v>220</v>
      </c>
      <c r="W139" s="287"/>
      <c r="X139" s="287"/>
      <c r="Y139" s="287"/>
      <c r="Z139" s="287"/>
      <c r="AA139" s="287"/>
      <c r="AB139" s="287"/>
      <c r="AC139" s="287"/>
      <c r="AD139" s="287"/>
      <c r="AE139" s="287"/>
      <c r="AF139" s="287"/>
      <c r="AG139" s="287"/>
      <c r="AH139" s="287"/>
      <c r="AI139" s="287"/>
      <c r="AJ139" s="287"/>
      <c r="AK139" s="72"/>
      <c r="AL139" s="80"/>
    </row>
    <row r="140" spans="2:38" s="68" customFormat="1">
      <c r="B140" s="68" t="s">
        <v>1476</v>
      </c>
      <c r="C140" s="73" t="s">
        <v>3123</v>
      </c>
      <c r="D140" s="73" t="s">
        <v>3205</v>
      </c>
      <c r="E140" s="73" t="s">
        <v>3210</v>
      </c>
      <c r="F140" s="102">
        <v>3994</v>
      </c>
      <c r="G140" s="102">
        <v>20997</v>
      </c>
      <c r="H140" s="80">
        <f t="shared" si="46"/>
        <v>5.257135703555333</v>
      </c>
      <c r="I140" s="72"/>
      <c r="J140" s="104">
        <f t="shared" si="54"/>
        <v>2.87E-2</v>
      </c>
      <c r="K140" s="72"/>
      <c r="L140" s="69">
        <f t="shared" si="48"/>
        <v>22219.52281893</v>
      </c>
      <c r="N140" s="69">
        <f t="shared" si="49"/>
        <v>12344.179343849999</v>
      </c>
      <c r="P140" s="81">
        <f t="shared" si="50"/>
        <v>12360</v>
      </c>
      <c r="Q140" s="71"/>
      <c r="R140" s="74">
        <f t="shared" si="51"/>
        <v>15.820656150001014</v>
      </c>
      <c r="S140" s="77"/>
      <c r="T140" s="75">
        <f t="shared" si="52"/>
        <v>1.2816288316390213E-3</v>
      </c>
      <c r="U140" s="69"/>
      <c r="V140" s="81">
        <f t="shared" si="53"/>
        <v>309</v>
      </c>
      <c r="W140" s="287"/>
      <c r="X140" s="287"/>
      <c r="Y140" s="287"/>
      <c r="Z140" s="287"/>
      <c r="AA140" s="287"/>
      <c r="AB140" s="287"/>
      <c r="AC140" s="287"/>
      <c r="AD140" s="287"/>
      <c r="AE140" s="287"/>
      <c r="AF140" s="287"/>
      <c r="AG140" s="287"/>
      <c r="AH140" s="287"/>
      <c r="AI140" s="287"/>
      <c r="AJ140" s="287"/>
      <c r="AK140" s="72"/>
      <c r="AL140" s="80"/>
    </row>
    <row r="141" spans="2:38" s="68" customFormat="1">
      <c r="B141" s="68" t="s">
        <v>1476</v>
      </c>
      <c r="C141" s="73" t="s">
        <v>3123</v>
      </c>
      <c r="D141" s="73" t="s">
        <v>3205</v>
      </c>
      <c r="E141" s="73" t="s">
        <v>3211</v>
      </c>
      <c r="F141" s="102">
        <v>2177</v>
      </c>
      <c r="G141" s="102">
        <v>11044</v>
      </c>
      <c r="H141" s="80">
        <f t="shared" si="46"/>
        <v>5.0730362884703721</v>
      </c>
      <c r="I141" s="72"/>
      <c r="J141" s="104">
        <f t="shared" si="54"/>
        <v>2.87E-2</v>
      </c>
      <c r="K141" s="72"/>
      <c r="L141" s="69">
        <f t="shared" si="48"/>
        <v>11687.02243236</v>
      </c>
      <c r="N141" s="69">
        <f t="shared" si="49"/>
        <v>6492.7902402</v>
      </c>
      <c r="P141" s="81">
        <f t="shared" si="50"/>
        <v>6520</v>
      </c>
      <c r="Q141" s="71"/>
      <c r="R141" s="74">
        <f t="shared" si="51"/>
        <v>27.209759800000029</v>
      </c>
      <c r="S141" s="77"/>
      <c r="T141" s="75">
        <f t="shared" si="52"/>
        <v>4.1907652632193881E-3</v>
      </c>
      <c r="U141" s="69"/>
      <c r="V141" s="81">
        <f t="shared" si="53"/>
        <v>163</v>
      </c>
      <c r="W141" s="287"/>
      <c r="X141" s="287"/>
      <c r="Y141" s="287"/>
      <c r="Z141" s="287"/>
      <c r="AA141" s="287"/>
      <c r="AB141" s="287"/>
      <c r="AC141" s="287"/>
      <c r="AD141" s="287"/>
      <c r="AE141" s="287"/>
      <c r="AF141" s="287"/>
      <c r="AG141" s="287"/>
      <c r="AH141" s="287"/>
      <c r="AI141" s="287"/>
      <c r="AJ141" s="287"/>
      <c r="AK141" s="72"/>
      <c r="AL141" s="80"/>
    </row>
    <row r="142" spans="2:38" s="68" customFormat="1">
      <c r="B142" s="68" t="s">
        <v>1476</v>
      </c>
      <c r="C142" s="73" t="s">
        <v>3123</v>
      </c>
      <c r="D142" s="73" t="s">
        <v>3205</v>
      </c>
      <c r="E142" s="73" t="s">
        <v>3212</v>
      </c>
      <c r="F142" s="102">
        <v>3682</v>
      </c>
      <c r="G142" s="102">
        <v>16862</v>
      </c>
      <c r="H142" s="80">
        <f t="shared" si="46"/>
        <v>4.579576317218903</v>
      </c>
      <c r="I142" s="72"/>
      <c r="J142" s="104">
        <f t="shared" si="54"/>
        <v>2.87E-2</v>
      </c>
      <c r="K142" s="72"/>
      <c r="L142" s="69">
        <f t="shared" si="48"/>
        <v>17843.767860780001</v>
      </c>
      <c r="N142" s="69">
        <f t="shared" si="49"/>
        <v>9913.204367100001</v>
      </c>
      <c r="P142" s="81">
        <f t="shared" si="50"/>
        <v>9920</v>
      </c>
      <c r="Q142" s="71"/>
      <c r="R142" s="74">
        <f t="shared" si="51"/>
        <v>6.7956328999989637</v>
      </c>
      <c r="S142" s="77"/>
      <c r="T142" s="75">
        <f t="shared" si="52"/>
        <v>6.8551324560122545E-4</v>
      </c>
      <c r="U142" s="69"/>
      <c r="V142" s="81">
        <f t="shared" si="53"/>
        <v>248</v>
      </c>
      <c r="W142" s="287"/>
      <c r="X142" s="287"/>
      <c r="Y142" s="287"/>
      <c r="Z142" s="287"/>
      <c r="AA142" s="287"/>
      <c r="AB142" s="287"/>
      <c r="AC142" s="287"/>
      <c r="AD142" s="287"/>
      <c r="AE142" s="287"/>
      <c r="AF142" s="287"/>
      <c r="AG142" s="287"/>
      <c r="AH142" s="287"/>
      <c r="AI142" s="287"/>
      <c r="AJ142" s="287"/>
      <c r="AK142" s="72"/>
      <c r="AL142" s="80"/>
    </row>
    <row r="143" spans="2:38" s="68" customFormat="1">
      <c r="B143" s="68" t="s">
        <v>1476</v>
      </c>
      <c r="C143" s="73" t="s">
        <v>3123</v>
      </c>
      <c r="D143" s="73" t="s">
        <v>3205</v>
      </c>
      <c r="E143" s="73" t="s">
        <v>3213</v>
      </c>
      <c r="F143" s="102">
        <v>2361</v>
      </c>
      <c r="G143" s="102">
        <v>13163</v>
      </c>
      <c r="H143" s="80">
        <f t="shared" si="46"/>
        <v>5.575180008470987</v>
      </c>
      <c r="I143" s="72"/>
      <c r="J143" s="104">
        <f t="shared" si="54"/>
        <v>2.87E-2</v>
      </c>
      <c r="K143" s="72"/>
      <c r="L143" s="69">
        <f t="shared" si="48"/>
        <v>13929.398431469999</v>
      </c>
      <c r="N143" s="69">
        <f t="shared" si="49"/>
        <v>7738.554684149999</v>
      </c>
      <c r="P143" s="81">
        <f t="shared" si="50"/>
        <v>7760</v>
      </c>
      <c r="Q143" s="71"/>
      <c r="R143" s="74">
        <f t="shared" si="51"/>
        <v>21.445315850000952</v>
      </c>
      <c r="S143" s="77"/>
      <c r="T143" s="75">
        <f t="shared" si="52"/>
        <v>2.7712301231036015E-3</v>
      </c>
      <c r="U143" s="69"/>
      <c r="V143" s="81">
        <f t="shared" si="53"/>
        <v>194</v>
      </c>
      <c r="W143" s="287"/>
      <c r="X143" s="287"/>
      <c r="Y143" s="287"/>
      <c r="Z143" s="287"/>
      <c r="AA143" s="287"/>
      <c r="AB143" s="287"/>
      <c r="AC143" s="287"/>
      <c r="AD143" s="287"/>
      <c r="AE143" s="287"/>
      <c r="AF143" s="287"/>
      <c r="AG143" s="287"/>
      <c r="AH143" s="287"/>
      <c r="AI143" s="287"/>
      <c r="AJ143" s="287"/>
      <c r="AK143" s="72"/>
      <c r="AL143" s="80"/>
    </row>
    <row r="144" spans="2:38" s="68" customFormat="1">
      <c r="B144" s="68" t="s">
        <v>1476</v>
      </c>
      <c r="C144" s="73" t="s">
        <v>3123</v>
      </c>
      <c r="D144" s="73" t="s">
        <v>3205</v>
      </c>
      <c r="E144" s="73" t="s">
        <v>3214</v>
      </c>
      <c r="F144" s="102">
        <v>3467</v>
      </c>
      <c r="G144" s="102">
        <v>16375</v>
      </c>
      <c r="H144" s="80">
        <f t="shared" si="46"/>
        <v>4.7231035477357945</v>
      </c>
      <c r="I144" s="72"/>
      <c r="J144" s="104">
        <f t="shared" si="54"/>
        <v>2.87E-2</v>
      </c>
      <c r="K144" s="72"/>
      <c r="L144" s="69">
        <f t="shared" si="48"/>
        <v>17328.412923749998</v>
      </c>
      <c r="N144" s="69">
        <f t="shared" si="49"/>
        <v>9626.8960687499984</v>
      </c>
      <c r="P144" s="81">
        <f t="shared" si="50"/>
        <v>9640</v>
      </c>
      <c r="Q144" s="71"/>
      <c r="R144" s="74">
        <f t="shared" si="51"/>
        <v>13.103931250001551</v>
      </c>
      <c r="S144" s="77"/>
      <c r="T144" s="75">
        <f t="shared" si="52"/>
        <v>1.3611792582386346E-3</v>
      </c>
      <c r="U144" s="69"/>
      <c r="V144" s="81">
        <f t="shared" si="53"/>
        <v>241</v>
      </c>
      <c r="W144" s="287"/>
      <c r="X144" s="287"/>
      <c r="Y144" s="287"/>
      <c r="Z144" s="287"/>
      <c r="AA144" s="287"/>
      <c r="AB144" s="287"/>
      <c r="AC144" s="287"/>
      <c r="AD144" s="287"/>
      <c r="AE144" s="287"/>
      <c r="AF144" s="287"/>
      <c r="AG144" s="287"/>
      <c r="AH144" s="287"/>
      <c r="AI144" s="287"/>
      <c r="AJ144" s="287"/>
      <c r="AK144" s="72"/>
      <c r="AL144" s="80"/>
    </row>
    <row r="145" spans="2:38" s="68" customFormat="1" ht="15" thickBot="1">
      <c r="B145" s="95" t="s">
        <v>1476</v>
      </c>
      <c r="C145" s="96" t="s">
        <v>3123</v>
      </c>
      <c r="D145" s="96" t="s">
        <v>3205</v>
      </c>
      <c r="E145" s="73"/>
      <c r="F145" s="84">
        <f>SUM(F136:F144)</f>
        <v>32123</v>
      </c>
      <c r="G145" s="84">
        <f>SUM(G136:G144)</f>
        <v>157310</v>
      </c>
      <c r="H145" s="159">
        <f t="shared" ref="H145:H146" si="55">G145/F145</f>
        <v>4.8971142172275313</v>
      </c>
      <c r="J145" s="95"/>
      <c r="L145" s="84">
        <f>SUM(L136:L144)</f>
        <v>166469.16867390001</v>
      </c>
      <c r="N145" s="84">
        <f>SUM(N136:N144)</f>
        <v>92482.8714855</v>
      </c>
      <c r="P145" s="248">
        <f>SUM(P136:P144)</f>
        <v>92640</v>
      </c>
      <c r="Q145" s="71"/>
      <c r="R145" s="175">
        <f>SUM(R136:R144)</f>
        <v>157.12851450000471</v>
      </c>
      <c r="S145" s="77"/>
      <c r="T145" s="85">
        <f t="shared" ref="T145:T146" si="56">R145/N145</f>
        <v>1.6990012526226571E-3</v>
      </c>
      <c r="U145" s="69"/>
      <c r="V145" s="248">
        <f>SUM(V136:V144)</f>
        <v>2316</v>
      </c>
      <c r="W145" s="266"/>
      <c r="X145" s="266"/>
      <c r="Y145" s="266"/>
      <c r="Z145" s="266"/>
      <c r="AA145" s="266"/>
      <c r="AB145" s="266"/>
      <c r="AC145" s="266"/>
      <c r="AD145" s="266"/>
      <c r="AE145" s="266"/>
      <c r="AF145" s="266"/>
      <c r="AG145" s="266"/>
      <c r="AH145" s="266"/>
      <c r="AI145" s="266"/>
      <c r="AJ145" s="266"/>
      <c r="AK145" s="72"/>
      <c r="AL145" s="80"/>
    </row>
    <row r="146" spans="2:38" s="68" customFormat="1" ht="15" thickBot="1">
      <c r="E146" s="73"/>
      <c r="F146" s="249">
        <f>F145+F135</f>
        <v>44769</v>
      </c>
      <c r="G146" s="249">
        <f>G145+G135</f>
        <v>224145</v>
      </c>
      <c r="H146" s="161">
        <f t="shared" si="55"/>
        <v>5.00670106546941</v>
      </c>
      <c r="J146" s="188"/>
      <c r="L146" s="249">
        <f>L145+L135</f>
        <v>237195.54899505002</v>
      </c>
      <c r="N146" s="249">
        <f>N145+N135</f>
        <v>131775.30499725</v>
      </c>
      <c r="P146" s="250">
        <f>P145+P135</f>
        <v>132040</v>
      </c>
      <c r="Q146" s="71"/>
      <c r="R146" s="251">
        <f>R145+R135</f>
        <v>264.69500275000792</v>
      </c>
      <c r="S146" s="77"/>
      <c r="T146" s="86">
        <f t="shared" si="56"/>
        <v>2.0086844250182673E-3</v>
      </c>
      <c r="U146" s="69"/>
      <c r="V146" s="250">
        <f>V145+V135</f>
        <v>3301</v>
      </c>
      <c r="W146" s="266"/>
      <c r="X146" s="266"/>
      <c r="Y146" s="266"/>
      <c r="Z146" s="266"/>
      <c r="AA146" s="266"/>
      <c r="AB146" s="266"/>
      <c r="AC146" s="266"/>
      <c r="AD146" s="266"/>
      <c r="AE146" s="266"/>
      <c r="AF146" s="266"/>
      <c r="AG146" s="266"/>
      <c r="AH146" s="266"/>
      <c r="AI146" s="266"/>
      <c r="AJ146" s="266"/>
      <c r="AK146" s="72"/>
      <c r="AL146" s="72"/>
    </row>
    <row r="147" spans="2:38" s="68" customFormat="1">
      <c r="C147" s="73"/>
      <c r="D147" s="73"/>
      <c r="E147" s="73"/>
      <c r="F147" s="76"/>
      <c r="G147" s="76"/>
      <c r="H147" s="80"/>
      <c r="I147" s="72"/>
      <c r="J147" s="72"/>
      <c r="K147" s="72"/>
      <c r="P147" s="81"/>
      <c r="Q147" s="71"/>
      <c r="R147" s="74"/>
      <c r="S147" s="77"/>
      <c r="T147" s="75"/>
      <c r="U147" s="69"/>
      <c r="V147" s="81"/>
      <c r="W147" s="287"/>
      <c r="X147" s="287"/>
      <c r="Y147" s="287"/>
      <c r="Z147" s="287"/>
      <c r="AA147" s="287"/>
      <c r="AB147" s="287"/>
      <c r="AC147" s="287"/>
      <c r="AD147" s="287"/>
      <c r="AE147" s="287"/>
      <c r="AF147" s="287"/>
      <c r="AG147" s="287"/>
      <c r="AH147" s="287"/>
      <c r="AI147" s="287"/>
      <c r="AJ147" s="287"/>
      <c r="AK147" s="72"/>
      <c r="AL147" s="72"/>
    </row>
    <row r="148" spans="2:38" s="68" customFormat="1">
      <c r="B148" s="68" t="s">
        <v>1476</v>
      </c>
      <c r="C148" s="73" t="s">
        <v>1533</v>
      </c>
      <c r="D148" s="73" t="s">
        <v>1872</v>
      </c>
      <c r="E148" s="73" t="s">
        <v>1477</v>
      </c>
      <c r="F148" s="102">
        <v>3866</v>
      </c>
      <c r="G148" s="102">
        <v>16646</v>
      </c>
      <c r="H148" s="80">
        <f t="shared" ref="H148:H162" si="57">G148/F148</f>
        <v>4.3057423693740304</v>
      </c>
      <c r="J148" s="104">
        <f>$J$29</f>
        <v>1.1299999999999999E-2</v>
      </c>
      <c r="L148" s="69">
        <f>G148*((1+J148)^2)</f>
        <v>17024.325127740001</v>
      </c>
      <c r="N148" s="69">
        <f>L148/$N$6</f>
        <v>9457.9584043000013</v>
      </c>
      <c r="P148" s="81">
        <f t="shared" si="44"/>
        <v>9480</v>
      </c>
      <c r="Q148" s="71"/>
      <c r="R148" s="74">
        <f t="shared" si="36"/>
        <v>22.041595699998652</v>
      </c>
      <c r="S148" s="77"/>
      <c r="T148" s="75">
        <f t="shared" si="37"/>
        <v>2.3304813531403964E-3</v>
      </c>
      <c r="U148" s="69"/>
      <c r="V148" s="81">
        <f>P148/40</f>
        <v>237</v>
      </c>
      <c r="W148" s="287"/>
      <c r="X148" s="287"/>
      <c r="Y148" s="287"/>
      <c r="Z148" s="287"/>
      <c r="AA148" s="287"/>
      <c r="AB148" s="287"/>
      <c r="AC148" s="287"/>
      <c r="AD148" s="287"/>
      <c r="AE148" s="287"/>
      <c r="AF148" s="287"/>
      <c r="AG148" s="287"/>
      <c r="AH148" s="287"/>
      <c r="AI148" s="287"/>
      <c r="AJ148" s="287"/>
      <c r="AK148" s="72"/>
      <c r="AL148" s="72"/>
    </row>
    <row r="149" spans="2:38" s="68" customFormat="1">
      <c r="B149" s="68" t="s">
        <v>1476</v>
      </c>
      <c r="C149" s="73" t="s">
        <v>1533</v>
      </c>
      <c r="D149" s="73" t="s">
        <v>1872</v>
      </c>
      <c r="E149" s="73" t="s">
        <v>1534</v>
      </c>
      <c r="F149" s="102">
        <v>4062</v>
      </c>
      <c r="G149" s="102">
        <v>16227</v>
      </c>
      <c r="H149" s="80">
        <f t="shared" si="57"/>
        <v>3.9948301329394389</v>
      </c>
      <c r="J149" s="104">
        <f>$J$29</f>
        <v>1.1299999999999999E-2</v>
      </c>
      <c r="L149" s="69">
        <f>G149*((1+J149)^2)</f>
        <v>16595.802225630003</v>
      </c>
      <c r="N149" s="69">
        <f>L149/$N$6</f>
        <v>9219.8901253500007</v>
      </c>
      <c r="P149" s="81">
        <f t="shared" si="44"/>
        <v>9240</v>
      </c>
      <c r="Q149" s="71"/>
      <c r="R149" s="74">
        <f t="shared" si="36"/>
        <v>20.109874649999256</v>
      </c>
      <c r="S149" s="77"/>
      <c r="T149" s="75">
        <f t="shared" si="37"/>
        <v>2.1811403798302699E-3</v>
      </c>
      <c r="U149" s="69"/>
      <c r="V149" s="81">
        <f>P149/40</f>
        <v>231</v>
      </c>
      <c r="W149" s="287"/>
      <c r="X149" s="287"/>
      <c r="Y149" s="287"/>
      <c r="Z149" s="287"/>
      <c r="AA149" s="287"/>
      <c r="AB149" s="287"/>
      <c r="AC149" s="287"/>
      <c r="AD149" s="287"/>
      <c r="AE149" s="287"/>
      <c r="AF149" s="287"/>
      <c r="AG149" s="287"/>
      <c r="AH149" s="287"/>
      <c r="AI149" s="287"/>
      <c r="AJ149" s="287"/>
      <c r="AK149" s="72"/>
      <c r="AL149" s="72"/>
    </row>
    <row r="150" spans="2:38" s="68" customFormat="1">
      <c r="B150" s="68" t="s">
        <v>1476</v>
      </c>
      <c r="C150" s="73" t="s">
        <v>1533</v>
      </c>
      <c r="D150" s="73" t="s">
        <v>1872</v>
      </c>
      <c r="E150" s="73" t="s">
        <v>1535</v>
      </c>
      <c r="F150" s="102">
        <v>2029</v>
      </c>
      <c r="G150" s="102">
        <v>8190</v>
      </c>
      <c r="H150" s="80">
        <f t="shared" si="57"/>
        <v>4.0364711680630849</v>
      </c>
      <c r="J150" s="104">
        <f>$J$29</f>
        <v>1.1299999999999999E-2</v>
      </c>
      <c r="L150" s="69">
        <f>G150*((1+J150)^2)</f>
        <v>8376.1397811000024</v>
      </c>
      <c r="N150" s="69">
        <f>L150/$N$6</f>
        <v>4653.4109895000011</v>
      </c>
      <c r="P150" s="81">
        <f t="shared" si="44"/>
        <v>4680</v>
      </c>
      <c r="Q150" s="71"/>
      <c r="R150" s="74">
        <f t="shared" si="36"/>
        <v>26.589010499998949</v>
      </c>
      <c r="S150" s="77"/>
      <c r="T150" s="75">
        <f t="shared" si="37"/>
        <v>5.7138753830243312E-3</v>
      </c>
      <c r="U150" s="69"/>
      <c r="V150" s="81">
        <f>P150/40</f>
        <v>117</v>
      </c>
      <c r="W150" s="287"/>
      <c r="X150" s="287"/>
      <c r="Y150" s="287"/>
      <c r="Z150" s="287"/>
      <c r="AA150" s="287"/>
      <c r="AB150" s="287"/>
      <c r="AC150" s="287"/>
      <c r="AD150" s="287"/>
      <c r="AE150" s="287"/>
      <c r="AF150" s="287"/>
      <c r="AG150" s="287"/>
      <c r="AH150" s="287"/>
      <c r="AI150" s="287"/>
      <c r="AJ150" s="287"/>
      <c r="AK150" s="72"/>
      <c r="AL150" s="72"/>
    </row>
    <row r="151" spans="2:38" s="68" customFormat="1" ht="15" thickBot="1">
      <c r="B151" s="95" t="s">
        <v>1476</v>
      </c>
      <c r="C151" s="96" t="s">
        <v>1533</v>
      </c>
      <c r="D151" s="96" t="s">
        <v>1872</v>
      </c>
      <c r="E151" s="73"/>
      <c r="F151" s="84">
        <f>SUM(F148:F150)</f>
        <v>9957</v>
      </c>
      <c r="G151" s="84">
        <f>SUM(G148:G150)</f>
        <v>41063</v>
      </c>
      <c r="H151" s="159">
        <f t="shared" si="57"/>
        <v>4.1240333433765191</v>
      </c>
      <c r="J151" s="95"/>
      <c r="L151" s="84">
        <f>SUM(L148:L150)</f>
        <v>41996.267134470007</v>
      </c>
      <c r="N151" s="84">
        <f>SUM(N148:N150)</f>
        <v>23331.25951915</v>
      </c>
      <c r="P151" s="248">
        <f t="shared" ref="P151:V151" si="58">SUM(P148:P150)</f>
        <v>23400</v>
      </c>
      <c r="Q151" s="71"/>
      <c r="R151" s="252">
        <f t="shared" si="36"/>
        <v>68.740480849999585</v>
      </c>
      <c r="S151" s="77"/>
      <c r="T151" s="85">
        <f t="shared" si="37"/>
        <v>2.9462824668157446E-3</v>
      </c>
      <c r="U151" s="69"/>
      <c r="V151" s="248">
        <f t="shared" si="58"/>
        <v>585</v>
      </c>
      <c r="W151" s="266"/>
      <c r="X151" s="266"/>
      <c r="Y151" s="266"/>
      <c r="Z151" s="266"/>
      <c r="AA151" s="266"/>
      <c r="AB151" s="266"/>
      <c r="AC151" s="266"/>
      <c r="AD151" s="266"/>
      <c r="AE151" s="266"/>
      <c r="AF151" s="266"/>
      <c r="AG151" s="266"/>
      <c r="AH151" s="266"/>
      <c r="AI151" s="266"/>
      <c r="AJ151" s="266"/>
      <c r="AK151" s="72"/>
      <c r="AL151" s="72"/>
    </row>
    <row r="152" spans="2:38" s="68" customFormat="1">
      <c r="B152" s="68" t="s">
        <v>1476</v>
      </c>
      <c r="C152" s="73" t="s">
        <v>1533</v>
      </c>
      <c r="D152" s="73" t="s">
        <v>1536</v>
      </c>
      <c r="E152" s="73" t="s">
        <v>1537</v>
      </c>
      <c r="F152" s="102">
        <v>2807</v>
      </c>
      <c r="G152" s="102">
        <v>13510</v>
      </c>
      <c r="H152" s="80">
        <f t="shared" si="57"/>
        <v>4.8129675810473813</v>
      </c>
      <c r="J152" s="104">
        <f t="shared" ref="J152:J160" si="59">$J$29</f>
        <v>1.1299999999999999E-2</v>
      </c>
      <c r="L152" s="69">
        <f t="shared" ref="L152:L160" si="60">G152*((1+J152)^2)</f>
        <v>13817.051091900003</v>
      </c>
      <c r="N152" s="69">
        <f t="shared" ref="N152:N160" si="61">L152/$N$6</f>
        <v>7676.1394955000014</v>
      </c>
      <c r="P152" s="81">
        <f t="shared" si="44"/>
        <v>7680</v>
      </c>
      <c r="Q152" s="71"/>
      <c r="R152" s="74">
        <f t="shared" si="36"/>
        <v>3.8605044999985694</v>
      </c>
      <c r="S152" s="77"/>
      <c r="T152" s="75">
        <f t="shared" si="37"/>
        <v>5.0292266083253447E-4</v>
      </c>
      <c r="U152" s="69"/>
      <c r="V152" s="81">
        <f t="shared" ref="V152:V160" si="62">P152/40</f>
        <v>192</v>
      </c>
      <c r="W152" s="287"/>
      <c r="X152" s="287"/>
      <c r="Y152" s="287"/>
      <c r="Z152" s="287"/>
      <c r="AA152" s="287"/>
      <c r="AB152" s="287"/>
      <c r="AC152" s="287"/>
      <c r="AD152" s="287"/>
      <c r="AE152" s="287"/>
      <c r="AF152" s="287"/>
      <c r="AG152" s="287"/>
      <c r="AH152" s="287"/>
      <c r="AI152" s="287"/>
      <c r="AJ152" s="287"/>
      <c r="AK152" s="72"/>
      <c r="AL152" s="72"/>
    </row>
    <row r="153" spans="2:38" s="68" customFormat="1">
      <c r="B153" s="68" t="s">
        <v>1476</v>
      </c>
      <c r="C153" s="73" t="s">
        <v>1533</v>
      </c>
      <c r="D153" s="73" t="s">
        <v>1536</v>
      </c>
      <c r="E153" s="73" t="s">
        <v>1538</v>
      </c>
      <c r="F153" s="102">
        <v>3007</v>
      </c>
      <c r="G153" s="102">
        <v>14425</v>
      </c>
      <c r="H153" s="80">
        <f t="shared" si="57"/>
        <v>4.7971400066511469</v>
      </c>
      <c r="J153" s="104">
        <f t="shared" si="59"/>
        <v>1.1299999999999999E-2</v>
      </c>
      <c r="L153" s="69">
        <f t="shared" si="60"/>
        <v>14752.846928250003</v>
      </c>
      <c r="N153" s="69">
        <f t="shared" si="61"/>
        <v>8196.0260712500021</v>
      </c>
      <c r="P153" s="81">
        <f t="shared" si="44"/>
        <v>8200</v>
      </c>
      <c r="Q153" s="71"/>
      <c r="R153" s="74">
        <f t="shared" si="36"/>
        <v>3.9739287499978673</v>
      </c>
      <c r="S153" s="77"/>
      <c r="T153" s="75">
        <f t="shared" si="37"/>
        <v>4.848604330259031E-4</v>
      </c>
      <c r="U153" s="69"/>
      <c r="V153" s="81">
        <f t="shared" si="62"/>
        <v>205</v>
      </c>
      <c r="W153" s="287"/>
      <c r="X153" s="287"/>
      <c r="Y153" s="287"/>
      <c r="Z153" s="287"/>
      <c r="AA153" s="287"/>
      <c r="AB153" s="287"/>
      <c r="AC153" s="287"/>
      <c r="AD153" s="287"/>
      <c r="AE153" s="287"/>
      <c r="AF153" s="287"/>
      <c r="AG153" s="287"/>
      <c r="AH153" s="287"/>
      <c r="AI153" s="287"/>
      <c r="AJ153" s="287"/>
      <c r="AK153" s="72"/>
      <c r="AL153" s="72"/>
    </row>
    <row r="154" spans="2:38" s="68" customFormat="1">
      <c r="B154" s="68" t="s">
        <v>1476</v>
      </c>
      <c r="C154" s="73" t="s">
        <v>1533</v>
      </c>
      <c r="D154" s="73" t="s">
        <v>1536</v>
      </c>
      <c r="E154" s="73" t="s">
        <v>1539</v>
      </c>
      <c r="F154" s="102">
        <v>2694</v>
      </c>
      <c r="G154" s="102">
        <v>11645</v>
      </c>
      <c r="H154" s="80">
        <f t="shared" si="57"/>
        <v>4.3225686711210098</v>
      </c>
      <c r="J154" s="104">
        <f t="shared" si="59"/>
        <v>1.1299999999999999E-2</v>
      </c>
      <c r="L154" s="69">
        <f t="shared" si="60"/>
        <v>11909.663950050002</v>
      </c>
      <c r="N154" s="69">
        <f t="shared" si="61"/>
        <v>6616.4799722500011</v>
      </c>
      <c r="P154" s="81">
        <f t="shared" si="44"/>
        <v>6640</v>
      </c>
      <c r="Q154" s="71"/>
      <c r="R154" s="74">
        <f t="shared" si="36"/>
        <v>23.520027749998917</v>
      </c>
      <c r="S154" s="77"/>
      <c r="T154" s="75">
        <f t="shared" si="37"/>
        <v>3.5547644440312109E-3</v>
      </c>
      <c r="U154" s="69"/>
      <c r="V154" s="81">
        <f t="shared" si="62"/>
        <v>166</v>
      </c>
      <c r="W154" s="287"/>
      <c r="X154" s="287"/>
      <c r="Y154" s="287"/>
      <c r="Z154" s="287"/>
      <c r="AA154" s="287"/>
      <c r="AB154" s="287"/>
      <c r="AC154" s="287"/>
      <c r="AD154" s="287"/>
      <c r="AE154" s="287"/>
      <c r="AF154" s="287"/>
      <c r="AG154" s="287"/>
      <c r="AH154" s="287"/>
      <c r="AI154" s="287"/>
      <c r="AJ154" s="287"/>
      <c r="AK154" s="72"/>
      <c r="AL154" s="72"/>
    </row>
    <row r="155" spans="2:38" s="68" customFormat="1">
      <c r="B155" s="68" t="s">
        <v>1476</v>
      </c>
      <c r="C155" s="73" t="s">
        <v>1533</v>
      </c>
      <c r="D155" s="73" t="s">
        <v>1536</v>
      </c>
      <c r="E155" s="73" t="s">
        <v>1540</v>
      </c>
      <c r="F155" s="102">
        <v>4895</v>
      </c>
      <c r="G155" s="102">
        <v>22909</v>
      </c>
      <c r="H155" s="80">
        <f t="shared" si="57"/>
        <v>4.6800817160367725</v>
      </c>
      <c r="J155" s="104">
        <f t="shared" si="59"/>
        <v>1.1299999999999999E-2</v>
      </c>
      <c r="L155" s="69">
        <f t="shared" si="60"/>
        <v>23429.668650210006</v>
      </c>
      <c r="N155" s="69">
        <f t="shared" si="61"/>
        <v>13016.482583450002</v>
      </c>
      <c r="P155" s="81">
        <f t="shared" si="44"/>
        <v>13040</v>
      </c>
      <c r="Q155" s="71"/>
      <c r="R155" s="74">
        <f t="shared" si="36"/>
        <v>23.517416549997506</v>
      </c>
      <c r="S155" s="77"/>
      <c r="T155" s="75">
        <f t="shared" si="37"/>
        <v>1.8067412912224896E-3</v>
      </c>
      <c r="U155" s="69"/>
      <c r="V155" s="81">
        <f t="shared" si="62"/>
        <v>326</v>
      </c>
      <c r="W155" s="287"/>
      <c r="X155" s="287"/>
      <c r="Y155" s="287"/>
      <c r="Z155" s="287"/>
      <c r="AA155" s="287"/>
      <c r="AB155" s="287"/>
      <c r="AC155" s="287"/>
      <c r="AD155" s="287"/>
      <c r="AE155" s="287"/>
      <c r="AF155" s="287"/>
      <c r="AG155" s="287"/>
      <c r="AH155" s="287"/>
      <c r="AI155" s="287"/>
      <c r="AJ155" s="287"/>
      <c r="AK155" s="72"/>
      <c r="AL155" s="72"/>
    </row>
    <row r="156" spans="2:38" s="68" customFormat="1">
      <c r="B156" s="68" t="s">
        <v>1476</v>
      </c>
      <c r="C156" s="73" t="s">
        <v>1533</v>
      </c>
      <c r="D156" s="73" t="s">
        <v>1536</v>
      </c>
      <c r="E156" s="73" t="s">
        <v>1541</v>
      </c>
      <c r="F156" s="102">
        <v>4085</v>
      </c>
      <c r="G156" s="102">
        <v>19384</v>
      </c>
      <c r="H156" s="80">
        <f t="shared" si="57"/>
        <v>4.7451652386780907</v>
      </c>
      <c r="J156" s="104">
        <f t="shared" si="59"/>
        <v>1.1299999999999999E-2</v>
      </c>
      <c r="L156" s="69">
        <f t="shared" si="60"/>
        <v>19824.553542960002</v>
      </c>
      <c r="N156" s="69">
        <f t="shared" si="61"/>
        <v>11013.640857200002</v>
      </c>
      <c r="P156" s="81">
        <f t="shared" si="44"/>
        <v>11040</v>
      </c>
      <c r="Q156" s="71"/>
      <c r="R156" s="74">
        <f t="shared" si="36"/>
        <v>26.359142799998153</v>
      </c>
      <c r="S156" s="77"/>
      <c r="T156" s="75">
        <f t="shared" si="37"/>
        <v>2.3933178085034671E-3</v>
      </c>
      <c r="U156" s="69"/>
      <c r="V156" s="81">
        <f t="shared" si="62"/>
        <v>276</v>
      </c>
      <c r="W156" s="287"/>
      <c r="X156" s="287"/>
      <c r="Y156" s="287"/>
      <c r="Z156" s="287"/>
      <c r="AA156" s="287"/>
      <c r="AB156" s="287"/>
      <c r="AC156" s="287"/>
      <c r="AD156" s="287"/>
      <c r="AE156" s="287"/>
      <c r="AF156" s="287"/>
      <c r="AG156" s="287"/>
      <c r="AH156" s="287"/>
      <c r="AI156" s="287"/>
      <c r="AJ156" s="287"/>
      <c r="AK156" s="72"/>
      <c r="AL156" s="72"/>
    </row>
    <row r="157" spans="2:38" s="68" customFormat="1">
      <c r="B157" s="68" t="s">
        <v>1476</v>
      </c>
      <c r="C157" s="73" t="s">
        <v>1533</v>
      </c>
      <c r="D157" s="73" t="s">
        <v>1536</v>
      </c>
      <c r="E157" s="73" t="s">
        <v>1542</v>
      </c>
      <c r="F157" s="102">
        <v>8145</v>
      </c>
      <c r="G157" s="102">
        <v>35966</v>
      </c>
      <c r="H157" s="80">
        <f t="shared" si="57"/>
        <v>4.4157151626764888</v>
      </c>
      <c r="J157" s="104">
        <f t="shared" si="59"/>
        <v>1.1299999999999999E-2</v>
      </c>
      <c r="L157" s="69">
        <f t="shared" si="60"/>
        <v>36783.42409854001</v>
      </c>
      <c r="N157" s="69">
        <f t="shared" si="61"/>
        <v>20435.235610300006</v>
      </c>
      <c r="P157" s="81">
        <f t="shared" si="44"/>
        <v>20440</v>
      </c>
      <c r="Q157" s="71"/>
      <c r="R157" s="74">
        <f t="shared" si="36"/>
        <v>4.7643896999943536</v>
      </c>
      <c r="S157" s="77"/>
      <c r="T157" s="75">
        <f t="shared" si="37"/>
        <v>2.3314581690425681E-4</v>
      </c>
      <c r="U157" s="69"/>
      <c r="V157" s="81">
        <f t="shared" si="62"/>
        <v>511</v>
      </c>
      <c r="W157" s="287"/>
      <c r="X157" s="287"/>
      <c r="Y157" s="287"/>
      <c r="Z157" s="287"/>
      <c r="AA157" s="287"/>
      <c r="AB157" s="287"/>
      <c r="AC157" s="287"/>
      <c r="AD157" s="287"/>
      <c r="AE157" s="287"/>
      <c r="AF157" s="287"/>
      <c r="AG157" s="287"/>
      <c r="AH157" s="287"/>
      <c r="AI157" s="287"/>
      <c r="AJ157" s="287"/>
      <c r="AK157" s="72"/>
      <c r="AL157" s="72"/>
    </row>
    <row r="158" spans="2:38" s="68" customFormat="1">
      <c r="B158" s="68" t="s">
        <v>1476</v>
      </c>
      <c r="C158" s="73" t="s">
        <v>1533</v>
      </c>
      <c r="D158" s="73" t="s">
        <v>1536</v>
      </c>
      <c r="E158" s="73" t="s">
        <v>1543</v>
      </c>
      <c r="F158" s="102">
        <v>5896</v>
      </c>
      <c r="G158" s="102">
        <v>26472</v>
      </c>
      <c r="H158" s="80">
        <f t="shared" si="57"/>
        <v>4.489823609226594</v>
      </c>
      <c r="J158" s="104">
        <f t="shared" si="59"/>
        <v>1.1299999999999999E-2</v>
      </c>
      <c r="L158" s="69">
        <f t="shared" si="60"/>
        <v>27073.647409680005</v>
      </c>
      <c r="N158" s="69">
        <f t="shared" si="61"/>
        <v>15040.915227600002</v>
      </c>
      <c r="P158" s="81">
        <f t="shared" si="44"/>
        <v>15080</v>
      </c>
      <c r="Q158" s="71"/>
      <c r="R158" s="74">
        <f t="shared" si="36"/>
        <v>39.084772399997746</v>
      </c>
      <c r="S158" s="77"/>
      <c r="T158" s="75">
        <f t="shared" si="37"/>
        <v>2.5985634390304512E-3</v>
      </c>
      <c r="U158" s="69"/>
      <c r="V158" s="81">
        <f t="shared" si="62"/>
        <v>377</v>
      </c>
      <c r="W158" s="287"/>
      <c r="X158" s="287"/>
      <c r="Y158" s="287"/>
      <c r="Z158" s="287"/>
      <c r="AA158" s="287"/>
      <c r="AB158" s="287"/>
      <c r="AC158" s="287"/>
      <c r="AD158" s="287"/>
      <c r="AE158" s="287"/>
      <c r="AF158" s="287"/>
      <c r="AG158" s="287"/>
      <c r="AH158" s="287"/>
      <c r="AI158" s="287"/>
      <c r="AJ158" s="287"/>
      <c r="AK158" s="72"/>
      <c r="AL158" s="72"/>
    </row>
    <row r="159" spans="2:38" s="68" customFormat="1">
      <c r="B159" s="68" t="s">
        <v>1476</v>
      </c>
      <c r="C159" s="73" t="s">
        <v>1533</v>
      </c>
      <c r="D159" s="73" t="s">
        <v>1536</v>
      </c>
      <c r="E159" s="73" t="s">
        <v>1544</v>
      </c>
      <c r="F159" s="102">
        <v>7823</v>
      </c>
      <c r="G159" s="102">
        <v>36602</v>
      </c>
      <c r="H159" s="80">
        <f t="shared" si="57"/>
        <v>4.6787677361625972</v>
      </c>
      <c r="J159" s="104">
        <f t="shared" si="59"/>
        <v>1.1299999999999999E-2</v>
      </c>
      <c r="L159" s="69">
        <f t="shared" si="60"/>
        <v>37433.878909380008</v>
      </c>
      <c r="N159" s="69">
        <f t="shared" si="61"/>
        <v>20796.599394100005</v>
      </c>
      <c r="P159" s="81">
        <f t="shared" si="44"/>
        <v>20800</v>
      </c>
      <c r="Q159" s="71"/>
      <c r="R159" s="74">
        <f t="shared" si="36"/>
        <v>3.4006058999948436</v>
      </c>
      <c r="S159" s="77"/>
      <c r="T159" s="75">
        <f t="shared" si="37"/>
        <v>1.6351740183828301E-4</v>
      </c>
      <c r="U159" s="69"/>
      <c r="V159" s="81">
        <f t="shared" si="62"/>
        <v>520</v>
      </c>
      <c r="W159" s="287"/>
      <c r="X159" s="287"/>
      <c r="Y159" s="287"/>
      <c r="Z159" s="287"/>
      <c r="AA159" s="287"/>
      <c r="AB159" s="287"/>
      <c r="AC159" s="287"/>
      <c r="AD159" s="287"/>
      <c r="AE159" s="287"/>
      <c r="AF159" s="287"/>
      <c r="AG159" s="287"/>
      <c r="AH159" s="287"/>
      <c r="AI159" s="287"/>
      <c r="AJ159" s="287"/>
      <c r="AK159" s="72"/>
      <c r="AL159" s="72"/>
    </row>
    <row r="160" spans="2:38" s="68" customFormat="1">
      <c r="B160" s="68" t="s">
        <v>1476</v>
      </c>
      <c r="C160" s="73" t="s">
        <v>1533</v>
      </c>
      <c r="D160" s="73" t="s">
        <v>1536</v>
      </c>
      <c r="E160" s="73" t="s">
        <v>1545</v>
      </c>
      <c r="F160" s="102">
        <v>2720</v>
      </c>
      <c r="G160" s="102">
        <v>13645</v>
      </c>
      <c r="H160" s="80">
        <f t="shared" si="57"/>
        <v>5.0165441176470589</v>
      </c>
      <c r="J160" s="104">
        <f t="shared" si="59"/>
        <v>1.1299999999999999E-2</v>
      </c>
      <c r="L160" s="69">
        <f t="shared" si="60"/>
        <v>13955.119330050002</v>
      </c>
      <c r="N160" s="69">
        <f t="shared" si="61"/>
        <v>7752.8440722500009</v>
      </c>
      <c r="P160" s="81">
        <f t="shared" si="44"/>
        <v>7760</v>
      </c>
      <c r="Q160" s="71"/>
      <c r="R160" s="74">
        <f t="shared" si="36"/>
        <v>7.1559277499991367</v>
      </c>
      <c r="S160" s="77"/>
      <c r="T160" s="75">
        <f t="shared" si="37"/>
        <v>9.2300679380520167E-4</v>
      </c>
      <c r="U160" s="69"/>
      <c r="V160" s="81">
        <f t="shared" si="62"/>
        <v>194</v>
      </c>
      <c r="W160" s="287"/>
      <c r="X160" s="287"/>
      <c r="Y160" s="287"/>
      <c r="Z160" s="287"/>
      <c r="AA160" s="287"/>
      <c r="AB160" s="287"/>
      <c r="AC160" s="287"/>
      <c r="AD160" s="287"/>
      <c r="AE160" s="287"/>
      <c r="AF160" s="287"/>
      <c r="AG160" s="287"/>
      <c r="AH160" s="287"/>
      <c r="AI160" s="287"/>
      <c r="AJ160" s="287"/>
      <c r="AK160" s="72"/>
      <c r="AL160" s="72"/>
    </row>
    <row r="161" spans="2:38" s="68" customFormat="1" ht="15" thickBot="1">
      <c r="B161" s="95" t="s">
        <v>1476</v>
      </c>
      <c r="C161" s="96" t="s">
        <v>1533</v>
      </c>
      <c r="D161" s="96" t="s">
        <v>1536</v>
      </c>
      <c r="E161" s="73"/>
      <c r="F161" s="84">
        <f>SUM(F152:F160)</f>
        <v>42072</v>
      </c>
      <c r="G161" s="84">
        <f>SUM(G152:G160)</f>
        <v>194558</v>
      </c>
      <c r="H161" s="159">
        <f t="shared" si="57"/>
        <v>4.6244057805666481</v>
      </c>
      <c r="J161" s="95"/>
      <c r="L161" s="84">
        <f>SUM(L152:L160)</f>
        <v>198979.85391102004</v>
      </c>
      <c r="N161" s="84">
        <f>SUM(N152:N160)</f>
        <v>110544.36328390002</v>
      </c>
      <c r="P161" s="248">
        <f t="shared" ref="P161:V161" si="63">SUM(P152:P160)</f>
        <v>110680</v>
      </c>
      <c r="Q161" s="71"/>
      <c r="R161" s="252">
        <f t="shared" si="36"/>
        <v>135.63671609997982</v>
      </c>
      <c r="S161" s="77"/>
      <c r="T161" s="85">
        <f t="shared" si="37"/>
        <v>1.2269889849710167E-3</v>
      </c>
      <c r="U161" s="69"/>
      <c r="V161" s="248">
        <f t="shared" si="63"/>
        <v>2767</v>
      </c>
      <c r="W161" s="266"/>
      <c r="X161" s="266"/>
      <c r="Y161" s="266"/>
      <c r="Z161" s="266"/>
      <c r="AA161" s="266"/>
      <c r="AB161" s="266"/>
      <c r="AC161" s="266"/>
      <c r="AD161" s="266"/>
      <c r="AE161" s="266"/>
      <c r="AF161" s="266"/>
      <c r="AG161" s="266"/>
      <c r="AH161" s="266"/>
      <c r="AI161" s="266"/>
      <c r="AJ161" s="266"/>
      <c r="AK161" s="72"/>
      <c r="AL161" s="72"/>
    </row>
    <row r="162" spans="2:38" s="68" customFormat="1" ht="15" thickBot="1">
      <c r="C162" s="73"/>
      <c r="D162" s="73"/>
      <c r="E162" s="73"/>
      <c r="F162" s="249">
        <f>F161+F151</f>
        <v>52029</v>
      </c>
      <c r="G162" s="249">
        <f>G161+G151</f>
        <v>235621</v>
      </c>
      <c r="H162" s="161">
        <f t="shared" si="57"/>
        <v>4.5286474850564105</v>
      </c>
      <c r="J162" s="188"/>
      <c r="L162" s="249">
        <f>L161+L151</f>
        <v>240976.12104549003</v>
      </c>
      <c r="N162" s="249">
        <f>N161+N151</f>
        <v>133875.62280305004</v>
      </c>
      <c r="P162" s="250">
        <f>P161+P151</f>
        <v>134080</v>
      </c>
      <c r="Q162" s="71"/>
      <c r="R162" s="253">
        <f t="shared" si="36"/>
        <v>204.37719694996485</v>
      </c>
      <c r="S162" s="77"/>
      <c r="T162" s="86">
        <f t="shared" si="37"/>
        <v>1.5266199526902116E-3</v>
      </c>
      <c r="U162" s="69"/>
      <c r="V162" s="250">
        <f>V161+V151</f>
        <v>3352</v>
      </c>
      <c r="W162" s="266"/>
      <c r="X162" s="266"/>
      <c r="Y162" s="266"/>
      <c r="Z162" s="266"/>
      <c r="AA162" s="266"/>
      <c r="AB162" s="266"/>
      <c r="AC162" s="266"/>
      <c r="AD162" s="266"/>
      <c r="AE162" s="266"/>
      <c r="AF162" s="266"/>
      <c r="AG162" s="266"/>
      <c r="AH162" s="266"/>
      <c r="AI162" s="266"/>
      <c r="AJ162" s="266"/>
      <c r="AK162" s="72"/>
      <c r="AL162" s="72"/>
    </row>
    <row r="163" spans="2:38" s="68" customFormat="1">
      <c r="C163" s="73"/>
      <c r="D163" s="73"/>
      <c r="E163" s="73"/>
      <c r="F163" s="76"/>
      <c r="G163" s="76"/>
      <c r="H163" s="80"/>
      <c r="J163" s="72"/>
      <c r="P163" s="81"/>
      <c r="Q163" s="71"/>
      <c r="R163" s="74"/>
      <c r="S163" s="77"/>
      <c r="T163" s="75"/>
      <c r="U163" s="69"/>
      <c r="V163" s="81"/>
      <c r="W163" s="287"/>
      <c r="X163" s="287"/>
      <c r="Y163" s="287"/>
      <c r="Z163" s="287"/>
      <c r="AA163" s="287"/>
      <c r="AB163" s="287"/>
      <c r="AC163" s="287"/>
      <c r="AD163" s="287"/>
      <c r="AE163" s="287"/>
      <c r="AF163" s="287"/>
      <c r="AG163" s="287"/>
      <c r="AH163" s="287"/>
      <c r="AI163" s="287"/>
      <c r="AJ163" s="287"/>
      <c r="AK163" s="72"/>
      <c r="AL163" s="72"/>
    </row>
    <row r="164" spans="2:38" s="68" customFormat="1">
      <c r="B164" s="68" t="s">
        <v>1476</v>
      </c>
      <c r="C164" s="73" t="s">
        <v>1546</v>
      </c>
      <c r="D164" s="73" t="s">
        <v>1547</v>
      </c>
      <c r="E164" s="73" t="s">
        <v>1548</v>
      </c>
      <c r="F164" s="102">
        <v>3332</v>
      </c>
      <c r="G164" s="102">
        <v>14299</v>
      </c>
      <c r="H164" s="80">
        <f t="shared" ref="H164:H182" si="64">G164/F164</f>
        <v>4.2914165666266504</v>
      </c>
      <c r="J164" s="104">
        <f t="shared" ref="J164:J169" si="65">$J$28</f>
        <v>4.2700000000000002E-2</v>
      </c>
      <c r="L164" s="69">
        <f t="shared" ref="L164:L169" si="66">G164*((1+J164)^2)</f>
        <v>15546.205823709997</v>
      </c>
      <c r="N164" s="69">
        <f t="shared" ref="N164:N169" si="67">L164/$N$6</f>
        <v>8636.7810131722199</v>
      </c>
      <c r="P164" s="81">
        <f t="shared" si="44"/>
        <v>8640</v>
      </c>
      <c r="Q164" s="71"/>
      <c r="R164" s="74">
        <f t="shared" si="36"/>
        <v>3.2189868277800997</v>
      </c>
      <c r="S164" s="77"/>
      <c r="T164" s="75">
        <f t="shared" si="37"/>
        <v>3.7270677847113688E-4</v>
      </c>
      <c r="U164" s="69"/>
      <c r="V164" s="81">
        <f t="shared" ref="V164:V169" si="68">P164/40</f>
        <v>216</v>
      </c>
      <c r="W164" s="287"/>
      <c r="X164" s="287"/>
      <c r="Y164" s="287"/>
      <c r="Z164" s="287"/>
      <c r="AA164" s="287"/>
      <c r="AB164" s="287"/>
      <c r="AC164" s="287"/>
      <c r="AD164" s="287"/>
      <c r="AE164" s="287"/>
      <c r="AF164" s="287"/>
      <c r="AG164" s="287"/>
      <c r="AH164" s="287"/>
      <c r="AI164" s="287"/>
      <c r="AJ164" s="287"/>
      <c r="AK164" s="72"/>
      <c r="AL164" s="72"/>
    </row>
    <row r="165" spans="2:38" s="68" customFormat="1">
      <c r="B165" s="68" t="s">
        <v>1476</v>
      </c>
      <c r="C165" s="73" t="s">
        <v>1546</v>
      </c>
      <c r="D165" s="73" t="s">
        <v>1547</v>
      </c>
      <c r="E165" s="73" t="s">
        <v>1549</v>
      </c>
      <c r="F165" s="102">
        <v>8896</v>
      </c>
      <c r="G165" s="102">
        <v>43018</v>
      </c>
      <c r="H165" s="80">
        <f t="shared" si="64"/>
        <v>4.8356564748201443</v>
      </c>
      <c r="J165" s="104">
        <f t="shared" si="65"/>
        <v>4.2700000000000002E-2</v>
      </c>
      <c r="L165" s="69">
        <f t="shared" si="66"/>
        <v>46770.171489219996</v>
      </c>
      <c r="N165" s="69">
        <f t="shared" si="67"/>
        <v>25983.428605122219</v>
      </c>
      <c r="P165" s="81">
        <f t="shared" si="44"/>
        <v>26000</v>
      </c>
      <c r="Q165" s="71"/>
      <c r="R165" s="74">
        <f t="shared" si="36"/>
        <v>16.571394877781131</v>
      </c>
      <c r="S165" s="77"/>
      <c r="T165" s="75">
        <f t="shared" si="37"/>
        <v>6.37767830012793E-4</v>
      </c>
      <c r="U165" s="69"/>
      <c r="V165" s="81">
        <f t="shared" si="68"/>
        <v>650</v>
      </c>
      <c r="W165" s="287"/>
      <c r="X165" s="287"/>
      <c r="Y165" s="287"/>
      <c r="Z165" s="287"/>
      <c r="AA165" s="287"/>
      <c r="AB165" s="287"/>
      <c r="AC165" s="287"/>
      <c r="AD165" s="287"/>
      <c r="AE165" s="287"/>
      <c r="AF165" s="287"/>
      <c r="AG165" s="287"/>
      <c r="AH165" s="287"/>
      <c r="AI165" s="287"/>
      <c r="AJ165" s="287"/>
      <c r="AK165" s="72"/>
      <c r="AL165" s="72"/>
    </row>
    <row r="166" spans="2:38" s="68" customFormat="1">
      <c r="B166" s="68" t="s">
        <v>1476</v>
      </c>
      <c r="C166" s="73" t="s">
        <v>1546</v>
      </c>
      <c r="D166" s="73" t="s">
        <v>1547</v>
      </c>
      <c r="E166" s="73" t="s">
        <v>1550</v>
      </c>
      <c r="F166" s="102">
        <v>12889</v>
      </c>
      <c r="G166" s="102">
        <v>68402</v>
      </c>
      <c r="H166" s="80">
        <f t="shared" si="64"/>
        <v>5.3070059740864304</v>
      </c>
      <c r="J166" s="104">
        <f t="shared" si="65"/>
        <v>4.2700000000000002E-2</v>
      </c>
      <c r="L166" s="69">
        <f t="shared" si="66"/>
        <v>74368.247482579987</v>
      </c>
      <c r="N166" s="69">
        <f t="shared" si="67"/>
        <v>41315.693045877772</v>
      </c>
      <c r="P166" s="81">
        <f t="shared" si="44"/>
        <v>41320</v>
      </c>
      <c r="Q166" s="71"/>
      <c r="R166" s="74">
        <f t="shared" si="36"/>
        <v>4.3069541222284897</v>
      </c>
      <c r="S166" s="77"/>
      <c r="T166" s="75">
        <f t="shared" si="37"/>
        <v>1.0424499275483438E-4</v>
      </c>
      <c r="U166" s="69"/>
      <c r="V166" s="81">
        <f t="shared" si="68"/>
        <v>1033</v>
      </c>
      <c r="W166" s="287"/>
      <c r="X166" s="287"/>
      <c r="Y166" s="287"/>
      <c r="Z166" s="287"/>
      <c r="AA166" s="287"/>
      <c r="AB166" s="287"/>
      <c r="AC166" s="287"/>
      <c r="AD166" s="287"/>
      <c r="AE166" s="287"/>
      <c r="AF166" s="287"/>
      <c r="AG166" s="287"/>
      <c r="AH166" s="287"/>
      <c r="AI166" s="287"/>
      <c r="AJ166" s="287"/>
      <c r="AK166" s="72"/>
      <c r="AL166" s="72"/>
    </row>
    <row r="167" spans="2:38" s="68" customFormat="1">
      <c r="B167" s="68" t="s">
        <v>1476</v>
      </c>
      <c r="C167" s="73" t="s">
        <v>1546</v>
      </c>
      <c r="D167" s="73" t="s">
        <v>1547</v>
      </c>
      <c r="E167" s="73" t="s">
        <v>1551</v>
      </c>
      <c r="F167" s="102">
        <v>1285</v>
      </c>
      <c r="G167" s="102">
        <v>5867</v>
      </c>
      <c r="H167" s="80">
        <f t="shared" si="64"/>
        <v>4.565758754863813</v>
      </c>
      <c r="J167" s="104">
        <f t="shared" si="65"/>
        <v>4.2700000000000002E-2</v>
      </c>
      <c r="L167" s="69">
        <f t="shared" si="66"/>
        <v>6378.7390424299992</v>
      </c>
      <c r="N167" s="69">
        <f t="shared" si="67"/>
        <v>3543.7439124611105</v>
      </c>
      <c r="P167" s="81">
        <f t="shared" si="44"/>
        <v>3560</v>
      </c>
      <c r="Q167" s="71"/>
      <c r="R167" s="74">
        <f t="shared" si="36"/>
        <v>16.25608753888946</v>
      </c>
      <c r="S167" s="77"/>
      <c r="T167" s="75">
        <f t="shared" si="37"/>
        <v>4.5872636230081584E-3</v>
      </c>
      <c r="U167" s="69"/>
      <c r="V167" s="81">
        <f t="shared" si="68"/>
        <v>89</v>
      </c>
      <c r="W167" s="287"/>
      <c r="X167" s="287"/>
      <c r="Y167" s="287"/>
      <c r="Z167" s="287"/>
      <c r="AA167" s="287"/>
      <c r="AB167" s="287"/>
      <c r="AC167" s="287"/>
      <c r="AD167" s="287"/>
      <c r="AE167" s="287"/>
      <c r="AF167" s="287"/>
      <c r="AG167" s="287"/>
      <c r="AH167" s="287"/>
      <c r="AI167" s="287"/>
      <c r="AJ167" s="287"/>
      <c r="AK167" s="72"/>
      <c r="AL167" s="72"/>
    </row>
    <row r="168" spans="2:38" s="68" customFormat="1">
      <c r="B168" s="68" t="s">
        <v>1476</v>
      </c>
      <c r="C168" s="73" t="s">
        <v>1546</v>
      </c>
      <c r="D168" s="73" t="s">
        <v>1547</v>
      </c>
      <c r="E168" s="73" t="s">
        <v>1552</v>
      </c>
      <c r="F168" s="102">
        <v>7476</v>
      </c>
      <c r="G168" s="102">
        <v>35340</v>
      </c>
      <c r="H168" s="80">
        <f t="shared" si="64"/>
        <v>4.7271268057784912</v>
      </c>
      <c r="J168" s="104">
        <f t="shared" si="65"/>
        <v>4.2700000000000002E-2</v>
      </c>
      <c r="L168" s="69">
        <f t="shared" si="66"/>
        <v>38422.471068599996</v>
      </c>
      <c r="N168" s="69">
        <f t="shared" si="67"/>
        <v>21345.81726033333</v>
      </c>
      <c r="P168" s="81">
        <f t="shared" si="44"/>
        <v>21360</v>
      </c>
      <c r="Q168" s="71"/>
      <c r="R168" s="74">
        <f t="shared" si="36"/>
        <v>14.182739666670386</v>
      </c>
      <c r="S168" s="77"/>
      <c r="T168" s="75">
        <f t="shared" si="37"/>
        <v>6.6442710970949787E-4</v>
      </c>
      <c r="U168" s="69"/>
      <c r="V168" s="81">
        <f t="shared" si="68"/>
        <v>534</v>
      </c>
      <c r="W168" s="287"/>
      <c r="X168" s="287"/>
      <c r="Y168" s="287"/>
      <c r="Z168" s="287"/>
      <c r="AA168" s="287"/>
      <c r="AB168" s="287"/>
      <c r="AC168" s="287"/>
      <c r="AD168" s="287"/>
      <c r="AE168" s="287"/>
      <c r="AF168" s="287"/>
      <c r="AG168" s="287"/>
      <c r="AH168" s="287"/>
      <c r="AI168" s="287"/>
      <c r="AJ168" s="287"/>
      <c r="AK168" s="72"/>
      <c r="AL168" s="72"/>
    </row>
    <row r="169" spans="2:38" s="68" customFormat="1">
      <c r="B169" s="68" t="s">
        <v>1476</v>
      </c>
      <c r="C169" s="73" t="s">
        <v>1546</v>
      </c>
      <c r="D169" s="73" t="s">
        <v>1547</v>
      </c>
      <c r="E169" s="73" t="s">
        <v>1553</v>
      </c>
      <c r="F169" s="102">
        <v>8908</v>
      </c>
      <c r="G169" s="102">
        <v>41124</v>
      </c>
      <c r="H169" s="80">
        <f t="shared" si="64"/>
        <v>4.6165244723843735</v>
      </c>
      <c r="J169" s="104">
        <f t="shared" si="65"/>
        <v>4.2700000000000002E-2</v>
      </c>
      <c r="L169" s="69">
        <f t="shared" si="66"/>
        <v>44710.97057795999</v>
      </c>
      <c r="N169" s="69">
        <f t="shared" si="67"/>
        <v>24839.428098866661</v>
      </c>
      <c r="P169" s="81">
        <f t="shared" si="44"/>
        <v>24840</v>
      </c>
      <c r="Q169" s="71"/>
      <c r="R169" s="74">
        <f t="shared" si="36"/>
        <v>0.57190113333854242</v>
      </c>
      <c r="S169" s="77"/>
      <c r="T169" s="75">
        <f t="shared" si="37"/>
        <v>2.3023925150862724E-5</v>
      </c>
      <c r="U169" s="69"/>
      <c r="V169" s="81">
        <f t="shared" si="68"/>
        <v>621</v>
      </c>
      <c r="W169" s="287"/>
      <c r="X169" s="287"/>
      <c r="Y169" s="287"/>
      <c r="Z169" s="287"/>
      <c r="AA169" s="287"/>
      <c r="AB169" s="287"/>
      <c r="AC169" s="287"/>
      <c r="AD169" s="287"/>
      <c r="AE169" s="287"/>
      <c r="AF169" s="287"/>
      <c r="AG169" s="287"/>
      <c r="AH169" s="287"/>
      <c r="AI169" s="287"/>
      <c r="AJ169" s="287"/>
      <c r="AK169" s="72"/>
      <c r="AL169" s="72"/>
    </row>
    <row r="170" spans="2:38" s="68" customFormat="1" ht="15" thickBot="1">
      <c r="B170" s="95" t="s">
        <v>1476</v>
      </c>
      <c r="C170" s="96" t="s">
        <v>1546</v>
      </c>
      <c r="D170" s="96" t="s">
        <v>1547</v>
      </c>
      <c r="E170" s="73"/>
      <c r="F170" s="84">
        <f>SUM(F164:F169)</f>
        <v>42786</v>
      </c>
      <c r="G170" s="84">
        <f>SUM(G164:G169)</f>
        <v>208050</v>
      </c>
      <c r="H170" s="159">
        <f t="shared" si="64"/>
        <v>4.8625718693030429</v>
      </c>
      <c r="J170" s="95"/>
      <c r="L170" s="84">
        <f>SUM(L164:L169)</f>
        <v>226196.80548449996</v>
      </c>
      <c r="N170" s="84">
        <f>SUM(N164:N169)</f>
        <v>125664.89193583329</v>
      </c>
      <c r="P170" s="248">
        <f>SUM(P164:P169)</f>
        <v>125720</v>
      </c>
      <c r="Q170" s="71"/>
      <c r="R170" s="252">
        <f t="shared" si="36"/>
        <v>55.108064166706754</v>
      </c>
      <c r="S170" s="77"/>
      <c r="T170" s="85">
        <f t="shared" si="37"/>
        <v>4.3853190272781918E-4</v>
      </c>
      <c r="U170" s="69"/>
      <c r="V170" s="248">
        <f>SUM(V164:V169)</f>
        <v>3143</v>
      </c>
      <c r="W170" s="266"/>
      <c r="X170" s="266"/>
      <c r="Y170" s="266"/>
      <c r="Z170" s="266"/>
      <c r="AA170" s="266"/>
      <c r="AB170" s="266"/>
      <c r="AC170" s="266"/>
      <c r="AD170" s="266"/>
      <c r="AE170" s="266"/>
      <c r="AF170" s="266"/>
      <c r="AG170" s="266"/>
      <c r="AH170" s="266"/>
      <c r="AI170" s="266"/>
      <c r="AJ170" s="266"/>
      <c r="AK170" s="72"/>
      <c r="AL170" s="72"/>
    </row>
    <row r="171" spans="2:38" s="68" customFormat="1">
      <c r="B171" s="68" t="s">
        <v>1476</v>
      </c>
      <c r="C171" s="73" t="s">
        <v>1546</v>
      </c>
      <c r="D171" s="73" t="s">
        <v>1554</v>
      </c>
      <c r="E171" s="73" t="s">
        <v>1555</v>
      </c>
      <c r="F171" s="102">
        <v>6827</v>
      </c>
      <c r="G171" s="102">
        <v>30115</v>
      </c>
      <c r="H171" s="80">
        <f t="shared" si="64"/>
        <v>4.411161564376739</v>
      </c>
      <c r="J171" s="104">
        <f>$J$28</f>
        <v>4.2700000000000002E-2</v>
      </c>
      <c r="L171" s="69">
        <f>G171*((1+J171)^2)</f>
        <v>32741.729378349995</v>
      </c>
      <c r="N171" s="69">
        <f>L171/$N$6</f>
        <v>18189.849654638885</v>
      </c>
      <c r="P171" s="81">
        <f t="shared" si="44"/>
        <v>18200</v>
      </c>
      <c r="Q171" s="71"/>
      <c r="R171" s="74">
        <f t="shared" si="36"/>
        <v>10.150345361114887</v>
      </c>
      <c r="S171" s="77"/>
      <c r="T171" s="75">
        <f t="shared" si="37"/>
        <v>5.5802249902193578E-4</v>
      </c>
      <c r="U171" s="69"/>
      <c r="V171" s="81">
        <f>P171/40</f>
        <v>455</v>
      </c>
      <c r="W171" s="287"/>
      <c r="X171" s="287"/>
      <c r="Y171" s="287"/>
      <c r="Z171" s="287"/>
      <c r="AA171" s="287"/>
      <c r="AB171" s="287"/>
      <c r="AC171" s="287"/>
      <c r="AD171" s="287"/>
      <c r="AE171" s="287"/>
      <c r="AF171" s="287"/>
      <c r="AG171" s="287"/>
      <c r="AH171" s="287"/>
      <c r="AI171" s="287"/>
      <c r="AJ171" s="287"/>
      <c r="AK171" s="72"/>
      <c r="AL171" s="72"/>
    </row>
    <row r="172" spans="2:38" s="68" customFormat="1">
      <c r="B172" s="68" t="s">
        <v>1476</v>
      </c>
      <c r="C172" s="73" t="s">
        <v>1546</v>
      </c>
      <c r="D172" s="73" t="s">
        <v>1554</v>
      </c>
      <c r="E172" s="73" t="s">
        <v>1556</v>
      </c>
      <c r="F172" s="102">
        <v>8729</v>
      </c>
      <c r="G172" s="102">
        <v>39039</v>
      </c>
      <c r="H172" s="80">
        <f t="shared" si="64"/>
        <v>4.47233360064154</v>
      </c>
      <c r="J172" s="104">
        <f>$J$28</f>
        <v>4.2700000000000002E-2</v>
      </c>
      <c r="L172" s="69">
        <f>G172*((1+J172)^2)</f>
        <v>42444.110018309992</v>
      </c>
      <c r="N172" s="69">
        <f>L172/$N$6</f>
        <v>23580.061121283328</v>
      </c>
      <c r="P172" s="81">
        <f t="shared" si="44"/>
        <v>23600</v>
      </c>
      <c r="Q172" s="71"/>
      <c r="R172" s="74">
        <f t="shared" si="36"/>
        <v>19.938878716671752</v>
      </c>
      <c r="S172" s="77"/>
      <c r="T172" s="75">
        <f t="shared" si="37"/>
        <v>8.4558214731152452E-4</v>
      </c>
      <c r="U172" s="69"/>
      <c r="V172" s="81">
        <f>P172/40</f>
        <v>590</v>
      </c>
      <c r="W172" s="287"/>
      <c r="X172" s="287"/>
      <c r="Y172" s="287"/>
      <c r="Z172" s="287"/>
      <c r="AA172" s="287"/>
      <c r="AB172" s="287"/>
      <c r="AC172" s="287"/>
      <c r="AD172" s="287"/>
      <c r="AE172" s="287"/>
      <c r="AF172" s="287"/>
      <c r="AG172" s="287"/>
      <c r="AH172" s="287"/>
      <c r="AI172" s="287"/>
      <c r="AJ172" s="287"/>
      <c r="AK172" s="72"/>
      <c r="AL172" s="72"/>
    </row>
    <row r="173" spans="2:38" s="68" customFormat="1">
      <c r="B173" s="68" t="s">
        <v>1476</v>
      </c>
      <c r="C173" s="73" t="s">
        <v>1546</v>
      </c>
      <c r="D173" s="73" t="s">
        <v>1554</v>
      </c>
      <c r="E173" s="73" t="s">
        <v>1557</v>
      </c>
      <c r="F173" s="102">
        <v>13761</v>
      </c>
      <c r="G173" s="102">
        <v>63118</v>
      </c>
      <c r="H173" s="80">
        <f t="shared" si="64"/>
        <v>4.5867306155075935</v>
      </c>
      <c r="J173" s="104">
        <f>$J$28</f>
        <v>4.2700000000000002E-2</v>
      </c>
      <c r="L173" s="69">
        <f>G173*((1+J173)^2)</f>
        <v>68623.359618219984</v>
      </c>
      <c r="N173" s="69">
        <f>L173/$N$6</f>
        <v>38124.088676788881</v>
      </c>
      <c r="P173" s="81">
        <f t="shared" si="44"/>
        <v>38160</v>
      </c>
      <c r="Q173" s="71"/>
      <c r="R173" s="74">
        <f t="shared" si="36"/>
        <v>35.911323211119452</v>
      </c>
      <c r="S173" s="77"/>
      <c r="T173" s="75">
        <f t="shared" si="37"/>
        <v>9.4195886269101488E-4</v>
      </c>
      <c r="U173" s="69"/>
      <c r="V173" s="81">
        <f>P173/40</f>
        <v>954</v>
      </c>
      <c r="W173" s="287"/>
      <c r="X173" s="287"/>
      <c r="Y173" s="287"/>
      <c r="Z173" s="287"/>
      <c r="AA173" s="287"/>
      <c r="AB173" s="287"/>
      <c r="AC173" s="287"/>
      <c r="AD173" s="287"/>
      <c r="AE173" s="287"/>
      <c r="AF173" s="287"/>
      <c r="AG173" s="287"/>
      <c r="AH173" s="287"/>
      <c r="AI173" s="287"/>
      <c r="AJ173" s="287"/>
      <c r="AK173" s="72"/>
      <c r="AL173" s="72"/>
    </row>
    <row r="174" spans="2:38" s="68" customFormat="1">
      <c r="B174" s="68" t="s">
        <v>1476</v>
      </c>
      <c r="C174" s="73" t="s">
        <v>1546</v>
      </c>
      <c r="D174" s="73" t="s">
        <v>1554</v>
      </c>
      <c r="E174" s="73" t="s">
        <v>1558</v>
      </c>
      <c r="F174" s="102">
        <v>7563</v>
      </c>
      <c r="G174" s="102">
        <v>35590</v>
      </c>
      <c r="H174" s="80">
        <f t="shared" si="64"/>
        <v>4.7058045749041382</v>
      </c>
      <c r="J174" s="104">
        <f>$J$28</f>
        <v>4.2700000000000002E-2</v>
      </c>
      <c r="L174" s="69">
        <f>G174*((1+J174)^2)</f>
        <v>38694.276891099995</v>
      </c>
      <c r="N174" s="69">
        <f>L174/$N$6</f>
        <v>21496.820495055552</v>
      </c>
      <c r="P174" s="81">
        <f t="shared" si="44"/>
        <v>21520</v>
      </c>
      <c r="Q174" s="71"/>
      <c r="R174" s="74">
        <f t="shared" si="36"/>
        <v>23.179504944448126</v>
      </c>
      <c r="S174" s="77"/>
      <c r="T174" s="75">
        <f t="shared" si="37"/>
        <v>1.0782759687545237E-3</v>
      </c>
      <c r="U174" s="69"/>
      <c r="V174" s="81">
        <f>P174/40</f>
        <v>538</v>
      </c>
      <c r="W174" s="287"/>
      <c r="X174" s="287"/>
      <c r="Y174" s="287"/>
      <c r="Z174" s="287"/>
      <c r="AA174" s="287"/>
      <c r="AB174" s="287"/>
      <c r="AC174" s="287"/>
      <c r="AD174" s="287"/>
      <c r="AE174" s="287"/>
      <c r="AF174" s="287"/>
      <c r="AG174" s="287"/>
      <c r="AH174" s="287"/>
      <c r="AI174" s="287"/>
      <c r="AJ174" s="287"/>
      <c r="AK174" s="72"/>
      <c r="AL174" s="72"/>
    </row>
    <row r="175" spans="2:38" s="68" customFormat="1">
      <c r="B175" s="68" t="s">
        <v>1476</v>
      </c>
      <c r="C175" s="73" t="s">
        <v>1546</v>
      </c>
      <c r="D175" s="73" t="s">
        <v>1554</v>
      </c>
      <c r="E175" s="73" t="s">
        <v>1559</v>
      </c>
      <c r="F175" s="102">
        <v>20911</v>
      </c>
      <c r="G175" s="102">
        <v>97366</v>
      </c>
      <c r="H175" s="80">
        <f t="shared" si="64"/>
        <v>4.6562096504232224</v>
      </c>
      <c r="J175" s="104">
        <f>$J$28</f>
        <v>4.2700000000000002E-2</v>
      </c>
      <c r="L175" s="69">
        <f>G175*((1+J175)^2)</f>
        <v>105858.58285413998</v>
      </c>
      <c r="N175" s="69">
        <f>L175/$N$6</f>
        <v>58810.323807855544</v>
      </c>
      <c r="P175" s="81">
        <f t="shared" si="44"/>
        <v>58840</v>
      </c>
      <c r="Q175" s="71"/>
      <c r="R175" s="74">
        <f t="shared" si="36"/>
        <v>29.676192144455854</v>
      </c>
      <c r="S175" s="77"/>
      <c r="T175" s="75">
        <f t="shared" si="37"/>
        <v>5.046085486863427E-4</v>
      </c>
      <c r="U175" s="69"/>
      <c r="V175" s="81">
        <f>P175/40</f>
        <v>1471</v>
      </c>
      <c r="W175" s="287"/>
      <c r="X175" s="287"/>
      <c r="Y175" s="287"/>
      <c r="Z175" s="287"/>
      <c r="AA175" s="287"/>
      <c r="AB175" s="287"/>
      <c r="AC175" s="287"/>
      <c r="AD175" s="287"/>
      <c r="AE175" s="287"/>
      <c r="AF175" s="287"/>
      <c r="AG175" s="287"/>
      <c r="AH175" s="287"/>
      <c r="AI175" s="287"/>
      <c r="AJ175" s="287"/>
      <c r="AK175" s="72"/>
      <c r="AL175" s="72"/>
    </row>
    <row r="176" spans="2:38" s="68" customFormat="1" ht="15" thickBot="1">
      <c r="B176" s="95" t="s">
        <v>1476</v>
      </c>
      <c r="C176" s="96" t="s">
        <v>1546</v>
      </c>
      <c r="D176" s="96" t="s">
        <v>1554</v>
      </c>
      <c r="E176" s="73"/>
      <c r="F176" s="84">
        <f>SUM(F171:F175)</f>
        <v>57791</v>
      </c>
      <c r="G176" s="84">
        <f>SUM(G171:G175)</f>
        <v>265228</v>
      </c>
      <c r="H176" s="159">
        <f t="shared" si="64"/>
        <v>4.589434340987351</v>
      </c>
      <c r="J176" s="95"/>
      <c r="L176" s="84">
        <f>SUM(L171:L175)</f>
        <v>288362.05876011995</v>
      </c>
      <c r="N176" s="84">
        <f>SUM(N171:N175)</f>
        <v>160201.14375562218</v>
      </c>
      <c r="P176" s="248">
        <f>SUM(P171:P175)</f>
        <v>160320</v>
      </c>
      <c r="Q176" s="71"/>
      <c r="R176" s="252">
        <f t="shared" si="36"/>
        <v>118.85624437782099</v>
      </c>
      <c r="S176" s="77"/>
      <c r="T176" s="85">
        <f t="shared" si="37"/>
        <v>7.4191882524340458E-4</v>
      </c>
      <c r="U176" s="69"/>
      <c r="V176" s="248">
        <f>SUM(V171:V175)</f>
        <v>4008</v>
      </c>
      <c r="W176" s="266"/>
      <c r="X176" s="266"/>
      <c r="Y176" s="266"/>
      <c r="Z176" s="266"/>
      <c r="AA176" s="266"/>
      <c r="AB176" s="266"/>
      <c r="AC176" s="266"/>
      <c r="AD176" s="266"/>
      <c r="AE176" s="266"/>
      <c r="AF176" s="266"/>
      <c r="AG176" s="266"/>
      <c r="AH176" s="266"/>
      <c r="AI176" s="266"/>
      <c r="AJ176" s="266"/>
      <c r="AK176" s="72"/>
      <c r="AL176" s="72"/>
    </row>
    <row r="177" spans="2:38" s="68" customFormat="1">
      <c r="B177" s="68" t="s">
        <v>1476</v>
      </c>
      <c r="C177" s="73" t="s">
        <v>1546</v>
      </c>
      <c r="D177" s="73" t="s">
        <v>1875</v>
      </c>
      <c r="E177" s="73" t="s">
        <v>1560</v>
      </c>
      <c r="F177" s="102">
        <v>5295</v>
      </c>
      <c r="G177" s="102">
        <v>22804</v>
      </c>
      <c r="H177" s="80">
        <f t="shared" si="64"/>
        <v>4.3067044381491977</v>
      </c>
      <c r="J177" s="104">
        <f>$J$28</f>
        <v>4.2700000000000002E-2</v>
      </c>
      <c r="L177" s="69">
        <f>G177*((1+J177)^2)</f>
        <v>24793.039905159996</v>
      </c>
      <c r="N177" s="69">
        <f>L177/$N$6</f>
        <v>13773.91105842222</v>
      </c>
      <c r="P177" s="81">
        <f t="shared" si="44"/>
        <v>13800</v>
      </c>
      <c r="Q177" s="71"/>
      <c r="R177" s="74">
        <f t="shared" si="36"/>
        <v>26.088941577780133</v>
      </c>
      <c r="S177" s="77"/>
      <c r="T177" s="75">
        <f t="shared" si="37"/>
        <v>1.8940837839828901E-3</v>
      </c>
      <c r="U177" s="69"/>
      <c r="V177" s="81">
        <f>P177/40</f>
        <v>345</v>
      </c>
      <c r="W177" s="287"/>
      <c r="X177" s="287"/>
      <c r="Y177" s="287"/>
      <c r="Z177" s="287"/>
      <c r="AA177" s="287"/>
      <c r="AB177" s="287"/>
      <c r="AC177" s="287"/>
      <c r="AD177" s="287"/>
      <c r="AE177" s="287"/>
      <c r="AF177" s="287"/>
      <c r="AG177" s="287"/>
      <c r="AH177" s="287"/>
      <c r="AI177" s="287"/>
      <c r="AJ177" s="287"/>
      <c r="AK177" s="72"/>
      <c r="AL177" s="72"/>
    </row>
    <row r="178" spans="2:38" s="68" customFormat="1">
      <c r="B178" s="68" t="s">
        <v>1476</v>
      </c>
      <c r="C178" s="73" t="s">
        <v>1546</v>
      </c>
      <c r="D178" s="73" t="s">
        <v>1875</v>
      </c>
      <c r="E178" s="73" t="s">
        <v>1561</v>
      </c>
      <c r="F178" s="102">
        <v>4469</v>
      </c>
      <c r="G178" s="102">
        <v>19261</v>
      </c>
      <c r="H178" s="80">
        <f t="shared" si="64"/>
        <v>4.3099127321548441</v>
      </c>
      <c r="J178" s="104">
        <f>$J$28</f>
        <v>4.2700000000000002E-2</v>
      </c>
      <c r="L178" s="69">
        <f>G178*((1+J178)^2)</f>
        <v>20941.007788689996</v>
      </c>
      <c r="N178" s="69">
        <f>L178/$N$6</f>
        <v>11633.893215938886</v>
      </c>
      <c r="P178" s="81">
        <f t="shared" si="44"/>
        <v>11640</v>
      </c>
      <c r="Q178" s="71"/>
      <c r="R178" s="74">
        <f t="shared" si="36"/>
        <v>6.1067840611140127</v>
      </c>
      <c r="S178" s="77"/>
      <c r="T178" s="75">
        <f t="shared" si="37"/>
        <v>5.2491319524469086E-4</v>
      </c>
      <c r="U178" s="69"/>
      <c r="V178" s="81">
        <f>P178/40</f>
        <v>291</v>
      </c>
      <c r="W178" s="287"/>
      <c r="X178" s="287"/>
      <c r="Y178" s="287"/>
      <c r="Z178" s="287"/>
      <c r="AA178" s="287"/>
      <c r="AB178" s="287"/>
      <c r="AC178" s="287"/>
      <c r="AD178" s="287"/>
      <c r="AE178" s="287"/>
      <c r="AF178" s="287"/>
      <c r="AG178" s="287"/>
      <c r="AH178" s="287"/>
      <c r="AI178" s="287"/>
      <c r="AJ178" s="287"/>
      <c r="AK178" s="72"/>
      <c r="AL178" s="72"/>
    </row>
    <row r="179" spans="2:38" s="68" customFormat="1">
      <c r="B179" s="68" t="s">
        <v>1476</v>
      </c>
      <c r="C179" s="73" t="s">
        <v>1546</v>
      </c>
      <c r="D179" s="73" t="s">
        <v>1875</v>
      </c>
      <c r="E179" s="73" t="s">
        <v>1562</v>
      </c>
      <c r="F179" s="102">
        <v>9871</v>
      </c>
      <c r="G179" s="102">
        <v>35068</v>
      </c>
      <c r="H179" s="80">
        <f t="shared" si="64"/>
        <v>3.5526289129774087</v>
      </c>
      <c r="J179" s="104">
        <f>$J$28</f>
        <v>4.2700000000000002E-2</v>
      </c>
      <c r="L179" s="69">
        <f>G179*((1+J179)^2)</f>
        <v>38126.746333719995</v>
      </c>
      <c r="N179" s="69">
        <f>L179/$N$6</f>
        <v>21181.525740955552</v>
      </c>
      <c r="P179" s="81">
        <f t="shared" si="44"/>
        <v>21200</v>
      </c>
      <c r="Q179" s="71"/>
      <c r="R179" s="74">
        <f t="shared" si="36"/>
        <v>18.474259044447535</v>
      </c>
      <c r="S179" s="77"/>
      <c r="T179" s="75">
        <f t="shared" si="37"/>
        <v>8.7218736130639633E-4</v>
      </c>
      <c r="U179" s="69"/>
      <c r="V179" s="81">
        <f>P179/40</f>
        <v>530</v>
      </c>
      <c r="W179" s="287"/>
      <c r="X179" s="287"/>
      <c r="Y179" s="287"/>
      <c r="Z179" s="287"/>
      <c r="AA179" s="287"/>
      <c r="AB179" s="287"/>
      <c r="AC179" s="287"/>
      <c r="AD179" s="287"/>
      <c r="AE179" s="287"/>
      <c r="AF179" s="287"/>
      <c r="AG179" s="287"/>
      <c r="AH179" s="287"/>
      <c r="AI179" s="287"/>
      <c r="AJ179" s="287"/>
      <c r="AK179" s="72"/>
      <c r="AL179" s="72"/>
    </row>
    <row r="180" spans="2:38" s="68" customFormat="1">
      <c r="B180" s="68" t="s">
        <v>1476</v>
      </c>
      <c r="C180" s="73" t="s">
        <v>1546</v>
      </c>
      <c r="D180" s="73" t="s">
        <v>1875</v>
      </c>
      <c r="E180" s="73" t="s">
        <v>1563</v>
      </c>
      <c r="F180" s="102">
        <v>5695</v>
      </c>
      <c r="G180" s="102">
        <v>23492</v>
      </c>
      <c r="H180" s="80">
        <f t="shared" si="64"/>
        <v>4.125021949078139</v>
      </c>
      <c r="J180" s="104">
        <f>$J$28</f>
        <v>4.2700000000000002E-2</v>
      </c>
      <c r="L180" s="69">
        <f>G180*((1+J180)^2)</f>
        <v>25541.049528679996</v>
      </c>
      <c r="N180" s="69">
        <f>L180/$N$6</f>
        <v>14189.471960377776</v>
      </c>
      <c r="P180" s="81">
        <f t="shared" si="44"/>
        <v>14200</v>
      </c>
      <c r="Q180" s="71"/>
      <c r="R180" s="74">
        <f t="shared" si="36"/>
        <v>10.528039622224242</v>
      </c>
      <c r="S180" s="77"/>
      <c r="T180" s="75">
        <f t="shared" si="37"/>
        <v>7.4196133947918572E-4</v>
      </c>
      <c r="U180" s="69"/>
      <c r="V180" s="81">
        <f>P180/40</f>
        <v>355</v>
      </c>
      <c r="W180" s="287"/>
      <c r="X180" s="287"/>
      <c r="Y180" s="287"/>
      <c r="Z180" s="287"/>
      <c r="AA180" s="287"/>
      <c r="AB180" s="287"/>
      <c r="AC180" s="287"/>
      <c r="AD180" s="287"/>
      <c r="AE180" s="287"/>
      <c r="AF180" s="287"/>
      <c r="AG180" s="287"/>
      <c r="AH180" s="287"/>
      <c r="AI180" s="287"/>
      <c r="AJ180" s="287"/>
      <c r="AK180" s="72"/>
      <c r="AL180" s="72"/>
    </row>
    <row r="181" spans="2:38" s="68" customFormat="1" ht="15" thickBot="1">
      <c r="B181" s="95" t="s">
        <v>1476</v>
      </c>
      <c r="C181" s="96" t="s">
        <v>1546</v>
      </c>
      <c r="D181" s="96" t="s">
        <v>1875</v>
      </c>
      <c r="E181" s="73"/>
      <c r="F181" s="84">
        <f>SUM(F177:F180)</f>
        <v>25330</v>
      </c>
      <c r="G181" s="84">
        <f>SUM(G177:G180)</f>
        <v>100625</v>
      </c>
      <c r="H181" s="159">
        <f t="shared" si="64"/>
        <v>3.9725621792341097</v>
      </c>
      <c r="J181" s="95"/>
      <c r="L181" s="84">
        <f>SUM(L177:L180)</f>
        <v>109401.84355624999</v>
      </c>
      <c r="N181" s="84">
        <f>SUM(N177:N180)</f>
        <v>60778.801975694441</v>
      </c>
      <c r="P181" s="248">
        <f>SUM(P177:P180)</f>
        <v>60840</v>
      </c>
      <c r="Q181" s="71"/>
      <c r="R181" s="252">
        <f t="shared" si="36"/>
        <v>61.198024305558647</v>
      </c>
      <c r="S181" s="77"/>
      <c r="T181" s="85">
        <f t="shared" si="37"/>
        <v>1.0068975089379329E-3</v>
      </c>
      <c r="U181" s="69"/>
      <c r="V181" s="248">
        <f>SUM(V177:V180)</f>
        <v>1521</v>
      </c>
      <c r="W181" s="266"/>
      <c r="X181" s="266"/>
      <c r="Y181" s="266"/>
      <c r="Z181" s="266"/>
      <c r="AA181" s="266"/>
      <c r="AB181" s="266"/>
      <c r="AC181" s="266"/>
      <c r="AD181" s="266"/>
      <c r="AE181" s="266"/>
      <c r="AF181" s="266"/>
      <c r="AG181" s="266"/>
      <c r="AH181" s="266"/>
      <c r="AI181" s="266"/>
      <c r="AJ181" s="266"/>
      <c r="AK181" s="72"/>
      <c r="AL181" s="72"/>
    </row>
    <row r="182" spans="2:38" s="68" customFormat="1" ht="15" thickBot="1">
      <c r="C182" s="73"/>
      <c r="D182" s="73"/>
      <c r="E182" s="73"/>
      <c r="F182" s="249">
        <f>F181+F176+F170</f>
        <v>125907</v>
      </c>
      <c r="G182" s="249">
        <f>G181+G176+G170</f>
        <v>573903</v>
      </c>
      <c r="H182" s="161">
        <f t="shared" si="64"/>
        <v>4.5581500631418423</v>
      </c>
      <c r="J182" s="188"/>
      <c r="L182" s="249">
        <f>L181+L176+L170</f>
        <v>623960.70780086983</v>
      </c>
      <c r="N182" s="249">
        <f>N181+N176+N170</f>
        <v>346644.83766714996</v>
      </c>
      <c r="P182" s="250">
        <f>P181+P176+P170</f>
        <v>346880</v>
      </c>
      <c r="Q182" s="71"/>
      <c r="R182" s="253">
        <f t="shared" si="36"/>
        <v>235.16233285004273</v>
      </c>
      <c r="S182" s="77"/>
      <c r="T182" s="86">
        <f t="shared" si="37"/>
        <v>6.7839560061715598E-4</v>
      </c>
      <c r="U182" s="69"/>
      <c r="V182" s="250">
        <f>V181+V176+V170</f>
        <v>8672</v>
      </c>
      <c r="W182" s="266"/>
      <c r="X182" s="266"/>
      <c r="Y182" s="266"/>
      <c r="Z182" s="266"/>
      <c r="AA182" s="266"/>
      <c r="AB182" s="266"/>
      <c r="AC182" s="266"/>
      <c r="AD182" s="266"/>
      <c r="AE182" s="266"/>
      <c r="AF182" s="266"/>
      <c r="AG182" s="266"/>
      <c r="AH182" s="266"/>
      <c r="AI182" s="266"/>
      <c r="AJ182" s="266"/>
      <c r="AK182" s="72"/>
      <c r="AL182" s="72"/>
    </row>
    <row r="183" spans="2:38" s="68" customFormat="1">
      <c r="C183" s="73"/>
      <c r="D183" s="73"/>
      <c r="E183" s="73"/>
      <c r="F183" s="76"/>
      <c r="G183" s="76"/>
      <c r="H183" s="80"/>
      <c r="J183" s="72"/>
      <c r="P183" s="81"/>
      <c r="Q183" s="71"/>
      <c r="R183" s="74"/>
      <c r="S183" s="77"/>
      <c r="T183" s="75"/>
      <c r="U183" s="69"/>
      <c r="V183" s="81"/>
      <c r="W183" s="287"/>
      <c r="X183" s="287"/>
      <c r="Y183" s="287"/>
      <c r="Z183" s="287"/>
      <c r="AA183" s="287"/>
      <c r="AB183" s="287"/>
      <c r="AC183" s="287"/>
      <c r="AD183" s="287"/>
      <c r="AE183" s="287"/>
      <c r="AF183" s="287"/>
      <c r="AG183" s="287"/>
      <c r="AH183" s="287"/>
      <c r="AI183" s="287"/>
      <c r="AJ183" s="287"/>
      <c r="AK183" s="72"/>
      <c r="AL183" s="72"/>
    </row>
    <row r="184" spans="2:38" s="68" customFormat="1">
      <c r="B184" s="68" t="s">
        <v>1476</v>
      </c>
      <c r="C184" s="73" t="s">
        <v>1564</v>
      </c>
      <c r="D184" s="73" t="s">
        <v>1565</v>
      </c>
      <c r="E184" s="73" t="s">
        <v>1566</v>
      </c>
      <c r="F184" s="102">
        <v>5240</v>
      </c>
      <c r="G184" s="102">
        <v>24652</v>
      </c>
      <c r="H184" s="80">
        <f t="shared" ref="H184:H199" si="69">G184/F184</f>
        <v>4.7045801526717561</v>
      </c>
      <c r="J184" s="104">
        <f t="shared" ref="J184:J198" si="70">$J$15</f>
        <v>1.8499999999999999E-2</v>
      </c>
      <c r="L184" s="69">
        <f t="shared" ref="L184:L198" si="71">G184*((1+J184)^2)</f>
        <v>25572.561147</v>
      </c>
      <c r="N184" s="69">
        <f t="shared" ref="N184:N198" si="72">L184/$N$6</f>
        <v>14206.978415</v>
      </c>
      <c r="P184" s="81">
        <f t="shared" si="44"/>
        <v>14240</v>
      </c>
      <c r="Q184" s="71"/>
      <c r="R184" s="74">
        <f t="shared" si="36"/>
        <v>33.021585000000414</v>
      </c>
      <c r="S184" s="77"/>
      <c r="T184" s="75">
        <f t="shared" si="37"/>
        <v>2.3243214732511729E-3</v>
      </c>
      <c r="U184" s="69"/>
      <c r="V184" s="81">
        <f t="shared" ref="V184:V198" si="73">P184/40</f>
        <v>356</v>
      </c>
      <c r="W184" s="287"/>
      <c r="X184" s="287"/>
      <c r="Y184" s="287"/>
      <c r="Z184" s="287"/>
      <c r="AA184" s="287"/>
      <c r="AB184" s="287"/>
      <c r="AC184" s="287"/>
      <c r="AD184" s="287"/>
      <c r="AE184" s="287"/>
      <c r="AF184" s="287"/>
      <c r="AG184" s="287"/>
      <c r="AH184" s="287"/>
      <c r="AI184" s="287"/>
      <c r="AJ184" s="287"/>
      <c r="AK184" s="72"/>
      <c r="AL184" s="72"/>
    </row>
    <row r="185" spans="2:38" s="68" customFormat="1">
      <c r="B185" s="68" t="s">
        <v>1476</v>
      </c>
      <c r="C185" s="73" t="s">
        <v>1564</v>
      </c>
      <c r="D185" s="73" t="s">
        <v>1565</v>
      </c>
      <c r="E185" s="73" t="s">
        <v>1567</v>
      </c>
      <c r="F185" s="102">
        <v>8342</v>
      </c>
      <c r="G185" s="102">
        <v>31316</v>
      </c>
      <c r="H185" s="80">
        <f t="shared" si="69"/>
        <v>3.7540158235435146</v>
      </c>
      <c r="J185" s="104">
        <f t="shared" si="70"/>
        <v>1.8499999999999999E-2</v>
      </c>
      <c r="L185" s="69">
        <f t="shared" si="71"/>
        <v>32485.409900999999</v>
      </c>
      <c r="N185" s="69">
        <f t="shared" si="72"/>
        <v>18047.449945</v>
      </c>
      <c r="P185" s="81">
        <f t="shared" si="44"/>
        <v>18080</v>
      </c>
      <c r="Q185" s="71"/>
      <c r="R185" s="74">
        <f t="shared" si="36"/>
        <v>32.550054999999702</v>
      </c>
      <c r="S185" s="77"/>
      <c r="T185" s="75">
        <f t="shared" si="37"/>
        <v>1.8035819519764127E-3</v>
      </c>
      <c r="U185" s="69"/>
      <c r="V185" s="81">
        <f t="shared" si="73"/>
        <v>452</v>
      </c>
      <c r="W185" s="287"/>
      <c r="X185" s="287"/>
      <c r="Y185" s="287"/>
      <c r="Z185" s="287"/>
      <c r="AA185" s="287"/>
      <c r="AB185" s="287"/>
      <c r="AC185" s="287"/>
      <c r="AD185" s="287"/>
      <c r="AE185" s="287"/>
      <c r="AF185" s="287"/>
      <c r="AG185" s="287"/>
      <c r="AH185" s="287"/>
      <c r="AI185" s="287"/>
      <c r="AJ185" s="287"/>
      <c r="AK185" s="72"/>
      <c r="AL185" s="72"/>
    </row>
    <row r="186" spans="2:38" s="68" customFormat="1">
      <c r="B186" s="68" t="s">
        <v>1476</v>
      </c>
      <c r="C186" s="73" t="s">
        <v>1564</v>
      </c>
      <c r="D186" s="73" t="s">
        <v>1565</v>
      </c>
      <c r="E186" s="73" t="s">
        <v>1568</v>
      </c>
      <c r="F186" s="102">
        <v>1455</v>
      </c>
      <c r="G186" s="102">
        <v>5863</v>
      </c>
      <c r="H186" s="80">
        <f t="shared" si="69"/>
        <v>4.0295532646048109</v>
      </c>
      <c r="J186" s="104">
        <f t="shared" si="70"/>
        <v>1.8499999999999999E-2</v>
      </c>
      <c r="L186" s="69">
        <f t="shared" si="71"/>
        <v>6081.9376117500005</v>
      </c>
      <c r="N186" s="69">
        <f t="shared" si="72"/>
        <v>3378.8542287500004</v>
      </c>
      <c r="P186" s="81">
        <f t="shared" si="44"/>
        <v>3400</v>
      </c>
      <c r="Q186" s="71"/>
      <c r="R186" s="74">
        <f t="shared" si="36"/>
        <v>21.145771249999598</v>
      </c>
      <c r="S186" s="77"/>
      <c r="T186" s="75">
        <f t="shared" si="37"/>
        <v>6.2582668024191235E-3</v>
      </c>
      <c r="U186" s="69"/>
      <c r="V186" s="81">
        <f t="shared" si="73"/>
        <v>85</v>
      </c>
      <c r="W186" s="287"/>
      <c r="X186" s="287"/>
      <c r="Y186" s="287"/>
      <c r="Z186" s="287"/>
      <c r="AA186" s="287"/>
      <c r="AB186" s="287"/>
      <c r="AC186" s="287"/>
      <c r="AD186" s="287"/>
      <c r="AE186" s="287"/>
      <c r="AF186" s="287"/>
      <c r="AG186" s="287"/>
      <c r="AH186" s="287"/>
      <c r="AI186" s="287"/>
      <c r="AJ186" s="287"/>
      <c r="AK186" s="72"/>
      <c r="AL186" s="72"/>
    </row>
    <row r="187" spans="2:38" s="68" customFormat="1">
      <c r="B187" s="68" t="s">
        <v>1476</v>
      </c>
      <c r="C187" s="73" t="s">
        <v>1564</v>
      </c>
      <c r="D187" s="73" t="s">
        <v>1565</v>
      </c>
      <c r="E187" s="73" t="s">
        <v>1569</v>
      </c>
      <c r="F187" s="102">
        <v>2994</v>
      </c>
      <c r="G187" s="102">
        <v>14588</v>
      </c>
      <c r="H187" s="80">
        <f t="shared" si="69"/>
        <v>4.8724114896459589</v>
      </c>
      <c r="J187" s="104">
        <f t="shared" si="70"/>
        <v>1.8499999999999999E-2</v>
      </c>
      <c r="L187" s="69">
        <f t="shared" si="71"/>
        <v>15132.748743</v>
      </c>
      <c r="N187" s="69">
        <f t="shared" si="72"/>
        <v>8407.0826350000007</v>
      </c>
      <c r="P187" s="81">
        <f t="shared" si="44"/>
        <v>8440</v>
      </c>
      <c r="Q187" s="71"/>
      <c r="R187" s="74">
        <f t="shared" si="36"/>
        <v>32.917364999999336</v>
      </c>
      <c r="S187" s="77"/>
      <c r="T187" s="75">
        <f t="shared" si="37"/>
        <v>3.9154325500452671E-3</v>
      </c>
      <c r="U187" s="69"/>
      <c r="V187" s="81">
        <f t="shared" si="73"/>
        <v>211</v>
      </c>
      <c r="W187" s="287"/>
      <c r="X187" s="287"/>
      <c r="Y187" s="287"/>
      <c r="Z187" s="287"/>
      <c r="AA187" s="287"/>
      <c r="AB187" s="287"/>
      <c r="AC187" s="287"/>
      <c r="AD187" s="287"/>
      <c r="AE187" s="287"/>
      <c r="AF187" s="287"/>
      <c r="AG187" s="287"/>
      <c r="AH187" s="287"/>
      <c r="AI187" s="287"/>
      <c r="AJ187" s="287"/>
      <c r="AK187" s="72"/>
      <c r="AL187" s="72"/>
    </row>
    <row r="188" spans="2:38" s="68" customFormat="1">
      <c r="B188" s="68" t="s">
        <v>1476</v>
      </c>
      <c r="C188" s="73" t="s">
        <v>1564</v>
      </c>
      <c r="D188" s="73" t="s">
        <v>1565</v>
      </c>
      <c r="E188" s="73" t="s">
        <v>1570</v>
      </c>
      <c r="F188" s="102">
        <v>4715</v>
      </c>
      <c r="G188" s="102">
        <v>22151</v>
      </c>
      <c r="H188" s="80">
        <f t="shared" si="69"/>
        <v>4.6979851537645807</v>
      </c>
      <c r="J188" s="104">
        <f t="shared" si="70"/>
        <v>1.8499999999999999E-2</v>
      </c>
      <c r="L188" s="69">
        <f t="shared" si="71"/>
        <v>22978.168179749999</v>
      </c>
      <c r="N188" s="69">
        <f t="shared" si="72"/>
        <v>12765.648988749999</v>
      </c>
      <c r="P188" s="81">
        <f t="shared" si="44"/>
        <v>12800</v>
      </c>
      <c r="Q188" s="71"/>
      <c r="R188" s="74">
        <f t="shared" si="36"/>
        <v>34.351011250000738</v>
      </c>
      <c r="S188" s="77"/>
      <c r="T188" s="75">
        <f t="shared" si="37"/>
        <v>2.6908942334442454E-3</v>
      </c>
      <c r="U188" s="69"/>
      <c r="V188" s="81">
        <f t="shared" si="73"/>
        <v>320</v>
      </c>
      <c r="W188" s="287"/>
      <c r="X188" s="287"/>
      <c r="Y188" s="287"/>
      <c r="Z188" s="287"/>
      <c r="AA188" s="287"/>
      <c r="AB188" s="287"/>
      <c r="AC188" s="287"/>
      <c r="AD188" s="287"/>
      <c r="AE188" s="287"/>
      <c r="AF188" s="287"/>
      <c r="AG188" s="287"/>
      <c r="AH188" s="287"/>
      <c r="AI188" s="287"/>
      <c r="AJ188" s="287"/>
      <c r="AK188" s="72"/>
      <c r="AL188" s="72"/>
    </row>
    <row r="189" spans="2:38" s="68" customFormat="1">
      <c r="B189" s="68" t="s">
        <v>1476</v>
      </c>
      <c r="C189" s="73" t="s">
        <v>1564</v>
      </c>
      <c r="D189" s="73" t="s">
        <v>1565</v>
      </c>
      <c r="E189" s="73" t="s">
        <v>1571</v>
      </c>
      <c r="F189" s="102">
        <v>3667</v>
      </c>
      <c r="G189" s="102">
        <v>17402</v>
      </c>
      <c r="H189" s="80">
        <f t="shared" si="69"/>
        <v>4.7455685846741202</v>
      </c>
      <c r="J189" s="104">
        <f t="shared" si="70"/>
        <v>1.8499999999999999E-2</v>
      </c>
      <c r="L189" s="69">
        <f t="shared" si="71"/>
        <v>18051.8298345</v>
      </c>
      <c r="N189" s="69">
        <f t="shared" si="72"/>
        <v>10028.794352499999</v>
      </c>
      <c r="P189" s="81">
        <f t="shared" si="44"/>
        <v>10040</v>
      </c>
      <c r="Q189" s="71"/>
      <c r="R189" s="74">
        <f t="shared" si="36"/>
        <v>11.20564750000085</v>
      </c>
      <c r="S189" s="77"/>
      <c r="T189" s="75">
        <f t="shared" si="37"/>
        <v>1.1173474204511417E-3</v>
      </c>
      <c r="U189" s="69"/>
      <c r="V189" s="81">
        <f t="shared" si="73"/>
        <v>251</v>
      </c>
      <c r="W189" s="287"/>
      <c r="X189" s="287"/>
      <c r="Y189" s="287"/>
      <c r="Z189" s="287"/>
      <c r="AA189" s="287"/>
      <c r="AB189" s="287"/>
      <c r="AC189" s="287"/>
      <c r="AD189" s="287"/>
      <c r="AE189" s="287"/>
      <c r="AF189" s="287"/>
      <c r="AG189" s="287"/>
      <c r="AH189" s="287"/>
      <c r="AI189" s="287"/>
      <c r="AJ189" s="287"/>
      <c r="AK189" s="72"/>
      <c r="AL189" s="72"/>
    </row>
    <row r="190" spans="2:38" s="68" customFormat="1">
      <c r="B190" s="68" t="s">
        <v>1476</v>
      </c>
      <c r="C190" s="73" t="s">
        <v>1564</v>
      </c>
      <c r="D190" s="73" t="s">
        <v>1565</v>
      </c>
      <c r="E190" s="73" t="s">
        <v>1572</v>
      </c>
      <c r="F190" s="102">
        <v>2401</v>
      </c>
      <c r="G190" s="102">
        <v>11272</v>
      </c>
      <c r="H190" s="80">
        <f t="shared" si="69"/>
        <v>4.6947105372761353</v>
      </c>
      <c r="J190" s="104">
        <f t="shared" si="70"/>
        <v>1.8499999999999999E-2</v>
      </c>
      <c r="L190" s="69">
        <f t="shared" si="71"/>
        <v>11692.921842</v>
      </c>
      <c r="N190" s="69">
        <f t="shared" si="72"/>
        <v>6496.0676899999999</v>
      </c>
      <c r="P190" s="81">
        <f t="shared" si="44"/>
        <v>6520</v>
      </c>
      <c r="Q190" s="71"/>
      <c r="R190" s="74">
        <f t="shared" si="36"/>
        <v>23.932310000000143</v>
      </c>
      <c r="S190" s="77"/>
      <c r="T190" s="75">
        <f t="shared" si="37"/>
        <v>3.6841226326568871E-3</v>
      </c>
      <c r="U190" s="69"/>
      <c r="V190" s="81">
        <f t="shared" si="73"/>
        <v>163</v>
      </c>
      <c r="W190" s="287"/>
      <c r="X190" s="287"/>
      <c r="Y190" s="287"/>
      <c r="Z190" s="287"/>
      <c r="AA190" s="287"/>
      <c r="AB190" s="287"/>
      <c r="AC190" s="287"/>
      <c r="AD190" s="287"/>
      <c r="AE190" s="287"/>
      <c r="AF190" s="287"/>
      <c r="AG190" s="287"/>
      <c r="AH190" s="287"/>
      <c r="AI190" s="287"/>
      <c r="AJ190" s="287"/>
      <c r="AK190" s="72"/>
      <c r="AL190" s="72"/>
    </row>
    <row r="191" spans="2:38" s="68" customFormat="1">
      <c r="B191" s="68" t="s">
        <v>1476</v>
      </c>
      <c r="C191" s="73" t="s">
        <v>1564</v>
      </c>
      <c r="D191" s="73" t="s">
        <v>1565</v>
      </c>
      <c r="E191" s="73" t="s">
        <v>1573</v>
      </c>
      <c r="F191" s="102">
        <v>3529</v>
      </c>
      <c r="G191" s="102">
        <v>16382</v>
      </c>
      <c r="H191" s="80">
        <f t="shared" si="69"/>
        <v>4.6421082459620289</v>
      </c>
      <c r="J191" s="104">
        <f t="shared" si="70"/>
        <v>1.8499999999999999E-2</v>
      </c>
      <c r="L191" s="69">
        <f t="shared" si="71"/>
        <v>16993.740739500001</v>
      </c>
      <c r="N191" s="69">
        <f t="shared" si="72"/>
        <v>9440.9670774999995</v>
      </c>
      <c r="P191" s="81">
        <f t="shared" si="44"/>
        <v>9480</v>
      </c>
      <c r="Q191" s="71"/>
      <c r="R191" s="74">
        <f t="shared" si="36"/>
        <v>39.032922500000495</v>
      </c>
      <c r="S191" s="77"/>
      <c r="T191" s="75">
        <f t="shared" si="37"/>
        <v>4.1344199359644998E-3</v>
      </c>
      <c r="U191" s="69"/>
      <c r="V191" s="81">
        <f t="shared" si="73"/>
        <v>237</v>
      </c>
      <c r="W191" s="287"/>
      <c r="X191" s="287"/>
      <c r="Y191" s="287"/>
      <c r="Z191" s="287"/>
      <c r="AA191" s="287"/>
      <c r="AB191" s="287"/>
      <c r="AC191" s="287"/>
      <c r="AD191" s="287"/>
      <c r="AE191" s="287"/>
      <c r="AF191" s="287"/>
      <c r="AG191" s="287"/>
      <c r="AH191" s="287"/>
      <c r="AI191" s="287"/>
      <c r="AJ191" s="287"/>
      <c r="AK191" s="72"/>
      <c r="AL191" s="72"/>
    </row>
    <row r="192" spans="2:38" s="68" customFormat="1">
      <c r="B192" s="68" t="s">
        <v>1476</v>
      </c>
      <c r="C192" s="73" t="s">
        <v>1564</v>
      </c>
      <c r="D192" s="73" t="s">
        <v>1565</v>
      </c>
      <c r="E192" s="73" t="s">
        <v>1574</v>
      </c>
      <c r="F192" s="102">
        <v>2238</v>
      </c>
      <c r="G192" s="102">
        <v>10848</v>
      </c>
      <c r="H192" s="80">
        <f t="shared" si="69"/>
        <v>4.8471849865951739</v>
      </c>
      <c r="J192" s="104">
        <f t="shared" si="70"/>
        <v>1.8499999999999999E-2</v>
      </c>
      <c r="L192" s="69">
        <f t="shared" si="71"/>
        <v>11253.088728000001</v>
      </c>
      <c r="N192" s="69">
        <f t="shared" si="72"/>
        <v>6251.7159600000005</v>
      </c>
      <c r="P192" s="81">
        <f t="shared" si="44"/>
        <v>6280</v>
      </c>
      <c r="Q192" s="71"/>
      <c r="R192" s="74">
        <f t="shared" si="36"/>
        <v>28.28403999999955</v>
      </c>
      <c r="S192" s="77"/>
      <c r="T192" s="75">
        <f t="shared" si="37"/>
        <v>4.5242042634322669E-3</v>
      </c>
      <c r="U192" s="69"/>
      <c r="V192" s="81">
        <f t="shared" si="73"/>
        <v>157</v>
      </c>
      <c r="W192" s="287"/>
      <c r="X192" s="287"/>
      <c r="Y192" s="287"/>
      <c r="Z192" s="287"/>
      <c r="AA192" s="287"/>
      <c r="AB192" s="287"/>
      <c r="AC192" s="287"/>
      <c r="AD192" s="287"/>
      <c r="AE192" s="287"/>
      <c r="AF192" s="287"/>
      <c r="AG192" s="287"/>
      <c r="AH192" s="287"/>
      <c r="AI192" s="287"/>
      <c r="AJ192" s="287"/>
      <c r="AK192" s="72"/>
      <c r="AL192" s="72"/>
    </row>
    <row r="193" spans="2:38" s="68" customFormat="1">
      <c r="B193" s="68" t="s">
        <v>1476</v>
      </c>
      <c r="C193" s="73" t="s">
        <v>1564</v>
      </c>
      <c r="D193" s="73" t="s">
        <v>1565</v>
      </c>
      <c r="E193" s="73" t="s">
        <v>1575</v>
      </c>
      <c r="F193" s="102">
        <v>3298</v>
      </c>
      <c r="G193" s="102">
        <v>15012</v>
      </c>
      <c r="H193" s="80">
        <f t="shared" si="69"/>
        <v>4.5518496058217099</v>
      </c>
      <c r="J193" s="104">
        <f t="shared" si="70"/>
        <v>1.8499999999999999E-2</v>
      </c>
      <c r="L193" s="69">
        <f t="shared" si="71"/>
        <v>15572.581857000001</v>
      </c>
      <c r="N193" s="69">
        <f t="shared" si="72"/>
        <v>8651.434365000001</v>
      </c>
      <c r="P193" s="81">
        <f t="shared" si="44"/>
        <v>8680</v>
      </c>
      <c r="Q193" s="71"/>
      <c r="R193" s="74">
        <f t="shared" ref="R193:R316" si="74">P193-N193</f>
        <v>28.56563499999902</v>
      </c>
      <c r="S193" s="77"/>
      <c r="T193" s="75">
        <f t="shared" ref="T193:T316" si="75">R193/N193</f>
        <v>3.301838029952969E-3</v>
      </c>
      <c r="U193" s="69"/>
      <c r="V193" s="81">
        <f t="shared" si="73"/>
        <v>217</v>
      </c>
      <c r="W193" s="287"/>
      <c r="X193" s="287"/>
      <c r="Y193" s="287"/>
      <c r="Z193" s="287"/>
      <c r="AA193" s="287"/>
      <c r="AB193" s="287"/>
      <c r="AC193" s="287"/>
      <c r="AD193" s="287"/>
      <c r="AE193" s="287"/>
      <c r="AF193" s="287"/>
      <c r="AG193" s="287"/>
      <c r="AH193" s="287"/>
      <c r="AI193" s="287"/>
      <c r="AJ193" s="287"/>
      <c r="AK193" s="72"/>
      <c r="AL193" s="72"/>
    </row>
    <row r="194" spans="2:38" s="68" customFormat="1">
      <c r="B194" s="68" t="s">
        <v>1476</v>
      </c>
      <c r="C194" s="73" t="s">
        <v>1564</v>
      </c>
      <c r="D194" s="73" t="s">
        <v>1565</v>
      </c>
      <c r="E194" s="73" t="s">
        <v>1576</v>
      </c>
      <c r="F194" s="102">
        <v>1707</v>
      </c>
      <c r="G194" s="102">
        <v>7995</v>
      </c>
      <c r="H194" s="80">
        <f t="shared" si="69"/>
        <v>4.6836555360281196</v>
      </c>
      <c r="J194" s="104">
        <f t="shared" si="70"/>
        <v>1.8499999999999999E-2</v>
      </c>
      <c r="L194" s="69">
        <f t="shared" si="71"/>
        <v>8293.5512887500008</v>
      </c>
      <c r="N194" s="69">
        <f t="shared" si="72"/>
        <v>4607.5284937500001</v>
      </c>
      <c r="P194" s="81">
        <f t="shared" si="44"/>
        <v>4640</v>
      </c>
      <c r="Q194" s="71"/>
      <c r="R194" s="74">
        <f t="shared" si="74"/>
        <v>32.471506249999948</v>
      </c>
      <c r="S194" s="77"/>
      <c r="T194" s="75">
        <f t="shared" si="75"/>
        <v>7.0474889724603451E-3</v>
      </c>
      <c r="U194" s="69"/>
      <c r="V194" s="81">
        <f t="shared" si="73"/>
        <v>116</v>
      </c>
      <c r="W194" s="287"/>
      <c r="X194" s="287"/>
      <c r="Y194" s="287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72"/>
      <c r="AL194" s="72"/>
    </row>
    <row r="195" spans="2:38" s="68" customFormat="1">
      <c r="B195" s="68" t="s">
        <v>1476</v>
      </c>
      <c r="C195" s="73" t="s">
        <v>1564</v>
      </c>
      <c r="D195" s="73" t="s">
        <v>1565</v>
      </c>
      <c r="E195" s="73" t="s">
        <v>1577</v>
      </c>
      <c r="F195" s="102">
        <v>3973</v>
      </c>
      <c r="G195" s="102">
        <v>19007</v>
      </c>
      <c r="H195" s="80">
        <f t="shared" si="69"/>
        <v>4.7840422854266293</v>
      </c>
      <c r="J195" s="104">
        <f t="shared" si="70"/>
        <v>1.8499999999999999E-2</v>
      </c>
      <c r="L195" s="69">
        <f t="shared" si="71"/>
        <v>19716.764145749999</v>
      </c>
      <c r="N195" s="69">
        <f t="shared" si="72"/>
        <v>10953.757858749999</v>
      </c>
      <c r="P195" s="81">
        <f t="shared" si="44"/>
        <v>10960</v>
      </c>
      <c r="Q195" s="71"/>
      <c r="R195" s="74">
        <f t="shared" si="74"/>
        <v>6.2421412500007136</v>
      </c>
      <c r="S195" s="77"/>
      <c r="T195" s="75">
        <f t="shared" si="75"/>
        <v>5.6986299409699046E-4</v>
      </c>
      <c r="U195" s="69"/>
      <c r="V195" s="81">
        <f t="shared" si="73"/>
        <v>274</v>
      </c>
      <c r="W195" s="287"/>
      <c r="X195" s="287"/>
      <c r="Y195" s="287"/>
      <c r="Z195" s="287"/>
      <c r="AA195" s="287"/>
      <c r="AB195" s="287"/>
      <c r="AC195" s="287"/>
      <c r="AD195" s="287"/>
      <c r="AE195" s="287"/>
      <c r="AF195" s="287"/>
      <c r="AG195" s="287"/>
      <c r="AH195" s="287"/>
      <c r="AI195" s="287"/>
      <c r="AJ195" s="287"/>
      <c r="AK195" s="72"/>
      <c r="AL195" s="72"/>
    </row>
    <row r="196" spans="2:38" s="68" customFormat="1">
      <c r="B196" s="68" t="s">
        <v>1476</v>
      </c>
      <c r="C196" s="73" t="s">
        <v>1564</v>
      </c>
      <c r="D196" s="73" t="s">
        <v>1565</v>
      </c>
      <c r="E196" s="73" t="s">
        <v>1578</v>
      </c>
      <c r="F196" s="102">
        <v>4792</v>
      </c>
      <c r="G196" s="102">
        <v>23032</v>
      </c>
      <c r="H196" s="80">
        <f t="shared" si="69"/>
        <v>4.8063439065108513</v>
      </c>
      <c r="J196" s="104">
        <f t="shared" si="70"/>
        <v>1.8499999999999999E-2</v>
      </c>
      <c r="L196" s="69">
        <f t="shared" si="71"/>
        <v>23892.066702</v>
      </c>
      <c r="N196" s="69">
        <f t="shared" si="72"/>
        <v>13273.37039</v>
      </c>
      <c r="P196" s="81">
        <f t="shared" si="44"/>
        <v>13280</v>
      </c>
      <c r="Q196" s="71"/>
      <c r="R196" s="74">
        <f t="shared" si="74"/>
        <v>6.6296099999999569</v>
      </c>
      <c r="S196" s="77"/>
      <c r="T196" s="75">
        <f t="shared" si="75"/>
        <v>4.994669631907979E-4</v>
      </c>
      <c r="U196" s="69"/>
      <c r="V196" s="81">
        <f t="shared" si="73"/>
        <v>332</v>
      </c>
      <c r="W196" s="287"/>
      <c r="X196" s="287"/>
      <c r="Y196" s="287"/>
      <c r="Z196" s="287"/>
      <c r="AA196" s="287"/>
      <c r="AB196" s="287"/>
      <c r="AC196" s="287"/>
      <c r="AD196" s="287"/>
      <c r="AE196" s="287"/>
      <c r="AF196" s="287"/>
      <c r="AG196" s="287"/>
      <c r="AH196" s="287"/>
      <c r="AI196" s="287"/>
      <c r="AJ196" s="287"/>
      <c r="AK196" s="72"/>
      <c r="AL196" s="72"/>
    </row>
    <row r="197" spans="2:38" s="68" customFormat="1">
      <c r="B197" s="68" t="s">
        <v>1476</v>
      </c>
      <c r="C197" s="73" t="s">
        <v>1564</v>
      </c>
      <c r="D197" s="73" t="s">
        <v>1565</v>
      </c>
      <c r="E197" s="73" t="s">
        <v>1579</v>
      </c>
      <c r="F197" s="102">
        <v>5392</v>
      </c>
      <c r="G197" s="102">
        <v>24572</v>
      </c>
      <c r="H197" s="80">
        <f t="shared" si="69"/>
        <v>4.5571216617210686</v>
      </c>
      <c r="J197" s="104">
        <f t="shared" si="70"/>
        <v>1.8499999999999999E-2</v>
      </c>
      <c r="L197" s="69">
        <f t="shared" si="71"/>
        <v>25489.573767000002</v>
      </c>
      <c r="N197" s="69">
        <f t="shared" si="72"/>
        <v>14160.874315000001</v>
      </c>
      <c r="P197" s="81">
        <f t="shared" si="44"/>
        <v>14200</v>
      </c>
      <c r="Q197" s="71"/>
      <c r="R197" s="74">
        <f t="shared" si="74"/>
        <v>39.125684999999066</v>
      </c>
      <c r="S197" s="77"/>
      <c r="T197" s="75">
        <f t="shared" si="75"/>
        <v>2.7629427484258456E-3</v>
      </c>
      <c r="U197" s="69"/>
      <c r="V197" s="81">
        <f t="shared" si="73"/>
        <v>355</v>
      </c>
      <c r="W197" s="287"/>
      <c r="X197" s="287"/>
      <c r="Y197" s="287"/>
      <c r="Z197" s="287"/>
      <c r="AA197" s="287"/>
      <c r="AB197" s="287"/>
      <c r="AC197" s="287"/>
      <c r="AD197" s="287"/>
      <c r="AE197" s="287"/>
      <c r="AF197" s="287"/>
      <c r="AG197" s="287"/>
      <c r="AH197" s="287"/>
      <c r="AI197" s="287"/>
      <c r="AJ197" s="287"/>
      <c r="AK197" s="72"/>
      <c r="AL197" s="72"/>
    </row>
    <row r="198" spans="2:38" s="68" customFormat="1">
      <c r="B198" s="68" t="s">
        <v>1476</v>
      </c>
      <c r="C198" s="73" t="s">
        <v>1564</v>
      </c>
      <c r="D198" s="73" t="s">
        <v>1565</v>
      </c>
      <c r="E198" s="73" t="s">
        <v>1580</v>
      </c>
      <c r="F198" s="102">
        <v>861</v>
      </c>
      <c r="G198" s="102">
        <v>3991</v>
      </c>
      <c r="H198" s="80">
        <f t="shared" si="69"/>
        <v>4.635307781649245</v>
      </c>
      <c r="J198" s="104">
        <f t="shared" si="70"/>
        <v>1.8499999999999999E-2</v>
      </c>
      <c r="L198" s="69">
        <f t="shared" si="71"/>
        <v>4140.0329197500005</v>
      </c>
      <c r="N198" s="69">
        <f t="shared" si="72"/>
        <v>2300.01828875</v>
      </c>
      <c r="P198" s="81">
        <f t="shared" si="44"/>
        <v>2320</v>
      </c>
      <c r="Q198" s="71"/>
      <c r="R198" s="74">
        <f t="shared" si="74"/>
        <v>19.981711249999989</v>
      </c>
      <c r="S198" s="77"/>
      <c r="T198" s="75">
        <f t="shared" si="75"/>
        <v>8.6876314626435115E-3</v>
      </c>
      <c r="U198" s="69"/>
      <c r="V198" s="81">
        <f t="shared" si="73"/>
        <v>58</v>
      </c>
      <c r="W198" s="287"/>
      <c r="X198" s="287"/>
      <c r="Y198" s="287"/>
      <c r="Z198" s="287"/>
      <c r="AA198" s="287"/>
      <c r="AB198" s="287"/>
      <c r="AC198" s="287"/>
      <c r="AD198" s="287"/>
      <c r="AE198" s="287"/>
      <c r="AF198" s="287"/>
      <c r="AG198" s="287"/>
      <c r="AH198" s="287"/>
      <c r="AI198" s="287"/>
      <c r="AJ198" s="287"/>
      <c r="AK198" s="72"/>
      <c r="AL198" s="72"/>
    </row>
    <row r="199" spans="2:38" s="68" customFormat="1" ht="15" thickBot="1">
      <c r="B199" s="97" t="s">
        <v>1476</v>
      </c>
      <c r="C199" s="98" t="s">
        <v>1564</v>
      </c>
      <c r="D199" s="98" t="s">
        <v>1565</v>
      </c>
      <c r="E199" s="73"/>
      <c r="F199" s="82">
        <f>SUM(F184:F198)</f>
        <v>54604</v>
      </c>
      <c r="G199" s="82">
        <f>SUM(G184:G198)</f>
        <v>248083</v>
      </c>
      <c r="H199" s="163">
        <f t="shared" si="69"/>
        <v>4.5433118452860599</v>
      </c>
      <c r="J199" s="97"/>
      <c r="L199" s="82">
        <f>SUM(L184:L198)</f>
        <v>257346.97740675003</v>
      </c>
      <c r="N199" s="82">
        <f>SUM(N184:N198)</f>
        <v>142970.54300374998</v>
      </c>
      <c r="P199" s="246">
        <f>SUM(P184:P198)</f>
        <v>143360</v>
      </c>
      <c r="Q199" s="71"/>
      <c r="R199" s="247">
        <f t="shared" si="74"/>
        <v>389.45699625002453</v>
      </c>
      <c r="S199" s="77"/>
      <c r="T199" s="83">
        <f t="shared" si="75"/>
        <v>2.724036630677198E-3</v>
      </c>
      <c r="U199" s="69"/>
      <c r="V199" s="246">
        <f>SUM(V184:V198)</f>
        <v>3584</v>
      </c>
      <c r="W199" s="266"/>
      <c r="X199" s="266"/>
      <c r="Y199" s="266"/>
      <c r="Z199" s="266"/>
      <c r="AA199" s="266"/>
      <c r="AB199" s="266"/>
      <c r="AC199" s="266"/>
      <c r="AD199" s="266"/>
      <c r="AE199" s="266"/>
      <c r="AF199" s="266"/>
      <c r="AG199" s="266"/>
      <c r="AH199" s="266"/>
      <c r="AI199" s="266"/>
      <c r="AJ199" s="266"/>
      <c r="AK199" s="72"/>
      <c r="AL199" s="72"/>
    </row>
    <row r="200" spans="2:38" s="68" customFormat="1">
      <c r="C200" s="73"/>
      <c r="D200" s="73"/>
      <c r="E200" s="73"/>
      <c r="F200" s="76"/>
      <c r="G200" s="76"/>
      <c r="H200" s="80"/>
      <c r="J200" s="72"/>
      <c r="P200" s="81"/>
      <c r="Q200" s="71"/>
      <c r="R200" s="74"/>
      <c r="S200" s="77"/>
      <c r="T200" s="75"/>
      <c r="U200" s="69"/>
      <c r="V200" s="81"/>
      <c r="W200" s="287"/>
      <c r="X200" s="287"/>
      <c r="Y200" s="287"/>
      <c r="Z200" s="287"/>
      <c r="AA200" s="287"/>
      <c r="AB200" s="287"/>
      <c r="AC200" s="287"/>
      <c r="AD200" s="287"/>
      <c r="AE200" s="287"/>
      <c r="AF200" s="287"/>
      <c r="AG200" s="287"/>
      <c r="AH200" s="287"/>
      <c r="AI200" s="287"/>
      <c r="AJ200" s="287"/>
      <c r="AK200" s="72"/>
      <c r="AL200" s="72"/>
    </row>
    <row r="201" spans="2:38" s="68" customFormat="1">
      <c r="B201" s="68" t="s">
        <v>1476</v>
      </c>
      <c r="C201" s="73" t="s">
        <v>1581</v>
      </c>
      <c r="D201" s="73" t="s">
        <v>1512</v>
      </c>
      <c r="E201" s="73" t="s">
        <v>1582</v>
      </c>
      <c r="F201" s="102">
        <v>4686</v>
      </c>
      <c r="G201" s="102">
        <v>23525</v>
      </c>
      <c r="H201" s="80">
        <f t="shared" ref="H201:H222" si="76">G201/F201</f>
        <v>5.0202731540759711</v>
      </c>
      <c r="J201" s="104">
        <f t="shared" ref="J201:J207" si="77">$J$18</f>
        <v>3.6900000000000002E-2</v>
      </c>
      <c r="L201" s="69">
        <f t="shared" ref="L201:L207" si="78">G201*((1+J201)^2)</f>
        <v>25293.176875249996</v>
      </c>
      <c r="N201" s="69">
        <f t="shared" ref="N201:N207" si="79">L201/$N$6</f>
        <v>14051.764930694442</v>
      </c>
      <c r="P201" s="81">
        <f t="shared" si="44"/>
        <v>14080</v>
      </c>
      <c r="Q201" s="71"/>
      <c r="R201" s="74">
        <f t="shared" si="74"/>
        <v>28.235069305557772</v>
      </c>
      <c r="S201" s="77"/>
      <c r="T201" s="75">
        <f t="shared" si="75"/>
        <v>2.0093610621027083E-3</v>
      </c>
      <c r="U201" s="69"/>
      <c r="V201" s="81">
        <f t="shared" ref="V201:V207" si="80">P201/40</f>
        <v>352</v>
      </c>
      <c r="W201" s="287"/>
      <c r="X201" s="287"/>
      <c r="Y201" s="287"/>
      <c r="Z201" s="287"/>
      <c r="AA201" s="287"/>
      <c r="AB201" s="287"/>
      <c r="AC201" s="287"/>
      <c r="AD201" s="287"/>
      <c r="AE201" s="287"/>
      <c r="AF201" s="287"/>
      <c r="AG201" s="287"/>
      <c r="AH201" s="287"/>
      <c r="AI201" s="287"/>
      <c r="AJ201" s="287"/>
      <c r="AK201" s="72"/>
      <c r="AL201" s="72"/>
    </row>
    <row r="202" spans="2:38" s="68" customFormat="1">
      <c r="B202" s="68" t="s">
        <v>1476</v>
      </c>
      <c r="C202" s="73" t="s">
        <v>1581</v>
      </c>
      <c r="D202" s="73" t="s">
        <v>1512</v>
      </c>
      <c r="E202" s="73" t="s">
        <v>1583</v>
      </c>
      <c r="F202" s="102">
        <v>4407</v>
      </c>
      <c r="G202" s="102">
        <v>21883</v>
      </c>
      <c r="H202" s="80">
        <f t="shared" si="76"/>
        <v>4.9655094168368503</v>
      </c>
      <c r="J202" s="104">
        <f t="shared" si="77"/>
        <v>3.6900000000000002E-2</v>
      </c>
      <c r="L202" s="69">
        <f t="shared" si="78"/>
        <v>23527.761511629997</v>
      </c>
      <c r="N202" s="69">
        <f t="shared" si="79"/>
        <v>13070.97861757222</v>
      </c>
      <c r="P202" s="81">
        <f t="shared" si="44"/>
        <v>13080</v>
      </c>
      <c r="Q202" s="71"/>
      <c r="R202" s="74">
        <f t="shared" si="74"/>
        <v>9.0213824277798267</v>
      </c>
      <c r="S202" s="77"/>
      <c r="T202" s="75">
        <f t="shared" si="75"/>
        <v>6.9018416231297008E-4</v>
      </c>
      <c r="U202" s="69"/>
      <c r="V202" s="81">
        <f t="shared" si="80"/>
        <v>327</v>
      </c>
      <c r="W202" s="287"/>
      <c r="X202" s="287"/>
      <c r="Y202" s="287"/>
      <c r="Z202" s="287"/>
      <c r="AA202" s="287"/>
      <c r="AB202" s="287"/>
      <c r="AC202" s="287"/>
      <c r="AD202" s="287"/>
      <c r="AE202" s="287"/>
      <c r="AF202" s="287"/>
      <c r="AG202" s="287"/>
      <c r="AH202" s="287"/>
      <c r="AI202" s="287"/>
      <c r="AJ202" s="287"/>
      <c r="AK202" s="72"/>
      <c r="AL202" s="72"/>
    </row>
    <row r="203" spans="2:38" s="68" customFormat="1">
      <c r="B203" s="68" t="s">
        <v>1476</v>
      </c>
      <c r="C203" s="73" t="s">
        <v>1581</v>
      </c>
      <c r="D203" s="73" t="s">
        <v>1512</v>
      </c>
      <c r="E203" s="73" t="s">
        <v>1584</v>
      </c>
      <c r="F203" s="102">
        <v>6844</v>
      </c>
      <c r="G203" s="102">
        <v>34522</v>
      </c>
      <c r="H203" s="80">
        <f t="shared" si="76"/>
        <v>5.044126241963764</v>
      </c>
      <c r="J203" s="104">
        <f t="shared" si="77"/>
        <v>3.6900000000000002E-2</v>
      </c>
      <c r="L203" s="69">
        <f t="shared" si="78"/>
        <v>37116.729100419994</v>
      </c>
      <c r="N203" s="69">
        <f t="shared" si="79"/>
        <v>20620.405055788884</v>
      </c>
      <c r="P203" s="81">
        <f t="shared" ref="P203:P326" si="81">ROUNDUP(N203/40,0)*40</f>
        <v>20640</v>
      </c>
      <c r="Q203" s="71"/>
      <c r="R203" s="74">
        <f t="shared" si="74"/>
        <v>19.594944211115944</v>
      </c>
      <c r="S203" s="77"/>
      <c r="T203" s="75">
        <f t="shared" si="75"/>
        <v>9.5026960712466435E-4</v>
      </c>
      <c r="U203" s="69"/>
      <c r="V203" s="81">
        <f t="shared" si="80"/>
        <v>516</v>
      </c>
      <c r="W203" s="287"/>
      <c r="X203" s="287"/>
      <c r="Y203" s="287"/>
      <c r="Z203" s="287"/>
      <c r="AA203" s="287"/>
      <c r="AB203" s="287"/>
      <c r="AC203" s="287"/>
      <c r="AD203" s="287"/>
      <c r="AE203" s="287"/>
      <c r="AF203" s="287"/>
      <c r="AG203" s="287"/>
      <c r="AH203" s="287"/>
      <c r="AI203" s="287"/>
      <c r="AJ203" s="287"/>
      <c r="AK203" s="72"/>
      <c r="AL203" s="72"/>
    </row>
    <row r="204" spans="2:38" s="68" customFormat="1">
      <c r="B204" s="68" t="s">
        <v>1476</v>
      </c>
      <c r="C204" s="73" t="s">
        <v>1581</v>
      </c>
      <c r="D204" s="73" t="s">
        <v>1512</v>
      </c>
      <c r="E204" s="73" t="s">
        <v>1585</v>
      </c>
      <c r="F204" s="102">
        <v>12437</v>
      </c>
      <c r="G204" s="102">
        <v>57168</v>
      </c>
      <c r="H204" s="80">
        <f t="shared" si="76"/>
        <v>4.5966068987697994</v>
      </c>
      <c r="J204" s="104">
        <f t="shared" si="77"/>
        <v>3.6900000000000002E-2</v>
      </c>
      <c r="L204" s="69">
        <f t="shared" si="78"/>
        <v>61464.83892047999</v>
      </c>
      <c r="N204" s="69">
        <f t="shared" si="79"/>
        <v>34147.132733599996</v>
      </c>
      <c r="P204" s="81">
        <f t="shared" si="81"/>
        <v>34160</v>
      </c>
      <c r="Q204" s="71"/>
      <c r="R204" s="74">
        <f t="shared" si="74"/>
        <v>12.867266400004155</v>
      </c>
      <c r="S204" s="77"/>
      <c r="T204" s="75">
        <f t="shared" si="75"/>
        <v>3.7681835544988698E-4</v>
      </c>
      <c r="U204" s="69"/>
      <c r="V204" s="81">
        <f t="shared" si="80"/>
        <v>854</v>
      </c>
      <c r="W204" s="287"/>
      <c r="X204" s="287"/>
      <c r="Y204" s="287"/>
      <c r="Z204" s="287"/>
      <c r="AA204" s="287"/>
      <c r="AB204" s="287"/>
      <c r="AC204" s="287"/>
      <c r="AD204" s="287"/>
      <c r="AE204" s="287"/>
      <c r="AF204" s="287"/>
      <c r="AG204" s="287"/>
      <c r="AH204" s="287"/>
      <c r="AI204" s="287"/>
      <c r="AJ204" s="287"/>
      <c r="AK204" s="72"/>
      <c r="AL204" s="72"/>
    </row>
    <row r="205" spans="2:38" s="68" customFormat="1">
      <c r="B205" s="68" t="s">
        <v>1476</v>
      </c>
      <c r="C205" s="73" t="s">
        <v>1581</v>
      </c>
      <c r="D205" s="73" t="s">
        <v>1512</v>
      </c>
      <c r="E205" s="73" t="s">
        <v>1586</v>
      </c>
      <c r="F205" s="102">
        <v>7028</v>
      </c>
      <c r="G205" s="102">
        <v>35559</v>
      </c>
      <c r="H205" s="80">
        <f t="shared" si="76"/>
        <v>5.0596186681844051</v>
      </c>
      <c r="J205" s="104">
        <f t="shared" si="77"/>
        <v>3.6900000000000002E-2</v>
      </c>
      <c r="L205" s="69">
        <f t="shared" si="78"/>
        <v>38231.671689989998</v>
      </c>
      <c r="N205" s="69">
        <f t="shared" si="79"/>
        <v>21239.817605549997</v>
      </c>
      <c r="P205" s="81">
        <f t="shared" si="81"/>
        <v>21240</v>
      </c>
      <c r="Q205" s="71"/>
      <c r="R205" s="74">
        <f t="shared" si="74"/>
        <v>0.18239445000290289</v>
      </c>
      <c r="S205" s="77"/>
      <c r="T205" s="75">
        <f t="shared" si="75"/>
        <v>8.5873830646852129E-6</v>
      </c>
      <c r="U205" s="69"/>
      <c r="V205" s="81">
        <f t="shared" si="80"/>
        <v>531</v>
      </c>
      <c r="W205" s="287"/>
      <c r="X205" s="287"/>
      <c r="Y205" s="287"/>
      <c r="Z205" s="287"/>
      <c r="AA205" s="287"/>
      <c r="AB205" s="287"/>
      <c r="AC205" s="287"/>
      <c r="AD205" s="287"/>
      <c r="AE205" s="287"/>
      <c r="AF205" s="287"/>
      <c r="AG205" s="287"/>
      <c r="AH205" s="287"/>
      <c r="AI205" s="287"/>
      <c r="AJ205" s="287"/>
      <c r="AK205" s="72"/>
      <c r="AL205" s="72"/>
    </row>
    <row r="206" spans="2:38" s="68" customFormat="1">
      <c r="B206" s="68" t="s">
        <v>1476</v>
      </c>
      <c r="C206" s="73" t="s">
        <v>1581</v>
      </c>
      <c r="D206" s="73" t="s">
        <v>1512</v>
      </c>
      <c r="E206" s="73" t="s">
        <v>1587</v>
      </c>
      <c r="F206" s="102">
        <v>6828</v>
      </c>
      <c r="G206" s="102">
        <v>32999</v>
      </c>
      <c r="H206" s="80">
        <f t="shared" si="76"/>
        <v>4.8328939660222616</v>
      </c>
      <c r="J206" s="104">
        <f t="shared" si="77"/>
        <v>3.6900000000000002E-2</v>
      </c>
      <c r="L206" s="69">
        <f t="shared" si="78"/>
        <v>35479.257968389997</v>
      </c>
      <c r="N206" s="69">
        <f t="shared" si="79"/>
        <v>19710.698871327775</v>
      </c>
      <c r="P206" s="81">
        <f t="shared" si="81"/>
        <v>19720</v>
      </c>
      <c r="Q206" s="71"/>
      <c r="R206" s="74">
        <f t="shared" si="74"/>
        <v>9.3011286722248769</v>
      </c>
      <c r="S206" s="77"/>
      <c r="T206" s="75">
        <f t="shared" si="75"/>
        <v>4.7188223679652425E-4</v>
      </c>
      <c r="U206" s="69"/>
      <c r="V206" s="81">
        <f t="shared" si="80"/>
        <v>493</v>
      </c>
      <c r="W206" s="287"/>
      <c r="X206" s="287"/>
      <c r="Y206" s="287"/>
      <c r="Z206" s="287"/>
      <c r="AA206" s="287"/>
      <c r="AB206" s="287"/>
      <c r="AC206" s="287"/>
      <c r="AD206" s="287"/>
      <c r="AE206" s="287"/>
      <c r="AF206" s="287"/>
      <c r="AG206" s="287"/>
      <c r="AH206" s="287"/>
      <c r="AI206" s="287"/>
      <c r="AJ206" s="287"/>
      <c r="AK206" s="72"/>
      <c r="AL206" s="72"/>
    </row>
    <row r="207" spans="2:38" s="68" customFormat="1">
      <c r="B207" s="68" t="s">
        <v>1476</v>
      </c>
      <c r="C207" s="73" t="s">
        <v>1581</v>
      </c>
      <c r="D207" s="73" t="s">
        <v>1512</v>
      </c>
      <c r="E207" s="73" t="s">
        <v>1588</v>
      </c>
      <c r="F207" s="102">
        <v>2617</v>
      </c>
      <c r="G207" s="102">
        <v>13099</v>
      </c>
      <c r="H207" s="80">
        <f t="shared" si="76"/>
        <v>5.0053496369889183</v>
      </c>
      <c r="J207" s="104">
        <f t="shared" si="77"/>
        <v>3.6900000000000002E-2</v>
      </c>
      <c r="L207" s="69">
        <f t="shared" si="78"/>
        <v>14083.541929389998</v>
      </c>
      <c r="N207" s="69">
        <f t="shared" si="79"/>
        <v>7824.1899607722207</v>
      </c>
      <c r="P207" s="81">
        <f t="shared" si="81"/>
        <v>7840</v>
      </c>
      <c r="Q207" s="71"/>
      <c r="R207" s="74">
        <f t="shared" si="74"/>
        <v>15.810039227779271</v>
      </c>
      <c r="S207" s="77"/>
      <c r="T207" s="236">
        <f t="shared" si="75"/>
        <v>2.020661475123346E-3</v>
      </c>
      <c r="U207" s="69"/>
      <c r="V207" s="81">
        <f t="shared" si="80"/>
        <v>196</v>
      </c>
      <c r="W207" s="287"/>
      <c r="X207" s="287"/>
      <c r="Y207" s="287"/>
      <c r="Z207" s="287"/>
      <c r="AA207" s="287"/>
      <c r="AB207" s="287"/>
      <c r="AC207" s="287"/>
      <c r="AD207" s="287"/>
      <c r="AE207" s="287"/>
      <c r="AF207" s="287"/>
      <c r="AG207" s="287"/>
      <c r="AH207" s="287"/>
      <c r="AI207" s="287"/>
      <c r="AJ207" s="287"/>
      <c r="AK207" s="72"/>
      <c r="AL207" s="72"/>
    </row>
    <row r="208" spans="2:38" s="68" customFormat="1" ht="15" thickBot="1">
      <c r="B208" s="95" t="s">
        <v>1476</v>
      </c>
      <c r="C208" s="96" t="s">
        <v>1581</v>
      </c>
      <c r="D208" s="96" t="s">
        <v>1512</v>
      </c>
      <c r="E208" s="73"/>
      <c r="F208" s="84">
        <f>SUM(F201:F207)</f>
        <v>44847</v>
      </c>
      <c r="G208" s="84">
        <f>SUM(G201:G207)</f>
        <v>218755</v>
      </c>
      <c r="H208" s="159">
        <f t="shared" si="76"/>
        <v>4.8778067652239834</v>
      </c>
      <c r="J208" s="95"/>
      <c r="L208" s="84">
        <f>SUM(L201:L207)</f>
        <v>235196.97799554997</v>
      </c>
      <c r="N208" s="84">
        <f>SUM(N201:N207)</f>
        <v>130664.98777530553</v>
      </c>
      <c r="P208" s="248">
        <f>SUM(P201:P207)</f>
        <v>130760</v>
      </c>
      <c r="Q208" s="71"/>
      <c r="R208" s="252">
        <f t="shared" si="74"/>
        <v>95.012224694466568</v>
      </c>
      <c r="S208" s="77"/>
      <c r="T208" s="85">
        <f t="shared" si="75"/>
        <v>7.271437154829244E-4</v>
      </c>
      <c r="U208" s="69"/>
      <c r="V208" s="248">
        <f>SUM(V201:V207)</f>
        <v>3269</v>
      </c>
      <c r="W208" s="266"/>
      <c r="X208" s="266"/>
      <c r="Y208" s="266"/>
      <c r="Z208" s="266"/>
      <c r="AA208" s="266"/>
      <c r="AB208" s="266"/>
      <c r="AC208" s="266"/>
      <c r="AD208" s="266"/>
      <c r="AE208" s="266"/>
      <c r="AF208" s="266"/>
      <c r="AG208" s="266"/>
      <c r="AH208" s="266"/>
      <c r="AI208" s="266"/>
      <c r="AJ208" s="266"/>
      <c r="AK208" s="72"/>
      <c r="AL208" s="72"/>
    </row>
    <row r="209" spans="2:38" s="68" customFormat="1">
      <c r="B209" s="68" t="s">
        <v>1476</v>
      </c>
      <c r="C209" s="73" t="s">
        <v>1581</v>
      </c>
      <c r="D209" s="73" t="s">
        <v>1589</v>
      </c>
      <c r="E209" s="73" t="s">
        <v>1590</v>
      </c>
      <c r="F209" s="102">
        <v>4792</v>
      </c>
      <c r="G209" s="102">
        <v>21315</v>
      </c>
      <c r="H209" s="80">
        <f t="shared" si="76"/>
        <v>4.4480383973288813</v>
      </c>
      <c r="J209" s="104">
        <f t="shared" ref="J209:J220" si="82">$J$18</f>
        <v>3.6900000000000002E-2</v>
      </c>
      <c r="L209" s="69">
        <f t="shared" ref="L209:L220" si="83">G209*((1+J209)^2)</f>
        <v>22917.069717149996</v>
      </c>
      <c r="N209" s="69">
        <f t="shared" ref="N209:N220" si="84">L209/$N$6</f>
        <v>12731.705398416663</v>
      </c>
      <c r="P209" s="81">
        <f t="shared" si="81"/>
        <v>12760</v>
      </c>
      <c r="Q209" s="71"/>
      <c r="R209" s="74">
        <f t="shared" si="74"/>
        <v>28.294601583336771</v>
      </c>
      <c r="S209" s="77"/>
      <c r="T209" s="75">
        <f t="shared" si="75"/>
        <v>2.2223732562061589E-3</v>
      </c>
      <c r="U209" s="69"/>
      <c r="V209" s="81">
        <f t="shared" ref="V209:V220" si="85">P209/40</f>
        <v>319</v>
      </c>
      <c r="W209" s="287"/>
      <c r="X209" s="287"/>
      <c r="Y209" s="287"/>
      <c r="Z209" s="287"/>
      <c r="AA209" s="287"/>
      <c r="AB209" s="287"/>
      <c r="AC209" s="287"/>
      <c r="AD209" s="287"/>
      <c r="AE209" s="287"/>
      <c r="AF209" s="287"/>
      <c r="AG209" s="287"/>
      <c r="AH209" s="287"/>
      <c r="AI209" s="287"/>
      <c r="AJ209" s="287"/>
      <c r="AK209" s="72"/>
      <c r="AL209" s="72"/>
    </row>
    <row r="210" spans="2:38" s="68" customFormat="1">
      <c r="B210" s="68" t="s">
        <v>1476</v>
      </c>
      <c r="C210" s="73" t="s">
        <v>1581</v>
      </c>
      <c r="D210" s="73" t="s">
        <v>1589</v>
      </c>
      <c r="E210" s="73" t="s">
        <v>1591</v>
      </c>
      <c r="F210" s="102">
        <v>6684</v>
      </c>
      <c r="G210" s="102">
        <v>29721</v>
      </c>
      <c r="H210" s="80">
        <f t="shared" si="76"/>
        <v>4.4465888689407542</v>
      </c>
      <c r="J210" s="104">
        <f t="shared" si="82"/>
        <v>3.6900000000000002E-2</v>
      </c>
      <c r="L210" s="69">
        <f t="shared" si="83"/>
        <v>31954.878210809995</v>
      </c>
      <c r="N210" s="69">
        <f t="shared" si="84"/>
        <v>17752.710117116665</v>
      </c>
      <c r="P210" s="81">
        <f t="shared" si="81"/>
        <v>17760</v>
      </c>
      <c r="Q210" s="71"/>
      <c r="R210" s="74">
        <f t="shared" si="74"/>
        <v>7.2898828833349398</v>
      </c>
      <c r="S210" s="77"/>
      <c r="T210" s="75">
        <f t="shared" si="75"/>
        <v>4.1063493039895016E-4</v>
      </c>
      <c r="U210" s="69"/>
      <c r="V210" s="81">
        <f t="shared" si="85"/>
        <v>444</v>
      </c>
      <c r="W210" s="287"/>
      <c r="X210" s="287"/>
      <c r="Y210" s="287"/>
      <c r="Z210" s="287"/>
      <c r="AA210" s="287"/>
      <c r="AB210" s="287"/>
      <c r="AC210" s="287"/>
      <c r="AD210" s="287"/>
      <c r="AE210" s="287"/>
      <c r="AF210" s="287"/>
      <c r="AG210" s="287"/>
      <c r="AH210" s="287"/>
      <c r="AI210" s="287"/>
      <c r="AJ210" s="287"/>
      <c r="AK210" s="72"/>
      <c r="AL210" s="72"/>
    </row>
    <row r="211" spans="2:38" s="68" customFormat="1">
      <c r="B211" s="68" t="s">
        <v>1476</v>
      </c>
      <c r="C211" s="73" t="s">
        <v>1581</v>
      </c>
      <c r="D211" s="73" t="s">
        <v>1589</v>
      </c>
      <c r="E211" s="73" t="s">
        <v>1592</v>
      </c>
      <c r="F211" s="102">
        <v>1579</v>
      </c>
      <c r="G211" s="102">
        <v>6785</v>
      </c>
      <c r="H211" s="80">
        <f t="shared" si="76"/>
        <v>4.2970234325522485</v>
      </c>
      <c r="J211" s="104">
        <f t="shared" si="82"/>
        <v>3.6900000000000002E-2</v>
      </c>
      <c r="L211" s="69">
        <f t="shared" si="83"/>
        <v>7294.9715238499994</v>
      </c>
      <c r="N211" s="69">
        <f t="shared" si="84"/>
        <v>4052.7619576944439</v>
      </c>
      <c r="P211" s="81">
        <f t="shared" si="81"/>
        <v>4080</v>
      </c>
      <c r="Q211" s="71"/>
      <c r="R211" s="74">
        <f t="shared" si="74"/>
        <v>27.238042305556064</v>
      </c>
      <c r="S211" s="77"/>
      <c r="T211" s="75">
        <f t="shared" si="75"/>
        <v>6.7208591547901772E-3</v>
      </c>
      <c r="U211" s="69"/>
      <c r="V211" s="81">
        <f t="shared" si="85"/>
        <v>102</v>
      </c>
      <c r="W211" s="287"/>
      <c r="X211" s="287"/>
      <c r="Y211" s="287"/>
      <c r="Z211" s="287"/>
      <c r="AA211" s="287"/>
      <c r="AB211" s="287"/>
      <c r="AC211" s="287"/>
      <c r="AD211" s="287"/>
      <c r="AE211" s="287"/>
      <c r="AF211" s="287"/>
      <c r="AG211" s="287"/>
      <c r="AH211" s="287"/>
      <c r="AI211" s="287"/>
      <c r="AJ211" s="287"/>
      <c r="AK211" s="72"/>
      <c r="AL211" s="72"/>
    </row>
    <row r="212" spans="2:38" s="68" customFormat="1">
      <c r="B212" s="68" t="s">
        <v>1476</v>
      </c>
      <c r="C212" s="73" t="s">
        <v>1581</v>
      </c>
      <c r="D212" s="73" t="s">
        <v>1589</v>
      </c>
      <c r="E212" s="73" t="s">
        <v>1593</v>
      </c>
      <c r="F212" s="102">
        <v>4498</v>
      </c>
      <c r="G212" s="102">
        <v>21904</v>
      </c>
      <c r="H212" s="80">
        <f t="shared" si="76"/>
        <v>4.8697198755002225</v>
      </c>
      <c r="J212" s="104">
        <f t="shared" si="82"/>
        <v>3.6900000000000002E-2</v>
      </c>
      <c r="L212" s="69">
        <f t="shared" si="83"/>
        <v>23550.339905439996</v>
      </c>
      <c r="N212" s="69">
        <f t="shared" si="84"/>
        <v>13083.522169688886</v>
      </c>
      <c r="P212" s="81">
        <f t="shared" si="81"/>
        <v>13120</v>
      </c>
      <c r="Q212" s="71"/>
      <c r="R212" s="74">
        <f t="shared" si="74"/>
        <v>36.477830311114303</v>
      </c>
      <c r="S212" s="77"/>
      <c r="T212" s="75">
        <f t="shared" si="75"/>
        <v>2.7880741774278443E-3</v>
      </c>
      <c r="U212" s="69"/>
      <c r="V212" s="81">
        <f t="shared" si="85"/>
        <v>328</v>
      </c>
      <c r="W212" s="287"/>
      <c r="X212" s="287"/>
      <c r="Y212" s="287"/>
      <c r="Z212" s="287"/>
      <c r="AA212" s="287"/>
      <c r="AB212" s="287"/>
      <c r="AC212" s="287"/>
      <c r="AD212" s="287"/>
      <c r="AE212" s="287"/>
      <c r="AF212" s="287"/>
      <c r="AG212" s="287"/>
      <c r="AH212" s="287"/>
      <c r="AI212" s="287"/>
      <c r="AJ212" s="287"/>
      <c r="AK212" s="72"/>
      <c r="AL212" s="72"/>
    </row>
    <row r="213" spans="2:38" s="68" customFormat="1">
      <c r="B213" s="68" t="s">
        <v>1476</v>
      </c>
      <c r="C213" s="73" t="s">
        <v>1581</v>
      </c>
      <c r="D213" s="73" t="s">
        <v>1589</v>
      </c>
      <c r="E213" s="73" t="s">
        <v>1594</v>
      </c>
      <c r="F213" s="102">
        <v>4361</v>
      </c>
      <c r="G213" s="102">
        <v>21325</v>
      </c>
      <c r="H213" s="80">
        <f t="shared" si="76"/>
        <v>4.8899335014904839</v>
      </c>
      <c r="J213" s="104">
        <f t="shared" si="82"/>
        <v>3.6900000000000002E-2</v>
      </c>
      <c r="L213" s="69">
        <f t="shared" si="83"/>
        <v>22927.821333249998</v>
      </c>
      <c r="N213" s="69">
        <f t="shared" si="84"/>
        <v>12737.678518472221</v>
      </c>
      <c r="P213" s="81">
        <f t="shared" si="81"/>
        <v>12760</v>
      </c>
      <c r="Q213" s="71"/>
      <c r="R213" s="74">
        <f t="shared" si="74"/>
        <v>22.321481527778815</v>
      </c>
      <c r="S213" s="77"/>
      <c r="T213" s="75">
        <f t="shared" si="75"/>
        <v>1.7523979346321336E-3</v>
      </c>
      <c r="U213" s="69"/>
      <c r="V213" s="81">
        <f t="shared" si="85"/>
        <v>319</v>
      </c>
      <c r="W213" s="287"/>
      <c r="X213" s="287"/>
      <c r="Y213" s="287"/>
      <c r="Z213" s="287"/>
      <c r="AA213" s="287"/>
      <c r="AB213" s="287"/>
      <c r="AC213" s="287"/>
      <c r="AD213" s="287"/>
      <c r="AE213" s="287"/>
      <c r="AF213" s="287"/>
      <c r="AG213" s="287"/>
      <c r="AH213" s="287"/>
      <c r="AI213" s="287"/>
      <c r="AJ213" s="287"/>
      <c r="AK213" s="72"/>
      <c r="AL213" s="72"/>
    </row>
    <row r="214" spans="2:38" s="68" customFormat="1">
      <c r="B214" s="68" t="s">
        <v>1476</v>
      </c>
      <c r="C214" s="73" t="s">
        <v>1581</v>
      </c>
      <c r="D214" s="73" t="s">
        <v>1589</v>
      </c>
      <c r="E214" s="73" t="s">
        <v>1595</v>
      </c>
      <c r="F214" s="102">
        <v>3569</v>
      </c>
      <c r="G214" s="102">
        <v>16325</v>
      </c>
      <c r="H214" s="80">
        <f t="shared" si="76"/>
        <v>4.5741103950686464</v>
      </c>
      <c r="J214" s="104">
        <f t="shared" si="82"/>
        <v>3.6900000000000002E-2</v>
      </c>
      <c r="L214" s="69">
        <f t="shared" si="83"/>
        <v>17552.013283249998</v>
      </c>
      <c r="N214" s="69">
        <f t="shared" si="84"/>
        <v>9751.1184906944436</v>
      </c>
      <c r="P214" s="81">
        <f t="shared" si="81"/>
        <v>9760</v>
      </c>
      <c r="Q214" s="71"/>
      <c r="R214" s="74">
        <f t="shared" si="74"/>
        <v>8.8815093055563921</v>
      </c>
      <c r="S214" s="77"/>
      <c r="T214" s="75">
        <f t="shared" si="75"/>
        <v>9.1081954485857947E-4</v>
      </c>
      <c r="U214" s="69"/>
      <c r="V214" s="81">
        <f t="shared" si="85"/>
        <v>244</v>
      </c>
      <c r="W214" s="287"/>
      <c r="X214" s="287"/>
      <c r="Y214" s="287"/>
      <c r="Z214" s="287"/>
      <c r="AA214" s="287"/>
      <c r="AB214" s="287"/>
      <c r="AC214" s="287"/>
      <c r="AD214" s="287"/>
      <c r="AE214" s="287"/>
      <c r="AF214" s="287"/>
      <c r="AG214" s="287"/>
      <c r="AH214" s="287"/>
      <c r="AI214" s="287"/>
      <c r="AJ214" s="287"/>
      <c r="AK214" s="72"/>
      <c r="AL214" s="72"/>
    </row>
    <row r="215" spans="2:38" s="68" customFormat="1">
      <c r="B215" s="68" t="s">
        <v>1476</v>
      </c>
      <c r="C215" s="73" t="s">
        <v>1581</v>
      </c>
      <c r="D215" s="73" t="s">
        <v>1589</v>
      </c>
      <c r="E215" s="73" t="s">
        <v>1596</v>
      </c>
      <c r="F215" s="102">
        <v>10453</v>
      </c>
      <c r="G215" s="102">
        <v>50397</v>
      </c>
      <c r="H215" s="80">
        <f t="shared" si="76"/>
        <v>4.8212953219171526</v>
      </c>
      <c r="J215" s="104">
        <f t="shared" si="82"/>
        <v>3.6900000000000002E-2</v>
      </c>
      <c r="L215" s="69">
        <f t="shared" si="83"/>
        <v>54184.919659169995</v>
      </c>
      <c r="N215" s="69">
        <f t="shared" si="84"/>
        <v>30102.733143983329</v>
      </c>
      <c r="P215" s="81">
        <f t="shared" si="81"/>
        <v>30120</v>
      </c>
      <c r="Q215" s="71"/>
      <c r="R215" s="74">
        <f t="shared" si="74"/>
        <v>17.266856016671227</v>
      </c>
      <c r="S215" s="77"/>
      <c r="T215" s="75">
        <f t="shared" si="75"/>
        <v>5.7359761766756306E-4</v>
      </c>
      <c r="U215" s="69"/>
      <c r="V215" s="81">
        <f t="shared" si="85"/>
        <v>753</v>
      </c>
      <c r="W215" s="287"/>
      <c r="X215" s="287"/>
      <c r="Y215" s="287"/>
      <c r="Z215" s="287"/>
      <c r="AA215" s="287"/>
      <c r="AB215" s="287"/>
      <c r="AC215" s="287"/>
      <c r="AD215" s="287"/>
      <c r="AE215" s="287"/>
      <c r="AF215" s="287"/>
      <c r="AG215" s="287"/>
      <c r="AH215" s="287"/>
      <c r="AI215" s="287"/>
      <c r="AJ215" s="287"/>
      <c r="AK215" s="72"/>
      <c r="AL215" s="72"/>
    </row>
    <row r="216" spans="2:38" s="68" customFormat="1">
      <c r="B216" s="68" t="s">
        <v>1476</v>
      </c>
      <c r="C216" s="73" t="s">
        <v>1581</v>
      </c>
      <c r="D216" s="73" t="s">
        <v>1589</v>
      </c>
      <c r="E216" s="73" t="s">
        <v>1597</v>
      </c>
      <c r="F216" s="102">
        <v>5633</v>
      </c>
      <c r="G216" s="102">
        <v>27066</v>
      </c>
      <c r="H216" s="80">
        <f t="shared" si="76"/>
        <v>4.8048996982069943</v>
      </c>
      <c r="J216" s="104">
        <f t="shared" si="82"/>
        <v>3.6900000000000002E-2</v>
      </c>
      <c r="L216" s="69">
        <f t="shared" si="83"/>
        <v>29100.324136259998</v>
      </c>
      <c r="N216" s="69">
        <f t="shared" si="84"/>
        <v>16166.846742366666</v>
      </c>
      <c r="P216" s="81">
        <f t="shared" si="81"/>
        <v>16200</v>
      </c>
      <c r="Q216" s="71"/>
      <c r="R216" s="74">
        <f t="shared" si="74"/>
        <v>33.153257633333851</v>
      </c>
      <c r="S216" s="77"/>
      <c r="T216" s="75">
        <f t="shared" si="75"/>
        <v>2.0506941249373496E-3</v>
      </c>
      <c r="U216" s="69"/>
      <c r="V216" s="81">
        <f t="shared" si="85"/>
        <v>405</v>
      </c>
      <c r="W216" s="287"/>
      <c r="X216" s="287"/>
      <c r="Y216" s="287"/>
      <c r="Z216" s="287"/>
      <c r="AA216" s="287"/>
      <c r="AB216" s="287"/>
      <c r="AC216" s="287"/>
      <c r="AD216" s="287"/>
      <c r="AE216" s="287"/>
      <c r="AF216" s="287"/>
      <c r="AG216" s="287"/>
      <c r="AH216" s="287"/>
      <c r="AI216" s="287"/>
      <c r="AJ216" s="287"/>
      <c r="AK216" s="72"/>
      <c r="AL216" s="72"/>
    </row>
    <row r="217" spans="2:38" s="68" customFormat="1">
      <c r="B217" s="68" t="s">
        <v>1476</v>
      </c>
      <c r="C217" s="73" t="s">
        <v>1581</v>
      </c>
      <c r="D217" s="73" t="s">
        <v>1589</v>
      </c>
      <c r="E217" s="73" t="s">
        <v>1598</v>
      </c>
      <c r="F217" s="102">
        <v>8750</v>
      </c>
      <c r="G217" s="102">
        <v>41816</v>
      </c>
      <c r="H217" s="80">
        <f t="shared" si="76"/>
        <v>4.7789714285714284</v>
      </c>
      <c r="J217" s="104">
        <f t="shared" si="82"/>
        <v>3.6900000000000002E-2</v>
      </c>
      <c r="L217" s="69">
        <f t="shared" si="83"/>
        <v>44958.957883759998</v>
      </c>
      <c r="N217" s="69">
        <f t="shared" si="84"/>
        <v>24977.198824311108</v>
      </c>
      <c r="P217" s="81">
        <f t="shared" si="81"/>
        <v>25000</v>
      </c>
      <c r="Q217" s="71"/>
      <c r="R217" s="74">
        <f t="shared" si="74"/>
        <v>22.801175688891817</v>
      </c>
      <c r="S217" s="77"/>
      <c r="T217" s="75">
        <f t="shared" si="75"/>
        <v>9.1287961669659701E-4</v>
      </c>
      <c r="U217" s="69"/>
      <c r="V217" s="81">
        <f t="shared" si="85"/>
        <v>625</v>
      </c>
      <c r="W217" s="287"/>
      <c r="X217" s="287"/>
      <c r="Y217" s="287"/>
      <c r="Z217" s="287"/>
      <c r="AA217" s="287"/>
      <c r="AB217" s="287"/>
      <c r="AC217" s="287"/>
      <c r="AD217" s="287"/>
      <c r="AE217" s="287"/>
      <c r="AF217" s="287"/>
      <c r="AG217" s="287"/>
      <c r="AH217" s="287"/>
      <c r="AI217" s="287"/>
      <c r="AJ217" s="287"/>
      <c r="AK217" s="72"/>
      <c r="AL217" s="72"/>
    </row>
    <row r="218" spans="2:38" s="68" customFormat="1">
      <c r="B218" s="68" t="s">
        <v>1476</v>
      </c>
      <c r="C218" s="73" t="s">
        <v>1581</v>
      </c>
      <c r="D218" s="73" t="s">
        <v>1589</v>
      </c>
      <c r="E218" s="73" t="s">
        <v>1599</v>
      </c>
      <c r="F218" s="102">
        <v>3390</v>
      </c>
      <c r="G218" s="102">
        <v>15820</v>
      </c>
      <c r="H218" s="80">
        <f t="shared" si="76"/>
        <v>4.666666666666667</v>
      </c>
      <c r="J218" s="104">
        <f t="shared" si="82"/>
        <v>3.6900000000000002E-2</v>
      </c>
      <c r="L218" s="69">
        <f t="shared" si="83"/>
        <v>17009.0566702</v>
      </c>
      <c r="N218" s="69">
        <f t="shared" si="84"/>
        <v>9449.4759278888887</v>
      </c>
      <c r="P218" s="81">
        <f t="shared" si="81"/>
        <v>9480</v>
      </c>
      <c r="Q218" s="71"/>
      <c r="R218" s="74">
        <f t="shared" si="74"/>
        <v>30.524072111111309</v>
      </c>
      <c r="S218" s="77"/>
      <c r="T218" s="75">
        <f t="shared" si="75"/>
        <v>3.2302396814434453E-3</v>
      </c>
      <c r="U218" s="69"/>
      <c r="V218" s="81">
        <f t="shared" si="85"/>
        <v>237</v>
      </c>
      <c r="W218" s="287"/>
      <c r="X218" s="287"/>
      <c r="Y218" s="287"/>
      <c r="Z218" s="287"/>
      <c r="AA218" s="287"/>
      <c r="AB218" s="287"/>
      <c r="AC218" s="287"/>
      <c r="AD218" s="287"/>
      <c r="AE218" s="287"/>
      <c r="AF218" s="287"/>
      <c r="AG218" s="287"/>
      <c r="AH218" s="287"/>
      <c r="AI218" s="287"/>
      <c r="AJ218" s="287"/>
      <c r="AK218" s="72"/>
      <c r="AL218" s="72"/>
    </row>
    <row r="219" spans="2:38" s="68" customFormat="1">
      <c r="B219" s="68" t="s">
        <v>1476</v>
      </c>
      <c r="C219" s="73" t="s">
        <v>1581</v>
      </c>
      <c r="D219" s="73" t="s">
        <v>1589</v>
      </c>
      <c r="E219" s="73" t="s">
        <v>1600</v>
      </c>
      <c r="F219" s="102">
        <v>718</v>
      </c>
      <c r="G219" s="102">
        <v>3298</v>
      </c>
      <c r="H219" s="80">
        <f t="shared" si="76"/>
        <v>4.5933147632311977</v>
      </c>
      <c r="J219" s="104">
        <f t="shared" si="82"/>
        <v>3.6900000000000002E-2</v>
      </c>
      <c r="L219" s="69">
        <f t="shared" si="83"/>
        <v>3545.8829897799997</v>
      </c>
      <c r="N219" s="69">
        <f t="shared" si="84"/>
        <v>1969.9349943222219</v>
      </c>
      <c r="P219" s="81">
        <f t="shared" si="81"/>
        <v>2000</v>
      </c>
      <c r="Q219" s="71"/>
      <c r="R219" s="74">
        <f t="shared" si="74"/>
        <v>30.065005677778117</v>
      </c>
      <c r="S219" s="77"/>
      <c r="T219" s="75">
        <f t="shared" si="75"/>
        <v>1.526192781205063E-2</v>
      </c>
      <c r="U219" s="69"/>
      <c r="V219" s="81">
        <f t="shared" si="85"/>
        <v>50</v>
      </c>
      <c r="W219" s="287"/>
      <c r="X219" s="287"/>
      <c r="Y219" s="287"/>
      <c r="Z219" s="287"/>
      <c r="AA219" s="287"/>
      <c r="AB219" s="287"/>
      <c r="AC219" s="287"/>
      <c r="AD219" s="287"/>
      <c r="AE219" s="287"/>
      <c r="AF219" s="287"/>
      <c r="AG219" s="287"/>
      <c r="AH219" s="287"/>
      <c r="AI219" s="287"/>
      <c r="AJ219" s="287"/>
      <c r="AK219" s="72"/>
      <c r="AL219" s="72"/>
    </row>
    <row r="220" spans="2:38" s="68" customFormat="1">
      <c r="B220" s="68" t="s">
        <v>1476</v>
      </c>
      <c r="C220" s="73" t="s">
        <v>1581</v>
      </c>
      <c r="D220" s="73" t="s">
        <v>1589</v>
      </c>
      <c r="E220" s="73" t="s">
        <v>1601</v>
      </c>
      <c r="F220" s="102">
        <v>3696</v>
      </c>
      <c r="G220" s="102">
        <v>17589</v>
      </c>
      <c r="H220" s="80">
        <f t="shared" si="76"/>
        <v>4.7589285714285712</v>
      </c>
      <c r="J220" s="104">
        <f t="shared" si="82"/>
        <v>3.6900000000000002E-2</v>
      </c>
      <c r="L220" s="69">
        <f t="shared" si="83"/>
        <v>18911.017558289997</v>
      </c>
      <c r="N220" s="69">
        <f t="shared" si="84"/>
        <v>10506.120865716664</v>
      </c>
      <c r="P220" s="81">
        <f t="shared" si="81"/>
        <v>10520</v>
      </c>
      <c r="Q220" s="71"/>
      <c r="R220" s="74">
        <f t="shared" si="74"/>
        <v>13.879134283335588</v>
      </c>
      <c r="S220" s="77"/>
      <c r="T220" s="75">
        <f t="shared" si="75"/>
        <v>1.321052219056956E-3</v>
      </c>
      <c r="U220" s="69"/>
      <c r="V220" s="81">
        <f t="shared" si="85"/>
        <v>263</v>
      </c>
      <c r="W220" s="287"/>
      <c r="X220" s="287"/>
      <c r="Y220" s="287"/>
      <c r="Z220" s="287"/>
      <c r="AA220" s="287"/>
      <c r="AB220" s="287"/>
      <c r="AC220" s="287"/>
      <c r="AD220" s="287"/>
      <c r="AE220" s="287"/>
      <c r="AF220" s="287"/>
      <c r="AG220" s="287"/>
      <c r="AH220" s="287"/>
      <c r="AI220" s="287"/>
      <c r="AJ220" s="287"/>
      <c r="AK220" s="72"/>
      <c r="AL220" s="72"/>
    </row>
    <row r="221" spans="2:38" s="68" customFormat="1" ht="15" thickBot="1">
      <c r="B221" s="95" t="s">
        <v>1476</v>
      </c>
      <c r="C221" s="96" t="s">
        <v>1581</v>
      </c>
      <c r="D221" s="96" t="s">
        <v>1589</v>
      </c>
      <c r="E221" s="73"/>
      <c r="F221" s="84">
        <f>SUM(F209:F220)</f>
        <v>58123</v>
      </c>
      <c r="G221" s="84">
        <f>SUM(G209:G220)</f>
        <v>273361</v>
      </c>
      <c r="H221" s="159">
        <f t="shared" si="76"/>
        <v>4.7031467749427938</v>
      </c>
      <c r="J221" s="95"/>
      <c r="L221" s="84">
        <f>SUM(L209:L220)</f>
        <v>293907.25287120999</v>
      </c>
      <c r="N221" s="84">
        <f>SUM(N209:N220)</f>
        <v>163281.80715067219</v>
      </c>
      <c r="P221" s="248">
        <f>SUM(P209:P220)</f>
        <v>163560</v>
      </c>
      <c r="Q221" s="71"/>
      <c r="R221" s="252">
        <f t="shared" si="74"/>
        <v>278.19284932781011</v>
      </c>
      <c r="S221" s="77"/>
      <c r="T221" s="85">
        <f t="shared" si="75"/>
        <v>1.70375900525832E-3</v>
      </c>
      <c r="U221" s="69"/>
      <c r="V221" s="248">
        <f>SUM(V209:V220)</f>
        <v>4089</v>
      </c>
      <c r="W221" s="266"/>
      <c r="X221" s="266"/>
      <c r="Y221" s="266"/>
      <c r="Z221" s="266"/>
      <c r="AA221" s="266"/>
      <c r="AB221" s="266"/>
      <c r="AC221" s="266"/>
      <c r="AD221" s="266"/>
      <c r="AE221" s="266"/>
      <c r="AF221" s="266"/>
      <c r="AG221" s="266"/>
      <c r="AH221" s="266"/>
      <c r="AI221" s="266"/>
      <c r="AJ221" s="266"/>
      <c r="AK221" s="72"/>
      <c r="AL221" s="72"/>
    </row>
    <row r="222" spans="2:38" s="68" customFormat="1" ht="15" thickBot="1">
      <c r="C222" s="73"/>
      <c r="D222" s="73"/>
      <c r="E222" s="73"/>
      <c r="F222" s="249">
        <f>F221+F208</f>
        <v>102970</v>
      </c>
      <c r="G222" s="249">
        <f>G221+G208</f>
        <v>492116</v>
      </c>
      <c r="H222" s="161">
        <f t="shared" si="76"/>
        <v>4.7792172477420607</v>
      </c>
      <c r="J222" s="188"/>
      <c r="L222" s="249">
        <f>L221+L208</f>
        <v>529104.23086676002</v>
      </c>
      <c r="N222" s="249">
        <f>N221+N208</f>
        <v>293946.79492597771</v>
      </c>
      <c r="P222" s="250">
        <f>P221+P208</f>
        <v>294320</v>
      </c>
      <c r="Q222" s="71"/>
      <c r="R222" s="254">
        <f t="shared" si="74"/>
        <v>373.20507402229123</v>
      </c>
      <c r="S222" s="77"/>
      <c r="T222" s="201">
        <f t="shared" si="75"/>
        <v>1.2696347790295604E-3</v>
      </c>
      <c r="U222" s="69"/>
      <c r="V222" s="250">
        <f>V221+V208</f>
        <v>7358</v>
      </c>
      <c r="W222" s="266"/>
      <c r="X222" s="266"/>
      <c r="Y222" s="266"/>
      <c r="Z222" s="266"/>
      <c r="AA222" s="266"/>
      <c r="AB222" s="266"/>
      <c r="AC222" s="266"/>
      <c r="AD222" s="266"/>
      <c r="AE222" s="266"/>
      <c r="AF222" s="266"/>
      <c r="AG222" s="266"/>
      <c r="AH222" s="266"/>
      <c r="AI222" s="266"/>
      <c r="AJ222" s="266"/>
      <c r="AK222" s="72"/>
      <c r="AL222" s="72"/>
    </row>
    <row r="223" spans="2:38" s="68" customFormat="1">
      <c r="C223" s="73"/>
      <c r="D223" s="73"/>
      <c r="E223" s="73"/>
      <c r="F223" s="76"/>
      <c r="G223" s="76"/>
      <c r="H223" s="80"/>
      <c r="J223" s="72"/>
      <c r="P223" s="81"/>
      <c r="Q223" s="71"/>
      <c r="R223" s="74"/>
      <c r="S223" s="77"/>
      <c r="T223" s="75"/>
      <c r="U223" s="69"/>
      <c r="V223" s="81"/>
      <c r="W223" s="287"/>
      <c r="X223" s="287"/>
      <c r="Y223" s="287"/>
      <c r="Z223" s="287"/>
      <c r="AA223" s="287"/>
      <c r="AB223" s="287"/>
      <c r="AC223" s="287"/>
      <c r="AD223" s="287"/>
      <c r="AE223" s="287"/>
      <c r="AF223" s="287"/>
      <c r="AG223" s="287"/>
      <c r="AH223" s="287"/>
      <c r="AI223" s="287"/>
      <c r="AJ223" s="287"/>
      <c r="AK223" s="72"/>
      <c r="AL223" s="72"/>
    </row>
    <row r="224" spans="2:38" s="68" customFormat="1">
      <c r="B224" s="68" t="s">
        <v>1476</v>
      </c>
      <c r="C224" s="73" t="s">
        <v>3124</v>
      </c>
      <c r="D224" s="73" t="s">
        <v>3215</v>
      </c>
      <c r="E224" s="73" t="s">
        <v>1477</v>
      </c>
      <c r="F224" s="102">
        <v>4069</v>
      </c>
      <c r="G224" s="102">
        <v>15682</v>
      </c>
      <c r="H224" s="80">
        <f t="shared" ref="H224:H226" si="86">G224/F224</f>
        <v>3.8540181862865568</v>
      </c>
      <c r="J224" s="104">
        <f>$J$40</f>
        <v>1.2800000000000001E-2</v>
      </c>
      <c r="L224" s="69">
        <f t="shared" ref="L224:L226" si="87">G224*((1+J224)^2)</f>
        <v>16086.028538879997</v>
      </c>
      <c r="N224" s="69">
        <f t="shared" ref="N224:N226" si="88">L224/$N$6</f>
        <v>8936.6825215999979</v>
      </c>
      <c r="P224" s="81">
        <f t="shared" ref="P224:P226" si="89">ROUNDUP(N224/40,0)*40</f>
        <v>8960</v>
      </c>
      <c r="Q224" s="71"/>
      <c r="R224" s="74">
        <f t="shared" ref="R224:R226" si="90">P224-N224</f>
        <v>23.317478400002074</v>
      </c>
      <c r="S224" s="77"/>
      <c r="T224" s="75">
        <f t="shared" ref="T224:T226" si="91">R224/N224</f>
        <v>2.6091872843914542E-3</v>
      </c>
      <c r="U224" s="69"/>
      <c r="V224" s="81">
        <f t="shared" ref="V224:V226" si="92">P224/40</f>
        <v>224</v>
      </c>
      <c r="W224" s="287"/>
      <c r="X224" s="287"/>
      <c r="Y224" s="287"/>
      <c r="Z224" s="287"/>
      <c r="AA224" s="287"/>
      <c r="AB224" s="287"/>
      <c r="AC224" s="287"/>
      <c r="AD224" s="287"/>
      <c r="AE224" s="287"/>
      <c r="AF224" s="287"/>
      <c r="AG224" s="287"/>
      <c r="AH224" s="287"/>
      <c r="AI224" s="287"/>
      <c r="AJ224" s="287"/>
      <c r="AK224" s="72"/>
      <c r="AL224" s="80"/>
    </row>
    <row r="225" spans="2:38" s="68" customFormat="1">
      <c r="B225" s="68" t="s">
        <v>1476</v>
      </c>
      <c r="C225" s="73" t="s">
        <v>3124</v>
      </c>
      <c r="D225" s="73" t="s">
        <v>3215</v>
      </c>
      <c r="E225" s="73" t="s">
        <v>2177</v>
      </c>
      <c r="F225" s="102">
        <v>3555</v>
      </c>
      <c r="G225" s="102">
        <v>13245</v>
      </c>
      <c r="H225" s="80">
        <f t="shared" si="86"/>
        <v>3.7257383966244726</v>
      </c>
      <c r="J225" s="104">
        <f>$J$40</f>
        <v>1.2800000000000001E-2</v>
      </c>
      <c r="L225" s="69">
        <f t="shared" si="87"/>
        <v>13586.242060799997</v>
      </c>
      <c r="N225" s="69">
        <f t="shared" si="88"/>
        <v>7547.9122559999987</v>
      </c>
      <c r="P225" s="81">
        <f t="shared" si="89"/>
        <v>7560</v>
      </c>
      <c r="Q225" s="71"/>
      <c r="R225" s="74">
        <f t="shared" si="90"/>
        <v>12.087744000001294</v>
      </c>
      <c r="S225" s="77"/>
      <c r="T225" s="75">
        <f t="shared" si="91"/>
        <v>1.6014685372624045E-3</v>
      </c>
      <c r="U225" s="69"/>
      <c r="V225" s="81">
        <f t="shared" si="92"/>
        <v>189</v>
      </c>
      <c r="W225" s="287"/>
      <c r="X225" s="287"/>
      <c r="Y225" s="287"/>
      <c r="Z225" s="287"/>
      <c r="AA225" s="287"/>
      <c r="AB225" s="287"/>
      <c r="AC225" s="287"/>
      <c r="AD225" s="287"/>
      <c r="AE225" s="287"/>
      <c r="AF225" s="287"/>
      <c r="AG225" s="287"/>
      <c r="AH225" s="287"/>
      <c r="AI225" s="287"/>
      <c r="AJ225" s="287"/>
      <c r="AK225" s="72"/>
      <c r="AL225" s="80"/>
    </row>
    <row r="226" spans="2:38" s="68" customFormat="1">
      <c r="B226" s="68" t="s">
        <v>1476</v>
      </c>
      <c r="C226" s="73" t="s">
        <v>3124</v>
      </c>
      <c r="D226" s="73" t="s">
        <v>3215</v>
      </c>
      <c r="E226" s="73" t="s">
        <v>3153</v>
      </c>
      <c r="F226" s="102">
        <v>4478</v>
      </c>
      <c r="G226" s="102">
        <v>20740</v>
      </c>
      <c r="H226" s="80">
        <f t="shared" si="86"/>
        <v>4.6315319338990619</v>
      </c>
      <c r="J226" s="104">
        <f>$J$40</f>
        <v>1.2800000000000001E-2</v>
      </c>
      <c r="L226" s="69">
        <f t="shared" si="87"/>
        <v>21274.342041599994</v>
      </c>
      <c r="N226" s="69">
        <f t="shared" si="88"/>
        <v>11819.078911999995</v>
      </c>
      <c r="P226" s="81">
        <f t="shared" si="89"/>
        <v>11840</v>
      </c>
      <c r="Q226" s="71"/>
      <c r="R226" s="74">
        <f t="shared" si="90"/>
        <v>20.921088000004602</v>
      </c>
      <c r="S226" s="77"/>
      <c r="T226" s="75">
        <f t="shared" si="91"/>
        <v>1.7701115421746843E-3</v>
      </c>
      <c r="U226" s="69"/>
      <c r="V226" s="81">
        <f t="shared" si="92"/>
        <v>296</v>
      </c>
      <c r="W226" s="287"/>
      <c r="X226" s="287"/>
      <c r="Y226" s="287"/>
      <c r="Z226" s="287"/>
      <c r="AA226" s="287"/>
      <c r="AB226" s="287"/>
      <c r="AC226" s="287"/>
      <c r="AD226" s="287"/>
      <c r="AE226" s="287"/>
      <c r="AF226" s="287"/>
      <c r="AG226" s="287"/>
      <c r="AH226" s="287"/>
      <c r="AI226" s="287"/>
      <c r="AJ226" s="287"/>
      <c r="AK226" s="72"/>
      <c r="AL226" s="80"/>
    </row>
    <row r="227" spans="2:38" s="68" customFormat="1" ht="15" thickBot="1">
      <c r="B227" s="95" t="s">
        <v>1476</v>
      </c>
      <c r="C227" s="96" t="s">
        <v>3124</v>
      </c>
      <c r="D227" s="96" t="s">
        <v>3215</v>
      </c>
      <c r="E227" s="73"/>
      <c r="F227" s="84">
        <f>SUM(F224:F226)</f>
        <v>12102</v>
      </c>
      <c r="G227" s="84">
        <f>SUM(G224:G226)</f>
        <v>49667</v>
      </c>
      <c r="H227" s="159">
        <f t="shared" ref="H227:H236" si="93">G227/F227</f>
        <v>4.1040323913402741</v>
      </c>
      <c r="J227" s="95"/>
      <c r="L227" s="84">
        <f>SUM(L224:L226)</f>
        <v>50946.612641279986</v>
      </c>
      <c r="N227" s="84">
        <f>SUM(N224:N226)</f>
        <v>28303.673689599993</v>
      </c>
      <c r="P227" s="248">
        <f>SUM(P224:P226)</f>
        <v>28360</v>
      </c>
      <c r="Q227" s="71"/>
      <c r="R227" s="175">
        <f>SUM(R224:R226)</f>
        <v>56.326310400007969</v>
      </c>
      <c r="S227" s="77"/>
      <c r="T227" s="85">
        <f t="shared" ref="T227:T236" si="94">R227/N227</f>
        <v>1.9900706536446792E-3</v>
      </c>
      <c r="U227" s="69"/>
      <c r="V227" s="248">
        <f>SUM(V224:V226)</f>
        <v>709</v>
      </c>
      <c r="W227" s="266"/>
      <c r="X227" s="266"/>
      <c r="Y227" s="266"/>
      <c r="Z227" s="266"/>
      <c r="AA227" s="266"/>
      <c r="AB227" s="266"/>
      <c r="AC227" s="266"/>
      <c r="AD227" s="266"/>
      <c r="AE227" s="266"/>
      <c r="AF227" s="266"/>
      <c r="AG227" s="266"/>
      <c r="AH227" s="266"/>
      <c r="AI227" s="266"/>
      <c r="AJ227" s="266"/>
      <c r="AK227" s="72"/>
      <c r="AL227" s="80"/>
    </row>
    <row r="228" spans="2:38" s="68" customFormat="1">
      <c r="B228" s="68" t="s">
        <v>1476</v>
      </c>
      <c r="C228" s="73" t="s">
        <v>3124</v>
      </c>
      <c r="D228" s="73" t="s">
        <v>3154</v>
      </c>
      <c r="E228" s="73" t="s">
        <v>3155</v>
      </c>
      <c r="F228" s="102">
        <v>5675</v>
      </c>
      <c r="G228" s="102">
        <v>26354</v>
      </c>
      <c r="H228" s="80">
        <f t="shared" si="93"/>
        <v>4.6438766519823789</v>
      </c>
      <c r="J228" s="104">
        <f t="shared" ref="J228:J236" si="95">$J$40</f>
        <v>1.2800000000000001E-2</v>
      </c>
      <c r="L228" s="69">
        <f t="shared" ref="L228:L236" si="96">G228*((1+J228)^2)</f>
        <v>27032.980239359993</v>
      </c>
      <c r="N228" s="69">
        <f t="shared" ref="N228:N236" si="97">L228/$N$6</f>
        <v>15018.322355199996</v>
      </c>
      <c r="P228" s="81">
        <f t="shared" ref="P228:P236" si="98">ROUNDUP(N228/40,0)*40</f>
        <v>15040</v>
      </c>
      <c r="Q228" s="71"/>
      <c r="R228" s="74">
        <f t="shared" ref="R228:R236" si="99">P228-N228</f>
        <v>21.677644800003691</v>
      </c>
      <c r="S228" s="77"/>
      <c r="T228" s="75">
        <f t="shared" si="94"/>
        <v>1.4434132047044486E-3</v>
      </c>
      <c r="U228" s="69"/>
      <c r="V228" s="81">
        <f t="shared" ref="V228:V236" si="100">P228/40</f>
        <v>376</v>
      </c>
      <c r="W228" s="287"/>
      <c r="X228" s="287"/>
      <c r="Y228" s="287"/>
      <c r="Z228" s="287"/>
      <c r="AA228" s="287"/>
      <c r="AB228" s="287"/>
      <c r="AC228" s="287"/>
      <c r="AD228" s="287"/>
      <c r="AE228" s="287"/>
      <c r="AF228" s="287"/>
      <c r="AG228" s="287"/>
      <c r="AH228" s="287"/>
      <c r="AI228" s="287"/>
      <c r="AJ228" s="287"/>
      <c r="AK228" s="72"/>
      <c r="AL228" s="80"/>
    </row>
    <row r="229" spans="2:38" s="68" customFormat="1">
      <c r="B229" s="68" t="s">
        <v>1476</v>
      </c>
      <c r="C229" s="73" t="s">
        <v>3124</v>
      </c>
      <c r="D229" s="73" t="s">
        <v>3154</v>
      </c>
      <c r="E229" s="73" t="s">
        <v>3156</v>
      </c>
      <c r="F229" s="102">
        <v>4104</v>
      </c>
      <c r="G229" s="102">
        <v>18263</v>
      </c>
      <c r="H229" s="80">
        <f t="shared" si="93"/>
        <v>4.4500487329434701</v>
      </c>
      <c r="J229" s="104">
        <f t="shared" si="95"/>
        <v>1.2800000000000001E-2</v>
      </c>
      <c r="L229" s="69">
        <f t="shared" si="96"/>
        <v>18733.525009919995</v>
      </c>
      <c r="N229" s="69">
        <f t="shared" si="97"/>
        <v>10407.513894399997</v>
      </c>
      <c r="P229" s="81">
        <f t="shared" si="98"/>
        <v>10440</v>
      </c>
      <c r="Q229" s="71"/>
      <c r="R229" s="74">
        <f t="shared" si="99"/>
        <v>32.486105600002702</v>
      </c>
      <c r="S229" s="77"/>
      <c r="T229" s="75">
        <f t="shared" si="94"/>
        <v>3.121408813826576E-3</v>
      </c>
      <c r="U229" s="69"/>
      <c r="V229" s="81">
        <f t="shared" si="100"/>
        <v>261</v>
      </c>
      <c r="W229" s="287"/>
      <c r="X229" s="287"/>
      <c r="Y229" s="287"/>
      <c r="Z229" s="287"/>
      <c r="AA229" s="287"/>
      <c r="AB229" s="287"/>
      <c r="AC229" s="287"/>
      <c r="AD229" s="287"/>
      <c r="AE229" s="287"/>
      <c r="AF229" s="287"/>
      <c r="AG229" s="287"/>
      <c r="AH229" s="287"/>
      <c r="AI229" s="287"/>
      <c r="AJ229" s="287"/>
      <c r="AK229" s="72"/>
      <c r="AL229" s="80"/>
    </row>
    <row r="230" spans="2:38" s="68" customFormat="1">
      <c r="B230" s="68" t="s">
        <v>1476</v>
      </c>
      <c r="C230" s="73" t="s">
        <v>3124</v>
      </c>
      <c r="D230" s="73" t="s">
        <v>3154</v>
      </c>
      <c r="E230" s="73" t="s">
        <v>3157</v>
      </c>
      <c r="F230" s="102">
        <v>4281</v>
      </c>
      <c r="G230" s="102">
        <v>19198</v>
      </c>
      <c r="H230" s="80">
        <f t="shared" si="93"/>
        <v>4.4844662462041578</v>
      </c>
      <c r="J230" s="104">
        <f t="shared" si="95"/>
        <v>1.2800000000000001E-2</v>
      </c>
      <c r="L230" s="69">
        <f t="shared" si="96"/>
        <v>19692.614200319997</v>
      </c>
      <c r="N230" s="69">
        <f t="shared" si="97"/>
        <v>10940.341222399999</v>
      </c>
      <c r="P230" s="81">
        <f t="shared" si="98"/>
        <v>10960</v>
      </c>
      <c r="Q230" s="71"/>
      <c r="R230" s="74">
        <f t="shared" si="99"/>
        <v>19.658777600001486</v>
      </c>
      <c r="S230" s="77"/>
      <c r="T230" s="75">
        <f t="shared" si="94"/>
        <v>1.7969071713915803E-3</v>
      </c>
      <c r="U230" s="69"/>
      <c r="V230" s="81">
        <f t="shared" si="100"/>
        <v>274</v>
      </c>
      <c r="W230" s="287"/>
      <c r="X230" s="287"/>
      <c r="Y230" s="287"/>
      <c r="Z230" s="287"/>
      <c r="AA230" s="287"/>
      <c r="AB230" s="287"/>
      <c r="AC230" s="287"/>
      <c r="AD230" s="287"/>
      <c r="AE230" s="287"/>
      <c r="AF230" s="287"/>
      <c r="AG230" s="287"/>
      <c r="AH230" s="287"/>
      <c r="AI230" s="287"/>
      <c r="AJ230" s="287"/>
      <c r="AK230" s="72"/>
      <c r="AL230" s="80"/>
    </row>
    <row r="231" spans="2:38" s="68" customFormat="1">
      <c r="B231" s="68" t="s">
        <v>1476</v>
      </c>
      <c r="C231" s="73" t="s">
        <v>3124</v>
      </c>
      <c r="D231" s="73" t="s">
        <v>3154</v>
      </c>
      <c r="E231" s="73" t="s">
        <v>3158</v>
      </c>
      <c r="F231" s="102">
        <v>4488</v>
      </c>
      <c r="G231" s="102">
        <v>20524</v>
      </c>
      <c r="H231" s="80">
        <f t="shared" si="93"/>
        <v>4.5730837789661321</v>
      </c>
      <c r="J231" s="104">
        <f t="shared" si="95"/>
        <v>1.2800000000000001E-2</v>
      </c>
      <c r="L231" s="69">
        <f t="shared" si="96"/>
        <v>21052.777052159996</v>
      </c>
      <c r="N231" s="69">
        <f t="shared" si="97"/>
        <v>11695.987251199998</v>
      </c>
      <c r="P231" s="81">
        <f t="shared" si="98"/>
        <v>11720</v>
      </c>
      <c r="Q231" s="71"/>
      <c r="R231" s="74">
        <f t="shared" si="99"/>
        <v>24.012748800001646</v>
      </c>
      <c r="S231" s="77"/>
      <c r="T231" s="75">
        <f t="shared" si="94"/>
        <v>2.0530758356921051E-3</v>
      </c>
      <c r="U231" s="69"/>
      <c r="V231" s="81">
        <f t="shared" si="100"/>
        <v>293</v>
      </c>
      <c r="W231" s="287"/>
      <c r="X231" s="287"/>
      <c r="Y231" s="287"/>
      <c r="Z231" s="287"/>
      <c r="AA231" s="287"/>
      <c r="AB231" s="287"/>
      <c r="AC231" s="287"/>
      <c r="AD231" s="287"/>
      <c r="AE231" s="287"/>
      <c r="AF231" s="287"/>
      <c r="AG231" s="287"/>
      <c r="AH231" s="287"/>
      <c r="AI231" s="287"/>
      <c r="AJ231" s="287"/>
      <c r="AK231" s="72"/>
      <c r="AL231" s="80"/>
    </row>
    <row r="232" spans="2:38" s="68" customFormat="1">
      <c r="B232" s="68" t="s">
        <v>1476</v>
      </c>
      <c r="C232" s="73" t="s">
        <v>3124</v>
      </c>
      <c r="D232" s="73" t="s">
        <v>3154</v>
      </c>
      <c r="E232" s="73" t="s">
        <v>3159</v>
      </c>
      <c r="F232" s="102">
        <v>2157</v>
      </c>
      <c r="G232" s="102">
        <v>10049</v>
      </c>
      <c r="H232" s="80">
        <f t="shared" si="93"/>
        <v>4.6587853500231802</v>
      </c>
      <c r="J232" s="104">
        <f t="shared" si="95"/>
        <v>1.2800000000000001E-2</v>
      </c>
      <c r="L232" s="69">
        <f t="shared" si="96"/>
        <v>10307.900828159998</v>
      </c>
      <c r="N232" s="69">
        <f t="shared" si="97"/>
        <v>5726.6115711999992</v>
      </c>
      <c r="P232" s="81">
        <f t="shared" si="98"/>
        <v>5760</v>
      </c>
      <c r="Q232" s="71"/>
      <c r="R232" s="74">
        <f t="shared" si="99"/>
        <v>33.388428800000838</v>
      </c>
      <c r="S232" s="77"/>
      <c r="T232" s="75">
        <f t="shared" si="94"/>
        <v>5.8303987244248115E-3</v>
      </c>
      <c r="U232" s="69"/>
      <c r="V232" s="81">
        <f t="shared" si="100"/>
        <v>144</v>
      </c>
      <c r="W232" s="287"/>
      <c r="X232" s="287"/>
      <c r="Y232" s="287"/>
      <c r="Z232" s="287"/>
      <c r="AA232" s="287"/>
      <c r="AB232" s="287"/>
      <c r="AC232" s="287"/>
      <c r="AD232" s="287"/>
      <c r="AE232" s="287"/>
      <c r="AF232" s="287"/>
      <c r="AG232" s="287"/>
      <c r="AH232" s="287"/>
      <c r="AI232" s="287"/>
      <c r="AJ232" s="287"/>
      <c r="AK232" s="72"/>
      <c r="AL232" s="80"/>
    </row>
    <row r="233" spans="2:38" s="68" customFormat="1">
      <c r="B233" s="68" t="s">
        <v>1476</v>
      </c>
      <c r="C233" s="73" t="s">
        <v>3124</v>
      </c>
      <c r="D233" s="73" t="s">
        <v>3154</v>
      </c>
      <c r="E233" s="73" t="s">
        <v>3160</v>
      </c>
      <c r="F233" s="102">
        <v>4175</v>
      </c>
      <c r="G233" s="102">
        <v>19500</v>
      </c>
      <c r="H233" s="80">
        <f t="shared" si="93"/>
        <v>4.6706586826347305</v>
      </c>
      <c r="J233" s="104">
        <f t="shared" si="95"/>
        <v>1.2800000000000001E-2</v>
      </c>
      <c r="L233" s="69">
        <f t="shared" si="96"/>
        <v>20002.394879999996</v>
      </c>
      <c r="N233" s="69">
        <f t="shared" si="97"/>
        <v>11112.441599999998</v>
      </c>
      <c r="P233" s="81">
        <f t="shared" si="98"/>
        <v>11120</v>
      </c>
      <c r="Q233" s="71"/>
      <c r="R233" s="74">
        <f t="shared" si="99"/>
        <v>7.5584000000017113</v>
      </c>
      <c r="S233" s="77"/>
      <c r="T233" s="75">
        <f t="shared" si="94"/>
        <v>6.801745531784583E-4</v>
      </c>
      <c r="U233" s="69"/>
      <c r="V233" s="81">
        <f t="shared" si="100"/>
        <v>278</v>
      </c>
      <c r="W233" s="287"/>
      <c r="X233" s="287"/>
      <c r="Y233" s="287"/>
      <c r="Z233" s="287"/>
      <c r="AA233" s="287"/>
      <c r="AB233" s="287"/>
      <c r="AC233" s="287"/>
      <c r="AD233" s="287"/>
      <c r="AE233" s="287"/>
      <c r="AF233" s="287"/>
      <c r="AG233" s="287"/>
      <c r="AH233" s="287"/>
      <c r="AI233" s="287"/>
      <c r="AJ233" s="287"/>
      <c r="AK233" s="72"/>
      <c r="AL233" s="80"/>
    </row>
    <row r="234" spans="2:38" s="68" customFormat="1">
      <c r="B234" s="68" t="s">
        <v>1476</v>
      </c>
      <c r="C234" s="73" t="s">
        <v>3124</v>
      </c>
      <c r="D234" s="73" t="s">
        <v>3154</v>
      </c>
      <c r="E234" s="73" t="s">
        <v>3161</v>
      </c>
      <c r="F234" s="102">
        <v>4781</v>
      </c>
      <c r="G234" s="102">
        <v>20307</v>
      </c>
      <c r="H234" s="80">
        <f t="shared" si="93"/>
        <v>4.2474377745241583</v>
      </c>
      <c r="J234" s="104">
        <f t="shared" si="95"/>
        <v>1.2800000000000001E-2</v>
      </c>
      <c r="L234" s="69">
        <f t="shared" si="96"/>
        <v>20830.186298879995</v>
      </c>
      <c r="N234" s="69">
        <f t="shared" si="97"/>
        <v>11572.325721599997</v>
      </c>
      <c r="P234" s="81">
        <f t="shared" si="98"/>
        <v>11600</v>
      </c>
      <c r="Q234" s="71"/>
      <c r="R234" s="74">
        <f t="shared" si="99"/>
        <v>27.674278400003459</v>
      </c>
      <c r="S234" s="77"/>
      <c r="T234" s="75">
        <f t="shared" si="94"/>
        <v>2.3914188958878697E-3</v>
      </c>
      <c r="U234" s="69"/>
      <c r="V234" s="81">
        <f t="shared" si="100"/>
        <v>290</v>
      </c>
      <c r="W234" s="287"/>
      <c r="X234" s="287"/>
      <c r="Y234" s="287"/>
      <c r="Z234" s="287"/>
      <c r="AA234" s="287"/>
      <c r="AB234" s="287"/>
      <c r="AC234" s="287"/>
      <c r="AD234" s="287"/>
      <c r="AE234" s="287"/>
      <c r="AF234" s="287"/>
      <c r="AG234" s="287"/>
      <c r="AH234" s="287"/>
      <c r="AI234" s="287"/>
      <c r="AJ234" s="287"/>
      <c r="AK234" s="72"/>
      <c r="AL234" s="80"/>
    </row>
    <row r="235" spans="2:38" s="68" customFormat="1">
      <c r="B235" s="68" t="s">
        <v>1476</v>
      </c>
      <c r="C235" s="73" t="s">
        <v>3124</v>
      </c>
      <c r="D235" s="73" t="s">
        <v>3154</v>
      </c>
      <c r="E235" s="73" t="s">
        <v>3162</v>
      </c>
      <c r="F235" s="102">
        <v>4775</v>
      </c>
      <c r="G235" s="102">
        <v>20917</v>
      </c>
      <c r="H235" s="80">
        <f t="shared" si="93"/>
        <v>4.3805235602094239</v>
      </c>
      <c r="J235" s="104">
        <f t="shared" si="95"/>
        <v>1.2800000000000001E-2</v>
      </c>
      <c r="L235" s="69">
        <f t="shared" si="96"/>
        <v>21455.902241279993</v>
      </c>
      <c r="N235" s="69">
        <f t="shared" si="97"/>
        <v>11919.945689599996</v>
      </c>
      <c r="P235" s="81">
        <f t="shared" si="98"/>
        <v>11920</v>
      </c>
      <c r="Q235" s="71"/>
      <c r="R235" s="74">
        <f t="shared" si="99"/>
        <v>5.4310400004396797E-2</v>
      </c>
      <c r="S235" s="77"/>
      <c r="T235" s="75">
        <f t="shared" si="94"/>
        <v>4.5562623705393173E-6</v>
      </c>
      <c r="U235" s="69"/>
      <c r="V235" s="81">
        <f t="shared" si="100"/>
        <v>298</v>
      </c>
      <c r="W235" s="287"/>
      <c r="X235" s="287"/>
      <c r="Y235" s="287"/>
      <c r="Z235" s="287"/>
      <c r="AA235" s="287"/>
      <c r="AB235" s="287"/>
      <c r="AC235" s="287"/>
      <c r="AD235" s="287"/>
      <c r="AE235" s="287"/>
      <c r="AF235" s="287"/>
      <c r="AG235" s="287"/>
      <c r="AH235" s="287"/>
      <c r="AI235" s="287"/>
      <c r="AJ235" s="287"/>
      <c r="AK235" s="72"/>
      <c r="AL235" s="80"/>
    </row>
    <row r="236" spans="2:38" s="68" customFormat="1">
      <c r="B236" s="68" t="s">
        <v>1476</v>
      </c>
      <c r="C236" s="73" t="s">
        <v>3124</v>
      </c>
      <c r="D236" s="73" t="s">
        <v>3154</v>
      </c>
      <c r="E236" s="73" t="s">
        <v>1602</v>
      </c>
      <c r="F236" s="102">
        <v>6050</v>
      </c>
      <c r="G236" s="102">
        <v>27727</v>
      </c>
      <c r="H236" s="80">
        <f t="shared" si="93"/>
        <v>4.5829752066115699</v>
      </c>
      <c r="J236" s="104">
        <f t="shared" si="95"/>
        <v>1.2800000000000001E-2</v>
      </c>
      <c r="L236" s="69">
        <f t="shared" si="96"/>
        <v>28441.353991679993</v>
      </c>
      <c r="N236" s="69">
        <f t="shared" si="97"/>
        <v>15800.752217599995</v>
      </c>
      <c r="P236" s="81">
        <f t="shared" si="98"/>
        <v>15840</v>
      </c>
      <c r="Q236" s="71"/>
      <c r="R236" s="74">
        <f t="shared" si="99"/>
        <v>39.247782400005235</v>
      </c>
      <c r="S236" s="77"/>
      <c r="T236" s="75">
        <f t="shared" si="94"/>
        <v>2.4839186046021456E-3</v>
      </c>
      <c r="U236" s="69"/>
      <c r="V236" s="81">
        <f t="shared" si="100"/>
        <v>396</v>
      </c>
      <c r="W236" s="287"/>
      <c r="X236" s="287"/>
      <c r="Y236" s="287"/>
      <c r="Z236" s="287"/>
      <c r="AA236" s="287"/>
      <c r="AB236" s="287"/>
      <c r="AC236" s="287"/>
      <c r="AD236" s="287"/>
      <c r="AE236" s="287"/>
      <c r="AF236" s="287"/>
      <c r="AG236" s="287"/>
      <c r="AH236" s="287"/>
      <c r="AI236" s="287"/>
      <c r="AJ236" s="287"/>
      <c r="AK236" s="72"/>
      <c r="AL236" s="80"/>
    </row>
    <row r="237" spans="2:38" s="68" customFormat="1" ht="15" thickBot="1">
      <c r="B237" s="95" t="s">
        <v>1476</v>
      </c>
      <c r="C237" s="96" t="s">
        <v>3124</v>
      </c>
      <c r="D237" s="96" t="s">
        <v>3154</v>
      </c>
      <c r="E237" s="73"/>
      <c r="F237" s="84">
        <f>SUM(F228:F236)</f>
        <v>40486</v>
      </c>
      <c r="G237" s="84">
        <f>SUM(G228:G236)</f>
        <v>182839</v>
      </c>
      <c r="H237" s="159">
        <f t="shared" ref="H237:H245" si="101">G237/F237</f>
        <v>4.5161043323618042</v>
      </c>
      <c r="J237" s="95"/>
      <c r="L237" s="84">
        <f>SUM(L228:L236)</f>
        <v>187549.63474175992</v>
      </c>
      <c r="N237" s="84">
        <f>SUM(N228:N236)</f>
        <v>104194.24152319998</v>
      </c>
      <c r="P237" s="248">
        <f>SUM(P228:P236)</f>
        <v>104400</v>
      </c>
      <c r="Q237" s="71"/>
      <c r="R237" s="175">
        <f>SUM(R228:R236)</f>
        <v>205.75847680002516</v>
      </c>
      <c r="S237" s="77"/>
      <c r="T237" s="85">
        <f t="shared" ref="T237:T245" si="102">R237/N237</f>
        <v>1.9747586218976489E-3</v>
      </c>
      <c r="U237" s="69"/>
      <c r="V237" s="248">
        <f>SUM(V228:V236)</f>
        <v>2610</v>
      </c>
      <c r="W237" s="266"/>
      <c r="X237" s="266"/>
      <c r="Y237" s="266"/>
      <c r="Z237" s="266"/>
      <c r="AA237" s="266"/>
      <c r="AB237" s="266"/>
      <c r="AC237" s="266"/>
      <c r="AD237" s="266"/>
      <c r="AE237" s="266"/>
      <c r="AF237" s="266"/>
      <c r="AG237" s="266"/>
      <c r="AH237" s="266"/>
      <c r="AI237" s="266"/>
      <c r="AJ237" s="266"/>
      <c r="AK237" s="72"/>
      <c r="AL237" s="80"/>
    </row>
    <row r="238" spans="2:38" s="68" customFormat="1">
      <c r="B238" s="68" t="s">
        <v>1476</v>
      </c>
      <c r="C238" s="73" t="s">
        <v>3124</v>
      </c>
      <c r="D238" s="73" t="s">
        <v>3163</v>
      </c>
      <c r="E238" s="73" t="s">
        <v>1603</v>
      </c>
      <c r="F238" s="102">
        <v>7574</v>
      </c>
      <c r="G238" s="102">
        <v>35276</v>
      </c>
      <c r="H238" s="80">
        <f t="shared" si="101"/>
        <v>4.6575125429099549</v>
      </c>
      <c r="J238" s="104">
        <f t="shared" ref="J238:J245" si="103">$J$40</f>
        <v>1.2800000000000001E-2</v>
      </c>
      <c r="L238" s="69">
        <f t="shared" ref="L238:L245" si="104">G238*((1+J238)^2)</f>
        <v>36184.84521983999</v>
      </c>
      <c r="N238" s="69">
        <f t="shared" ref="N238:N245" si="105">L238/$N$6</f>
        <v>20102.691788799995</v>
      </c>
      <c r="P238" s="81">
        <f t="shared" ref="P238:P245" si="106">ROUNDUP(N238/40,0)*40</f>
        <v>20120</v>
      </c>
      <c r="Q238" s="71"/>
      <c r="R238" s="74">
        <f t="shared" ref="R238:R245" si="107">P238-N238</f>
        <v>17.308211200004735</v>
      </c>
      <c r="S238" s="77"/>
      <c r="T238" s="75">
        <f t="shared" si="102"/>
        <v>8.6098973121837463E-4</v>
      </c>
      <c r="U238" s="69"/>
      <c r="V238" s="81">
        <f t="shared" ref="V238:V245" si="108">P238/40</f>
        <v>503</v>
      </c>
      <c r="W238" s="287"/>
      <c r="X238" s="287"/>
      <c r="Y238" s="287"/>
      <c r="Z238" s="287"/>
      <c r="AA238" s="287"/>
      <c r="AB238" s="287"/>
      <c r="AC238" s="287"/>
      <c r="AD238" s="287"/>
      <c r="AE238" s="287"/>
      <c r="AF238" s="287"/>
      <c r="AG238" s="287"/>
      <c r="AH238" s="287"/>
      <c r="AI238" s="287"/>
      <c r="AJ238" s="287"/>
      <c r="AK238" s="72"/>
      <c r="AL238" s="80"/>
    </row>
    <row r="239" spans="2:38" s="68" customFormat="1">
      <c r="B239" s="68" t="s">
        <v>1476</v>
      </c>
      <c r="C239" s="73" t="s">
        <v>3124</v>
      </c>
      <c r="D239" s="73" t="s">
        <v>3163</v>
      </c>
      <c r="E239" s="73" t="s">
        <v>3164</v>
      </c>
      <c r="F239" s="102">
        <v>5670</v>
      </c>
      <c r="G239" s="102">
        <v>25766</v>
      </c>
      <c r="H239" s="80">
        <f t="shared" si="101"/>
        <v>4.5442680776014113</v>
      </c>
      <c r="J239" s="104">
        <f t="shared" si="103"/>
        <v>1.2800000000000001E-2</v>
      </c>
      <c r="L239" s="69">
        <f t="shared" si="104"/>
        <v>26429.831101439995</v>
      </c>
      <c r="N239" s="69">
        <f t="shared" si="105"/>
        <v>14683.239500799997</v>
      </c>
      <c r="P239" s="81">
        <f t="shared" si="106"/>
        <v>14720</v>
      </c>
      <c r="Q239" s="71"/>
      <c r="R239" s="74">
        <f t="shared" si="107"/>
        <v>36.760499200003323</v>
      </c>
      <c r="S239" s="77"/>
      <c r="T239" s="75">
        <f t="shared" si="102"/>
        <v>2.5035687252803088E-3</v>
      </c>
      <c r="U239" s="69"/>
      <c r="V239" s="81">
        <f t="shared" si="108"/>
        <v>368</v>
      </c>
      <c r="W239" s="287"/>
      <c r="X239" s="287"/>
      <c r="Y239" s="287"/>
      <c r="Z239" s="287"/>
      <c r="AA239" s="287"/>
      <c r="AB239" s="287"/>
      <c r="AC239" s="287"/>
      <c r="AD239" s="287"/>
      <c r="AE239" s="287"/>
      <c r="AF239" s="287"/>
      <c r="AG239" s="287"/>
      <c r="AH239" s="287"/>
      <c r="AI239" s="287"/>
      <c r="AJ239" s="287"/>
      <c r="AK239" s="72"/>
      <c r="AL239" s="80"/>
    </row>
    <row r="240" spans="2:38" s="68" customFormat="1">
      <c r="B240" s="68" t="s">
        <v>1476</v>
      </c>
      <c r="C240" s="73" t="s">
        <v>3124</v>
      </c>
      <c r="D240" s="73" t="s">
        <v>3163</v>
      </c>
      <c r="E240" s="73" t="s">
        <v>3165</v>
      </c>
      <c r="F240" s="102">
        <v>5945</v>
      </c>
      <c r="G240" s="102">
        <v>27074</v>
      </c>
      <c r="H240" s="80">
        <f t="shared" si="101"/>
        <v>4.5540790580319594</v>
      </c>
      <c r="J240" s="104">
        <f t="shared" si="103"/>
        <v>1.2800000000000001E-2</v>
      </c>
      <c r="L240" s="69">
        <f t="shared" si="104"/>
        <v>27771.530204159993</v>
      </c>
      <c r="N240" s="69">
        <f t="shared" si="105"/>
        <v>15428.627891199996</v>
      </c>
      <c r="P240" s="81">
        <f t="shared" si="106"/>
        <v>15440</v>
      </c>
      <c r="Q240" s="71"/>
      <c r="R240" s="74">
        <f t="shared" si="107"/>
        <v>11.372108800003843</v>
      </c>
      <c r="S240" s="77"/>
      <c r="T240" s="75">
        <f t="shared" si="102"/>
        <v>7.3707842850303856E-4</v>
      </c>
      <c r="U240" s="69"/>
      <c r="V240" s="81">
        <f t="shared" si="108"/>
        <v>386</v>
      </c>
      <c r="W240" s="287"/>
      <c r="X240" s="287"/>
      <c r="Y240" s="287"/>
      <c r="Z240" s="287"/>
      <c r="AA240" s="287"/>
      <c r="AB240" s="287"/>
      <c r="AC240" s="287"/>
      <c r="AD240" s="287"/>
      <c r="AE240" s="287"/>
      <c r="AF240" s="287"/>
      <c r="AG240" s="287"/>
      <c r="AH240" s="287"/>
      <c r="AI240" s="287"/>
      <c r="AJ240" s="287"/>
      <c r="AK240" s="72"/>
      <c r="AL240" s="80"/>
    </row>
    <row r="241" spans="2:38" s="68" customFormat="1">
      <c r="B241" s="68" t="s">
        <v>1476</v>
      </c>
      <c r="C241" s="73" t="s">
        <v>3124</v>
      </c>
      <c r="D241" s="73" t="s">
        <v>3163</v>
      </c>
      <c r="E241" s="73" t="s">
        <v>3166</v>
      </c>
      <c r="F241" s="102">
        <v>1267</v>
      </c>
      <c r="G241" s="102">
        <v>5146</v>
      </c>
      <c r="H241" s="80">
        <f t="shared" si="101"/>
        <v>4.0615627466456194</v>
      </c>
      <c r="J241" s="104">
        <f t="shared" si="103"/>
        <v>1.2800000000000001E-2</v>
      </c>
      <c r="L241" s="69">
        <f t="shared" si="104"/>
        <v>5278.5807206399986</v>
      </c>
      <c r="N241" s="69">
        <f t="shared" si="105"/>
        <v>2932.5448447999993</v>
      </c>
      <c r="P241" s="81">
        <f t="shared" si="106"/>
        <v>2960</v>
      </c>
      <c r="Q241" s="71"/>
      <c r="R241" s="74">
        <f t="shared" si="107"/>
        <v>27.455155200000718</v>
      </c>
      <c r="S241" s="77"/>
      <c r="T241" s="75">
        <f t="shared" si="102"/>
        <v>9.3622285942819641E-3</v>
      </c>
      <c r="U241" s="69"/>
      <c r="V241" s="81">
        <f t="shared" si="108"/>
        <v>74</v>
      </c>
      <c r="W241" s="287"/>
      <c r="X241" s="287"/>
      <c r="Y241" s="287"/>
      <c r="Z241" s="287"/>
      <c r="AA241" s="287"/>
      <c r="AB241" s="287"/>
      <c r="AC241" s="287"/>
      <c r="AD241" s="287"/>
      <c r="AE241" s="287"/>
      <c r="AF241" s="287"/>
      <c r="AG241" s="287"/>
      <c r="AH241" s="287"/>
      <c r="AI241" s="287"/>
      <c r="AJ241" s="287"/>
      <c r="AK241" s="72"/>
      <c r="AL241" s="80"/>
    </row>
    <row r="242" spans="2:38" s="68" customFormat="1">
      <c r="B242" s="68" t="s">
        <v>1476</v>
      </c>
      <c r="C242" s="73" t="s">
        <v>3124</v>
      </c>
      <c r="D242" s="73" t="s">
        <v>3163</v>
      </c>
      <c r="E242" s="73" t="s">
        <v>3167</v>
      </c>
      <c r="F242" s="102">
        <v>7161</v>
      </c>
      <c r="G242" s="102">
        <v>31673</v>
      </c>
      <c r="H242" s="80">
        <f t="shared" si="101"/>
        <v>4.422985616534004</v>
      </c>
      <c r="J242" s="104">
        <f t="shared" si="103"/>
        <v>1.2800000000000001E-2</v>
      </c>
      <c r="L242" s="69">
        <f t="shared" si="104"/>
        <v>32489.018104319992</v>
      </c>
      <c r="N242" s="69">
        <f t="shared" si="105"/>
        <v>18049.454502399996</v>
      </c>
      <c r="P242" s="81">
        <f t="shared" si="106"/>
        <v>18080</v>
      </c>
      <c r="Q242" s="71"/>
      <c r="R242" s="74">
        <f t="shared" si="107"/>
        <v>30.545497600003728</v>
      </c>
      <c r="S242" s="77"/>
      <c r="T242" s="75">
        <f t="shared" si="102"/>
        <v>1.6923224796595465E-3</v>
      </c>
      <c r="U242" s="69"/>
      <c r="V242" s="81">
        <f t="shared" si="108"/>
        <v>452</v>
      </c>
      <c r="W242" s="287"/>
      <c r="X242" s="287"/>
      <c r="Y242" s="287"/>
      <c r="Z242" s="287"/>
      <c r="AA242" s="287"/>
      <c r="AB242" s="287"/>
      <c r="AC242" s="287"/>
      <c r="AD242" s="287"/>
      <c r="AE242" s="287"/>
      <c r="AF242" s="287"/>
      <c r="AG242" s="287"/>
      <c r="AH242" s="287"/>
      <c r="AI242" s="287"/>
      <c r="AJ242" s="287"/>
      <c r="AK242" s="72"/>
      <c r="AL242" s="80"/>
    </row>
    <row r="243" spans="2:38" s="68" customFormat="1">
      <c r="B243" s="68" t="s">
        <v>1476</v>
      </c>
      <c r="C243" s="73" t="s">
        <v>3124</v>
      </c>
      <c r="D243" s="73" t="s">
        <v>3163</v>
      </c>
      <c r="E243" s="73" t="s">
        <v>3168</v>
      </c>
      <c r="F243" s="102">
        <v>10258</v>
      </c>
      <c r="G243" s="102">
        <v>46847</v>
      </c>
      <c r="H243" s="80">
        <f t="shared" si="101"/>
        <v>4.5668746344316631</v>
      </c>
      <c r="J243" s="104">
        <f t="shared" si="103"/>
        <v>1.2800000000000001E-2</v>
      </c>
      <c r="L243" s="69">
        <f t="shared" si="104"/>
        <v>48053.95861247999</v>
      </c>
      <c r="N243" s="69">
        <f t="shared" si="105"/>
        <v>26696.643673599992</v>
      </c>
      <c r="P243" s="81">
        <f t="shared" si="106"/>
        <v>26720</v>
      </c>
      <c r="Q243" s="71"/>
      <c r="R243" s="74">
        <f t="shared" si="107"/>
        <v>23.356326400007674</v>
      </c>
      <c r="S243" s="77"/>
      <c r="T243" s="75">
        <f t="shared" si="102"/>
        <v>8.7487875575552147E-4</v>
      </c>
      <c r="U243" s="69"/>
      <c r="V243" s="81">
        <f t="shared" si="108"/>
        <v>668</v>
      </c>
      <c r="W243" s="287"/>
      <c r="X243" s="287"/>
      <c r="Y243" s="287"/>
      <c r="Z243" s="287"/>
      <c r="AA243" s="287"/>
      <c r="AB243" s="287"/>
      <c r="AC243" s="287"/>
      <c r="AD243" s="287"/>
      <c r="AE243" s="287"/>
      <c r="AF243" s="287"/>
      <c r="AG243" s="287"/>
      <c r="AH243" s="287"/>
      <c r="AI243" s="287"/>
      <c r="AJ243" s="287"/>
      <c r="AK243" s="72"/>
      <c r="AL243" s="80"/>
    </row>
    <row r="244" spans="2:38" s="68" customFormat="1">
      <c r="B244" s="68" t="s">
        <v>1476</v>
      </c>
      <c r="C244" s="73" t="s">
        <v>3124</v>
      </c>
      <c r="D244" s="73" t="s">
        <v>3163</v>
      </c>
      <c r="E244" s="73" t="s">
        <v>3169</v>
      </c>
      <c r="F244" s="102">
        <v>3685</v>
      </c>
      <c r="G244" s="102">
        <v>17616</v>
      </c>
      <c r="H244" s="80">
        <f t="shared" si="101"/>
        <v>4.7804613297150613</v>
      </c>
      <c r="J244" s="104">
        <f t="shared" si="103"/>
        <v>1.2800000000000001E-2</v>
      </c>
      <c r="L244" s="69">
        <f t="shared" si="104"/>
        <v>18069.855805439995</v>
      </c>
      <c r="N244" s="69">
        <f t="shared" si="105"/>
        <v>10038.808780799996</v>
      </c>
      <c r="P244" s="81">
        <f t="shared" si="106"/>
        <v>10040</v>
      </c>
      <c r="Q244" s="71"/>
      <c r="R244" s="74">
        <f t="shared" si="107"/>
        <v>1.1912192000036157</v>
      </c>
      <c r="S244" s="77"/>
      <c r="T244" s="75">
        <f t="shared" si="102"/>
        <v>1.18661409537147E-4</v>
      </c>
      <c r="U244" s="69"/>
      <c r="V244" s="81">
        <f t="shared" si="108"/>
        <v>251</v>
      </c>
      <c r="W244" s="287"/>
      <c r="X244" s="287"/>
      <c r="Y244" s="287"/>
      <c r="Z244" s="287"/>
      <c r="AA244" s="287"/>
      <c r="AB244" s="287"/>
      <c r="AC244" s="287"/>
      <c r="AD244" s="287"/>
      <c r="AE244" s="287"/>
      <c r="AF244" s="287"/>
      <c r="AG244" s="287"/>
      <c r="AH244" s="287"/>
      <c r="AI244" s="287"/>
      <c r="AJ244" s="287"/>
      <c r="AK244" s="72"/>
      <c r="AL244" s="80"/>
    </row>
    <row r="245" spans="2:38" s="68" customFormat="1">
      <c r="B245" s="68" t="s">
        <v>1476</v>
      </c>
      <c r="C245" s="73" t="s">
        <v>3124</v>
      </c>
      <c r="D245" s="73" t="s">
        <v>3163</v>
      </c>
      <c r="E245" s="73" t="s">
        <v>3170</v>
      </c>
      <c r="F245" s="102">
        <v>2317</v>
      </c>
      <c r="G245" s="102">
        <v>10218</v>
      </c>
      <c r="H245" s="80">
        <f t="shared" si="101"/>
        <v>4.4100129477772985</v>
      </c>
      <c r="J245" s="104">
        <f t="shared" si="103"/>
        <v>1.2800000000000001E-2</v>
      </c>
      <c r="L245" s="69">
        <f t="shared" si="104"/>
        <v>10481.254917119997</v>
      </c>
      <c r="N245" s="69">
        <f t="shared" si="105"/>
        <v>5822.9193983999985</v>
      </c>
      <c r="P245" s="81">
        <f t="shared" si="106"/>
        <v>5840</v>
      </c>
      <c r="Q245" s="71"/>
      <c r="R245" s="74">
        <f t="shared" si="107"/>
        <v>17.080601600001501</v>
      </c>
      <c r="S245" s="77"/>
      <c r="T245" s="75">
        <f t="shared" si="102"/>
        <v>2.9333398646553218E-3</v>
      </c>
      <c r="U245" s="69"/>
      <c r="V245" s="81">
        <f t="shared" si="108"/>
        <v>146</v>
      </c>
      <c r="W245" s="287"/>
      <c r="X245" s="287"/>
      <c r="Y245" s="287"/>
      <c r="Z245" s="287"/>
      <c r="AA245" s="287"/>
      <c r="AB245" s="287"/>
      <c r="AC245" s="287"/>
      <c r="AD245" s="287"/>
      <c r="AE245" s="287"/>
      <c r="AF245" s="287"/>
      <c r="AG245" s="287"/>
      <c r="AH245" s="287"/>
      <c r="AI245" s="287"/>
      <c r="AJ245" s="287"/>
      <c r="AK245" s="72"/>
      <c r="AL245" s="80"/>
    </row>
    <row r="246" spans="2:38" s="68" customFormat="1" ht="15" thickBot="1">
      <c r="B246" s="95" t="s">
        <v>1476</v>
      </c>
      <c r="C246" s="96" t="s">
        <v>3124</v>
      </c>
      <c r="D246" s="96" t="s">
        <v>3163</v>
      </c>
      <c r="E246" s="73"/>
      <c r="F246" s="84">
        <f>SUM(F238:F245)</f>
        <v>43877</v>
      </c>
      <c r="G246" s="84">
        <f>SUM(G238:G245)</f>
        <v>199616</v>
      </c>
      <c r="H246" s="159">
        <f t="shared" ref="H246:H251" si="109">G246/F246</f>
        <v>4.5494450395423573</v>
      </c>
      <c r="J246" s="95"/>
      <c r="L246" s="84">
        <f>SUM(L238:L245)</f>
        <v>204758.87468543995</v>
      </c>
      <c r="N246" s="84">
        <f>SUM(N238:N245)</f>
        <v>113754.93038079998</v>
      </c>
      <c r="P246" s="248">
        <f>SUM(P238:P245)</f>
        <v>113920</v>
      </c>
      <c r="Q246" s="71"/>
      <c r="R246" s="175">
        <f>SUM(R238:R245)</f>
        <v>165.06961920002914</v>
      </c>
      <c r="S246" s="77"/>
      <c r="T246" s="85">
        <f t="shared" ref="T246:T251" si="110">R246/N246</f>
        <v>1.451098591045248E-3</v>
      </c>
      <c r="U246" s="69"/>
      <c r="V246" s="248">
        <f>SUM(V238:V245)</f>
        <v>2848</v>
      </c>
      <c r="W246" s="266"/>
      <c r="X246" s="266"/>
      <c r="Y246" s="266"/>
      <c r="Z246" s="266"/>
      <c r="AA246" s="266"/>
      <c r="AB246" s="266"/>
      <c r="AC246" s="266"/>
      <c r="AD246" s="266"/>
      <c r="AE246" s="266"/>
      <c r="AF246" s="266"/>
      <c r="AG246" s="266"/>
      <c r="AH246" s="266"/>
      <c r="AI246" s="266"/>
      <c r="AJ246" s="266"/>
      <c r="AK246" s="72"/>
      <c r="AL246" s="80"/>
    </row>
    <row r="247" spans="2:38" s="68" customFormat="1">
      <c r="B247" s="68" t="s">
        <v>1476</v>
      </c>
      <c r="C247" s="73" t="s">
        <v>3124</v>
      </c>
      <c r="D247" s="73" t="s">
        <v>3171</v>
      </c>
      <c r="E247" s="73" t="s">
        <v>3172</v>
      </c>
      <c r="F247" s="102">
        <v>2225</v>
      </c>
      <c r="G247" s="102">
        <v>10097</v>
      </c>
      <c r="H247" s="80">
        <f t="shared" si="109"/>
        <v>4.537977528089888</v>
      </c>
      <c r="J247" s="104">
        <f>$J$40</f>
        <v>1.2800000000000001E-2</v>
      </c>
      <c r="L247" s="69">
        <f t="shared" ref="L247:L251" si="111">G247*((1+J247)^2)</f>
        <v>10357.137492479998</v>
      </c>
      <c r="N247" s="69">
        <f t="shared" ref="N247:N251" si="112">L247/$N$6</f>
        <v>5753.9652735999989</v>
      </c>
      <c r="P247" s="81">
        <f t="shared" ref="P247:P251" si="113">ROUNDUP(N247/40,0)*40</f>
        <v>5760</v>
      </c>
      <c r="Q247" s="71"/>
      <c r="R247" s="74">
        <f t="shared" ref="R247:R251" si="114">P247-N247</f>
        <v>6.034726400001091</v>
      </c>
      <c r="S247" s="77"/>
      <c r="T247" s="75">
        <f t="shared" si="110"/>
        <v>1.0487943727587761E-3</v>
      </c>
      <c r="U247" s="69"/>
      <c r="V247" s="81">
        <f t="shared" ref="V247:V251" si="115">P247/40</f>
        <v>144</v>
      </c>
      <c r="W247" s="287"/>
      <c r="X247" s="287"/>
      <c r="Y247" s="287"/>
      <c r="Z247" s="287"/>
      <c r="AA247" s="287"/>
      <c r="AB247" s="287"/>
      <c r="AC247" s="287"/>
      <c r="AD247" s="287"/>
      <c r="AE247" s="287"/>
      <c r="AF247" s="287"/>
      <c r="AG247" s="287"/>
      <c r="AH247" s="287"/>
      <c r="AI247" s="287"/>
      <c r="AJ247" s="287"/>
      <c r="AK247" s="72"/>
      <c r="AL247" s="80"/>
    </row>
    <row r="248" spans="2:38" s="68" customFormat="1">
      <c r="B248" s="68" t="s">
        <v>1476</v>
      </c>
      <c r="C248" s="73" t="s">
        <v>3124</v>
      </c>
      <c r="D248" s="73" t="s">
        <v>3171</v>
      </c>
      <c r="E248" s="73" t="s">
        <v>3173</v>
      </c>
      <c r="F248" s="102">
        <v>6287</v>
      </c>
      <c r="G248" s="102">
        <v>27534</v>
      </c>
      <c r="H248" s="80">
        <f t="shared" si="109"/>
        <v>4.3795132813742645</v>
      </c>
      <c r="J248" s="104">
        <f>$J$40</f>
        <v>1.2800000000000001E-2</v>
      </c>
      <c r="L248" s="69">
        <f t="shared" si="111"/>
        <v>28243.381570559992</v>
      </c>
      <c r="N248" s="69">
        <f t="shared" si="112"/>
        <v>15690.767539199995</v>
      </c>
      <c r="P248" s="81">
        <f t="shared" si="113"/>
        <v>15720</v>
      </c>
      <c r="Q248" s="71"/>
      <c r="R248" s="74">
        <f t="shared" si="114"/>
        <v>29.232460800005356</v>
      </c>
      <c r="S248" s="77"/>
      <c r="T248" s="75">
        <f t="shared" si="110"/>
        <v>1.8630357455092215E-3</v>
      </c>
      <c r="U248" s="69"/>
      <c r="V248" s="81">
        <f t="shared" si="115"/>
        <v>393</v>
      </c>
      <c r="W248" s="287"/>
      <c r="X248" s="287"/>
      <c r="Y248" s="287"/>
      <c r="Z248" s="287"/>
      <c r="AA248" s="287"/>
      <c r="AB248" s="287"/>
      <c r="AC248" s="287"/>
      <c r="AD248" s="287"/>
      <c r="AE248" s="287"/>
      <c r="AF248" s="287"/>
      <c r="AG248" s="287"/>
      <c r="AH248" s="287"/>
      <c r="AI248" s="287"/>
      <c r="AJ248" s="287"/>
      <c r="AK248" s="72"/>
      <c r="AL248" s="80"/>
    </row>
    <row r="249" spans="2:38" s="68" customFormat="1">
      <c r="B249" s="68" t="s">
        <v>1476</v>
      </c>
      <c r="C249" s="73" t="s">
        <v>3124</v>
      </c>
      <c r="D249" s="73" t="s">
        <v>3171</v>
      </c>
      <c r="E249" s="73" t="s">
        <v>3174</v>
      </c>
      <c r="F249" s="102">
        <v>5929</v>
      </c>
      <c r="G249" s="102">
        <v>25976</v>
      </c>
      <c r="H249" s="80">
        <f t="shared" si="109"/>
        <v>4.3811772642941476</v>
      </c>
      <c r="J249" s="104">
        <f>$J$40</f>
        <v>1.2800000000000001E-2</v>
      </c>
      <c r="L249" s="69">
        <f t="shared" si="111"/>
        <v>26645.241507839994</v>
      </c>
      <c r="N249" s="69">
        <f t="shared" si="112"/>
        <v>14802.911948799996</v>
      </c>
      <c r="P249" s="81">
        <f t="shared" si="113"/>
        <v>14840</v>
      </c>
      <c r="Q249" s="71"/>
      <c r="R249" s="74">
        <f t="shared" si="114"/>
        <v>37.088051200003974</v>
      </c>
      <c r="S249" s="77"/>
      <c r="T249" s="75">
        <f t="shared" si="110"/>
        <v>2.5054564485881801E-3</v>
      </c>
      <c r="U249" s="69"/>
      <c r="V249" s="81">
        <f t="shared" si="115"/>
        <v>371</v>
      </c>
      <c r="W249" s="287"/>
      <c r="X249" s="287"/>
      <c r="Y249" s="287"/>
      <c r="Z249" s="287"/>
      <c r="AA249" s="287"/>
      <c r="AB249" s="287"/>
      <c r="AC249" s="287"/>
      <c r="AD249" s="287"/>
      <c r="AE249" s="287"/>
      <c r="AF249" s="287"/>
      <c r="AG249" s="287"/>
      <c r="AH249" s="287"/>
      <c r="AI249" s="287"/>
      <c r="AJ249" s="287"/>
      <c r="AK249" s="72"/>
      <c r="AL249" s="80"/>
    </row>
    <row r="250" spans="2:38" s="68" customFormat="1">
      <c r="B250" s="68" t="s">
        <v>1476</v>
      </c>
      <c r="C250" s="73" t="s">
        <v>3124</v>
      </c>
      <c r="D250" s="73" t="s">
        <v>3171</v>
      </c>
      <c r="E250" s="73" t="s">
        <v>3175</v>
      </c>
      <c r="F250" s="102">
        <v>2766</v>
      </c>
      <c r="G250" s="102">
        <v>11706</v>
      </c>
      <c r="H250" s="80">
        <f t="shared" si="109"/>
        <v>4.2321041214750545</v>
      </c>
      <c r="J250" s="104">
        <f>$J$40</f>
        <v>1.2800000000000001E-2</v>
      </c>
      <c r="L250" s="69">
        <f t="shared" si="111"/>
        <v>12007.591511039996</v>
      </c>
      <c r="N250" s="69">
        <f t="shared" si="112"/>
        <v>6670.8841727999979</v>
      </c>
      <c r="P250" s="81">
        <f t="shared" si="113"/>
        <v>6680</v>
      </c>
      <c r="Q250" s="71"/>
      <c r="R250" s="74">
        <f t="shared" si="114"/>
        <v>9.1158272000020588</v>
      </c>
      <c r="S250" s="77"/>
      <c r="T250" s="75">
        <f t="shared" si="110"/>
        <v>1.3665095906133587E-3</v>
      </c>
      <c r="U250" s="69"/>
      <c r="V250" s="81">
        <f t="shared" si="115"/>
        <v>167</v>
      </c>
      <c r="W250" s="287"/>
      <c r="X250" s="287"/>
      <c r="Y250" s="287"/>
      <c r="Z250" s="287"/>
      <c r="AA250" s="287"/>
      <c r="AB250" s="287"/>
      <c r="AC250" s="287"/>
      <c r="AD250" s="287"/>
      <c r="AE250" s="287"/>
      <c r="AF250" s="287"/>
      <c r="AG250" s="287"/>
      <c r="AH250" s="287"/>
      <c r="AI250" s="287"/>
      <c r="AJ250" s="287"/>
      <c r="AK250" s="72"/>
      <c r="AL250" s="80"/>
    </row>
    <row r="251" spans="2:38" s="68" customFormat="1">
      <c r="B251" s="68" t="s">
        <v>1476</v>
      </c>
      <c r="C251" s="73" t="s">
        <v>3124</v>
      </c>
      <c r="D251" s="73" t="s">
        <v>3171</v>
      </c>
      <c r="E251" s="73" t="s">
        <v>3176</v>
      </c>
      <c r="F251" s="102">
        <v>5959</v>
      </c>
      <c r="G251" s="102">
        <v>26725</v>
      </c>
      <c r="H251" s="80">
        <f t="shared" si="109"/>
        <v>4.4848128880684675</v>
      </c>
      <c r="J251" s="104">
        <f>$J$40</f>
        <v>1.2800000000000001E-2</v>
      </c>
      <c r="L251" s="69">
        <f t="shared" si="111"/>
        <v>27413.538623999993</v>
      </c>
      <c r="N251" s="69">
        <f t="shared" si="112"/>
        <v>15229.743679999996</v>
      </c>
      <c r="P251" s="81">
        <f t="shared" si="113"/>
        <v>15240</v>
      </c>
      <c r="Q251" s="71"/>
      <c r="R251" s="74">
        <f t="shared" si="114"/>
        <v>10.256320000004052</v>
      </c>
      <c r="S251" s="77"/>
      <c r="T251" s="75">
        <f t="shared" si="110"/>
        <v>6.734400929854688E-4</v>
      </c>
      <c r="U251" s="69"/>
      <c r="V251" s="81">
        <f t="shared" si="115"/>
        <v>381</v>
      </c>
      <c r="W251" s="287"/>
      <c r="X251" s="287"/>
      <c r="Y251" s="287"/>
      <c r="Z251" s="287"/>
      <c r="AA251" s="287"/>
      <c r="AB251" s="287"/>
      <c r="AC251" s="287"/>
      <c r="AD251" s="287"/>
      <c r="AE251" s="287"/>
      <c r="AF251" s="287"/>
      <c r="AG251" s="287"/>
      <c r="AH251" s="287"/>
      <c r="AI251" s="287"/>
      <c r="AJ251" s="287"/>
      <c r="AK251" s="72"/>
      <c r="AL251" s="80"/>
    </row>
    <row r="252" spans="2:38" s="68" customFormat="1" ht="15" thickBot="1">
      <c r="B252" s="95" t="s">
        <v>1476</v>
      </c>
      <c r="C252" s="96" t="s">
        <v>3124</v>
      </c>
      <c r="D252" s="96" t="s">
        <v>3171</v>
      </c>
      <c r="E252" s="73"/>
      <c r="F252" s="84">
        <f>SUM(F247:F251)</f>
        <v>23166</v>
      </c>
      <c r="G252" s="84">
        <f>SUM(G247:G251)</f>
        <v>102038</v>
      </c>
      <c r="H252" s="159">
        <f t="shared" ref="H252:H253" si="116">G252/F252</f>
        <v>4.4046447379780709</v>
      </c>
      <c r="J252" s="95"/>
      <c r="L252" s="84">
        <f>SUM(L247:L251)</f>
        <v>104666.89070591997</v>
      </c>
      <c r="N252" s="84">
        <f>SUM(N247:N251)</f>
        <v>58148.27261439999</v>
      </c>
      <c r="P252" s="248">
        <f>SUM(P247:P251)</f>
        <v>58240</v>
      </c>
      <c r="Q252" s="71"/>
      <c r="R252" s="175">
        <f>SUM(R247:R251)</f>
        <v>91.727385600016532</v>
      </c>
      <c r="S252" s="77"/>
      <c r="T252" s="85">
        <f t="shared" ref="T252:T253" si="117">R252/N252</f>
        <v>1.5774739553879873E-3</v>
      </c>
      <c r="U252" s="69"/>
      <c r="V252" s="248">
        <f>SUM(V247:V251)</f>
        <v>1456</v>
      </c>
      <c r="W252" s="266"/>
      <c r="X252" s="266"/>
      <c r="Y252" s="266"/>
      <c r="Z252" s="266"/>
      <c r="AA252" s="266"/>
      <c r="AB252" s="266"/>
      <c r="AC252" s="266"/>
      <c r="AD252" s="266"/>
      <c r="AE252" s="266"/>
      <c r="AF252" s="266"/>
      <c r="AG252" s="266"/>
      <c r="AH252" s="266"/>
      <c r="AI252" s="266"/>
      <c r="AJ252" s="266"/>
      <c r="AK252" s="72"/>
      <c r="AL252" s="80"/>
    </row>
    <row r="253" spans="2:38" s="68" customFormat="1" ht="15" thickBot="1">
      <c r="C253" s="73"/>
      <c r="D253" s="73"/>
      <c r="E253" s="73"/>
      <c r="F253" s="249">
        <f>F252+F246+F237+F227</f>
        <v>119631</v>
      </c>
      <c r="G253" s="249">
        <f>G252+G246+G237+G227</f>
        <v>534160</v>
      </c>
      <c r="H253" s="161">
        <f t="shared" si="116"/>
        <v>4.4650634032984762</v>
      </c>
      <c r="J253" s="188"/>
      <c r="L253" s="249">
        <f>L252+L246+L237+L227</f>
        <v>547922.01277439983</v>
      </c>
      <c r="N253" s="249">
        <f>N252+N246+N237+N227</f>
        <v>304401.11820799997</v>
      </c>
      <c r="P253" s="250">
        <f>P252+P246+P237+P227</f>
        <v>304920</v>
      </c>
      <c r="Q253" s="71"/>
      <c r="R253" s="251">
        <f>R252+R246+R237+R227</f>
        <v>518.8817920000788</v>
      </c>
      <c r="S253" s="77"/>
      <c r="T253" s="201">
        <f t="shared" si="117"/>
        <v>1.7045988367412051E-3</v>
      </c>
      <c r="U253" s="69"/>
      <c r="V253" s="250">
        <f>V252+V246+V237+V227</f>
        <v>7623</v>
      </c>
      <c r="W253" s="266"/>
      <c r="X253" s="266"/>
      <c r="Y253" s="266"/>
      <c r="Z253" s="266"/>
      <c r="AA253" s="266"/>
      <c r="AB253" s="266"/>
      <c r="AC253" s="266"/>
      <c r="AD253" s="266"/>
      <c r="AE253" s="266"/>
      <c r="AF253" s="266"/>
      <c r="AG253" s="266"/>
      <c r="AH253" s="266"/>
      <c r="AI253" s="266"/>
      <c r="AJ253" s="266"/>
      <c r="AK253" s="72"/>
      <c r="AL253" s="80"/>
    </row>
    <row r="254" spans="2:38" s="68" customFormat="1">
      <c r="C254" s="73"/>
      <c r="D254" s="73"/>
      <c r="E254" s="73"/>
      <c r="F254" s="76"/>
      <c r="G254" s="76"/>
      <c r="H254" s="80"/>
      <c r="J254" s="72"/>
      <c r="P254" s="81"/>
      <c r="Q254" s="71"/>
      <c r="R254" s="74"/>
      <c r="S254" s="77"/>
      <c r="T254" s="75"/>
      <c r="U254" s="69"/>
      <c r="V254" s="81"/>
      <c r="W254" s="287"/>
      <c r="X254" s="287"/>
      <c r="Y254" s="287"/>
      <c r="Z254" s="287"/>
      <c r="AA254" s="287"/>
      <c r="AB254" s="287"/>
      <c r="AC254" s="287"/>
      <c r="AD254" s="287"/>
      <c r="AE254" s="287"/>
      <c r="AF254" s="287"/>
      <c r="AG254" s="287"/>
      <c r="AH254" s="287"/>
      <c r="AI254" s="287"/>
      <c r="AJ254" s="287"/>
      <c r="AK254" s="72"/>
      <c r="AL254" s="72"/>
    </row>
    <row r="255" spans="2:38" s="68" customFormat="1">
      <c r="B255" s="68" t="s">
        <v>1476</v>
      </c>
      <c r="C255" s="73" t="s">
        <v>3125</v>
      </c>
      <c r="D255" s="73" t="s">
        <v>3177</v>
      </c>
      <c r="E255" s="73" t="s">
        <v>3178</v>
      </c>
      <c r="F255" s="102">
        <v>8067</v>
      </c>
      <c r="G255" s="102">
        <v>36175</v>
      </c>
      <c r="H255" s="80">
        <f t="shared" ref="H255:H263" si="118">G255/F255</f>
        <v>4.4843188298004213</v>
      </c>
      <c r="J255" s="104">
        <f t="shared" ref="J255:J263" si="119">$J$31</f>
        <v>2.3699999999999999E-2</v>
      </c>
      <c r="L255" s="69">
        <f t="shared" ref="L255:L263" si="120">G255*((1+J255)^2)</f>
        <v>37910.014135750003</v>
      </c>
      <c r="N255" s="69">
        <f t="shared" ref="N255:N263" si="121">L255/$N$6</f>
        <v>21061.118964305559</v>
      </c>
      <c r="P255" s="81">
        <f t="shared" ref="P255:P263" si="122">ROUNDUP(N255/40,0)*40</f>
        <v>21080</v>
      </c>
      <c r="Q255" s="71"/>
      <c r="R255" s="74">
        <f t="shared" ref="R255:R263" si="123">P255-N255</f>
        <v>18.88103569444138</v>
      </c>
      <c r="S255" s="77"/>
      <c r="T255" s="75">
        <f t="shared" ref="T255:T263" si="124">R255/N255</f>
        <v>8.9648777571794784E-4</v>
      </c>
      <c r="U255" s="69"/>
      <c r="V255" s="81">
        <f t="shared" ref="V255:V263" si="125">P255/40</f>
        <v>527</v>
      </c>
      <c r="W255" s="287"/>
      <c r="X255" s="287"/>
      <c r="Y255" s="287"/>
      <c r="Z255" s="287"/>
      <c r="AA255" s="287"/>
      <c r="AB255" s="287"/>
      <c r="AC255" s="287"/>
      <c r="AD255" s="287"/>
      <c r="AE255" s="287"/>
      <c r="AF255" s="287"/>
      <c r="AG255" s="287"/>
      <c r="AH255" s="287"/>
      <c r="AI255" s="287"/>
      <c r="AJ255" s="287"/>
      <c r="AK255" s="72"/>
      <c r="AL255" s="80"/>
    </row>
    <row r="256" spans="2:38" s="68" customFormat="1">
      <c r="B256" s="68" t="s">
        <v>1476</v>
      </c>
      <c r="C256" s="73" t="s">
        <v>3125</v>
      </c>
      <c r="D256" s="73" t="s">
        <v>3177</v>
      </c>
      <c r="E256" s="73" t="s">
        <v>3179</v>
      </c>
      <c r="F256" s="102">
        <v>3753</v>
      </c>
      <c r="G256" s="102">
        <v>19626</v>
      </c>
      <c r="H256" s="80">
        <f t="shared" si="118"/>
        <v>5.2294164668265388</v>
      </c>
      <c r="J256" s="104">
        <f t="shared" si="119"/>
        <v>2.3699999999999999E-2</v>
      </c>
      <c r="L256" s="69">
        <f t="shared" si="120"/>
        <v>20567.296127940004</v>
      </c>
      <c r="N256" s="69">
        <f t="shared" si="121"/>
        <v>11426.275626633336</v>
      </c>
      <c r="P256" s="81">
        <f t="shared" si="122"/>
        <v>11440</v>
      </c>
      <c r="Q256" s="71"/>
      <c r="R256" s="74">
        <f t="shared" si="123"/>
        <v>13.724373366663713</v>
      </c>
      <c r="S256" s="77"/>
      <c r="T256" s="75">
        <f t="shared" si="124"/>
        <v>1.2011239545695689E-3</v>
      </c>
      <c r="U256" s="69"/>
      <c r="V256" s="81">
        <f t="shared" si="125"/>
        <v>286</v>
      </c>
      <c r="W256" s="287"/>
      <c r="X256" s="287"/>
      <c r="Y256" s="287"/>
      <c r="Z256" s="287"/>
      <c r="AA256" s="287"/>
      <c r="AB256" s="287"/>
      <c r="AC256" s="287"/>
      <c r="AD256" s="287"/>
      <c r="AE256" s="287"/>
      <c r="AF256" s="287"/>
      <c r="AG256" s="287"/>
      <c r="AH256" s="287"/>
      <c r="AI256" s="287"/>
      <c r="AJ256" s="287"/>
      <c r="AK256" s="72"/>
      <c r="AL256" s="80"/>
    </row>
    <row r="257" spans="2:38" s="68" customFormat="1">
      <c r="B257" s="68" t="s">
        <v>1476</v>
      </c>
      <c r="C257" s="73" t="s">
        <v>3125</v>
      </c>
      <c r="D257" s="73" t="s">
        <v>3177</v>
      </c>
      <c r="E257" s="73" t="s">
        <v>3180</v>
      </c>
      <c r="F257" s="102">
        <v>3811</v>
      </c>
      <c r="G257" s="102">
        <v>20928</v>
      </c>
      <c r="H257" s="80">
        <f t="shared" si="118"/>
        <v>5.4914720545788507</v>
      </c>
      <c r="J257" s="104">
        <f t="shared" si="119"/>
        <v>2.3699999999999999E-2</v>
      </c>
      <c r="L257" s="69">
        <f t="shared" si="120"/>
        <v>21931.742248320003</v>
      </c>
      <c r="N257" s="69">
        <f t="shared" si="121"/>
        <v>12184.301249066668</v>
      </c>
      <c r="P257" s="81">
        <f t="shared" si="122"/>
        <v>12200</v>
      </c>
      <c r="Q257" s="71"/>
      <c r="R257" s="74">
        <f t="shared" si="123"/>
        <v>15.698750933332121</v>
      </c>
      <c r="S257" s="77"/>
      <c r="T257" s="75">
        <f t="shared" si="124"/>
        <v>1.2884408069387373E-3</v>
      </c>
      <c r="U257" s="69"/>
      <c r="V257" s="81">
        <f t="shared" si="125"/>
        <v>305</v>
      </c>
      <c r="W257" s="287"/>
      <c r="X257" s="287"/>
      <c r="Y257" s="287"/>
      <c r="Z257" s="287"/>
      <c r="AA257" s="287"/>
      <c r="AB257" s="287"/>
      <c r="AC257" s="287"/>
      <c r="AD257" s="287"/>
      <c r="AE257" s="287"/>
      <c r="AF257" s="287"/>
      <c r="AG257" s="287"/>
      <c r="AH257" s="287"/>
      <c r="AI257" s="287"/>
      <c r="AJ257" s="287"/>
      <c r="AK257" s="72"/>
      <c r="AL257" s="80"/>
    </row>
    <row r="258" spans="2:38" s="68" customFormat="1">
      <c r="B258" s="68" t="s">
        <v>1476</v>
      </c>
      <c r="C258" s="73" t="s">
        <v>3125</v>
      </c>
      <c r="D258" s="73" t="s">
        <v>3177</v>
      </c>
      <c r="E258" s="73" t="s">
        <v>3181</v>
      </c>
      <c r="F258" s="102">
        <v>3997</v>
      </c>
      <c r="G258" s="102">
        <v>18804</v>
      </c>
      <c r="H258" s="80">
        <f t="shared" si="118"/>
        <v>4.7045283962972233</v>
      </c>
      <c r="J258" s="104">
        <f t="shared" si="119"/>
        <v>2.3699999999999999E-2</v>
      </c>
      <c r="L258" s="69">
        <f t="shared" si="120"/>
        <v>19705.871618760004</v>
      </c>
      <c r="N258" s="69">
        <f t="shared" si="121"/>
        <v>10947.706454866669</v>
      </c>
      <c r="P258" s="81">
        <f t="shared" si="122"/>
        <v>10960</v>
      </c>
      <c r="Q258" s="71"/>
      <c r="R258" s="74">
        <f t="shared" si="123"/>
        <v>12.293545133330554</v>
      </c>
      <c r="S258" s="77"/>
      <c r="T258" s="75">
        <f t="shared" si="124"/>
        <v>1.122933391026904E-3</v>
      </c>
      <c r="U258" s="69"/>
      <c r="V258" s="81">
        <f t="shared" si="125"/>
        <v>274</v>
      </c>
      <c r="W258" s="287"/>
      <c r="X258" s="287"/>
      <c r="Y258" s="287"/>
      <c r="Z258" s="287"/>
      <c r="AA258" s="287"/>
      <c r="AB258" s="287"/>
      <c r="AC258" s="287"/>
      <c r="AD258" s="287"/>
      <c r="AE258" s="287"/>
      <c r="AF258" s="287"/>
      <c r="AG258" s="287"/>
      <c r="AH258" s="287"/>
      <c r="AI258" s="287"/>
      <c r="AJ258" s="287"/>
      <c r="AK258" s="72"/>
      <c r="AL258" s="80"/>
    </row>
    <row r="259" spans="2:38" s="68" customFormat="1">
      <c r="B259" s="68" t="s">
        <v>1476</v>
      </c>
      <c r="C259" s="73" t="s">
        <v>3125</v>
      </c>
      <c r="D259" s="73" t="s">
        <v>3177</v>
      </c>
      <c r="E259" s="73" t="s">
        <v>3182</v>
      </c>
      <c r="F259" s="102">
        <v>2778</v>
      </c>
      <c r="G259" s="102">
        <v>12984</v>
      </c>
      <c r="H259" s="80">
        <f t="shared" si="118"/>
        <v>4.6738660907127434</v>
      </c>
      <c r="J259" s="104">
        <f t="shared" si="119"/>
        <v>2.3699999999999999E-2</v>
      </c>
      <c r="L259" s="69">
        <f t="shared" si="120"/>
        <v>13606.734582960002</v>
      </c>
      <c r="N259" s="69">
        <f t="shared" si="121"/>
        <v>7559.2969905333339</v>
      </c>
      <c r="P259" s="81">
        <f t="shared" si="122"/>
        <v>7560</v>
      </c>
      <c r="Q259" s="71"/>
      <c r="R259" s="74">
        <f t="shared" si="123"/>
        <v>0.70300946666611708</v>
      </c>
      <c r="S259" s="77"/>
      <c r="T259" s="75">
        <f t="shared" si="124"/>
        <v>9.2999318262863677E-5</v>
      </c>
      <c r="U259" s="69"/>
      <c r="V259" s="81">
        <f t="shared" si="125"/>
        <v>189</v>
      </c>
      <c r="W259" s="287"/>
      <c r="X259" s="287"/>
      <c r="Y259" s="287"/>
      <c r="Z259" s="287"/>
      <c r="AA259" s="287"/>
      <c r="AB259" s="287"/>
      <c r="AC259" s="287"/>
      <c r="AD259" s="287"/>
      <c r="AE259" s="287"/>
      <c r="AF259" s="287"/>
      <c r="AG259" s="287"/>
      <c r="AH259" s="287"/>
      <c r="AI259" s="287"/>
      <c r="AJ259" s="287"/>
      <c r="AK259" s="72"/>
      <c r="AL259" s="80"/>
    </row>
    <row r="260" spans="2:38" s="68" customFormat="1">
      <c r="B260" s="68" t="s">
        <v>1476</v>
      </c>
      <c r="C260" s="73" t="s">
        <v>3125</v>
      </c>
      <c r="D260" s="73" t="s">
        <v>3177</v>
      </c>
      <c r="E260" s="73" t="s">
        <v>3183</v>
      </c>
      <c r="F260" s="102">
        <v>5079</v>
      </c>
      <c r="G260" s="102">
        <v>23463</v>
      </c>
      <c r="H260" s="80">
        <f t="shared" si="118"/>
        <v>4.6196101594802128</v>
      </c>
      <c r="J260" s="104">
        <f t="shared" si="119"/>
        <v>2.3699999999999999E-2</v>
      </c>
      <c r="L260" s="69">
        <f t="shared" si="120"/>
        <v>24588.325132470003</v>
      </c>
      <c r="N260" s="69">
        <f t="shared" si="121"/>
        <v>13660.180629150002</v>
      </c>
      <c r="P260" s="81">
        <f t="shared" si="122"/>
        <v>13680</v>
      </c>
      <c r="Q260" s="71"/>
      <c r="R260" s="74">
        <f t="shared" si="123"/>
        <v>19.81937084999845</v>
      </c>
      <c r="S260" s="77"/>
      <c r="T260" s="75">
        <f t="shared" si="124"/>
        <v>1.4508864405281075E-3</v>
      </c>
      <c r="U260" s="69"/>
      <c r="V260" s="81">
        <f t="shared" si="125"/>
        <v>342</v>
      </c>
      <c r="W260" s="287"/>
      <c r="X260" s="287"/>
      <c r="Y260" s="287"/>
      <c r="Z260" s="287"/>
      <c r="AA260" s="287"/>
      <c r="AB260" s="287"/>
      <c r="AC260" s="287"/>
      <c r="AD260" s="287"/>
      <c r="AE260" s="287"/>
      <c r="AF260" s="287"/>
      <c r="AG260" s="287"/>
      <c r="AH260" s="287"/>
      <c r="AI260" s="287"/>
      <c r="AJ260" s="287"/>
      <c r="AK260" s="72"/>
      <c r="AL260" s="80"/>
    </row>
    <row r="261" spans="2:38" s="68" customFormat="1">
      <c r="B261" s="68" t="s">
        <v>1476</v>
      </c>
      <c r="C261" s="73" t="s">
        <v>3125</v>
      </c>
      <c r="D261" s="73" t="s">
        <v>3177</v>
      </c>
      <c r="E261" s="73" t="s">
        <v>3184</v>
      </c>
      <c r="F261" s="102">
        <v>1348</v>
      </c>
      <c r="G261" s="102">
        <v>5627</v>
      </c>
      <c r="H261" s="80">
        <f t="shared" si="118"/>
        <v>4.1743323442136502</v>
      </c>
      <c r="J261" s="104">
        <f t="shared" si="119"/>
        <v>2.3699999999999999E-2</v>
      </c>
      <c r="L261" s="69">
        <f t="shared" si="120"/>
        <v>5896.8804296300013</v>
      </c>
      <c r="N261" s="69">
        <f t="shared" si="121"/>
        <v>3276.0446831277786</v>
      </c>
      <c r="P261" s="81">
        <f t="shared" si="122"/>
        <v>3280</v>
      </c>
      <c r="Q261" s="71"/>
      <c r="R261" s="74">
        <f t="shared" si="123"/>
        <v>3.9553168722213741</v>
      </c>
      <c r="S261" s="77"/>
      <c r="T261" s="75">
        <f t="shared" si="124"/>
        <v>1.2073452149758425E-3</v>
      </c>
      <c r="U261" s="69"/>
      <c r="V261" s="81">
        <f t="shared" si="125"/>
        <v>82</v>
      </c>
      <c r="W261" s="287"/>
      <c r="X261" s="287"/>
      <c r="Y261" s="287"/>
      <c r="Z261" s="287"/>
      <c r="AA261" s="287"/>
      <c r="AB261" s="287"/>
      <c r="AC261" s="287"/>
      <c r="AD261" s="287"/>
      <c r="AE261" s="287"/>
      <c r="AF261" s="287"/>
      <c r="AG261" s="287"/>
      <c r="AH261" s="287"/>
      <c r="AI261" s="287"/>
      <c r="AJ261" s="287"/>
      <c r="AK261" s="72"/>
      <c r="AL261" s="80"/>
    </row>
    <row r="262" spans="2:38" s="68" customFormat="1">
      <c r="B262" s="68" t="s">
        <v>1476</v>
      </c>
      <c r="C262" s="73" t="s">
        <v>3125</v>
      </c>
      <c r="D262" s="73" t="s">
        <v>3177</v>
      </c>
      <c r="E262" s="73" t="s">
        <v>3185</v>
      </c>
      <c r="F262" s="102">
        <v>3930</v>
      </c>
      <c r="G262" s="102">
        <v>17430</v>
      </c>
      <c r="H262" s="80">
        <f t="shared" si="118"/>
        <v>4.4351145038167941</v>
      </c>
      <c r="J262" s="104">
        <f t="shared" si="119"/>
        <v>2.3699999999999999E-2</v>
      </c>
      <c r="L262" s="69">
        <f t="shared" si="120"/>
        <v>18265.972256700003</v>
      </c>
      <c r="N262" s="69">
        <f t="shared" si="121"/>
        <v>10147.762364833334</v>
      </c>
      <c r="P262" s="81">
        <f t="shared" si="122"/>
        <v>10160</v>
      </c>
      <c r="Q262" s="71"/>
      <c r="R262" s="74">
        <f t="shared" si="123"/>
        <v>12.237635166666223</v>
      </c>
      <c r="S262" s="77"/>
      <c r="T262" s="75">
        <f t="shared" si="124"/>
        <v>1.2059441999819841E-3</v>
      </c>
      <c r="U262" s="69"/>
      <c r="V262" s="81">
        <f t="shared" si="125"/>
        <v>254</v>
      </c>
      <c r="W262" s="287"/>
      <c r="X262" s="287"/>
      <c r="Y262" s="287"/>
      <c r="Z262" s="287"/>
      <c r="AA262" s="287"/>
      <c r="AB262" s="287"/>
      <c r="AC262" s="287"/>
      <c r="AD262" s="287"/>
      <c r="AE262" s="287"/>
      <c r="AF262" s="287"/>
      <c r="AG262" s="287"/>
      <c r="AH262" s="287"/>
      <c r="AI262" s="287"/>
      <c r="AJ262" s="287"/>
      <c r="AK262" s="72"/>
      <c r="AL262" s="80"/>
    </row>
    <row r="263" spans="2:38" s="68" customFormat="1">
      <c r="B263" s="68" t="s">
        <v>1476</v>
      </c>
      <c r="C263" s="73" t="s">
        <v>3125</v>
      </c>
      <c r="D263" s="73" t="s">
        <v>3177</v>
      </c>
      <c r="E263" s="73" t="s">
        <v>3186</v>
      </c>
      <c r="F263" s="102">
        <v>3463</v>
      </c>
      <c r="G263" s="102">
        <v>16256</v>
      </c>
      <c r="H263" s="80">
        <f t="shared" si="118"/>
        <v>4.6941957840023099</v>
      </c>
      <c r="J263" s="104">
        <f t="shared" si="119"/>
        <v>2.3699999999999999E-2</v>
      </c>
      <c r="L263" s="69">
        <f t="shared" si="120"/>
        <v>17035.665232640004</v>
      </c>
      <c r="N263" s="69">
        <f t="shared" si="121"/>
        <v>9464.2584625777799</v>
      </c>
      <c r="P263" s="81">
        <f t="shared" si="122"/>
        <v>9480</v>
      </c>
      <c r="Q263" s="71"/>
      <c r="R263" s="74">
        <f t="shared" si="123"/>
        <v>15.741537422220063</v>
      </c>
      <c r="S263" s="77"/>
      <c r="T263" s="75">
        <f t="shared" si="124"/>
        <v>1.6632615734727663E-3</v>
      </c>
      <c r="U263" s="69"/>
      <c r="V263" s="81">
        <f t="shared" si="125"/>
        <v>237</v>
      </c>
      <c r="W263" s="287"/>
      <c r="X263" s="287"/>
      <c r="Y263" s="287"/>
      <c r="Z263" s="287"/>
      <c r="AA263" s="287"/>
      <c r="AB263" s="287"/>
      <c r="AC263" s="287"/>
      <c r="AD263" s="287"/>
      <c r="AE263" s="287"/>
      <c r="AF263" s="287"/>
      <c r="AG263" s="287"/>
      <c r="AH263" s="287"/>
      <c r="AI263" s="287"/>
      <c r="AJ263" s="287"/>
      <c r="AK263" s="72"/>
      <c r="AL263" s="80"/>
    </row>
    <row r="264" spans="2:38" s="68" customFormat="1" ht="15" thickBot="1">
      <c r="B264" s="95" t="s">
        <v>1476</v>
      </c>
      <c r="C264" s="96" t="s">
        <v>3125</v>
      </c>
      <c r="D264" s="96" t="s">
        <v>3177</v>
      </c>
      <c r="E264" s="73"/>
      <c r="F264" s="84">
        <f>SUM(F255:F263)</f>
        <v>36226</v>
      </c>
      <c r="G264" s="84">
        <f>SUM(G255:G263)</f>
        <v>171293</v>
      </c>
      <c r="H264" s="159">
        <f t="shared" ref="H264:H276" si="126">G264/F264</f>
        <v>4.7284547010434492</v>
      </c>
      <c r="J264" s="95"/>
      <c r="L264" s="84">
        <f>SUM(L255:L263)</f>
        <v>179508.50176517002</v>
      </c>
      <c r="N264" s="84">
        <f>SUM(N255:N263)</f>
        <v>99726.945425094455</v>
      </c>
      <c r="P264" s="248">
        <f>SUM(P255:P263)</f>
        <v>99840</v>
      </c>
      <c r="Q264" s="71"/>
      <c r="R264" s="175">
        <f>SUM(R255:R263)</f>
        <v>113.05457490553999</v>
      </c>
      <c r="S264" s="77"/>
      <c r="T264" s="85">
        <f t="shared" ref="T264:T276" si="127">R264/N264</f>
        <v>1.133641208237507E-3</v>
      </c>
      <c r="U264" s="69"/>
      <c r="V264" s="248">
        <f>SUM(V255:V263)</f>
        <v>2496</v>
      </c>
      <c r="W264" s="266"/>
      <c r="X264" s="266"/>
      <c r="Y264" s="266"/>
      <c r="Z264" s="266"/>
      <c r="AA264" s="266"/>
      <c r="AB264" s="266"/>
      <c r="AC264" s="266"/>
      <c r="AD264" s="266"/>
      <c r="AE264" s="266"/>
      <c r="AF264" s="266"/>
      <c r="AG264" s="266"/>
      <c r="AH264" s="266"/>
      <c r="AI264" s="266"/>
      <c r="AJ264" s="266"/>
      <c r="AK264" s="72"/>
      <c r="AL264" s="80"/>
    </row>
    <row r="265" spans="2:38" s="68" customFormat="1">
      <c r="B265" s="68" t="s">
        <v>1476</v>
      </c>
      <c r="C265" s="73" t="s">
        <v>3125</v>
      </c>
      <c r="D265" s="73" t="s">
        <v>3187</v>
      </c>
      <c r="E265" s="73" t="s">
        <v>3188</v>
      </c>
      <c r="F265" s="102">
        <v>2948</v>
      </c>
      <c r="G265" s="102">
        <v>13730</v>
      </c>
      <c r="H265" s="80">
        <f t="shared" si="126"/>
        <v>4.6573948439620079</v>
      </c>
      <c r="J265" s="104">
        <f t="shared" ref="J265:J276" si="128">$J$31</f>
        <v>2.3699999999999999E-2</v>
      </c>
      <c r="L265" s="69">
        <f t="shared" ref="L265:L276" si="129">G265*((1+J265)^2)</f>
        <v>14388.514003700002</v>
      </c>
      <c r="N265" s="69">
        <f t="shared" ref="N265:N276" si="130">L265/$N$6</f>
        <v>7993.6188909444454</v>
      </c>
      <c r="P265" s="81">
        <f t="shared" ref="P265:P276" si="131">ROUNDUP(N265/40,0)*40</f>
        <v>8000</v>
      </c>
      <c r="Q265" s="71"/>
      <c r="R265" s="74">
        <f t="shared" ref="R265:R276" si="132">P265-N265</f>
        <v>6.3811090555545888</v>
      </c>
      <c r="S265" s="77"/>
      <c r="T265" s="75">
        <f t="shared" si="127"/>
        <v>7.9827536721614474E-4</v>
      </c>
      <c r="U265" s="69"/>
      <c r="V265" s="81">
        <f t="shared" ref="V265:V276" si="133">P265/40</f>
        <v>200</v>
      </c>
      <c r="W265" s="287"/>
      <c r="X265" s="287"/>
      <c r="Y265" s="287"/>
      <c r="Z265" s="287"/>
      <c r="AA265" s="287"/>
      <c r="AB265" s="287"/>
      <c r="AC265" s="287"/>
      <c r="AD265" s="287"/>
      <c r="AE265" s="287"/>
      <c r="AF265" s="287"/>
      <c r="AG265" s="287"/>
      <c r="AH265" s="287"/>
      <c r="AI265" s="287"/>
      <c r="AJ265" s="287"/>
      <c r="AK265" s="72"/>
      <c r="AL265" s="80"/>
    </row>
    <row r="266" spans="2:38" s="68" customFormat="1">
      <c r="B266" s="68" t="s">
        <v>1476</v>
      </c>
      <c r="C266" s="73" t="s">
        <v>3125</v>
      </c>
      <c r="D266" s="73" t="s">
        <v>3187</v>
      </c>
      <c r="E266" s="73" t="s">
        <v>3189</v>
      </c>
      <c r="F266" s="102">
        <v>6744</v>
      </c>
      <c r="G266" s="102">
        <v>25987</v>
      </c>
      <c r="H266" s="80">
        <f t="shared" si="126"/>
        <v>3.8533511269276395</v>
      </c>
      <c r="J266" s="104">
        <f t="shared" si="128"/>
        <v>2.3699999999999999E-2</v>
      </c>
      <c r="L266" s="69">
        <f t="shared" si="129"/>
        <v>27233.380438030003</v>
      </c>
      <c r="N266" s="69">
        <f t="shared" si="130"/>
        <v>15129.655798905556</v>
      </c>
      <c r="P266" s="81">
        <f t="shared" si="131"/>
        <v>15160</v>
      </c>
      <c r="Q266" s="71"/>
      <c r="R266" s="74">
        <f t="shared" si="132"/>
        <v>30.344201094443633</v>
      </c>
      <c r="S266" s="77"/>
      <c r="T266" s="75">
        <f t="shared" si="127"/>
        <v>2.0056108015780939E-3</v>
      </c>
      <c r="U266" s="69"/>
      <c r="V266" s="81">
        <f t="shared" si="133"/>
        <v>379</v>
      </c>
      <c r="W266" s="287"/>
      <c r="X266" s="287"/>
      <c r="Y266" s="287"/>
      <c r="Z266" s="287"/>
      <c r="AA266" s="287"/>
      <c r="AB266" s="287"/>
      <c r="AC266" s="287"/>
      <c r="AD266" s="287"/>
      <c r="AE266" s="287"/>
      <c r="AF266" s="287"/>
      <c r="AG266" s="287"/>
      <c r="AH266" s="287"/>
      <c r="AI266" s="287"/>
      <c r="AJ266" s="287"/>
      <c r="AK266" s="72"/>
      <c r="AL266" s="80"/>
    </row>
    <row r="267" spans="2:38" s="68" customFormat="1">
      <c r="B267" s="68" t="s">
        <v>1476</v>
      </c>
      <c r="C267" s="73" t="s">
        <v>3125</v>
      </c>
      <c r="D267" s="73" t="s">
        <v>3187</v>
      </c>
      <c r="E267" s="73" t="s">
        <v>3190</v>
      </c>
      <c r="F267" s="102">
        <v>8338</v>
      </c>
      <c r="G267" s="102">
        <v>36734</v>
      </c>
      <c r="H267" s="80">
        <f t="shared" si="126"/>
        <v>4.4056128568001922</v>
      </c>
      <c r="J267" s="104">
        <f t="shared" si="128"/>
        <v>2.3699999999999999E-2</v>
      </c>
      <c r="L267" s="69">
        <f t="shared" si="129"/>
        <v>38495.824720460005</v>
      </c>
      <c r="N267" s="69">
        <f t="shared" si="130"/>
        <v>21386.569289144445</v>
      </c>
      <c r="P267" s="81">
        <f t="shared" si="131"/>
        <v>21400</v>
      </c>
      <c r="Q267" s="71"/>
      <c r="R267" s="74">
        <f t="shared" si="132"/>
        <v>13.430710855554935</v>
      </c>
      <c r="S267" s="77"/>
      <c r="T267" s="75">
        <f t="shared" si="127"/>
        <v>6.2799744428257583E-4</v>
      </c>
      <c r="U267" s="69"/>
      <c r="V267" s="81">
        <f t="shared" si="133"/>
        <v>535</v>
      </c>
      <c r="W267" s="287"/>
      <c r="X267" s="287"/>
      <c r="Y267" s="287"/>
      <c r="Z267" s="287"/>
      <c r="AA267" s="287"/>
      <c r="AB267" s="287"/>
      <c r="AC267" s="287"/>
      <c r="AD267" s="287"/>
      <c r="AE267" s="287"/>
      <c r="AF267" s="287"/>
      <c r="AG267" s="287"/>
      <c r="AH267" s="287"/>
      <c r="AI267" s="287"/>
      <c r="AJ267" s="287"/>
      <c r="AK267" s="72"/>
      <c r="AL267" s="80"/>
    </row>
    <row r="268" spans="2:38" s="68" customFormat="1">
      <c r="B268" s="68" t="s">
        <v>1476</v>
      </c>
      <c r="C268" s="73" t="s">
        <v>3125</v>
      </c>
      <c r="D268" s="73" t="s">
        <v>3187</v>
      </c>
      <c r="E268" s="73" t="s">
        <v>3191</v>
      </c>
      <c r="F268" s="102">
        <v>2137</v>
      </c>
      <c r="G268" s="102">
        <v>9772</v>
      </c>
      <c r="H268" s="80">
        <f t="shared" si="126"/>
        <v>4.5727655591951333</v>
      </c>
      <c r="J268" s="104">
        <f t="shared" si="128"/>
        <v>2.3699999999999999E-2</v>
      </c>
      <c r="L268" s="69">
        <f t="shared" si="129"/>
        <v>10240.681634680002</v>
      </c>
      <c r="N268" s="69">
        <f t="shared" si="130"/>
        <v>5689.2675748222237</v>
      </c>
      <c r="P268" s="81">
        <f t="shared" si="131"/>
        <v>5720</v>
      </c>
      <c r="Q268" s="71"/>
      <c r="R268" s="74">
        <f t="shared" si="132"/>
        <v>30.732425177776349</v>
      </c>
      <c r="S268" s="77"/>
      <c r="T268" s="75">
        <f t="shared" si="127"/>
        <v>5.401824536040857E-3</v>
      </c>
      <c r="U268" s="69"/>
      <c r="V268" s="81">
        <f t="shared" si="133"/>
        <v>143</v>
      </c>
      <c r="W268" s="287"/>
      <c r="X268" s="287"/>
      <c r="Y268" s="287"/>
      <c r="Z268" s="287"/>
      <c r="AA268" s="287"/>
      <c r="AB268" s="287"/>
      <c r="AC268" s="287"/>
      <c r="AD268" s="287"/>
      <c r="AE268" s="287"/>
      <c r="AF268" s="287"/>
      <c r="AG268" s="287"/>
      <c r="AH268" s="287"/>
      <c r="AI268" s="287"/>
      <c r="AJ268" s="287"/>
      <c r="AK268" s="72"/>
      <c r="AL268" s="80"/>
    </row>
    <row r="269" spans="2:38" s="68" customFormat="1">
      <c r="B269" s="68" t="s">
        <v>1476</v>
      </c>
      <c r="C269" s="73" t="s">
        <v>3125</v>
      </c>
      <c r="D269" s="73" t="s">
        <v>3187</v>
      </c>
      <c r="E269" s="73" t="s">
        <v>1604</v>
      </c>
      <c r="F269" s="102">
        <v>6243</v>
      </c>
      <c r="G269" s="102">
        <v>26036</v>
      </c>
      <c r="H269" s="80">
        <f t="shared" si="126"/>
        <v>4.1704308825884988</v>
      </c>
      <c r="J269" s="104">
        <f t="shared" si="128"/>
        <v>2.3699999999999999E-2</v>
      </c>
      <c r="L269" s="69">
        <f t="shared" si="129"/>
        <v>27284.730560840006</v>
      </c>
      <c r="N269" s="69">
        <f t="shared" si="130"/>
        <v>15158.183644911114</v>
      </c>
      <c r="P269" s="81">
        <f t="shared" si="131"/>
        <v>15160</v>
      </c>
      <c r="Q269" s="71"/>
      <c r="R269" s="74">
        <f t="shared" si="132"/>
        <v>1.8163550888857571</v>
      </c>
      <c r="S269" s="77"/>
      <c r="T269" s="75">
        <f t="shared" si="127"/>
        <v>1.1982669767268201E-4</v>
      </c>
      <c r="U269" s="69"/>
      <c r="V269" s="81">
        <f t="shared" si="133"/>
        <v>379</v>
      </c>
      <c r="W269" s="287"/>
      <c r="X269" s="287"/>
      <c r="Y269" s="287"/>
      <c r="Z269" s="287"/>
      <c r="AA269" s="287"/>
      <c r="AB269" s="287"/>
      <c r="AC269" s="287"/>
      <c r="AD269" s="287"/>
      <c r="AE269" s="287"/>
      <c r="AF269" s="287"/>
      <c r="AG269" s="287"/>
      <c r="AH269" s="287"/>
      <c r="AI269" s="287"/>
      <c r="AJ269" s="287"/>
      <c r="AK269" s="72"/>
      <c r="AL269" s="80"/>
    </row>
    <row r="270" spans="2:38" s="68" customFormat="1">
      <c r="B270" s="68" t="s">
        <v>1476</v>
      </c>
      <c r="C270" s="73" t="s">
        <v>3125</v>
      </c>
      <c r="D270" s="73" t="s">
        <v>3187</v>
      </c>
      <c r="E270" s="73" t="s">
        <v>3192</v>
      </c>
      <c r="F270" s="102">
        <v>2421</v>
      </c>
      <c r="G270" s="102">
        <v>12368</v>
      </c>
      <c r="H270" s="80">
        <f t="shared" si="126"/>
        <v>5.1086327963651383</v>
      </c>
      <c r="J270" s="104">
        <f t="shared" si="128"/>
        <v>2.3699999999999999E-2</v>
      </c>
      <c r="L270" s="69">
        <f t="shared" si="129"/>
        <v>12961.190181920003</v>
      </c>
      <c r="N270" s="69">
        <f t="shared" si="130"/>
        <v>7200.6612121777789</v>
      </c>
      <c r="P270" s="81">
        <f t="shared" si="131"/>
        <v>7240</v>
      </c>
      <c r="Q270" s="71"/>
      <c r="R270" s="74">
        <f t="shared" si="132"/>
        <v>39.338787822221093</v>
      </c>
      <c r="S270" s="77"/>
      <c r="T270" s="75">
        <f t="shared" si="127"/>
        <v>5.4632188160291754E-3</v>
      </c>
      <c r="U270" s="69"/>
      <c r="V270" s="81">
        <f t="shared" si="133"/>
        <v>181</v>
      </c>
      <c r="W270" s="287"/>
      <c r="X270" s="287"/>
      <c r="Y270" s="287"/>
      <c r="Z270" s="287"/>
      <c r="AA270" s="287"/>
      <c r="AB270" s="287"/>
      <c r="AC270" s="287"/>
      <c r="AD270" s="287"/>
      <c r="AE270" s="287"/>
      <c r="AF270" s="287"/>
      <c r="AG270" s="287"/>
      <c r="AH270" s="287"/>
      <c r="AI270" s="287"/>
      <c r="AJ270" s="287"/>
      <c r="AK270" s="72"/>
      <c r="AL270" s="80"/>
    </row>
    <row r="271" spans="2:38" s="68" customFormat="1">
      <c r="B271" s="68" t="s">
        <v>1476</v>
      </c>
      <c r="C271" s="73" t="s">
        <v>3125</v>
      </c>
      <c r="D271" s="73" t="s">
        <v>3187</v>
      </c>
      <c r="E271" s="73" t="s">
        <v>3193</v>
      </c>
      <c r="F271" s="102">
        <v>5154</v>
      </c>
      <c r="G271" s="102">
        <v>24120</v>
      </c>
      <c r="H271" s="80">
        <f t="shared" si="126"/>
        <v>4.6798603026775316</v>
      </c>
      <c r="J271" s="104">
        <f t="shared" si="128"/>
        <v>2.3699999999999999E-2</v>
      </c>
      <c r="L271" s="69">
        <f t="shared" si="129"/>
        <v>25276.835962800003</v>
      </c>
      <c r="N271" s="69">
        <f t="shared" si="130"/>
        <v>14042.686646000002</v>
      </c>
      <c r="P271" s="81">
        <f t="shared" si="131"/>
        <v>14080</v>
      </c>
      <c r="Q271" s="71"/>
      <c r="R271" s="74">
        <f t="shared" si="132"/>
        <v>37.313353999998071</v>
      </c>
      <c r="S271" s="77"/>
      <c r="T271" s="75">
        <f t="shared" si="127"/>
        <v>2.6571378355598795E-3</v>
      </c>
      <c r="U271" s="69"/>
      <c r="V271" s="81">
        <f t="shared" si="133"/>
        <v>352</v>
      </c>
      <c r="W271" s="287"/>
      <c r="X271" s="287"/>
      <c r="Y271" s="287"/>
      <c r="Z271" s="287"/>
      <c r="AA271" s="287"/>
      <c r="AB271" s="287"/>
      <c r="AC271" s="287"/>
      <c r="AD271" s="287"/>
      <c r="AE271" s="287"/>
      <c r="AF271" s="287"/>
      <c r="AG271" s="287"/>
      <c r="AH271" s="287"/>
      <c r="AI271" s="287"/>
      <c r="AJ271" s="287"/>
      <c r="AK271" s="72"/>
      <c r="AL271" s="80"/>
    </row>
    <row r="272" spans="2:38" s="68" customFormat="1">
      <c r="B272" s="68" t="s">
        <v>1476</v>
      </c>
      <c r="C272" s="73" t="s">
        <v>3125</v>
      </c>
      <c r="D272" s="73" t="s">
        <v>3187</v>
      </c>
      <c r="E272" s="73" t="s">
        <v>3194</v>
      </c>
      <c r="F272" s="102">
        <v>7739</v>
      </c>
      <c r="G272" s="102">
        <v>35100</v>
      </c>
      <c r="H272" s="80">
        <f t="shared" si="126"/>
        <v>4.5354696989275096</v>
      </c>
      <c r="J272" s="104">
        <f t="shared" si="128"/>
        <v>2.3699999999999999E-2</v>
      </c>
      <c r="L272" s="69">
        <f t="shared" si="129"/>
        <v>36783.455319000008</v>
      </c>
      <c r="N272" s="69">
        <f t="shared" si="130"/>
        <v>20435.252955000004</v>
      </c>
      <c r="P272" s="81">
        <f t="shared" si="131"/>
        <v>20440</v>
      </c>
      <c r="Q272" s="71"/>
      <c r="R272" s="74">
        <f t="shared" si="132"/>
        <v>4.747044999996433</v>
      </c>
      <c r="S272" s="77"/>
      <c r="T272" s="75">
        <f t="shared" si="127"/>
        <v>2.3229685536312132E-4</v>
      </c>
      <c r="U272" s="69"/>
      <c r="V272" s="81">
        <f t="shared" si="133"/>
        <v>511</v>
      </c>
      <c r="W272" s="287"/>
      <c r="X272" s="287"/>
      <c r="Y272" s="287"/>
      <c r="Z272" s="287"/>
      <c r="AA272" s="287"/>
      <c r="AB272" s="287"/>
      <c r="AC272" s="287"/>
      <c r="AD272" s="287"/>
      <c r="AE272" s="287"/>
      <c r="AF272" s="287"/>
      <c r="AG272" s="287"/>
      <c r="AH272" s="287"/>
      <c r="AI272" s="287"/>
      <c r="AJ272" s="287"/>
      <c r="AK272" s="72"/>
      <c r="AL272" s="80"/>
    </row>
    <row r="273" spans="2:38" s="68" customFormat="1">
      <c r="B273" s="68" t="s">
        <v>1476</v>
      </c>
      <c r="C273" s="73" t="s">
        <v>3125</v>
      </c>
      <c r="D273" s="73" t="s">
        <v>3187</v>
      </c>
      <c r="E273" s="73" t="s">
        <v>3195</v>
      </c>
      <c r="F273" s="102">
        <v>3011</v>
      </c>
      <c r="G273" s="102">
        <v>11972</v>
      </c>
      <c r="H273" s="80">
        <f t="shared" si="126"/>
        <v>3.9760876785121222</v>
      </c>
      <c r="J273" s="104">
        <f t="shared" si="128"/>
        <v>2.3699999999999999E-2</v>
      </c>
      <c r="L273" s="69">
        <f t="shared" si="129"/>
        <v>12546.197352680001</v>
      </c>
      <c r="N273" s="69">
        <f t="shared" si="130"/>
        <v>6970.1096403777783</v>
      </c>
      <c r="P273" s="81">
        <f t="shared" si="131"/>
        <v>7000</v>
      </c>
      <c r="Q273" s="71"/>
      <c r="R273" s="74">
        <f t="shared" si="132"/>
        <v>29.890359622221695</v>
      </c>
      <c r="S273" s="77"/>
      <c r="T273" s="75">
        <f t="shared" si="127"/>
        <v>4.2883629045183348E-3</v>
      </c>
      <c r="U273" s="69"/>
      <c r="V273" s="81">
        <f t="shared" si="133"/>
        <v>175</v>
      </c>
      <c r="W273" s="287"/>
      <c r="X273" s="287"/>
      <c r="Y273" s="287"/>
      <c r="Z273" s="287"/>
      <c r="AA273" s="287"/>
      <c r="AB273" s="287"/>
      <c r="AC273" s="287"/>
      <c r="AD273" s="287"/>
      <c r="AE273" s="287"/>
      <c r="AF273" s="287"/>
      <c r="AG273" s="287"/>
      <c r="AH273" s="287"/>
      <c r="AI273" s="287"/>
      <c r="AJ273" s="287"/>
      <c r="AK273" s="72"/>
      <c r="AL273" s="80"/>
    </row>
    <row r="274" spans="2:38" s="68" customFormat="1">
      <c r="B274" s="68" t="s">
        <v>1476</v>
      </c>
      <c r="C274" s="73" t="s">
        <v>3125</v>
      </c>
      <c r="D274" s="73" t="s">
        <v>3187</v>
      </c>
      <c r="E274" s="73" t="s">
        <v>3196</v>
      </c>
      <c r="F274" s="102">
        <v>2772</v>
      </c>
      <c r="G274" s="102">
        <v>10707</v>
      </c>
      <c r="H274" s="80">
        <f t="shared" si="126"/>
        <v>3.8625541125541125</v>
      </c>
      <c r="J274" s="104">
        <f t="shared" si="128"/>
        <v>2.3699999999999999E-2</v>
      </c>
      <c r="L274" s="69">
        <f t="shared" si="129"/>
        <v>11220.525814830002</v>
      </c>
      <c r="N274" s="69">
        <f t="shared" si="130"/>
        <v>6233.6254526833345</v>
      </c>
      <c r="P274" s="81">
        <f t="shared" si="131"/>
        <v>6240</v>
      </c>
      <c r="Q274" s="71"/>
      <c r="R274" s="74">
        <f t="shared" si="132"/>
        <v>6.3745473166654847</v>
      </c>
      <c r="S274" s="77"/>
      <c r="T274" s="75">
        <f t="shared" si="127"/>
        <v>1.0226067262224566E-3</v>
      </c>
      <c r="U274" s="69"/>
      <c r="V274" s="81">
        <f t="shared" si="133"/>
        <v>156</v>
      </c>
      <c r="W274" s="287"/>
      <c r="X274" s="287"/>
      <c r="Y274" s="287"/>
      <c r="Z274" s="287"/>
      <c r="AA274" s="287"/>
      <c r="AB274" s="287"/>
      <c r="AC274" s="287"/>
      <c r="AD274" s="287"/>
      <c r="AE274" s="287"/>
      <c r="AF274" s="287"/>
      <c r="AG274" s="287"/>
      <c r="AH274" s="287"/>
      <c r="AI274" s="287"/>
      <c r="AJ274" s="287"/>
      <c r="AK274" s="72"/>
      <c r="AL274" s="80"/>
    </row>
    <row r="275" spans="2:38" s="68" customFormat="1">
      <c r="B275" s="68" t="s">
        <v>1476</v>
      </c>
      <c r="C275" s="73" t="s">
        <v>3125</v>
      </c>
      <c r="D275" s="73" t="s">
        <v>3187</v>
      </c>
      <c r="E275" s="73" t="s">
        <v>3197</v>
      </c>
      <c r="F275" s="102">
        <v>5315</v>
      </c>
      <c r="G275" s="102">
        <v>24150</v>
      </c>
      <c r="H275" s="80">
        <f t="shared" si="126"/>
        <v>4.5437441204139226</v>
      </c>
      <c r="J275" s="104">
        <f t="shared" si="128"/>
        <v>2.3699999999999999E-2</v>
      </c>
      <c r="L275" s="69">
        <f t="shared" si="129"/>
        <v>25308.274813500004</v>
      </c>
      <c r="N275" s="69">
        <f t="shared" si="130"/>
        <v>14060.152674166668</v>
      </c>
      <c r="P275" s="81">
        <f t="shared" si="131"/>
        <v>14080</v>
      </c>
      <c r="Q275" s="71"/>
      <c r="R275" s="74">
        <f t="shared" si="132"/>
        <v>19.847325833332434</v>
      </c>
      <c r="S275" s="77"/>
      <c r="T275" s="75">
        <f t="shared" si="127"/>
        <v>1.4116010183729223E-3</v>
      </c>
      <c r="U275" s="69"/>
      <c r="V275" s="81">
        <f t="shared" si="133"/>
        <v>352</v>
      </c>
      <c r="W275" s="287"/>
      <c r="X275" s="287"/>
      <c r="Y275" s="287"/>
      <c r="Z275" s="287"/>
      <c r="AA275" s="287"/>
      <c r="AB275" s="287"/>
      <c r="AC275" s="287"/>
      <c r="AD275" s="287"/>
      <c r="AE275" s="287"/>
      <c r="AF275" s="287"/>
      <c r="AG275" s="287"/>
      <c r="AH275" s="287"/>
      <c r="AI275" s="287"/>
      <c r="AJ275" s="287"/>
      <c r="AK275" s="72"/>
      <c r="AL275" s="80"/>
    </row>
    <row r="276" spans="2:38" s="68" customFormat="1">
      <c r="B276" s="68" t="s">
        <v>1476</v>
      </c>
      <c r="C276" s="73" t="s">
        <v>3125</v>
      </c>
      <c r="D276" s="73" t="s">
        <v>3187</v>
      </c>
      <c r="E276" s="73" t="s">
        <v>1605</v>
      </c>
      <c r="F276" s="102">
        <v>4300</v>
      </c>
      <c r="G276" s="102">
        <v>17972</v>
      </c>
      <c r="H276" s="80">
        <f t="shared" si="126"/>
        <v>4.1795348837209305</v>
      </c>
      <c r="J276" s="104">
        <f t="shared" si="128"/>
        <v>2.3699999999999999E-2</v>
      </c>
      <c r="L276" s="69">
        <f t="shared" si="129"/>
        <v>18833.967492680003</v>
      </c>
      <c r="N276" s="69">
        <f t="shared" si="130"/>
        <v>10463.315273711112</v>
      </c>
      <c r="P276" s="81">
        <f t="shared" si="131"/>
        <v>10480</v>
      </c>
      <c r="Q276" s="71"/>
      <c r="R276" s="74">
        <f t="shared" si="132"/>
        <v>16.684726288887759</v>
      </c>
      <c r="S276" s="77"/>
      <c r="T276" s="75">
        <f t="shared" si="127"/>
        <v>1.5945927129623848E-3</v>
      </c>
      <c r="U276" s="69"/>
      <c r="V276" s="81">
        <f t="shared" si="133"/>
        <v>262</v>
      </c>
      <c r="W276" s="287"/>
      <c r="X276" s="287"/>
      <c r="Y276" s="287"/>
      <c r="Z276" s="287"/>
      <c r="AA276" s="287"/>
      <c r="AB276" s="287"/>
      <c r="AC276" s="287"/>
      <c r="AD276" s="287"/>
      <c r="AE276" s="287"/>
      <c r="AF276" s="287"/>
      <c r="AG276" s="287"/>
      <c r="AH276" s="287"/>
      <c r="AI276" s="287"/>
      <c r="AJ276" s="287"/>
      <c r="AK276" s="72"/>
      <c r="AL276" s="80"/>
    </row>
    <row r="277" spans="2:38" s="68" customFormat="1" ht="15" thickBot="1">
      <c r="B277" s="95" t="s">
        <v>1476</v>
      </c>
      <c r="C277" s="96" t="s">
        <v>3125</v>
      </c>
      <c r="D277" s="96" t="s">
        <v>3187</v>
      </c>
      <c r="E277" s="73"/>
      <c r="F277" s="84">
        <f>SUM(F265:F276)</f>
        <v>57122</v>
      </c>
      <c r="G277" s="84">
        <f>SUM(G265:G276)</f>
        <v>248648</v>
      </c>
      <c r="H277" s="159">
        <f t="shared" ref="H277:H280" si="134">G277/F277</f>
        <v>4.3529288190189419</v>
      </c>
      <c r="J277" s="95"/>
      <c r="L277" s="84">
        <f>SUM(L265:L276)</f>
        <v>260573.57829512004</v>
      </c>
      <c r="N277" s="84">
        <f>SUM(N265:N276)</f>
        <v>144763.09905284445</v>
      </c>
      <c r="P277" s="248">
        <f>SUM(P265:P276)</f>
        <v>145000</v>
      </c>
      <c r="Q277" s="71"/>
      <c r="R277" s="175">
        <f>SUM(R265:R276)</f>
        <v>236.90094715553823</v>
      </c>
      <c r="S277" s="77"/>
      <c r="T277" s="85">
        <f t="shared" ref="T277:T280" si="135">R277/N277</f>
        <v>1.6364733050448145E-3</v>
      </c>
      <c r="U277" s="69"/>
      <c r="V277" s="248">
        <f>SUM(V265:V276)</f>
        <v>3625</v>
      </c>
      <c r="W277" s="266"/>
      <c r="X277" s="266"/>
      <c r="Y277" s="266"/>
      <c r="Z277" s="266"/>
      <c r="AA277" s="266"/>
      <c r="AB277" s="266"/>
      <c r="AC277" s="266"/>
      <c r="AD277" s="266"/>
      <c r="AE277" s="266"/>
      <c r="AF277" s="266"/>
      <c r="AG277" s="266"/>
      <c r="AH277" s="266"/>
      <c r="AI277" s="266"/>
      <c r="AJ277" s="266"/>
      <c r="AK277" s="72"/>
      <c r="AL277" s="80"/>
    </row>
    <row r="278" spans="2:38" s="68" customFormat="1">
      <c r="B278" s="68" t="s">
        <v>1476</v>
      </c>
      <c r="C278" s="73" t="s">
        <v>3125</v>
      </c>
      <c r="D278" s="73" t="s">
        <v>3198</v>
      </c>
      <c r="E278" s="73" t="s">
        <v>1510</v>
      </c>
      <c r="F278" s="102">
        <v>4966</v>
      </c>
      <c r="G278" s="102">
        <v>18625</v>
      </c>
      <c r="H278" s="80">
        <f t="shared" si="134"/>
        <v>3.7505034232782926</v>
      </c>
      <c r="J278" s="104">
        <f>$J$31</f>
        <v>2.3699999999999999E-2</v>
      </c>
      <c r="L278" s="69">
        <f t="shared" ref="L278:L280" si="136">G278*((1+J278)^2)</f>
        <v>19518.286476250003</v>
      </c>
      <c r="N278" s="69">
        <f t="shared" ref="N278:N280" si="137">L278/$N$6</f>
        <v>10843.492486805557</v>
      </c>
      <c r="P278" s="81">
        <f t="shared" ref="P278:P280" si="138">ROUNDUP(N278/40,0)*40</f>
        <v>10880</v>
      </c>
      <c r="Q278" s="71"/>
      <c r="R278" s="74">
        <f t="shared" ref="R278:R280" si="139">P278-N278</f>
        <v>36.507513194443163</v>
      </c>
      <c r="S278" s="77"/>
      <c r="T278" s="75">
        <f t="shared" si="135"/>
        <v>3.3667670484270433E-3</v>
      </c>
      <c r="U278" s="69"/>
      <c r="V278" s="81">
        <f t="shared" ref="V278:V280" si="140">P278/40</f>
        <v>272</v>
      </c>
      <c r="W278" s="287"/>
      <c r="X278" s="287"/>
      <c r="Y278" s="287"/>
      <c r="Z278" s="287"/>
      <c r="AA278" s="287"/>
      <c r="AB278" s="287"/>
      <c r="AC278" s="287"/>
      <c r="AD278" s="287"/>
      <c r="AE278" s="287"/>
      <c r="AF278" s="287"/>
      <c r="AG278" s="287"/>
      <c r="AH278" s="287"/>
      <c r="AI278" s="287"/>
      <c r="AJ278" s="287"/>
      <c r="AK278" s="72"/>
      <c r="AL278" s="80"/>
    </row>
    <row r="279" spans="2:38" s="68" customFormat="1">
      <c r="B279" s="68" t="s">
        <v>1476</v>
      </c>
      <c r="C279" s="73" t="s">
        <v>3125</v>
      </c>
      <c r="D279" s="73" t="s">
        <v>3198</v>
      </c>
      <c r="E279" s="73" t="s">
        <v>3153</v>
      </c>
      <c r="F279" s="102">
        <v>4906</v>
      </c>
      <c r="G279" s="102">
        <v>16588</v>
      </c>
      <c r="H279" s="80">
        <f t="shared" si="134"/>
        <v>3.3811659192825112</v>
      </c>
      <c r="J279" s="104">
        <f>$J$31</f>
        <v>2.3699999999999999E-2</v>
      </c>
      <c r="L279" s="69">
        <f t="shared" si="136"/>
        <v>17383.588513720002</v>
      </c>
      <c r="N279" s="69">
        <f t="shared" si="137"/>
        <v>9657.5491742888898</v>
      </c>
      <c r="P279" s="81">
        <f t="shared" si="138"/>
        <v>9680</v>
      </c>
      <c r="Q279" s="71"/>
      <c r="R279" s="74">
        <f t="shared" si="139"/>
        <v>22.450825711110156</v>
      </c>
      <c r="S279" s="77"/>
      <c r="T279" s="75">
        <f t="shared" si="135"/>
        <v>2.3246918349513106E-3</v>
      </c>
      <c r="U279" s="69"/>
      <c r="V279" s="81">
        <f t="shared" si="140"/>
        <v>242</v>
      </c>
      <c r="W279" s="287"/>
      <c r="X279" s="287"/>
      <c r="Y279" s="287"/>
      <c r="Z279" s="287"/>
      <c r="AA279" s="287"/>
      <c r="AB279" s="287"/>
      <c r="AC279" s="287"/>
      <c r="AD279" s="287"/>
      <c r="AE279" s="287"/>
      <c r="AF279" s="287"/>
      <c r="AG279" s="287"/>
      <c r="AH279" s="287"/>
      <c r="AI279" s="287"/>
      <c r="AJ279" s="287"/>
      <c r="AK279" s="72"/>
      <c r="AL279" s="80"/>
    </row>
    <row r="280" spans="2:38" s="68" customFormat="1">
      <c r="B280" s="68" t="s">
        <v>1476</v>
      </c>
      <c r="C280" s="73" t="s">
        <v>3125</v>
      </c>
      <c r="D280" s="73" t="s">
        <v>3198</v>
      </c>
      <c r="E280" s="73" t="s">
        <v>1511</v>
      </c>
      <c r="F280" s="102">
        <v>4959</v>
      </c>
      <c r="G280" s="102">
        <v>19062</v>
      </c>
      <c r="H280" s="80">
        <f t="shared" si="134"/>
        <v>3.8439201451905625</v>
      </c>
      <c r="J280" s="104">
        <f>$J$31</f>
        <v>2.3699999999999999E-2</v>
      </c>
      <c r="L280" s="69">
        <f t="shared" si="136"/>
        <v>19976.245734780005</v>
      </c>
      <c r="N280" s="69">
        <f t="shared" si="137"/>
        <v>11097.914297100002</v>
      </c>
      <c r="P280" s="81">
        <f t="shared" si="138"/>
        <v>11120</v>
      </c>
      <c r="Q280" s="71"/>
      <c r="R280" s="74">
        <f t="shared" si="139"/>
        <v>22.085702899998068</v>
      </c>
      <c r="S280" s="77"/>
      <c r="T280" s="75">
        <f t="shared" si="135"/>
        <v>1.9900769017264161E-3</v>
      </c>
      <c r="U280" s="69"/>
      <c r="V280" s="81">
        <f t="shared" si="140"/>
        <v>278</v>
      </c>
      <c r="W280" s="287"/>
      <c r="X280" s="287"/>
      <c r="Y280" s="287"/>
      <c r="Z280" s="287"/>
      <c r="AA280" s="287"/>
      <c r="AB280" s="287"/>
      <c r="AC280" s="287"/>
      <c r="AD280" s="287"/>
      <c r="AE280" s="287"/>
      <c r="AF280" s="287"/>
      <c r="AG280" s="287"/>
      <c r="AH280" s="287"/>
      <c r="AI280" s="287"/>
      <c r="AJ280" s="287"/>
      <c r="AK280" s="72"/>
      <c r="AL280" s="80"/>
    </row>
    <row r="281" spans="2:38" s="68" customFormat="1" ht="15" thickBot="1">
      <c r="B281" s="95" t="s">
        <v>1476</v>
      </c>
      <c r="C281" s="96" t="s">
        <v>3125</v>
      </c>
      <c r="D281" s="96" t="s">
        <v>3198</v>
      </c>
      <c r="E281" s="73"/>
      <c r="F281" s="84">
        <f>SUM(F278:F280)</f>
        <v>14831</v>
      </c>
      <c r="G281" s="84">
        <f>SUM(G278:G280)</f>
        <v>54275</v>
      </c>
      <c r="H281" s="159">
        <f t="shared" ref="H281:H282" si="141">G281/F281</f>
        <v>3.6595644258647426</v>
      </c>
      <c r="J281" s="95"/>
      <c r="L281" s="84">
        <f>SUM(L278:L280)</f>
        <v>56878.120724750013</v>
      </c>
      <c r="N281" s="84">
        <f>SUM(N278:N280)</f>
        <v>31598.955958194449</v>
      </c>
      <c r="P281" s="248">
        <f>SUM(P278:P280)</f>
        <v>31680</v>
      </c>
      <c r="Q281" s="71"/>
      <c r="R281" s="175">
        <f>SUM(R278:R280)</f>
        <v>81.044041805551387</v>
      </c>
      <c r="S281" s="77"/>
      <c r="T281" s="85">
        <f t="shared" ref="T281:T282" si="142">R281/N281</f>
        <v>2.5647696054506672E-3</v>
      </c>
      <c r="U281" s="69"/>
      <c r="V281" s="248">
        <f>SUM(V278:V280)</f>
        <v>792</v>
      </c>
      <c r="W281" s="266"/>
      <c r="X281" s="266"/>
      <c r="Y281" s="266"/>
      <c r="Z281" s="266"/>
      <c r="AA281" s="266"/>
      <c r="AB281" s="266"/>
      <c r="AC281" s="266"/>
      <c r="AD281" s="266"/>
      <c r="AE281" s="266"/>
      <c r="AF281" s="266"/>
      <c r="AG281" s="266"/>
      <c r="AH281" s="266"/>
      <c r="AI281" s="266"/>
      <c r="AJ281" s="266"/>
      <c r="AK281" s="72"/>
      <c r="AL281" s="72"/>
    </row>
    <row r="282" spans="2:38" s="68" customFormat="1" ht="15" thickBot="1">
      <c r="C282" s="73"/>
      <c r="D282" s="73"/>
      <c r="E282" s="73"/>
      <c r="F282" s="249">
        <f>F281+F277+F264</f>
        <v>108179</v>
      </c>
      <c r="G282" s="249">
        <f>G281+G277+G264</f>
        <v>474216</v>
      </c>
      <c r="H282" s="161">
        <f t="shared" si="141"/>
        <v>4.3836234389299218</v>
      </c>
      <c r="J282" s="188"/>
      <c r="L282" s="249">
        <f>L281+L277+L264</f>
        <v>496960.20078504004</v>
      </c>
      <c r="N282" s="249">
        <f>N281+N277+N264</f>
        <v>276089.00043613336</v>
      </c>
      <c r="P282" s="250">
        <f>P281+P277+P264</f>
        <v>276520</v>
      </c>
      <c r="Q282" s="71"/>
      <c r="R282" s="251">
        <f>R281+R277+R264</f>
        <v>430.99956386662961</v>
      </c>
      <c r="S282" s="77"/>
      <c r="T282" s="201">
        <f t="shared" si="142"/>
        <v>1.5610892255243291E-3</v>
      </c>
      <c r="U282" s="69"/>
      <c r="V282" s="250">
        <f>V281+V277+V264</f>
        <v>6913</v>
      </c>
      <c r="W282" s="266"/>
      <c r="X282" s="266"/>
      <c r="Y282" s="266"/>
      <c r="Z282" s="266"/>
      <c r="AA282" s="266"/>
      <c r="AB282" s="266"/>
      <c r="AC282" s="266"/>
      <c r="AD282" s="266"/>
      <c r="AE282" s="266"/>
      <c r="AF282" s="266"/>
      <c r="AG282" s="266"/>
      <c r="AH282" s="266"/>
      <c r="AI282" s="266"/>
      <c r="AJ282" s="266"/>
      <c r="AK282" s="72"/>
      <c r="AL282" s="72"/>
    </row>
    <row r="283" spans="2:38" s="68" customFormat="1">
      <c r="C283" s="73"/>
      <c r="D283" s="73"/>
      <c r="E283" s="73"/>
      <c r="F283" s="76"/>
      <c r="G283" s="76"/>
      <c r="H283" s="80"/>
      <c r="J283" s="72"/>
      <c r="P283" s="81"/>
      <c r="Q283" s="71"/>
      <c r="R283" s="74"/>
      <c r="S283" s="77"/>
      <c r="T283" s="75"/>
      <c r="U283" s="69"/>
      <c r="V283" s="81"/>
      <c r="W283" s="287"/>
      <c r="X283" s="287"/>
      <c r="Y283" s="287"/>
      <c r="Z283" s="287"/>
      <c r="AA283" s="287"/>
      <c r="AB283" s="287"/>
      <c r="AC283" s="287"/>
      <c r="AD283" s="287"/>
      <c r="AE283" s="287"/>
      <c r="AF283" s="287"/>
      <c r="AG283" s="287"/>
      <c r="AH283" s="287"/>
      <c r="AI283" s="287"/>
      <c r="AJ283" s="287"/>
      <c r="AK283" s="72"/>
      <c r="AL283" s="72"/>
    </row>
    <row r="284" spans="2:38" s="68" customFormat="1">
      <c r="B284" s="68" t="s">
        <v>1476</v>
      </c>
      <c r="C284" s="73" t="s">
        <v>1606</v>
      </c>
      <c r="D284" s="73" t="s">
        <v>1513</v>
      </c>
      <c r="E284" s="73" t="s">
        <v>1607</v>
      </c>
      <c r="F284" s="102">
        <v>7056</v>
      </c>
      <c r="G284" s="102">
        <v>34560</v>
      </c>
      <c r="H284" s="80">
        <f t="shared" ref="H284:H302" si="143">G284/F284</f>
        <v>4.8979591836734695</v>
      </c>
      <c r="J284" s="104">
        <f t="shared" ref="J284:J293" si="144">$J$24</f>
        <v>3.9100000000000003E-2</v>
      </c>
      <c r="L284" s="69">
        <f t="shared" ref="L284:L293" si="145">G284*((1+J284)^2)</f>
        <v>37315.427673599988</v>
      </c>
      <c r="N284" s="69">
        <f t="shared" ref="N284:N293" si="146">L284/$N$6</f>
        <v>20730.793151999995</v>
      </c>
      <c r="P284" s="81">
        <f t="shared" si="81"/>
        <v>20760</v>
      </c>
      <c r="Q284" s="71"/>
      <c r="R284" s="74">
        <f t="shared" si="74"/>
        <v>29.206848000005266</v>
      </c>
      <c r="S284" s="77"/>
      <c r="T284" s="75">
        <f t="shared" si="75"/>
        <v>1.408863027374693E-3</v>
      </c>
      <c r="U284" s="69"/>
      <c r="V284" s="81">
        <f t="shared" ref="V284:V293" si="147">P284/40</f>
        <v>519</v>
      </c>
      <c r="W284" s="287"/>
      <c r="X284" s="287"/>
      <c r="Y284" s="287"/>
      <c r="Z284" s="287"/>
      <c r="AA284" s="287"/>
      <c r="AB284" s="287"/>
      <c r="AC284" s="287"/>
      <c r="AD284" s="287"/>
      <c r="AE284" s="287"/>
      <c r="AF284" s="287"/>
      <c r="AG284" s="287"/>
      <c r="AH284" s="287"/>
      <c r="AI284" s="287"/>
      <c r="AJ284" s="287"/>
      <c r="AK284" s="72"/>
      <c r="AL284" s="72"/>
    </row>
    <row r="285" spans="2:38" s="68" customFormat="1">
      <c r="B285" s="68" t="s">
        <v>1476</v>
      </c>
      <c r="C285" s="73" t="s">
        <v>1606</v>
      </c>
      <c r="D285" s="73" t="s">
        <v>1513</v>
      </c>
      <c r="E285" s="73" t="s">
        <v>1516</v>
      </c>
      <c r="F285" s="102">
        <v>2987</v>
      </c>
      <c r="G285" s="102">
        <v>14239</v>
      </c>
      <c r="H285" s="80">
        <f t="shared" si="143"/>
        <v>4.766990291262136</v>
      </c>
      <c r="J285" s="104">
        <f t="shared" si="144"/>
        <v>3.9100000000000003E-2</v>
      </c>
      <c r="L285" s="69">
        <f t="shared" si="145"/>
        <v>15374.258525589996</v>
      </c>
      <c r="N285" s="69">
        <f t="shared" si="146"/>
        <v>8541.2547364388865</v>
      </c>
      <c r="P285" s="81">
        <f t="shared" si="81"/>
        <v>8560</v>
      </c>
      <c r="Q285" s="71"/>
      <c r="R285" s="74">
        <f t="shared" si="74"/>
        <v>18.745263561113461</v>
      </c>
      <c r="S285" s="77"/>
      <c r="T285" s="75">
        <f t="shared" si="75"/>
        <v>2.1946732815662329E-3</v>
      </c>
      <c r="U285" s="69"/>
      <c r="V285" s="81">
        <f t="shared" si="147"/>
        <v>214</v>
      </c>
      <c r="W285" s="287"/>
      <c r="X285" s="287"/>
      <c r="Y285" s="287"/>
      <c r="Z285" s="287"/>
      <c r="AA285" s="287"/>
      <c r="AB285" s="287"/>
      <c r="AC285" s="287"/>
      <c r="AD285" s="287"/>
      <c r="AE285" s="287"/>
      <c r="AF285" s="287"/>
      <c r="AG285" s="287"/>
      <c r="AH285" s="287"/>
      <c r="AI285" s="287"/>
      <c r="AJ285" s="287"/>
      <c r="AK285" s="72"/>
      <c r="AL285" s="72"/>
    </row>
    <row r="286" spans="2:38" s="68" customFormat="1">
      <c r="B286" s="68" t="s">
        <v>1476</v>
      </c>
      <c r="C286" s="73" t="s">
        <v>1606</v>
      </c>
      <c r="D286" s="73" t="s">
        <v>1513</v>
      </c>
      <c r="E286" s="73" t="s">
        <v>1608</v>
      </c>
      <c r="F286" s="102">
        <v>5998</v>
      </c>
      <c r="G286" s="102">
        <v>28596</v>
      </c>
      <c r="H286" s="80">
        <f t="shared" si="143"/>
        <v>4.7675891963987995</v>
      </c>
      <c r="J286" s="104">
        <f t="shared" si="144"/>
        <v>3.9100000000000003E-2</v>
      </c>
      <c r="L286" s="69">
        <f t="shared" si="145"/>
        <v>30875.925050759994</v>
      </c>
      <c r="N286" s="69">
        <f t="shared" si="146"/>
        <v>17153.291694866664</v>
      </c>
      <c r="P286" s="81">
        <f t="shared" si="81"/>
        <v>17160</v>
      </c>
      <c r="Q286" s="71"/>
      <c r="R286" s="74">
        <f t="shared" si="74"/>
        <v>6.7083051333356707</v>
      </c>
      <c r="S286" s="77"/>
      <c r="T286" s="75">
        <f t="shared" si="75"/>
        <v>3.9107975615800986E-4</v>
      </c>
      <c r="U286" s="69"/>
      <c r="V286" s="81">
        <f t="shared" si="147"/>
        <v>429</v>
      </c>
      <c r="W286" s="287"/>
      <c r="X286" s="287"/>
      <c r="Y286" s="287"/>
      <c r="Z286" s="287"/>
      <c r="AA286" s="287"/>
      <c r="AB286" s="287"/>
      <c r="AC286" s="287"/>
      <c r="AD286" s="287"/>
      <c r="AE286" s="287"/>
      <c r="AF286" s="287"/>
      <c r="AG286" s="287"/>
      <c r="AH286" s="287"/>
      <c r="AI286" s="287"/>
      <c r="AJ286" s="287"/>
      <c r="AK286" s="72"/>
      <c r="AL286" s="72"/>
    </row>
    <row r="287" spans="2:38" s="68" customFormat="1">
      <c r="B287" s="68" t="s">
        <v>1476</v>
      </c>
      <c r="C287" s="73" t="s">
        <v>1606</v>
      </c>
      <c r="D287" s="73" t="s">
        <v>1513</v>
      </c>
      <c r="E287" s="73" t="s">
        <v>1609</v>
      </c>
      <c r="F287" s="102">
        <v>6097</v>
      </c>
      <c r="G287" s="102">
        <v>30482</v>
      </c>
      <c r="H287" s="80">
        <f t="shared" si="143"/>
        <v>4.9995079547318353</v>
      </c>
      <c r="J287" s="104">
        <f t="shared" si="144"/>
        <v>3.9100000000000003E-2</v>
      </c>
      <c r="L287" s="69">
        <f t="shared" si="145"/>
        <v>32912.29358641999</v>
      </c>
      <c r="N287" s="69">
        <f t="shared" si="146"/>
        <v>18284.607548011107</v>
      </c>
      <c r="P287" s="81">
        <f t="shared" si="81"/>
        <v>18320</v>
      </c>
      <c r="Q287" s="71"/>
      <c r="R287" s="74">
        <f t="shared" si="74"/>
        <v>35.392451988893299</v>
      </c>
      <c r="S287" s="77"/>
      <c r="T287" s="75">
        <f t="shared" si="75"/>
        <v>1.9356418723213496E-3</v>
      </c>
      <c r="U287" s="69"/>
      <c r="V287" s="81">
        <f t="shared" si="147"/>
        <v>458</v>
      </c>
      <c r="W287" s="287"/>
      <c r="X287" s="287"/>
      <c r="Y287" s="287"/>
      <c r="Z287" s="287"/>
      <c r="AA287" s="287"/>
      <c r="AB287" s="287"/>
      <c r="AC287" s="287"/>
      <c r="AD287" s="287"/>
      <c r="AE287" s="287"/>
      <c r="AF287" s="287"/>
      <c r="AG287" s="287"/>
      <c r="AH287" s="287"/>
      <c r="AI287" s="287"/>
      <c r="AJ287" s="287"/>
      <c r="AK287" s="72"/>
      <c r="AL287" s="72"/>
    </row>
    <row r="288" spans="2:38" s="68" customFormat="1">
      <c r="B288" s="68" t="s">
        <v>1476</v>
      </c>
      <c r="C288" s="73" t="s">
        <v>1606</v>
      </c>
      <c r="D288" s="73" t="s">
        <v>1513</v>
      </c>
      <c r="E288" s="73" t="s">
        <v>1610</v>
      </c>
      <c r="F288" s="102">
        <v>3639</v>
      </c>
      <c r="G288" s="102">
        <v>16459</v>
      </c>
      <c r="H288" s="80">
        <f t="shared" si="143"/>
        <v>4.5229458642484195</v>
      </c>
      <c r="J288" s="104">
        <f t="shared" si="144"/>
        <v>3.9100000000000003E-2</v>
      </c>
      <c r="L288" s="69">
        <f t="shared" si="145"/>
        <v>17771.256483789995</v>
      </c>
      <c r="N288" s="69">
        <f t="shared" si="146"/>
        <v>9872.9202687722191</v>
      </c>
      <c r="P288" s="81">
        <f t="shared" si="81"/>
        <v>9880</v>
      </c>
      <c r="Q288" s="71"/>
      <c r="R288" s="74">
        <f t="shared" si="74"/>
        <v>7.0797312277809397</v>
      </c>
      <c r="S288" s="77"/>
      <c r="T288" s="75">
        <f t="shared" si="75"/>
        <v>7.1708583023545114E-4</v>
      </c>
      <c r="U288" s="69"/>
      <c r="V288" s="81">
        <f t="shared" si="147"/>
        <v>247</v>
      </c>
      <c r="W288" s="287"/>
      <c r="X288" s="287"/>
      <c r="Y288" s="287"/>
      <c r="Z288" s="287"/>
      <c r="AA288" s="287"/>
      <c r="AB288" s="287"/>
      <c r="AC288" s="287"/>
      <c r="AD288" s="287"/>
      <c r="AE288" s="287"/>
      <c r="AF288" s="287"/>
      <c r="AG288" s="287"/>
      <c r="AH288" s="287"/>
      <c r="AI288" s="287"/>
      <c r="AJ288" s="287"/>
      <c r="AK288" s="72"/>
      <c r="AL288" s="72"/>
    </row>
    <row r="289" spans="2:38" s="68" customFormat="1">
      <c r="B289" s="68" t="s">
        <v>1476</v>
      </c>
      <c r="C289" s="73" t="s">
        <v>1606</v>
      </c>
      <c r="D289" s="73" t="s">
        <v>1513</v>
      </c>
      <c r="E289" s="73" t="s">
        <v>1611</v>
      </c>
      <c r="F289" s="102">
        <v>7640</v>
      </c>
      <c r="G289" s="102">
        <v>36801</v>
      </c>
      <c r="H289" s="80">
        <f t="shared" si="143"/>
        <v>4.8168848167539267</v>
      </c>
      <c r="J289" s="104">
        <f t="shared" si="144"/>
        <v>3.9100000000000003E-2</v>
      </c>
      <c r="L289" s="69">
        <f t="shared" si="145"/>
        <v>39735.099936809995</v>
      </c>
      <c r="N289" s="69">
        <f t="shared" si="146"/>
        <v>22075.055520449998</v>
      </c>
      <c r="P289" s="81">
        <f t="shared" si="81"/>
        <v>22080</v>
      </c>
      <c r="Q289" s="71"/>
      <c r="R289" s="74">
        <f t="shared" si="74"/>
        <v>4.9444795500021428</v>
      </c>
      <c r="S289" s="77"/>
      <c r="T289" s="75">
        <f t="shared" si="75"/>
        <v>2.2398492023821421E-4</v>
      </c>
      <c r="U289" s="69"/>
      <c r="V289" s="81">
        <f t="shared" si="147"/>
        <v>552</v>
      </c>
      <c r="W289" s="287"/>
      <c r="X289" s="287"/>
      <c r="Y289" s="287"/>
      <c r="Z289" s="287"/>
      <c r="AA289" s="287"/>
      <c r="AB289" s="287"/>
      <c r="AC289" s="287"/>
      <c r="AD289" s="287"/>
      <c r="AE289" s="287"/>
      <c r="AF289" s="287"/>
      <c r="AG289" s="287"/>
      <c r="AH289" s="287"/>
      <c r="AI289" s="287"/>
      <c r="AJ289" s="287"/>
      <c r="AK289" s="72"/>
      <c r="AL289" s="72"/>
    </row>
    <row r="290" spans="2:38" s="68" customFormat="1">
      <c r="B290" s="68" t="s">
        <v>1476</v>
      </c>
      <c r="C290" s="73" t="s">
        <v>1606</v>
      </c>
      <c r="D290" s="73" t="s">
        <v>1513</v>
      </c>
      <c r="E290" s="73" t="s">
        <v>1612</v>
      </c>
      <c r="F290" s="102">
        <v>4947</v>
      </c>
      <c r="G290" s="102">
        <v>22957</v>
      </c>
      <c r="H290" s="80">
        <f t="shared" si="143"/>
        <v>4.6405902567212456</v>
      </c>
      <c r="J290" s="104">
        <f t="shared" si="144"/>
        <v>3.9100000000000003E-2</v>
      </c>
      <c r="L290" s="69">
        <f t="shared" si="145"/>
        <v>24787.334291169995</v>
      </c>
      <c r="N290" s="69">
        <f t="shared" si="146"/>
        <v>13770.741272872219</v>
      </c>
      <c r="P290" s="81">
        <f t="shared" si="81"/>
        <v>13800</v>
      </c>
      <c r="Q290" s="71"/>
      <c r="R290" s="74">
        <f t="shared" si="74"/>
        <v>29.25872712778073</v>
      </c>
      <c r="S290" s="77"/>
      <c r="T290" s="75">
        <f t="shared" si="75"/>
        <v>2.1247024069371771E-3</v>
      </c>
      <c r="U290" s="69"/>
      <c r="V290" s="81">
        <f t="shared" si="147"/>
        <v>345</v>
      </c>
      <c r="W290" s="287"/>
      <c r="X290" s="287"/>
      <c r="Y290" s="287"/>
      <c r="Z290" s="287"/>
      <c r="AA290" s="287"/>
      <c r="AB290" s="287"/>
      <c r="AC290" s="287"/>
      <c r="AD290" s="287"/>
      <c r="AE290" s="287"/>
      <c r="AF290" s="287"/>
      <c r="AG290" s="287"/>
      <c r="AH290" s="287"/>
      <c r="AI290" s="287"/>
      <c r="AJ290" s="287"/>
      <c r="AK290" s="72"/>
      <c r="AL290" s="72"/>
    </row>
    <row r="291" spans="2:38" s="68" customFormat="1">
      <c r="B291" s="68" t="s">
        <v>1476</v>
      </c>
      <c r="C291" s="73" t="s">
        <v>1606</v>
      </c>
      <c r="D291" s="73" t="s">
        <v>1513</v>
      </c>
      <c r="E291" s="73" t="s">
        <v>1613</v>
      </c>
      <c r="F291" s="102">
        <v>4655</v>
      </c>
      <c r="G291" s="102">
        <v>19240</v>
      </c>
      <c r="H291" s="80">
        <f t="shared" si="143"/>
        <v>4.1331901181525241</v>
      </c>
      <c r="J291" s="104">
        <f t="shared" si="144"/>
        <v>3.9100000000000003E-2</v>
      </c>
      <c r="L291" s="69">
        <f t="shared" si="145"/>
        <v>20773.982304399997</v>
      </c>
      <c r="N291" s="69">
        <f t="shared" si="146"/>
        <v>11541.101280222219</v>
      </c>
      <c r="P291" s="81">
        <f t="shared" si="81"/>
        <v>11560</v>
      </c>
      <c r="Q291" s="71"/>
      <c r="R291" s="74">
        <f t="shared" si="74"/>
        <v>18.89871977778057</v>
      </c>
      <c r="S291" s="77"/>
      <c r="T291" s="75">
        <f t="shared" si="75"/>
        <v>1.6375144207569664E-3</v>
      </c>
      <c r="U291" s="69"/>
      <c r="V291" s="81">
        <f t="shared" si="147"/>
        <v>289</v>
      </c>
      <c r="W291" s="287"/>
      <c r="X291" s="287"/>
      <c r="Y291" s="287"/>
      <c r="Z291" s="287"/>
      <c r="AA291" s="287"/>
      <c r="AB291" s="287"/>
      <c r="AC291" s="287"/>
      <c r="AD291" s="287"/>
      <c r="AE291" s="287"/>
      <c r="AF291" s="287"/>
      <c r="AG291" s="287"/>
      <c r="AH291" s="287"/>
      <c r="AI291" s="287"/>
      <c r="AJ291" s="287"/>
      <c r="AK291" s="72"/>
      <c r="AL291" s="72"/>
    </row>
    <row r="292" spans="2:38" s="68" customFormat="1">
      <c r="B292" s="68" t="s">
        <v>1476</v>
      </c>
      <c r="C292" s="73" t="s">
        <v>1606</v>
      </c>
      <c r="D292" s="73" t="s">
        <v>1513</v>
      </c>
      <c r="E292" s="73" t="s">
        <v>1614</v>
      </c>
      <c r="F292" s="102">
        <v>6851</v>
      </c>
      <c r="G292" s="102">
        <v>32811</v>
      </c>
      <c r="H292" s="80">
        <f t="shared" si="143"/>
        <v>4.7892278499489125</v>
      </c>
      <c r="J292" s="104">
        <f t="shared" si="144"/>
        <v>3.9100000000000003E-2</v>
      </c>
      <c r="L292" s="69">
        <f t="shared" si="145"/>
        <v>35426.981984909995</v>
      </c>
      <c r="N292" s="69">
        <f t="shared" si="146"/>
        <v>19681.656658283329</v>
      </c>
      <c r="P292" s="81">
        <f t="shared" si="81"/>
        <v>19720</v>
      </c>
      <c r="Q292" s="71"/>
      <c r="R292" s="74">
        <f t="shared" si="74"/>
        <v>38.343341716670693</v>
      </c>
      <c r="S292" s="77"/>
      <c r="T292" s="75">
        <f t="shared" si="75"/>
        <v>1.9481765372902848E-3</v>
      </c>
      <c r="U292" s="69"/>
      <c r="V292" s="81">
        <f t="shared" si="147"/>
        <v>493</v>
      </c>
      <c r="W292" s="287"/>
      <c r="X292" s="287"/>
      <c r="Y292" s="287"/>
      <c r="Z292" s="287"/>
      <c r="AA292" s="287"/>
      <c r="AB292" s="287"/>
      <c r="AC292" s="287"/>
      <c r="AD292" s="287"/>
      <c r="AE292" s="287"/>
      <c r="AF292" s="287"/>
      <c r="AG292" s="287"/>
      <c r="AH292" s="287"/>
      <c r="AI292" s="287"/>
      <c r="AJ292" s="287"/>
      <c r="AK292" s="72"/>
      <c r="AL292" s="72"/>
    </row>
    <row r="293" spans="2:38" s="68" customFormat="1">
      <c r="B293" s="68" t="s">
        <v>1476</v>
      </c>
      <c r="C293" s="73" t="s">
        <v>1606</v>
      </c>
      <c r="D293" s="73" t="s">
        <v>1513</v>
      </c>
      <c r="E293" s="73" t="s">
        <v>1615</v>
      </c>
      <c r="F293" s="102">
        <v>8913</v>
      </c>
      <c r="G293" s="102">
        <v>39736</v>
      </c>
      <c r="H293" s="80">
        <f t="shared" si="143"/>
        <v>4.4582071132054306</v>
      </c>
      <c r="J293" s="104">
        <f t="shared" si="144"/>
        <v>3.9100000000000003E-2</v>
      </c>
      <c r="L293" s="69">
        <f t="shared" si="145"/>
        <v>42904.103994159988</v>
      </c>
      <c r="N293" s="69">
        <f t="shared" si="146"/>
        <v>23835.613330088883</v>
      </c>
      <c r="P293" s="81">
        <f t="shared" si="81"/>
        <v>23840</v>
      </c>
      <c r="Q293" s="71"/>
      <c r="R293" s="74">
        <f t="shared" si="74"/>
        <v>4.3866699111167691</v>
      </c>
      <c r="S293" s="77"/>
      <c r="T293" s="75">
        <f t="shared" si="75"/>
        <v>1.8403847429339094E-4</v>
      </c>
      <c r="U293" s="69"/>
      <c r="V293" s="81">
        <f t="shared" si="147"/>
        <v>596</v>
      </c>
      <c r="W293" s="287"/>
      <c r="X293" s="287"/>
      <c r="Y293" s="287"/>
      <c r="Z293" s="287"/>
      <c r="AA293" s="287"/>
      <c r="AB293" s="287"/>
      <c r="AC293" s="287"/>
      <c r="AD293" s="287"/>
      <c r="AE293" s="287"/>
      <c r="AF293" s="287"/>
      <c r="AG293" s="287"/>
      <c r="AH293" s="287"/>
      <c r="AI293" s="287"/>
      <c r="AJ293" s="287"/>
      <c r="AK293" s="72"/>
      <c r="AL293" s="72"/>
    </row>
    <row r="294" spans="2:38" s="68" customFormat="1" ht="15" thickBot="1">
      <c r="B294" s="95" t="s">
        <v>1476</v>
      </c>
      <c r="C294" s="96" t="s">
        <v>1606</v>
      </c>
      <c r="D294" s="96" t="s">
        <v>1513</v>
      </c>
      <c r="E294" s="73"/>
      <c r="F294" s="84">
        <f>SUM(F284:F293)</f>
        <v>58783</v>
      </c>
      <c r="G294" s="84">
        <f>SUM(G284:G293)</f>
        <v>275881</v>
      </c>
      <c r="H294" s="159">
        <f t="shared" si="143"/>
        <v>4.6932106221186398</v>
      </c>
      <c r="J294" s="95"/>
      <c r="L294" s="84">
        <f>SUM(L284:L293)</f>
        <v>297876.66383161</v>
      </c>
      <c r="N294" s="84">
        <f>SUM(N284:N293)</f>
        <v>165487.0354620055</v>
      </c>
      <c r="P294" s="248">
        <f>SUM(P284:P293)</f>
        <v>165680</v>
      </c>
      <c r="Q294" s="71"/>
      <c r="R294" s="255">
        <f t="shared" si="74"/>
        <v>192.96453799449955</v>
      </c>
      <c r="S294" s="77"/>
      <c r="T294" s="256">
        <f t="shared" si="75"/>
        <v>1.1660402124902569E-3</v>
      </c>
      <c r="U294" s="69"/>
      <c r="V294" s="248">
        <f>SUM(V284:V293)</f>
        <v>4142</v>
      </c>
      <c r="W294" s="266"/>
      <c r="X294" s="266"/>
      <c r="Y294" s="266"/>
      <c r="Z294" s="266"/>
      <c r="AA294" s="266"/>
      <c r="AB294" s="266"/>
      <c r="AC294" s="266"/>
      <c r="AD294" s="266"/>
      <c r="AE294" s="266"/>
      <c r="AF294" s="266"/>
      <c r="AG294" s="266"/>
      <c r="AH294" s="266"/>
      <c r="AI294" s="266"/>
      <c r="AJ294" s="266"/>
      <c r="AK294" s="72"/>
      <c r="AL294" s="72"/>
    </row>
    <row r="295" spans="2:38" s="68" customFormat="1">
      <c r="B295" s="68" t="s">
        <v>1476</v>
      </c>
      <c r="C295" s="73" t="s">
        <v>1606</v>
      </c>
      <c r="D295" s="73" t="s">
        <v>1513</v>
      </c>
      <c r="E295" s="73" t="s">
        <v>1617</v>
      </c>
      <c r="F295" s="102">
        <v>5238</v>
      </c>
      <c r="G295" s="102">
        <v>24534</v>
      </c>
      <c r="H295" s="80">
        <f t="shared" si="143"/>
        <v>4.6838487972508593</v>
      </c>
      <c r="J295" s="104">
        <f t="shared" ref="J295:J300" si="148">$J$24</f>
        <v>3.9100000000000003E-2</v>
      </c>
      <c r="L295" s="69">
        <f t="shared" ref="L295:L300" si="149">G295*((1+J295)^2)</f>
        <v>26490.066624539995</v>
      </c>
      <c r="N295" s="69">
        <f t="shared" ref="N295:N300" si="150">L295/$N$6</f>
        <v>14716.703680299997</v>
      </c>
      <c r="P295" s="81">
        <f t="shared" si="81"/>
        <v>14720</v>
      </c>
      <c r="Q295" s="71"/>
      <c r="R295" s="74">
        <f t="shared" si="74"/>
        <v>3.2963197000026412</v>
      </c>
      <c r="S295" s="77"/>
      <c r="T295" s="75">
        <f t="shared" si="75"/>
        <v>2.239849202382966E-4</v>
      </c>
      <c r="U295" s="69"/>
      <c r="V295" s="81">
        <f t="shared" ref="V295:V300" si="151">P295/40</f>
        <v>368</v>
      </c>
      <c r="W295" s="287"/>
      <c r="X295" s="287"/>
      <c r="Y295" s="287"/>
      <c r="Z295" s="287"/>
      <c r="AA295" s="287"/>
      <c r="AB295" s="287"/>
      <c r="AC295" s="287"/>
      <c r="AD295" s="287"/>
      <c r="AE295" s="287"/>
      <c r="AF295" s="287"/>
      <c r="AG295" s="287"/>
      <c r="AH295" s="287"/>
      <c r="AI295" s="287"/>
      <c r="AJ295" s="287"/>
      <c r="AK295" s="72"/>
      <c r="AL295" s="72"/>
    </row>
    <row r="296" spans="2:38" s="68" customFormat="1">
      <c r="B296" s="68" t="s">
        <v>1476</v>
      </c>
      <c r="C296" s="73" t="s">
        <v>1606</v>
      </c>
      <c r="D296" s="73" t="s">
        <v>1616</v>
      </c>
      <c r="E296" s="73" t="s">
        <v>1618</v>
      </c>
      <c r="F296" s="102">
        <v>3037</v>
      </c>
      <c r="G296" s="102">
        <v>13775</v>
      </c>
      <c r="H296" s="80">
        <f t="shared" si="143"/>
        <v>4.5357260454395787</v>
      </c>
      <c r="J296" s="104">
        <f t="shared" si="148"/>
        <v>3.9100000000000003E-2</v>
      </c>
      <c r="L296" s="69">
        <f t="shared" si="149"/>
        <v>14873.264357749997</v>
      </c>
      <c r="N296" s="69">
        <f t="shared" si="150"/>
        <v>8262.924643194443</v>
      </c>
      <c r="P296" s="81">
        <f t="shared" si="81"/>
        <v>8280</v>
      </c>
      <c r="Q296" s="71"/>
      <c r="R296" s="74">
        <f t="shared" si="74"/>
        <v>17.075356805557021</v>
      </c>
      <c r="S296" s="77"/>
      <c r="T296" s="75">
        <f t="shared" si="75"/>
        <v>2.0665027871966282E-3</v>
      </c>
      <c r="U296" s="69"/>
      <c r="V296" s="81">
        <f t="shared" si="151"/>
        <v>207</v>
      </c>
      <c r="W296" s="287"/>
      <c r="X296" s="287"/>
      <c r="Y296" s="287"/>
      <c r="Z296" s="287"/>
      <c r="AA296" s="287"/>
      <c r="AB296" s="287"/>
      <c r="AC296" s="287"/>
      <c r="AD296" s="287"/>
      <c r="AE296" s="287"/>
      <c r="AF296" s="287"/>
      <c r="AG296" s="287"/>
      <c r="AH296" s="287"/>
      <c r="AI296" s="287"/>
      <c r="AJ296" s="287"/>
      <c r="AK296" s="72"/>
      <c r="AL296" s="72"/>
    </row>
    <row r="297" spans="2:38" s="68" customFormat="1">
      <c r="B297" s="68" t="s">
        <v>1476</v>
      </c>
      <c r="C297" s="73" t="s">
        <v>1606</v>
      </c>
      <c r="D297" s="73" t="s">
        <v>1616</v>
      </c>
      <c r="E297" s="73" t="s">
        <v>1619</v>
      </c>
      <c r="F297" s="102">
        <v>5774</v>
      </c>
      <c r="G297" s="102">
        <v>26883</v>
      </c>
      <c r="H297" s="80">
        <f t="shared" si="143"/>
        <v>4.6558711465188773</v>
      </c>
      <c r="J297" s="104">
        <f t="shared" si="148"/>
        <v>3.9100000000000003E-2</v>
      </c>
      <c r="L297" s="69">
        <f t="shared" si="149"/>
        <v>29026.349599229994</v>
      </c>
      <c r="N297" s="69">
        <f t="shared" si="150"/>
        <v>16125.749777349996</v>
      </c>
      <c r="P297" s="81">
        <f t="shared" si="81"/>
        <v>16160</v>
      </c>
      <c r="Q297" s="71"/>
      <c r="R297" s="74">
        <f t="shared" si="74"/>
        <v>34.250222650003707</v>
      </c>
      <c r="S297" s="77"/>
      <c r="T297" s="75">
        <f t="shared" si="75"/>
        <v>2.1239460566423456E-3</v>
      </c>
      <c r="U297" s="69"/>
      <c r="V297" s="81">
        <f t="shared" si="151"/>
        <v>404</v>
      </c>
      <c r="W297" s="287"/>
      <c r="X297" s="287"/>
      <c r="Y297" s="287"/>
      <c r="Z297" s="287"/>
      <c r="AA297" s="287"/>
      <c r="AB297" s="287"/>
      <c r="AC297" s="287"/>
      <c r="AD297" s="287"/>
      <c r="AE297" s="287"/>
      <c r="AF297" s="287"/>
      <c r="AG297" s="287"/>
      <c r="AH297" s="287"/>
      <c r="AI297" s="287"/>
      <c r="AJ297" s="287"/>
      <c r="AK297" s="72"/>
      <c r="AL297" s="72"/>
    </row>
    <row r="298" spans="2:38" s="68" customFormat="1">
      <c r="B298" s="68" t="s">
        <v>1476</v>
      </c>
      <c r="C298" s="73" t="s">
        <v>1606</v>
      </c>
      <c r="D298" s="73" t="s">
        <v>1616</v>
      </c>
      <c r="E298" s="73" t="s">
        <v>1620</v>
      </c>
      <c r="F298" s="102">
        <v>6811</v>
      </c>
      <c r="G298" s="102">
        <v>29266</v>
      </c>
      <c r="H298" s="80">
        <f t="shared" si="143"/>
        <v>4.2968727059168987</v>
      </c>
      <c r="J298" s="104">
        <f t="shared" si="148"/>
        <v>3.9100000000000003E-2</v>
      </c>
      <c r="L298" s="69">
        <f t="shared" si="149"/>
        <v>31599.343353459994</v>
      </c>
      <c r="N298" s="69">
        <f t="shared" si="150"/>
        <v>17555.190751922219</v>
      </c>
      <c r="P298" s="81">
        <f t="shared" si="81"/>
        <v>17560</v>
      </c>
      <c r="Q298" s="71"/>
      <c r="R298" s="74">
        <f t="shared" si="74"/>
        <v>4.8092480777813762</v>
      </c>
      <c r="S298" s="77"/>
      <c r="T298" s="75">
        <f t="shared" si="75"/>
        <v>2.7395020343226882E-4</v>
      </c>
      <c r="U298" s="69"/>
      <c r="V298" s="81">
        <f t="shared" si="151"/>
        <v>439</v>
      </c>
      <c r="W298" s="287"/>
      <c r="X298" s="287"/>
      <c r="Y298" s="287"/>
      <c r="Z298" s="287"/>
      <c r="AA298" s="287"/>
      <c r="AB298" s="287"/>
      <c r="AC298" s="287"/>
      <c r="AD298" s="287"/>
      <c r="AE298" s="287"/>
      <c r="AF298" s="287"/>
      <c r="AG298" s="287"/>
      <c r="AH298" s="287"/>
      <c r="AI298" s="287"/>
      <c r="AJ298" s="287"/>
      <c r="AK298" s="72"/>
      <c r="AL298" s="72"/>
    </row>
    <row r="299" spans="2:38" s="68" customFormat="1">
      <c r="B299" s="68" t="s">
        <v>1476</v>
      </c>
      <c r="C299" s="73" t="s">
        <v>1606</v>
      </c>
      <c r="D299" s="73" t="s">
        <v>1616</v>
      </c>
      <c r="E299" s="73" t="s">
        <v>1621</v>
      </c>
      <c r="F299" s="102">
        <v>5866</v>
      </c>
      <c r="G299" s="102">
        <v>29163</v>
      </c>
      <c r="H299" s="80">
        <f t="shared" si="143"/>
        <v>4.9715308557790658</v>
      </c>
      <c r="J299" s="104">
        <f t="shared" si="148"/>
        <v>3.9100000000000003E-2</v>
      </c>
      <c r="L299" s="69">
        <f t="shared" si="149"/>
        <v>31488.131286029991</v>
      </c>
      <c r="N299" s="69">
        <f t="shared" si="150"/>
        <v>17493.406270016661</v>
      </c>
      <c r="P299" s="81">
        <f t="shared" si="81"/>
        <v>17520</v>
      </c>
      <c r="Q299" s="71"/>
      <c r="R299" s="74">
        <f t="shared" si="74"/>
        <v>26.593729983338562</v>
      </c>
      <c r="S299" s="77"/>
      <c r="T299" s="75">
        <f t="shared" si="75"/>
        <v>1.5202145067035725E-3</v>
      </c>
      <c r="U299" s="69"/>
      <c r="V299" s="81">
        <f t="shared" si="151"/>
        <v>438</v>
      </c>
      <c r="W299" s="287"/>
      <c r="X299" s="287"/>
      <c r="Y299" s="287"/>
      <c r="Z299" s="287"/>
      <c r="AA299" s="287"/>
      <c r="AB299" s="287"/>
      <c r="AC299" s="287"/>
      <c r="AD299" s="287"/>
      <c r="AE299" s="287"/>
      <c r="AF299" s="287"/>
      <c r="AG299" s="287"/>
      <c r="AH299" s="287"/>
      <c r="AI299" s="287"/>
      <c r="AJ299" s="287"/>
      <c r="AK299" s="72"/>
      <c r="AL299" s="72"/>
    </row>
    <row r="300" spans="2:38" s="68" customFormat="1">
      <c r="B300" s="68" t="s">
        <v>1476</v>
      </c>
      <c r="C300" s="73" t="s">
        <v>1606</v>
      </c>
      <c r="D300" s="73" t="s">
        <v>1616</v>
      </c>
      <c r="E300" s="73" t="s">
        <v>1622</v>
      </c>
      <c r="F300" s="102">
        <v>4601</v>
      </c>
      <c r="G300" s="102">
        <v>21968</v>
      </c>
      <c r="H300" s="80">
        <f t="shared" si="143"/>
        <v>4.7746142143012387</v>
      </c>
      <c r="J300" s="104">
        <f t="shared" si="148"/>
        <v>3.9100000000000003E-2</v>
      </c>
      <c r="L300" s="69">
        <f t="shared" si="149"/>
        <v>23719.482498079993</v>
      </c>
      <c r="N300" s="69">
        <f t="shared" si="150"/>
        <v>13177.490276711107</v>
      </c>
      <c r="P300" s="81">
        <f t="shared" si="81"/>
        <v>13200</v>
      </c>
      <c r="Q300" s="71"/>
      <c r="R300" s="74">
        <f t="shared" si="74"/>
        <v>22.509723288892928</v>
      </c>
      <c r="S300" s="77"/>
      <c r="T300" s="75">
        <f t="shared" si="75"/>
        <v>1.7081950216783616E-3</v>
      </c>
      <c r="U300" s="69"/>
      <c r="V300" s="81">
        <f t="shared" si="151"/>
        <v>330</v>
      </c>
      <c r="W300" s="287"/>
      <c r="X300" s="287"/>
      <c r="Y300" s="287"/>
      <c r="Z300" s="287"/>
      <c r="AA300" s="287"/>
      <c r="AB300" s="287"/>
      <c r="AC300" s="287"/>
      <c r="AD300" s="287"/>
      <c r="AE300" s="287"/>
      <c r="AF300" s="287"/>
      <c r="AG300" s="287"/>
      <c r="AH300" s="287"/>
      <c r="AI300" s="287"/>
      <c r="AJ300" s="287"/>
      <c r="AK300" s="72"/>
      <c r="AL300" s="72"/>
    </row>
    <row r="301" spans="2:38" s="68" customFormat="1" ht="15" thickBot="1">
      <c r="B301" s="95" t="s">
        <v>1476</v>
      </c>
      <c r="C301" s="96" t="s">
        <v>1606</v>
      </c>
      <c r="D301" s="96" t="s">
        <v>1616</v>
      </c>
      <c r="E301" s="73"/>
      <c r="F301" s="84">
        <f>SUM(F295:F300)</f>
        <v>31327</v>
      </c>
      <c r="G301" s="84">
        <f>SUM(G295:G300)</f>
        <v>145589</v>
      </c>
      <c r="H301" s="159">
        <f t="shared" si="143"/>
        <v>4.6473968142496886</v>
      </c>
      <c r="J301" s="95"/>
      <c r="L301" s="84">
        <f>SUM(L295:L300)</f>
        <v>157196.63771908998</v>
      </c>
      <c r="N301" s="84">
        <f>SUM(N295:N300)</f>
        <v>87331.465399494409</v>
      </c>
      <c r="P301" s="248">
        <f>SUM(P295:P300)</f>
        <v>87440</v>
      </c>
      <c r="Q301" s="71"/>
      <c r="R301" s="252">
        <f t="shared" si="74"/>
        <v>108.53460050559079</v>
      </c>
      <c r="S301" s="77"/>
      <c r="T301" s="85">
        <f t="shared" si="75"/>
        <v>1.2427891826743483E-3</v>
      </c>
      <c r="U301" s="69"/>
      <c r="V301" s="248">
        <f>SUM(V295:V300)</f>
        <v>2186</v>
      </c>
      <c r="W301" s="266"/>
      <c r="X301" s="266"/>
      <c r="Y301" s="266"/>
      <c r="Z301" s="266"/>
      <c r="AA301" s="266"/>
      <c r="AB301" s="266"/>
      <c r="AC301" s="266"/>
      <c r="AD301" s="266"/>
      <c r="AE301" s="266"/>
      <c r="AF301" s="266"/>
      <c r="AG301" s="266"/>
      <c r="AH301" s="266"/>
      <c r="AI301" s="266"/>
      <c r="AJ301" s="266"/>
      <c r="AK301" s="72"/>
      <c r="AL301" s="72"/>
    </row>
    <row r="302" spans="2:38" s="68" customFormat="1" ht="15" thickBot="1">
      <c r="C302" s="73"/>
      <c r="D302" s="73"/>
      <c r="E302" s="73"/>
      <c r="F302" s="249">
        <f>F301+F294</f>
        <v>90110</v>
      </c>
      <c r="G302" s="249">
        <f>G301+G294</f>
        <v>421470</v>
      </c>
      <c r="H302" s="161">
        <f t="shared" si="143"/>
        <v>4.677283320386195</v>
      </c>
      <c r="J302" s="188"/>
      <c r="L302" s="249">
        <f>L301+L294</f>
        <v>455073.30155069998</v>
      </c>
      <c r="N302" s="249">
        <f>N301+N294</f>
        <v>252818.50086149992</v>
      </c>
      <c r="P302" s="250">
        <f>P301+P294</f>
        <v>253120</v>
      </c>
      <c r="Q302" s="71"/>
      <c r="R302" s="253">
        <f t="shared" si="74"/>
        <v>301.49913850007579</v>
      </c>
      <c r="S302" s="77"/>
      <c r="T302" s="86">
        <f t="shared" si="75"/>
        <v>1.192551721779429E-3</v>
      </c>
      <c r="U302" s="69"/>
      <c r="V302" s="250">
        <f>V301+V294</f>
        <v>6328</v>
      </c>
      <c r="W302" s="266"/>
      <c r="X302" s="266"/>
      <c r="Y302" s="266"/>
      <c r="Z302" s="266"/>
      <c r="AA302" s="266"/>
      <c r="AB302" s="266"/>
      <c r="AC302" s="266"/>
      <c r="AD302" s="266"/>
      <c r="AE302" s="266"/>
      <c r="AF302" s="266"/>
      <c r="AG302" s="266"/>
      <c r="AH302" s="266"/>
      <c r="AI302" s="266"/>
      <c r="AJ302" s="266"/>
      <c r="AK302" s="72"/>
      <c r="AL302" s="72"/>
    </row>
    <row r="303" spans="2:38" s="68" customFormat="1">
      <c r="C303" s="73"/>
      <c r="D303" s="73"/>
      <c r="E303" s="73"/>
      <c r="F303" s="76"/>
      <c r="G303" s="76"/>
      <c r="H303" s="80"/>
      <c r="J303" s="72"/>
      <c r="P303" s="81"/>
      <c r="Q303" s="71"/>
      <c r="R303" s="74"/>
      <c r="S303" s="77"/>
      <c r="T303" s="75"/>
      <c r="U303" s="69"/>
      <c r="V303" s="81"/>
      <c r="W303" s="287"/>
      <c r="X303" s="287"/>
      <c r="Y303" s="287"/>
      <c r="Z303" s="287"/>
      <c r="AA303" s="287"/>
      <c r="AB303" s="287"/>
      <c r="AC303" s="287"/>
      <c r="AD303" s="287"/>
      <c r="AE303" s="287"/>
      <c r="AF303" s="287"/>
      <c r="AG303" s="287"/>
      <c r="AH303" s="287"/>
      <c r="AI303" s="287"/>
      <c r="AJ303" s="287"/>
      <c r="AK303" s="72"/>
      <c r="AL303" s="72"/>
    </row>
    <row r="304" spans="2:38" s="68" customFormat="1">
      <c r="B304" s="68" t="s">
        <v>1476</v>
      </c>
      <c r="C304" s="73" t="s">
        <v>1623</v>
      </c>
      <c r="D304" s="73" t="s">
        <v>1624</v>
      </c>
      <c r="E304" s="73" t="s">
        <v>1625</v>
      </c>
      <c r="F304" s="102">
        <v>2340</v>
      </c>
      <c r="G304" s="102">
        <v>10345</v>
      </c>
      <c r="H304" s="80">
        <f t="shared" ref="H304:H321" si="152">G304/F304</f>
        <v>4.4209401709401712</v>
      </c>
      <c r="J304" s="104">
        <f t="shared" ref="J304:J320" si="153">$J$35</f>
        <v>1.7299999999999999E-2</v>
      </c>
      <c r="L304" s="69">
        <f t="shared" ref="L304:L320" si="154">G304*((1+J304)^2)</f>
        <v>10706.033155050003</v>
      </c>
      <c r="N304" s="69">
        <f t="shared" ref="N304:N320" si="155">L304/$N$6</f>
        <v>5947.7961972500016</v>
      </c>
      <c r="P304" s="81">
        <f t="shared" si="81"/>
        <v>5960</v>
      </c>
      <c r="Q304" s="69"/>
      <c r="R304" s="74">
        <f t="shared" si="74"/>
        <v>12.203802749998431</v>
      </c>
      <c r="S304" s="77"/>
      <c r="T304" s="75">
        <f t="shared" si="75"/>
        <v>2.0518192529261395E-3</v>
      </c>
      <c r="U304" s="69"/>
      <c r="V304" s="81">
        <f t="shared" ref="V304:V320" si="156">P304/40</f>
        <v>149</v>
      </c>
      <c r="W304" s="287"/>
      <c r="X304" s="287"/>
      <c r="Y304" s="287"/>
      <c r="Z304" s="287"/>
      <c r="AA304" s="287"/>
      <c r="AB304" s="287"/>
      <c r="AC304" s="287"/>
      <c r="AD304" s="287"/>
      <c r="AE304" s="287"/>
      <c r="AF304" s="287"/>
      <c r="AG304" s="287"/>
      <c r="AH304" s="287"/>
      <c r="AI304" s="287"/>
      <c r="AJ304" s="287"/>
      <c r="AK304" s="72"/>
      <c r="AL304" s="72"/>
    </row>
    <row r="305" spans="2:38" s="68" customFormat="1">
      <c r="B305" s="68" t="s">
        <v>1476</v>
      </c>
      <c r="C305" s="73" t="s">
        <v>1623</v>
      </c>
      <c r="D305" s="73" t="s">
        <v>1624</v>
      </c>
      <c r="E305" s="73" t="s">
        <v>1626</v>
      </c>
      <c r="F305" s="102">
        <v>4869</v>
      </c>
      <c r="G305" s="102">
        <v>22181</v>
      </c>
      <c r="H305" s="80">
        <f t="shared" si="152"/>
        <v>4.5555555555555554</v>
      </c>
      <c r="J305" s="104">
        <f t="shared" si="153"/>
        <v>1.7299999999999999E-2</v>
      </c>
      <c r="L305" s="69">
        <f t="shared" si="154"/>
        <v>22955.101151490006</v>
      </c>
      <c r="N305" s="69">
        <f t="shared" si="155"/>
        <v>12752.833973050003</v>
      </c>
      <c r="P305" s="81">
        <f t="shared" si="81"/>
        <v>12760</v>
      </c>
      <c r="Q305" s="69"/>
      <c r="R305" s="74">
        <f t="shared" si="74"/>
        <v>7.1660269499971037</v>
      </c>
      <c r="S305" s="77"/>
      <c r="T305" s="75">
        <f t="shared" si="75"/>
        <v>5.6191643090004544E-4</v>
      </c>
      <c r="U305" s="69"/>
      <c r="V305" s="81">
        <f t="shared" si="156"/>
        <v>319</v>
      </c>
      <c r="W305" s="287"/>
      <c r="X305" s="287"/>
      <c r="Y305" s="287"/>
      <c r="Z305" s="287"/>
      <c r="AA305" s="287"/>
      <c r="AB305" s="287"/>
      <c r="AC305" s="287"/>
      <c r="AD305" s="287"/>
      <c r="AE305" s="287"/>
      <c r="AF305" s="287"/>
      <c r="AG305" s="287"/>
      <c r="AH305" s="287"/>
      <c r="AI305" s="287"/>
      <c r="AJ305" s="287"/>
      <c r="AK305" s="72"/>
      <c r="AL305" s="72"/>
    </row>
    <row r="306" spans="2:38" s="68" customFormat="1">
      <c r="B306" s="68" t="s">
        <v>1476</v>
      </c>
      <c r="C306" s="73" t="s">
        <v>1623</v>
      </c>
      <c r="D306" s="73" t="s">
        <v>1624</v>
      </c>
      <c r="E306" s="73" t="s">
        <v>1627</v>
      </c>
      <c r="F306" s="102">
        <v>1337</v>
      </c>
      <c r="G306" s="102">
        <v>5862</v>
      </c>
      <c r="H306" s="80">
        <f t="shared" si="152"/>
        <v>4.3844427823485415</v>
      </c>
      <c r="J306" s="104">
        <f t="shared" si="153"/>
        <v>1.7299999999999999E-2</v>
      </c>
      <c r="L306" s="69">
        <f t="shared" si="154"/>
        <v>6066.5796379800013</v>
      </c>
      <c r="N306" s="69">
        <f t="shared" si="155"/>
        <v>3370.3220211000007</v>
      </c>
      <c r="P306" s="81">
        <f t="shared" si="81"/>
        <v>3400</v>
      </c>
      <c r="Q306" s="69"/>
      <c r="R306" s="74">
        <f t="shared" si="74"/>
        <v>29.677978899999289</v>
      </c>
      <c r="S306" s="77"/>
      <c r="T306" s="75">
        <f t="shared" si="75"/>
        <v>8.8056805000232691E-3</v>
      </c>
      <c r="U306" s="69"/>
      <c r="V306" s="81">
        <f t="shared" si="156"/>
        <v>85</v>
      </c>
      <c r="W306" s="287"/>
      <c r="X306" s="287"/>
      <c r="Y306" s="287"/>
      <c r="Z306" s="287"/>
      <c r="AA306" s="287"/>
      <c r="AB306" s="287"/>
      <c r="AC306" s="287"/>
      <c r="AD306" s="287"/>
      <c r="AE306" s="287"/>
      <c r="AF306" s="287"/>
      <c r="AG306" s="287"/>
      <c r="AH306" s="287"/>
      <c r="AI306" s="287"/>
      <c r="AJ306" s="287"/>
      <c r="AK306" s="72"/>
      <c r="AL306" s="72"/>
    </row>
    <row r="307" spans="2:38" s="68" customFormat="1">
      <c r="B307" s="68" t="s">
        <v>1476</v>
      </c>
      <c r="C307" s="73" t="s">
        <v>1623</v>
      </c>
      <c r="D307" s="73" t="s">
        <v>1624</v>
      </c>
      <c r="E307" s="73" t="s">
        <v>1628</v>
      </c>
      <c r="F307" s="102">
        <v>3543</v>
      </c>
      <c r="G307" s="102">
        <v>15138</v>
      </c>
      <c r="H307" s="80">
        <f t="shared" si="152"/>
        <v>4.2726502963590178</v>
      </c>
      <c r="J307" s="104">
        <f t="shared" si="153"/>
        <v>1.7299999999999999E-2</v>
      </c>
      <c r="L307" s="69">
        <f t="shared" si="154"/>
        <v>15666.305452020004</v>
      </c>
      <c r="N307" s="69">
        <f t="shared" si="155"/>
        <v>8703.5030289000024</v>
      </c>
      <c r="P307" s="81">
        <f t="shared" si="81"/>
        <v>8720</v>
      </c>
      <c r="Q307" s="69"/>
      <c r="R307" s="74">
        <f t="shared" si="74"/>
        <v>16.496971099997609</v>
      </c>
      <c r="S307" s="77"/>
      <c r="T307" s="75">
        <f t="shared" si="75"/>
        <v>1.8954403813291473E-3</v>
      </c>
      <c r="U307" s="69"/>
      <c r="V307" s="81">
        <f t="shared" si="156"/>
        <v>218</v>
      </c>
      <c r="W307" s="287"/>
      <c r="X307" s="287"/>
      <c r="Y307" s="287"/>
      <c r="Z307" s="287"/>
      <c r="AA307" s="287"/>
      <c r="AB307" s="287"/>
      <c r="AC307" s="287"/>
      <c r="AD307" s="287"/>
      <c r="AE307" s="287"/>
      <c r="AF307" s="287"/>
      <c r="AG307" s="287"/>
      <c r="AH307" s="287"/>
      <c r="AI307" s="287"/>
      <c r="AJ307" s="287"/>
      <c r="AK307" s="72"/>
      <c r="AL307" s="72"/>
    </row>
    <row r="308" spans="2:38" s="68" customFormat="1">
      <c r="B308" s="68" t="s">
        <v>1476</v>
      </c>
      <c r="C308" s="73" t="s">
        <v>1623</v>
      </c>
      <c r="D308" s="73" t="s">
        <v>1624</v>
      </c>
      <c r="E308" s="73" t="s">
        <v>1629</v>
      </c>
      <c r="F308" s="102">
        <v>4008</v>
      </c>
      <c r="G308" s="102">
        <v>18898</v>
      </c>
      <c r="H308" s="80">
        <f t="shared" si="152"/>
        <v>4.7150698602794412</v>
      </c>
      <c r="J308" s="104">
        <f t="shared" si="153"/>
        <v>1.7299999999999999E-2</v>
      </c>
      <c r="L308" s="69">
        <f t="shared" si="154"/>
        <v>19557.526782420005</v>
      </c>
      <c r="N308" s="69">
        <f t="shared" si="155"/>
        <v>10865.292656900003</v>
      </c>
      <c r="P308" s="81">
        <f t="shared" si="81"/>
        <v>10880</v>
      </c>
      <c r="Q308" s="69"/>
      <c r="R308" s="74">
        <f t="shared" si="74"/>
        <v>14.707343099997161</v>
      </c>
      <c r="S308" s="77"/>
      <c r="T308" s="75">
        <f t="shared" si="75"/>
        <v>1.3536076352860375E-3</v>
      </c>
      <c r="U308" s="69"/>
      <c r="V308" s="81">
        <f t="shared" si="156"/>
        <v>272</v>
      </c>
      <c r="W308" s="287"/>
      <c r="X308" s="287"/>
      <c r="Y308" s="287"/>
      <c r="Z308" s="287"/>
      <c r="AA308" s="287"/>
      <c r="AB308" s="287"/>
      <c r="AC308" s="287"/>
      <c r="AD308" s="287"/>
      <c r="AE308" s="287"/>
      <c r="AF308" s="287"/>
      <c r="AG308" s="287"/>
      <c r="AH308" s="287"/>
      <c r="AI308" s="287"/>
      <c r="AJ308" s="287"/>
      <c r="AK308" s="72"/>
      <c r="AL308" s="72"/>
    </row>
    <row r="309" spans="2:38" s="68" customFormat="1">
      <c r="B309" s="68" t="s">
        <v>1476</v>
      </c>
      <c r="C309" s="73" t="s">
        <v>1623</v>
      </c>
      <c r="D309" s="73" t="s">
        <v>1624</v>
      </c>
      <c r="E309" s="73" t="s">
        <v>1630</v>
      </c>
      <c r="F309" s="102">
        <v>1611</v>
      </c>
      <c r="G309" s="102">
        <v>7293</v>
      </c>
      <c r="H309" s="80">
        <f t="shared" si="152"/>
        <v>4.5270018621973929</v>
      </c>
      <c r="J309" s="104">
        <f t="shared" si="153"/>
        <v>1.7299999999999999E-2</v>
      </c>
      <c r="L309" s="69">
        <f t="shared" si="154"/>
        <v>7547.5205219700019</v>
      </c>
      <c r="N309" s="69">
        <f t="shared" si="155"/>
        <v>4193.066956650001</v>
      </c>
      <c r="P309" s="81">
        <f t="shared" si="81"/>
        <v>4200</v>
      </c>
      <c r="Q309" s="69"/>
      <c r="R309" s="74">
        <f t="shared" si="74"/>
        <v>6.9330433499990249</v>
      </c>
      <c r="S309" s="77"/>
      <c r="T309" s="75">
        <f t="shared" si="75"/>
        <v>1.6534540043543914E-3</v>
      </c>
      <c r="U309" s="69"/>
      <c r="V309" s="81">
        <f t="shared" si="156"/>
        <v>105</v>
      </c>
      <c r="W309" s="287"/>
      <c r="X309" s="287"/>
      <c r="Y309" s="287"/>
      <c r="Z309" s="287"/>
      <c r="AA309" s="287"/>
      <c r="AB309" s="287"/>
      <c r="AC309" s="287"/>
      <c r="AD309" s="287"/>
      <c r="AE309" s="287"/>
      <c r="AF309" s="287"/>
      <c r="AG309" s="287"/>
      <c r="AH309" s="287"/>
      <c r="AI309" s="287"/>
      <c r="AJ309" s="287"/>
      <c r="AK309" s="72"/>
      <c r="AL309" s="72"/>
    </row>
    <row r="310" spans="2:38" s="68" customFormat="1">
      <c r="B310" s="68" t="s">
        <v>1476</v>
      </c>
      <c r="C310" s="73" t="s">
        <v>1623</v>
      </c>
      <c r="D310" s="73" t="s">
        <v>1624</v>
      </c>
      <c r="E310" s="73" t="s">
        <v>1478</v>
      </c>
      <c r="F310" s="102">
        <v>5701</v>
      </c>
      <c r="G310" s="102">
        <v>27710</v>
      </c>
      <c r="H310" s="80">
        <f t="shared" si="152"/>
        <v>4.8605507805648136</v>
      </c>
      <c r="J310" s="104">
        <f t="shared" si="153"/>
        <v>1.7299999999999999E-2</v>
      </c>
      <c r="L310" s="69">
        <f t="shared" si="154"/>
        <v>28677.059325900005</v>
      </c>
      <c r="N310" s="69">
        <f t="shared" si="155"/>
        <v>15931.699625500003</v>
      </c>
      <c r="P310" s="81">
        <f t="shared" si="81"/>
        <v>15960</v>
      </c>
      <c r="Q310" s="69"/>
      <c r="R310" s="74">
        <f t="shared" si="74"/>
        <v>28.300374499996906</v>
      </c>
      <c r="S310" s="77"/>
      <c r="T310" s="75">
        <f t="shared" si="75"/>
        <v>1.7763562686494425E-3</v>
      </c>
      <c r="U310" s="69"/>
      <c r="V310" s="81">
        <f t="shared" si="156"/>
        <v>399</v>
      </c>
      <c r="W310" s="287"/>
      <c r="X310" s="287"/>
      <c r="Y310" s="287"/>
      <c r="Z310" s="287"/>
      <c r="AA310" s="287"/>
      <c r="AB310" s="287"/>
      <c r="AC310" s="287"/>
      <c r="AD310" s="287"/>
      <c r="AE310" s="287"/>
      <c r="AF310" s="287"/>
      <c r="AG310" s="287"/>
      <c r="AH310" s="287"/>
      <c r="AI310" s="287"/>
      <c r="AJ310" s="287"/>
      <c r="AK310" s="72"/>
      <c r="AL310" s="72"/>
    </row>
    <row r="311" spans="2:38" s="68" customFormat="1">
      <c r="B311" s="68" t="s">
        <v>1476</v>
      </c>
      <c r="C311" s="73" t="s">
        <v>1623</v>
      </c>
      <c r="D311" s="73" t="s">
        <v>1624</v>
      </c>
      <c r="E311" s="73" t="s">
        <v>1631</v>
      </c>
      <c r="F311" s="102">
        <v>3956</v>
      </c>
      <c r="G311" s="102">
        <v>17874</v>
      </c>
      <c r="H311" s="80">
        <f t="shared" si="152"/>
        <v>4.5182002022244694</v>
      </c>
      <c r="J311" s="104">
        <f t="shared" si="153"/>
        <v>1.7299999999999999E-2</v>
      </c>
      <c r="L311" s="69">
        <f t="shared" si="154"/>
        <v>18497.789909460003</v>
      </c>
      <c r="N311" s="69">
        <f t="shared" si="155"/>
        <v>10276.549949700002</v>
      </c>
      <c r="P311" s="81">
        <f t="shared" si="81"/>
        <v>10280</v>
      </c>
      <c r="Q311" s="69"/>
      <c r="R311" s="74">
        <f t="shared" si="74"/>
        <v>3.4500502999981109</v>
      </c>
      <c r="S311" s="77"/>
      <c r="T311" s="75">
        <f t="shared" si="75"/>
        <v>3.357206763831111E-4</v>
      </c>
      <c r="U311" s="69"/>
      <c r="V311" s="81">
        <f t="shared" si="156"/>
        <v>257</v>
      </c>
      <c r="W311" s="287"/>
      <c r="X311" s="287"/>
      <c r="Y311" s="287"/>
      <c r="Z311" s="287"/>
      <c r="AA311" s="287"/>
      <c r="AB311" s="287"/>
      <c r="AC311" s="287"/>
      <c r="AD311" s="287"/>
      <c r="AE311" s="287"/>
      <c r="AF311" s="287"/>
      <c r="AG311" s="287"/>
      <c r="AH311" s="287"/>
      <c r="AI311" s="287"/>
      <c r="AJ311" s="287"/>
      <c r="AK311" s="72"/>
      <c r="AL311" s="72"/>
    </row>
    <row r="312" spans="2:38" s="68" customFormat="1">
      <c r="B312" s="68" t="s">
        <v>1476</v>
      </c>
      <c r="C312" s="73" t="s">
        <v>1623</v>
      </c>
      <c r="D312" s="73" t="s">
        <v>1624</v>
      </c>
      <c r="E312" s="73" t="s">
        <v>1632</v>
      </c>
      <c r="F312" s="102">
        <v>4881</v>
      </c>
      <c r="G312" s="102">
        <v>20349</v>
      </c>
      <c r="H312" s="80">
        <f t="shared" si="152"/>
        <v>4.169022741241549</v>
      </c>
      <c r="J312" s="104">
        <f t="shared" si="153"/>
        <v>1.7299999999999999E-2</v>
      </c>
      <c r="L312" s="69">
        <f t="shared" si="154"/>
        <v>21059.165652210006</v>
      </c>
      <c r="N312" s="69">
        <f t="shared" si="155"/>
        <v>11699.536473450004</v>
      </c>
      <c r="P312" s="81">
        <f t="shared" si="81"/>
        <v>11720</v>
      </c>
      <c r="Q312" s="69"/>
      <c r="R312" s="74">
        <f t="shared" si="74"/>
        <v>20.463526549996459</v>
      </c>
      <c r="S312" s="77"/>
      <c r="T312" s="75">
        <f t="shared" si="75"/>
        <v>1.7490886580365603E-3</v>
      </c>
      <c r="U312" s="69"/>
      <c r="V312" s="81">
        <f t="shared" si="156"/>
        <v>293</v>
      </c>
      <c r="W312" s="287"/>
      <c r="X312" s="287"/>
      <c r="Y312" s="287"/>
      <c r="Z312" s="287"/>
      <c r="AA312" s="287"/>
      <c r="AB312" s="287"/>
      <c r="AC312" s="287"/>
      <c r="AD312" s="287"/>
      <c r="AE312" s="287"/>
      <c r="AF312" s="287"/>
      <c r="AG312" s="287"/>
      <c r="AH312" s="287"/>
      <c r="AI312" s="287"/>
      <c r="AJ312" s="287"/>
      <c r="AK312" s="72"/>
      <c r="AL312" s="72"/>
    </row>
    <row r="313" spans="2:38" s="68" customFormat="1">
      <c r="B313" s="68" t="s">
        <v>1476</v>
      </c>
      <c r="C313" s="73" t="s">
        <v>1623</v>
      </c>
      <c r="D313" s="73" t="s">
        <v>1624</v>
      </c>
      <c r="E313" s="73" t="s">
        <v>1633</v>
      </c>
      <c r="F313" s="102">
        <v>1918</v>
      </c>
      <c r="G313" s="102">
        <v>8353</v>
      </c>
      <c r="H313" s="80">
        <f t="shared" si="152"/>
        <v>4.3550573514077167</v>
      </c>
      <c r="J313" s="104">
        <f t="shared" si="153"/>
        <v>1.7299999999999999E-2</v>
      </c>
      <c r="L313" s="69">
        <f t="shared" si="154"/>
        <v>8644.5137693700017</v>
      </c>
      <c r="N313" s="69">
        <f t="shared" si="155"/>
        <v>4802.5076496500005</v>
      </c>
      <c r="P313" s="81">
        <f t="shared" si="81"/>
        <v>4840</v>
      </c>
      <c r="Q313" s="69"/>
      <c r="R313" s="74">
        <f t="shared" si="74"/>
        <v>37.492350349999469</v>
      </c>
      <c r="S313" s="77"/>
      <c r="T313" s="75">
        <f t="shared" si="75"/>
        <v>7.8068278251950014E-3</v>
      </c>
      <c r="U313" s="69"/>
      <c r="V313" s="81">
        <f t="shared" si="156"/>
        <v>121</v>
      </c>
      <c r="W313" s="287"/>
      <c r="X313" s="287"/>
      <c r="Y313" s="287"/>
      <c r="Z313" s="287"/>
      <c r="AA313" s="287"/>
      <c r="AB313" s="287"/>
      <c r="AC313" s="287"/>
      <c r="AD313" s="287"/>
      <c r="AE313" s="287"/>
      <c r="AF313" s="287"/>
      <c r="AG313" s="287"/>
      <c r="AH313" s="287"/>
      <c r="AI313" s="287"/>
      <c r="AJ313" s="287"/>
      <c r="AK313" s="72"/>
      <c r="AL313" s="72"/>
    </row>
    <row r="314" spans="2:38" s="68" customFormat="1">
      <c r="B314" s="68" t="s">
        <v>1476</v>
      </c>
      <c r="C314" s="73" t="s">
        <v>1623</v>
      </c>
      <c r="D314" s="73" t="s">
        <v>1624</v>
      </c>
      <c r="E314" s="73" t="s">
        <v>1634</v>
      </c>
      <c r="F314" s="102">
        <v>3865</v>
      </c>
      <c r="G314" s="102">
        <v>17531</v>
      </c>
      <c r="H314" s="80">
        <f t="shared" si="152"/>
        <v>4.5358344113842177</v>
      </c>
      <c r="J314" s="104">
        <f t="shared" si="153"/>
        <v>1.7299999999999999E-2</v>
      </c>
      <c r="L314" s="69">
        <f t="shared" si="154"/>
        <v>18142.819452990003</v>
      </c>
      <c r="N314" s="69">
        <f t="shared" si="155"/>
        <v>10079.344140550002</v>
      </c>
      <c r="P314" s="81">
        <f t="shared" si="81"/>
        <v>10080</v>
      </c>
      <c r="Q314" s="69"/>
      <c r="R314" s="74">
        <f t="shared" si="74"/>
        <v>0.6558594499983883</v>
      </c>
      <c r="S314" s="77"/>
      <c r="T314" s="75">
        <f t="shared" si="75"/>
        <v>6.5069655411388691E-5</v>
      </c>
      <c r="U314" s="69"/>
      <c r="V314" s="81">
        <f t="shared" si="156"/>
        <v>252</v>
      </c>
      <c r="W314" s="287"/>
      <c r="X314" s="287"/>
      <c r="Y314" s="287"/>
      <c r="Z314" s="287"/>
      <c r="AA314" s="287"/>
      <c r="AB314" s="287"/>
      <c r="AC314" s="287"/>
      <c r="AD314" s="287"/>
      <c r="AE314" s="287"/>
      <c r="AF314" s="287"/>
      <c r="AG314" s="287"/>
      <c r="AH314" s="287"/>
      <c r="AI314" s="287"/>
      <c r="AJ314" s="287"/>
      <c r="AK314" s="72"/>
      <c r="AL314" s="72"/>
    </row>
    <row r="315" spans="2:38" s="68" customFormat="1">
      <c r="B315" s="68" t="s">
        <v>1476</v>
      </c>
      <c r="C315" s="73" t="s">
        <v>1623</v>
      </c>
      <c r="D315" s="73" t="s">
        <v>1624</v>
      </c>
      <c r="E315" s="73" t="s">
        <v>1635</v>
      </c>
      <c r="F315" s="102">
        <v>2513</v>
      </c>
      <c r="G315" s="102">
        <v>11200</v>
      </c>
      <c r="H315" s="80">
        <f t="shared" si="152"/>
        <v>4.4568245125348191</v>
      </c>
      <c r="J315" s="104">
        <f t="shared" si="153"/>
        <v>1.7299999999999999E-2</v>
      </c>
      <c r="L315" s="69">
        <f t="shared" si="154"/>
        <v>11590.872048000003</v>
      </c>
      <c r="N315" s="69">
        <f t="shared" si="155"/>
        <v>6439.3733600000014</v>
      </c>
      <c r="P315" s="81">
        <f t="shared" si="81"/>
        <v>6440</v>
      </c>
      <c r="Q315" s="69"/>
      <c r="R315" s="74">
        <f t="shared" si="74"/>
        <v>0.62663999999858788</v>
      </c>
      <c r="S315" s="77"/>
      <c r="T315" s="75">
        <f t="shared" si="75"/>
        <v>9.7313816883353964E-5</v>
      </c>
      <c r="U315" s="69"/>
      <c r="V315" s="81">
        <f t="shared" si="156"/>
        <v>161</v>
      </c>
      <c r="W315" s="287"/>
      <c r="X315" s="287"/>
      <c r="Y315" s="287"/>
      <c r="Z315" s="287"/>
      <c r="AA315" s="287"/>
      <c r="AB315" s="287"/>
      <c r="AC315" s="287"/>
      <c r="AD315" s="287"/>
      <c r="AE315" s="287"/>
      <c r="AF315" s="287"/>
      <c r="AG315" s="287"/>
      <c r="AH315" s="287"/>
      <c r="AI315" s="287"/>
      <c r="AJ315" s="287"/>
      <c r="AK315" s="72"/>
      <c r="AL315" s="72"/>
    </row>
    <row r="316" spans="2:38" s="68" customFormat="1">
      <c r="B316" s="68" t="s">
        <v>1476</v>
      </c>
      <c r="C316" s="73" t="s">
        <v>1623</v>
      </c>
      <c r="D316" s="73" t="s">
        <v>1624</v>
      </c>
      <c r="E316" s="73" t="s">
        <v>1636</v>
      </c>
      <c r="F316" s="102">
        <v>1974</v>
      </c>
      <c r="G316" s="102">
        <v>8776</v>
      </c>
      <c r="H316" s="80">
        <f t="shared" si="152"/>
        <v>4.4457953394123608</v>
      </c>
      <c r="J316" s="104">
        <f t="shared" si="153"/>
        <v>1.7299999999999999E-2</v>
      </c>
      <c r="L316" s="69">
        <f t="shared" si="154"/>
        <v>9082.2761690400021</v>
      </c>
      <c r="N316" s="69">
        <f t="shared" si="155"/>
        <v>5045.7089828000007</v>
      </c>
      <c r="P316" s="81">
        <f t="shared" si="81"/>
        <v>5080</v>
      </c>
      <c r="Q316" s="69"/>
      <c r="R316" s="74">
        <f t="shared" si="74"/>
        <v>34.29101719999926</v>
      </c>
      <c r="S316" s="77"/>
      <c r="T316" s="75">
        <f t="shared" si="75"/>
        <v>6.796075103992669E-3</v>
      </c>
      <c r="U316" s="69"/>
      <c r="V316" s="81">
        <f t="shared" si="156"/>
        <v>127</v>
      </c>
      <c r="W316" s="287"/>
      <c r="X316" s="287"/>
      <c r="Y316" s="287"/>
      <c r="Z316" s="287"/>
      <c r="AA316" s="287"/>
      <c r="AB316" s="287"/>
      <c r="AC316" s="287"/>
      <c r="AD316" s="287"/>
      <c r="AE316" s="287"/>
      <c r="AF316" s="287"/>
      <c r="AG316" s="287"/>
      <c r="AH316" s="287"/>
      <c r="AI316" s="287"/>
      <c r="AJ316" s="287"/>
      <c r="AK316" s="72"/>
      <c r="AL316" s="72"/>
    </row>
    <row r="317" spans="2:38" s="68" customFormat="1">
      <c r="B317" s="68" t="s">
        <v>1476</v>
      </c>
      <c r="C317" s="73" t="s">
        <v>1623</v>
      </c>
      <c r="D317" s="73" t="s">
        <v>1624</v>
      </c>
      <c r="E317" s="73" t="s">
        <v>1637</v>
      </c>
      <c r="F317" s="102">
        <v>4168</v>
      </c>
      <c r="G317" s="102">
        <v>18995</v>
      </c>
      <c r="H317" s="80">
        <f t="shared" si="152"/>
        <v>4.557341650671785</v>
      </c>
      <c r="J317" s="104">
        <f t="shared" si="153"/>
        <v>1.7299999999999999E-2</v>
      </c>
      <c r="L317" s="69">
        <f t="shared" si="154"/>
        <v>19657.912013550005</v>
      </c>
      <c r="N317" s="69">
        <f t="shared" si="155"/>
        <v>10921.062229750003</v>
      </c>
      <c r="P317" s="81">
        <f t="shared" si="81"/>
        <v>10960</v>
      </c>
      <c r="Q317" s="69"/>
      <c r="R317" s="74">
        <f t="shared" ref="R317:R380" si="157">P317-N317</f>
        <v>38.937770249996902</v>
      </c>
      <c r="S317" s="77"/>
      <c r="T317" s="75">
        <f t="shared" ref="T317:T380" si="158">R317/N317</f>
        <v>3.5653830580624972E-3</v>
      </c>
      <c r="U317" s="69"/>
      <c r="V317" s="81">
        <f t="shared" si="156"/>
        <v>274</v>
      </c>
      <c r="W317" s="287"/>
      <c r="X317" s="287"/>
      <c r="Y317" s="287"/>
      <c r="Z317" s="287"/>
      <c r="AA317" s="287"/>
      <c r="AB317" s="287"/>
      <c r="AC317" s="287"/>
      <c r="AD317" s="287"/>
      <c r="AE317" s="287"/>
      <c r="AF317" s="287"/>
      <c r="AG317" s="287"/>
      <c r="AH317" s="287"/>
      <c r="AI317" s="287"/>
      <c r="AJ317" s="287"/>
      <c r="AK317" s="72"/>
      <c r="AL317" s="72"/>
    </row>
    <row r="318" spans="2:38" s="68" customFormat="1">
      <c r="B318" s="68" t="s">
        <v>1476</v>
      </c>
      <c r="C318" s="73" t="s">
        <v>1623</v>
      </c>
      <c r="D318" s="73" t="s">
        <v>1624</v>
      </c>
      <c r="E318" s="73" t="s">
        <v>1638</v>
      </c>
      <c r="F318" s="102">
        <v>1675</v>
      </c>
      <c r="G318" s="102">
        <v>7444</v>
      </c>
      <c r="H318" s="80">
        <f t="shared" si="152"/>
        <v>4.4441791044776116</v>
      </c>
      <c r="I318" s="72"/>
      <c r="J318" s="104">
        <f t="shared" si="153"/>
        <v>1.7299999999999999E-2</v>
      </c>
      <c r="K318" s="72"/>
      <c r="L318" s="69">
        <f t="shared" si="154"/>
        <v>7703.7903147600018</v>
      </c>
      <c r="N318" s="69">
        <f t="shared" si="155"/>
        <v>4279.8835082000005</v>
      </c>
      <c r="P318" s="81">
        <f t="shared" si="81"/>
        <v>4280</v>
      </c>
      <c r="Q318" s="69"/>
      <c r="R318" s="74">
        <f t="shared" si="157"/>
        <v>0.11649179999949411</v>
      </c>
      <c r="S318" s="77"/>
      <c r="T318" s="75">
        <f t="shared" si="158"/>
        <v>2.7218451104172062E-5</v>
      </c>
      <c r="U318" s="69"/>
      <c r="V318" s="81">
        <f t="shared" si="156"/>
        <v>107</v>
      </c>
      <c r="W318" s="287"/>
      <c r="X318" s="287"/>
      <c r="Y318" s="287"/>
      <c r="Z318" s="287"/>
      <c r="AA318" s="287"/>
      <c r="AB318" s="287"/>
      <c r="AC318" s="287"/>
      <c r="AD318" s="287"/>
      <c r="AE318" s="287"/>
      <c r="AF318" s="287"/>
      <c r="AG318" s="287"/>
      <c r="AH318" s="287"/>
      <c r="AI318" s="287"/>
      <c r="AJ318" s="287"/>
      <c r="AK318" s="72"/>
      <c r="AL318" s="72"/>
    </row>
    <row r="319" spans="2:38" s="68" customFormat="1">
      <c r="B319" s="68" t="s">
        <v>1476</v>
      </c>
      <c r="C319" s="73" t="s">
        <v>1623</v>
      </c>
      <c r="D319" s="73" t="s">
        <v>1624</v>
      </c>
      <c r="E319" s="73" t="s">
        <v>1639</v>
      </c>
      <c r="F319" s="102">
        <v>4777</v>
      </c>
      <c r="G319" s="102">
        <v>20675</v>
      </c>
      <c r="H319" s="80">
        <f t="shared" si="152"/>
        <v>4.3280301444421188</v>
      </c>
      <c r="I319" s="72"/>
      <c r="J319" s="104">
        <f t="shared" si="153"/>
        <v>1.7299999999999999E-2</v>
      </c>
      <c r="K319" s="72"/>
      <c r="L319" s="69">
        <f t="shared" si="154"/>
        <v>21396.542820750004</v>
      </c>
      <c r="N319" s="69">
        <f t="shared" si="155"/>
        <v>11886.968233750002</v>
      </c>
      <c r="P319" s="81">
        <f t="shared" si="81"/>
        <v>11920</v>
      </c>
      <c r="Q319" s="69"/>
      <c r="R319" s="74">
        <f t="shared" si="157"/>
        <v>33.031766249998327</v>
      </c>
      <c r="S319" s="77"/>
      <c r="T319" s="75">
        <f t="shared" si="158"/>
        <v>2.7788217820094016E-3</v>
      </c>
      <c r="U319" s="69"/>
      <c r="V319" s="81">
        <f t="shared" si="156"/>
        <v>298</v>
      </c>
      <c r="W319" s="287"/>
      <c r="X319" s="287"/>
      <c r="Y319" s="287"/>
      <c r="Z319" s="287"/>
      <c r="AA319" s="287"/>
      <c r="AB319" s="287"/>
      <c r="AC319" s="287"/>
      <c r="AD319" s="287"/>
      <c r="AE319" s="287"/>
      <c r="AF319" s="287"/>
      <c r="AG319" s="287"/>
      <c r="AH319" s="287"/>
      <c r="AI319" s="287"/>
      <c r="AJ319" s="287"/>
      <c r="AK319" s="72"/>
      <c r="AL319" s="72"/>
    </row>
    <row r="320" spans="2:38" s="68" customFormat="1">
      <c r="B320" s="68" t="s">
        <v>1476</v>
      </c>
      <c r="C320" s="73" t="s">
        <v>1623</v>
      </c>
      <c r="D320" s="73" t="s">
        <v>1624</v>
      </c>
      <c r="E320" s="73" t="s">
        <v>1640</v>
      </c>
      <c r="F320" s="102">
        <v>3081</v>
      </c>
      <c r="G320" s="102">
        <v>13451</v>
      </c>
      <c r="H320" s="80">
        <f t="shared" si="152"/>
        <v>4.3657903278156445</v>
      </c>
      <c r="I320" s="72"/>
      <c r="J320" s="104">
        <f t="shared" si="153"/>
        <v>1.7299999999999999E-2</v>
      </c>
      <c r="K320" s="72"/>
      <c r="L320" s="69">
        <f t="shared" si="154"/>
        <v>13920.430349790004</v>
      </c>
      <c r="N320" s="69">
        <f t="shared" si="155"/>
        <v>7733.5724165500014</v>
      </c>
      <c r="P320" s="81">
        <f t="shared" si="81"/>
        <v>7760</v>
      </c>
      <c r="Q320" s="69"/>
      <c r="R320" s="74">
        <f t="shared" si="157"/>
        <v>26.427583449998565</v>
      </c>
      <c r="S320" s="77"/>
      <c r="T320" s="75">
        <f t="shared" si="158"/>
        <v>3.4172542812740724E-3</v>
      </c>
      <c r="U320" s="69"/>
      <c r="V320" s="81">
        <f t="shared" si="156"/>
        <v>194</v>
      </c>
      <c r="W320" s="287"/>
      <c r="X320" s="287"/>
      <c r="Y320" s="287"/>
      <c r="Z320" s="287"/>
      <c r="AA320" s="287"/>
      <c r="AB320" s="287"/>
      <c r="AC320" s="287"/>
      <c r="AD320" s="287"/>
      <c r="AE320" s="287"/>
      <c r="AF320" s="287"/>
      <c r="AG320" s="287"/>
      <c r="AH320" s="287"/>
      <c r="AI320" s="287"/>
      <c r="AJ320" s="287"/>
      <c r="AK320" s="72"/>
      <c r="AL320" s="72"/>
    </row>
    <row r="321" spans="2:38" s="68" customFormat="1" ht="15" thickBot="1">
      <c r="B321" s="97" t="s">
        <v>1476</v>
      </c>
      <c r="C321" s="98" t="s">
        <v>1623</v>
      </c>
      <c r="D321" s="98" t="s">
        <v>1624</v>
      </c>
      <c r="E321" s="73"/>
      <c r="F321" s="82">
        <f>SUM(F304:F320)</f>
        <v>56217</v>
      </c>
      <c r="G321" s="82">
        <f>SUM(G304:G320)</f>
        <v>252075</v>
      </c>
      <c r="H321" s="163">
        <f t="shared" si="152"/>
        <v>4.4839639255029615</v>
      </c>
      <c r="I321" s="72"/>
      <c r="J321" s="97"/>
      <c r="K321" s="72"/>
      <c r="L321" s="82">
        <f>SUM(L304:L320)</f>
        <v>260872.23852675001</v>
      </c>
      <c r="N321" s="82">
        <f>SUM(N304:N320)</f>
        <v>144929.02140375006</v>
      </c>
      <c r="P321" s="246">
        <f>SUM(P304:P320)</f>
        <v>145240</v>
      </c>
      <c r="Q321" s="69"/>
      <c r="R321" s="247">
        <f t="shared" si="157"/>
        <v>310.97859624994453</v>
      </c>
      <c r="S321" s="77"/>
      <c r="T321" s="83">
        <f t="shared" si="158"/>
        <v>2.1457303253542698E-3</v>
      </c>
      <c r="U321" s="69"/>
      <c r="V321" s="246">
        <f>SUM(V304:V320)</f>
        <v>3631</v>
      </c>
      <c r="W321" s="266"/>
      <c r="X321" s="266"/>
      <c r="Y321" s="266"/>
      <c r="Z321" s="266"/>
      <c r="AA321" s="266"/>
      <c r="AB321" s="266"/>
      <c r="AC321" s="266"/>
      <c r="AD321" s="266"/>
      <c r="AE321" s="266"/>
      <c r="AF321" s="266"/>
      <c r="AG321" s="266"/>
      <c r="AH321" s="266"/>
      <c r="AI321" s="266"/>
      <c r="AJ321" s="266"/>
      <c r="AK321" s="72"/>
      <c r="AL321" s="72"/>
    </row>
    <row r="322" spans="2:38" s="68" customFormat="1">
      <c r="C322" s="73"/>
      <c r="D322" s="73"/>
      <c r="E322" s="73"/>
      <c r="F322" s="76"/>
      <c r="G322" s="76"/>
      <c r="H322" s="80"/>
      <c r="I322" s="72"/>
      <c r="J322" s="72"/>
      <c r="K322" s="72"/>
      <c r="P322" s="81"/>
      <c r="Q322" s="69"/>
      <c r="R322" s="74"/>
      <c r="S322" s="77"/>
      <c r="T322" s="75"/>
      <c r="U322" s="69"/>
      <c r="V322" s="81"/>
      <c r="W322" s="287"/>
      <c r="X322" s="287"/>
      <c r="Y322" s="287"/>
      <c r="Z322" s="287"/>
      <c r="AA322" s="287"/>
      <c r="AB322" s="287"/>
      <c r="AC322" s="287"/>
      <c r="AD322" s="287"/>
      <c r="AE322" s="287"/>
      <c r="AF322" s="287"/>
      <c r="AG322" s="287"/>
      <c r="AH322" s="287"/>
      <c r="AI322" s="287"/>
      <c r="AJ322" s="287"/>
      <c r="AK322" s="72"/>
      <c r="AL322" s="72"/>
    </row>
    <row r="323" spans="2:38" s="68" customFormat="1">
      <c r="B323" s="68" t="s">
        <v>1476</v>
      </c>
      <c r="C323" s="73" t="s">
        <v>1641</v>
      </c>
      <c r="D323" s="73" t="s">
        <v>1532</v>
      </c>
      <c r="E323" s="73" t="s">
        <v>1642</v>
      </c>
      <c r="F323" s="102">
        <v>3041</v>
      </c>
      <c r="G323" s="102">
        <v>17455</v>
      </c>
      <c r="H323" s="80">
        <f t="shared" ref="H323:H355" si="159">G323/F323</f>
        <v>5.7398881946728046</v>
      </c>
      <c r="I323" s="72"/>
      <c r="J323" s="104">
        <f t="shared" ref="J323:J335" si="160">$J$27</f>
        <v>2.4500000000000001E-2</v>
      </c>
      <c r="K323" s="72"/>
      <c r="L323" s="69">
        <f t="shared" ref="L323:L335" si="161">G323*((1+J323)^2)</f>
        <v>18320.772363749998</v>
      </c>
      <c r="N323" s="69">
        <f t="shared" ref="N323:N335" si="162">L323/$N$6</f>
        <v>10178.20686875</v>
      </c>
      <c r="P323" s="81">
        <f t="shared" si="81"/>
        <v>10200</v>
      </c>
      <c r="Q323" s="69"/>
      <c r="R323" s="74">
        <f t="shared" si="157"/>
        <v>21.793131250000442</v>
      </c>
      <c r="S323" s="77"/>
      <c r="T323" s="75">
        <f t="shared" si="158"/>
        <v>2.1411562499197749E-3</v>
      </c>
      <c r="U323" s="69"/>
      <c r="V323" s="81">
        <f t="shared" ref="V323:V335" si="163">P323/40</f>
        <v>255</v>
      </c>
      <c r="W323" s="287"/>
      <c r="X323" s="287"/>
      <c r="Y323" s="287"/>
      <c r="Z323" s="287"/>
      <c r="AA323" s="287"/>
      <c r="AB323" s="287"/>
      <c r="AC323" s="287"/>
      <c r="AD323" s="287"/>
      <c r="AE323" s="287"/>
      <c r="AF323" s="287"/>
      <c r="AG323" s="287"/>
      <c r="AH323" s="287"/>
      <c r="AI323" s="287"/>
      <c r="AJ323" s="287"/>
      <c r="AK323" s="72"/>
      <c r="AL323" s="72"/>
    </row>
    <row r="324" spans="2:38" s="68" customFormat="1">
      <c r="B324" s="68" t="s">
        <v>1476</v>
      </c>
      <c r="C324" s="73" t="s">
        <v>1641</v>
      </c>
      <c r="D324" s="73" t="s">
        <v>1532</v>
      </c>
      <c r="E324" s="73" t="s">
        <v>1643</v>
      </c>
      <c r="F324" s="102">
        <v>2516</v>
      </c>
      <c r="G324" s="102">
        <v>13549</v>
      </c>
      <c r="H324" s="80">
        <f t="shared" si="159"/>
        <v>5.3851351351351351</v>
      </c>
      <c r="I324" s="72"/>
      <c r="J324" s="104">
        <f t="shared" si="160"/>
        <v>2.4500000000000001E-2</v>
      </c>
      <c r="K324" s="72"/>
      <c r="L324" s="69">
        <f t="shared" si="161"/>
        <v>14221.033787249999</v>
      </c>
      <c r="N324" s="69">
        <f t="shared" si="162"/>
        <v>7900.5743262499991</v>
      </c>
      <c r="P324" s="81">
        <f t="shared" si="81"/>
        <v>7920</v>
      </c>
      <c r="Q324" s="69"/>
      <c r="R324" s="74">
        <f t="shared" si="157"/>
        <v>19.425673750000897</v>
      </c>
      <c r="S324" s="77"/>
      <c r="T324" s="75">
        <f t="shared" si="158"/>
        <v>2.4587672930888402E-3</v>
      </c>
      <c r="U324" s="69"/>
      <c r="V324" s="81">
        <f t="shared" si="163"/>
        <v>198</v>
      </c>
      <c r="W324" s="287"/>
      <c r="X324" s="287"/>
      <c r="Y324" s="287"/>
      <c r="Z324" s="287"/>
      <c r="AA324" s="287"/>
      <c r="AB324" s="287"/>
      <c r="AC324" s="287"/>
      <c r="AD324" s="287"/>
      <c r="AE324" s="287"/>
      <c r="AF324" s="287"/>
      <c r="AG324" s="287"/>
      <c r="AH324" s="287"/>
      <c r="AI324" s="287"/>
      <c r="AJ324" s="287"/>
      <c r="AK324" s="72"/>
      <c r="AL324" s="72"/>
    </row>
    <row r="325" spans="2:38" s="68" customFormat="1">
      <c r="B325" s="68" t="s">
        <v>1476</v>
      </c>
      <c r="C325" s="73" t="s">
        <v>1641</v>
      </c>
      <c r="D325" s="73" t="s">
        <v>1532</v>
      </c>
      <c r="E325" s="73" t="s">
        <v>1644</v>
      </c>
      <c r="F325" s="102">
        <v>1403</v>
      </c>
      <c r="G325" s="102">
        <v>8099</v>
      </c>
      <c r="H325" s="80">
        <f t="shared" si="159"/>
        <v>5.772630078403421</v>
      </c>
      <c r="I325" s="72"/>
      <c r="J325" s="104">
        <f t="shared" si="160"/>
        <v>2.4500000000000001E-2</v>
      </c>
      <c r="K325" s="72"/>
      <c r="L325" s="69">
        <f t="shared" si="161"/>
        <v>8500.7124247499996</v>
      </c>
      <c r="N325" s="69">
        <f t="shared" si="162"/>
        <v>4722.6180137499996</v>
      </c>
      <c r="P325" s="81">
        <f t="shared" si="81"/>
        <v>4760</v>
      </c>
      <c r="Q325" s="69"/>
      <c r="R325" s="74">
        <f t="shared" si="157"/>
        <v>37.381986250000409</v>
      </c>
      <c r="S325" s="77"/>
      <c r="T325" s="75">
        <f t="shared" si="158"/>
        <v>7.915521886623476E-3</v>
      </c>
      <c r="U325" s="69"/>
      <c r="V325" s="81">
        <f t="shared" si="163"/>
        <v>119</v>
      </c>
      <c r="W325" s="287"/>
      <c r="X325" s="287"/>
      <c r="Y325" s="287"/>
      <c r="Z325" s="287"/>
      <c r="AA325" s="287"/>
      <c r="AB325" s="287"/>
      <c r="AC325" s="287"/>
      <c r="AD325" s="287"/>
      <c r="AE325" s="287"/>
      <c r="AF325" s="287"/>
      <c r="AG325" s="287"/>
      <c r="AH325" s="287"/>
      <c r="AI325" s="287"/>
      <c r="AJ325" s="287"/>
      <c r="AK325" s="72"/>
      <c r="AL325" s="72"/>
    </row>
    <row r="326" spans="2:38" s="68" customFormat="1">
      <c r="B326" s="68" t="s">
        <v>1476</v>
      </c>
      <c r="C326" s="73" t="s">
        <v>1641</v>
      </c>
      <c r="D326" s="73" t="s">
        <v>1532</v>
      </c>
      <c r="E326" s="73" t="s">
        <v>1604</v>
      </c>
      <c r="F326" s="102">
        <v>4785</v>
      </c>
      <c r="G326" s="102">
        <v>27181</v>
      </c>
      <c r="H326" s="80">
        <f t="shared" si="159"/>
        <v>5.6804597701149424</v>
      </c>
      <c r="I326" s="72"/>
      <c r="J326" s="104">
        <f t="shared" si="160"/>
        <v>2.4500000000000001E-2</v>
      </c>
      <c r="K326" s="72"/>
      <c r="L326" s="69">
        <f t="shared" si="161"/>
        <v>28529.184395249998</v>
      </c>
      <c r="N326" s="69">
        <f t="shared" si="162"/>
        <v>15849.546886249998</v>
      </c>
      <c r="P326" s="81">
        <f t="shared" si="81"/>
        <v>15880</v>
      </c>
      <c r="Q326" s="69"/>
      <c r="R326" s="74">
        <f t="shared" si="157"/>
        <v>30.453113750001648</v>
      </c>
      <c r="S326" s="77"/>
      <c r="T326" s="75">
        <f t="shared" si="158"/>
        <v>1.9213870256707922E-3</v>
      </c>
      <c r="U326" s="69"/>
      <c r="V326" s="81">
        <f t="shared" si="163"/>
        <v>397</v>
      </c>
      <c r="W326" s="287"/>
      <c r="X326" s="287"/>
      <c r="Y326" s="287"/>
      <c r="Z326" s="287"/>
      <c r="AA326" s="287"/>
      <c r="AB326" s="287"/>
      <c r="AC326" s="287"/>
      <c r="AD326" s="287"/>
      <c r="AE326" s="287"/>
      <c r="AF326" s="287"/>
      <c r="AG326" s="287"/>
      <c r="AH326" s="287"/>
      <c r="AI326" s="287"/>
      <c r="AJ326" s="287"/>
      <c r="AK326" s="72"/>
      <c r="AL326" s="72"/>
    </row>
    <row r="327" spans="2:38" s="68" customFormat="1">
      <c r="B327" s="68" t="s">
        <v>1476</v>
      </c>
      <c r="C327" s="73" t="s">
        <v>1641</v>
      </c>
      <c r="D327" s="73" t="s">
        <v>1532</v>
      </c>
      <c r="E327" s="73" t="s">
        <v>1645</v>
      </c>
      <c r="F327" s="102">
        <v>7998</v>
      </c>
      <c r="G327" s="102">
        <v>40631</v>
      </c>
      <c r="H327" s="80">
        <f t="shared" si="159"/>
        <v>5.080145036259065</v>
      </c>
      <c r="I327" s="72"/>
      <c r="J327" s="104">
        <f t="shared" si="160"/>
        <v>2.4500000000000001E-2</v>
      </c>
      <c r="K327" s="72"/>
      <c r="L327" s="69">
        <f t="shared" si="161"/>
        <v>42646.307757749993</v>
      </c>
      <c r="N327" s="69">
        <f t="shared" si="162"/>
        <v>23692.393198749996</v>
      </c>
      <c r="P327" s="81">
        <f t="shared" ref="P327:P390" si="164">ROUNDUP(N327/40,0)*40</f>
        <v>23720</v>
      </c>
      <c r="Q327" s="69"/>
      <c r="R327" s="74">
        <f t="shared" si="157"/>
        <v>27.606801250003628</v>
      </c>
      <c r="S327" s="77"/>
      <c r="T327" s="75">
        <f t="shared" si="158"/>
        <v>1.1652179253660265E-3</v>
      </c>
      <c r="U327" s="69"/>
      <c r="V327" s="81">
        <f t="shared" si="163"/>
        <v>593</v>
      </c>
      <c r="W327" s="287"/>
      <c r="X327" s="287"/>
      <c r="Y327" s="287"/>
      <c r="Z327" s="287"/>
      <c r="AA327" s="287"/>
      <c r="AB327" s="287"/>
      <c r="AC327" s="287"/>
      <c r="AD327" s="287"/>
      <c r="AE327" s="287"/>
      <c r="AF327" s="287"/>
      <c r="AG327" s="287"/>
      <c r="AH327" s="287"/>
      <c r="AI327" s="287"/>
      <c r="AJ327" s="287"/>
      <c r="AK327" s="72"/>
      <c r="AL327" s="72"/>
    </row>
    <row r="328" spans="2:38" s="68" customFormat="1">
      <c r="B328" s="68" t="s">
        <v>1476</v>
      </c>
      <c r="C328" s="73" t="s">
        <v>1641</v>
      </c>
      <c r="D328" s="73" t="s">
        <v>1532</v>
      </c>
      <c r="E328" s="73" t="s">
        <v>1646</v>
      </c>
      <c r="F328" s="102">
        <v>2984</v>
      </c>
      <c r="G328" s="102">
        <v>17131</v>
      </c>
      <c r="H328" s="80">
        <f t="shared" si="159"/>
        <v>5.7409517426273462</v>
      </c>
      <c r="I328" s="72"/>
      <c r="J328" s="104">
        <f t="shared" si="160"/>
        <v>2.4500000000000001E-2</v>
      </c>
      <c r="K328" s="72"/>
      <c r="L328" s="69">
        <f t="shared" si="161"/>
        <v>17980.70188275</v>
      </c>
      <c r="N328" s="69">
        <f t="shared" si="162"/>
        <v>9989.278823749999</v>
      </c>
      <c r="P328" s="81">
        <f t="shared" si="164"/>
        <v>10000</v>
      </c>
      <c r="Q328" s="69"/>
      <c r="R328" s="74">
        <f t="shared" si="157"/>
        <v>10.721176250001008</v>
      </c>
      <c r="S328" s="77"/>
      <c r="T328" s="75">
        <f t="shared" si="158"/>
        <v>1.0732682948553691E-3</v>
      </c>
      <c r="U328" s="69"/>
      <c r="V328" s="81">
        <f t="shared" si="163"/>
        <v>250</v>
      </c>
      <c r="W328" s="287"/>
      <c r="X328" s="287"/>
      <c r="Y328" s="287"/>
      <c r="Z328" s="287"/>
      <c r="AA328" s="287"/>
      <c r="AB328" s="287"/>
      <c r="AC328" s="287"/>
      <c r="AD328" s="287"/>
      <c r="AE328" s="287"/>
      <c r="AF328" s="287"/>
      <c r="AG328" s="287"/>
      <c r="AH328" s="287"/>
      <c r="AI328" s="287"/>
      <c r="AJ328" s="287"/>
      <c r="AK328" s="72"/>
      <c r="AL328" s="72"/>
    </row>
    <row r="329" spans="2:38" s="68" customFormat="1">
      <c r="B329" s="68" t="s">
        <v>1476</v>
      </c>
      <c r="C329" s="73" t="s">
        <v>1641</v>
      </c>
      <c r="D329" s="73" t="s">
        <v>1532</v>
      </c>
      <c r="E329" s="73" t="s">
        <v>1647</v>
      </c>
      <c r="F329" s="102">
        <v>7574</v>
      </c>
      <c r="G329" s="102">
        <v>42195</v>
      </c>
      <c r="H329" s="80">
        <f t="shared" si="159"/>
        <v>5.5710324795352522</v>
      </c>
      <c r="I329" s="72"/>
      <c r="J329" s="104">
        <f t="shared" si="160"/>
        <v>2.4500000000000001E-2</v>
      </c>
      <c r="K329" s="72"/>
      <c r="L329" s="69">
        <f t="shared" si="161"/>
        <v>44287.882548749993</v>
      </c>
      <c r="N329" s="69">
        <f t="shared" si="162"/>
        <v>24604.379193749995</v>
      </c>
      <c r="P329" s="81">
        <f t="shared" si="164"/>
        <v>24640</v>
      </c>
      <c r="Q329" s="69"/>
      <c r="R329" s="74">
        <f t="shared" si="157"/>
        <v>35.620806250004534</v>
      </c>
      <c r="S329" s="77"/>
      <c r="T329" s="75">
        <f t="shared" si="158"/>
        <v>1.4477425327216926E-3</v>
      </c>
      <c r="U329" s="69"/>
      <c r="V329" s="81">
        <f t="shared" si="163"/>
        <v>616</v>
      </c>
      <c r="W329" s="287"/>
      <c r="X329" s="287"/>
      <c r="Y329" s="287"/>
      <c r="Z329" s="287"/>
      <c r="AA329" s="287"/>
      <c r="AB329" s="287"/>
      <c r="AC329" s="287"/>
      <c r="AD329" s="287"/>
      <c r="AE329" s="287"/>
      <c r="AF329" s="287"/>
      <c r="AG329" s="287"/>
      <c r="AH329" s="287"/>
      <c r="AI329" s="287"/>
      <c r="AJ329" s="287"/>
      <c r="AK329" s="72"/>
      <c r="AL329" s="72"/>
    </row>
    <row r="330" spans="2:38" s="68" customFormat="1">
      <c r="B330" s="68" t="s">
        <v>1476</v>
      </c>
      <c r="C330" s="73" t="s">
        <v>1641</v>
      </c>
      <c r="D330" s="73" t="s">
        <v>1532</v>
      </c>
      <c r="E330" s="73" t="s">
        <v>1648</v>
      </c>
      <c r="F330" s="102">
        <v>4260</v>
      </c>
      <c r="G330" s="102">
        <v>24005</v>
      </c>
      <c r="H330" s="80">
        <f t="shared" si="159"/>
        <v>5.634976525821596</v>
      </c>
      <c r="I330" s="72"/>
      <c r="J330" s="104">
        <f t="shared" si="160"/>
        <v>2.4500000000000001E-2</v>
      </c>
      <c r="K330" s="72"/>
      <c r="L330" s="69">
        <f t="shared" si="161"/>
        <v>25195.654001249997</v>
      </c>
      <c r="N330" s="69">
        <f t="shared" si="162"/>
        <v>13997.585556249998</v>
      </c>
      <c r="P330" s="81">
        <f t="shared" si="164"/>
        <v>14000</v>
      </c>
      <c r="Q330" s="69"/>
      <c r="R330" s="74">
        <f t="shared" si="157"/>
        <v>2.4144437500017375</v>
      </c>
      <c r="S330" s="77"/>
      <c r="T330" s="75">
        <f t="shared" si="158"/>
        <v>1.7249001553154824E-4</v>
      </c>
      <c r="U330" s="69"/>
      <c r="V330" s="81">
        <f t="shared" si="163"/>
        <v>350</v>
      </c>
      <c r="W330" s="287"/>
      <c r="X330" s="287"/>
      <c r="Y330" s="287"/>
      <c r="Z330" s="287"/>
      <c r="AA330" s="287"/>
      <c r="AB330" s="287"/>
      <c r="AC330" s="287"/>
      <c r="AD330" s="287"/>
      <c r="AE330" s="287"/>
      <c r="AF330" s="287"/>
      <c r="AG330" s="287"/>
      <c r="AH330" s="287"/>
      <c r="AI330" s="287"/>
      <c r="AJ330" s="287"/>
      <c r="AK330" s="72"/>
      <c r="AL330" s="72"/>
    </row>
    <row r="331" spans="2:38" s="68" customFormat="1">
      <c r="B331" s="68" t="s">
        <v>1476</v>
      </c>
      <c r="C331" s="73" t="s">
        <v>1641</v>
      </c>
      <c r="D331" s="73" t="s">
        <v>1532</v>
      </c>
      <c r="E331" s="73" t="s">
        <v>1649</v>
      </c>
      <c r="F331" s="102">
        <v>3655</v>
      </c>
      <c r="G331" s="102">
        <v>19682</v>
      </c>
      <c r="H331" s="80">
        <f t="shared" si="159"/>
        <v>5.3849521203830371</v>
      </c>
      <c r="I331" s="72"/>
      <c r="J331" s="104">
        <f t="shared" si="160"/>
        <v>2.4500000000000001E-2</v>
      </c>
      <c r="K331" s="72"/>
      <c r="L331" s="69">
        <f t="shared" si="161"/>
        <v>20658.232120499997</v>
      </c>
      <c r="N331" s="69">
        <f t="shared" si="162"/>
        <v>11476.795622499998</v>
      </c>
      <c r="P331" s="81">
        <f t="shared" si="164"/>
        <v>11480</v>
      </c>
      <c r="Q331" s="69"/>
      <c r="R331" s="74">
        <f t="shared" si="157"/>
        <v>3.2043775000020105</v>
      </c>
      <c r="S331" s="77"/>
      <c r="T331" s="75">
        <f t="shared" si="158"/>
        <v>2.7920489354362127E-4</v>
      </c>
      <c r="U331" s="69"/>
      <c r="V331" s="81">
        <f t="shared" si="163"/>
        <v>287</v>
      </c>
      <c r="W331" s="287"/>
      <c r="X331" s="287"/>
      <c r="Y331" s="287"/>
      <c r="Z331" s="287"/>
      <c r="AA331" s="287"/>
      <c r="AB331" s="287"/>
      <c r="AC331" s="287"/>
      <c r="AD331" s="287"/>
      <c r="AE331" s="287"/>
      <c r="AF331" s="287"/>
      <c r="AG331" s="287"/>
      <c r="AH331" s="287"/>
      <c r="AI331" s="287"/>
      <c r="AJ331" s="287"/>
      <c r="AK331" s="72"/>
      <c r="AL331" s="72"/>
    </row>
    <row r="332" spans="2:38" s="68" customFormat="1">
      <c r="B332" s="68" t="s">
        <v>1476</v>
      </c>
      <c r="C332" s="73" t="s">
        <v>1641</v>
      </c>
      <c r="D332" s="73" t="s">
        <v>1532</v>
      </c>
      <c r="E332" s="73" t="s">
        <v>1650</v>
      </c>
      <c r="F332" s="102">
        <v>9903</v>
      </c>
      <c r="G332" s="102">
        <v>51018</v>
      </c>
      <c r="H332" s="80">
        <f t="shared" si="159"/>
        <v>5.1517721902453806</v>
      </c>
      <c r="I332" s="72"/>
      <c r="J332" s="104">
        <f t="shared" si="160"/>
        <v>2.4500000000000001E-2</v>
      </c>
      <c r="K332" s="72"/>
      <c r="L332" s="69">
        <f t="shared" si="161"/>
        <v>53548.505554499992</v>
      </c>
      <c r="N332" s="69">
        <f t="shared" si="162"/>
        <v>29749.169752499995</v>
      </c>
      <c r="P332" s="81">
        <f t="shared" si="164"/>
        <v>29760</v>
      </c>
      <c r="Q332" s="69"/>
      <c r="R332" s="74">
        <f t="shared" si="157"/>
        <v>10.830247500005498</v>
      </c>
      <c r="S332" s="77"/>
      <c r="T332" s="75">
        <f t="shared" si="158"/>
        <v>3.6405209254941878E-4</v>
      </c>
      <c r="U332" s="69"/>
      <c r="V332" s="81">
        <f t="shared" si="163"/>
        <v>744</v>
      </c>
      <c r="W332" s="287"/>
      <c r="X332" s="287"/>
      <c r="Y332" s="287"/>
      <c r="Z332" s="287"/>
      <c r="AA332" s="287"/>
      <c r="AB332" s="287"/>
      <c r="AC332" s="287"/>
      <c r="AD332" s="287"/>
      <c r="AE332" s="287"/>
      <c r="AF332" s="287"/>
      <c r="AG332" s="287"/>
      <c r="AH332" s="287"/>
      <c r="AI332" s="287"/>
      <c r="AJ332" s="287"/>
      <c r="AK332" s="72"/>
      <c r="AL332" s="72"/>
    </row>
    <row r="333" spans="2:38" s="68" customFormat="1">
      <c r="B333" s="68" t="s">
        <v>1476</v>
      </c>
      <c r="C333" s="73" t="s">
        <v>1641</v>
      </c>
      <c r="D333" s="73" t="s">
        <v>1532</v>
      </c>
      <c r="E333" s="73" t="s">
        <v>1651</v>
      </c>
      <c r="F333" s="102">
        <v>6125</v>
      </c>
      <c r="G333" s="102">
        <v>31854</v>
      </c>
      <c r="H333" s="80">
        <f t="shared" si="159"/>
        <v>5.2006530612244894</v>
      </c>
      <c r="I333" s="72"/>
      <c r="J333" s="104">
        <f t="shared" si="160"/>
        <v>2.4500000000000001E-2</v>
      </c>
      <c r="K333" s="72"/>
      <c r="L333" s="69">
        <f t="shared" si="161"/>
        <v>33433.966363499996</v>
      </c>
      <c r="N333" s="69">
        <f t="shared" si="162"/>
        <v>18574.425757499997</v>
      </c>
      <c r="P333" s="81">
        <f t="shared" si="164"/>
        <v>18600</v>
      </c>
      <c r="Q333" s="69"/>
      <c r="R333" s="74">
        <f t="shared" si="157"/>
        <v>25.574242500002583</v>
      </c>
      <c r="S333" s="77"/>
      <c r="T333" s="75">
        <f t="shared" si="158"/>
        <v>1.376852390156729E-3</v>
      </c>
      <c r="U333" s="69"/>
      <c r="V333" s="81">
        <f t="shared" si="163"/>
        <v>465</v>
      </c>
      <c r="W333" s="287"/>
      <c r="X333" s="287"/>
      <c r="Y333" s="287"/>
      <c r="Z333" s="287"/>
      <c r="AA333" s="287"/>
      <c r="AB333" s="287"/>
      <c r="AC333" s="287"/>
      <c r="AD333" s="287"/>
      <c r="AE333" s="287"/>
      <c r="AF333" s="287"/>
      <c r="AG333" s="287"/>
      <c r="AH333" s="287"/>
      <c r="AI333" s="287"/>
      <c r="AJ333" s="287"/>
      <c r="AK333" s="72"/>
      <c r="AL333" s="72"/>
    </row>
    <row r="334" spans="2:38" s="68" customFormat="1">
      <c r="B334" s="68" t="s">
        <v>1476</v>
      </c>
      <c r="C334" s="73" t="s">
        <v>1641</v>
      </c>
      <c r="D334" s="73" t="s">
        <v>1532</v>
      </c>
      <c r="E334" s="73" t="s">
        <v>1652</v>
      </c>
      <c r="F334" s="102">
        <v>5893</v>
      </c>
      <c r="G334" s="102">
        <v>30836</v>
      </c>
      <c r="H334" s="80">
        <f t="shared" si="159"/>
        <v>5.2326489054810796</v>
      </c>
      <c r="I334" s="72"/>
      <c r="J334" s="104">
        <f t="shared" si="160"/>
        <v>2.4500000000000001E-2</v>
      </c>
      <c r="K334" s="72"/>
      <c r="L334" s="69">
        <f t="shared" si="161"/>
        <v>32365.473308999997</v>
      </c>
      <c r="N334" s="69">
        <f t="shared" si="162"/>
        <v>17980.818504999999</v>
      </c>
      <c r="P334" s="81">
        <f t="shared" si="164"/>
        <v>18000</v>
      </c>
      <c r="Q334" s="69"/>
      <c r="R334" s="74">
        <f t="shared" si="157"/>
        <v>19.181495000000723</v>
      </c>
      <c r="S334" s="77"/>
      <c r="T334" s="75">
        <f t="shared" si="158"/>
        <v>1.066775408175487E-3</v>
      </c>
      <c r="U334" s="69"/>
      <c r="V334" s="81">
        <f t="shared" si="163"/>
        <v>450</v>
      </c>
      <c r="W334" s="287"/>
      <c r="X334" s="287"/>
      <c r="Y334" s="287"/>
      <c r="Z334" s="287"/>
      <c r="AA334" s="287"/>
      <c r="AB334" s="287"/>
      <c r="AC334" s="287"/>
      <c r="AD334" s="287"/>
      <c r="AE334" s="287"/>
      <c r="AF334" s="287"/>
      <c r="AG334" s="287"/>
      <c r="AH334" s="287"/>
      <c r="AI334" s="287"/>
      <c r="AJ334" s="287"/>
      <c r="AK334" s="72"/>
      <c r="AL334" s="72"/>
    </row>
    <row r="335" spans="2:38" s="68" customFormat="1">
      <c r="B335" s="68" t="s">
        <v>1476</v>
      </c>
      <c r="C335" s="73" t="s">
        <v>1641</v>
      </c>
      <c r="D335" s="73" t="s">
        <v>1532</v>
      </c>
      <c r="E335" s="73" t="s">
        <v>1653</v>
      </c>
      <c r="F335" s="102">
        <v>874</v>
      </c>
      <c r="G335" s="102">
        <v>5020</v>
      </c>
      <c r="H335" s="80">
        <f t="shared" si="159"/>
        <v>5.7437070938215102</v>
      </c>
      <c r="I335" s="72"/>
      <c r="J335" s="104">
        <f t="shared" si="160"/>
        <v>2.4500000000000001E-2</v>
      </c>
      <c r="K335" s="72"/>
      <c r="L335" s="69">
        <f t="shared" si="161"/>
        <v>5268.9932549999994</v>
      </c>
      <c r="N335" s="69">
        <f t="shared" si="162"/>
        <v>2927.2184749999997</v>
      </c>
      <c r="P335" s="81">
        <f t="shared" si="164"/>
        <v>2960</v>
      </c>
      <c r="Q335" s="69"/>
      <c r="R335" s="74">
        <f t="shared" si="157"/>
        <v>32.781525000000329</v>
      </c>
      <c r="S335" s="77"/>
      <c r="T335" s="75">
        <f t="shared" si="158"/>
        <v>1.1198865161576413E-2</v>
      </c>
      <c r="U335" s="69"/>
      <c r="V335" s="81">
        <f t="shared" si="163"/>
        <v>74</v>
      </c>
      <c r="W335" s="287"/>
      <c r="X335" s="287"/>
      <c r="Y335" s="287"/>
      <c r="Z335" s="287"/>
      <c r="AA335" s="287"/>
      <c r="AB335" s="287"/>
      <c r="AC335" s="287"/>
      <c r="AD335" s="287"/>
      <c r="AE335" s="287"/>
      <c r="AF335" s="287"/>
      <c r="AG335" s="287"/>
      <c r="AH335" s="287"/>
      <c r="AI335" s="287"/>
      <c r="AJ335" s="287"/>
      <c r="AK335" s="72"/>
      <c r="AL335" s="72"/>
    </row>
    <row r="336" spans="2:38" s="68" customFormat="1" ht="15" thickBot="1">
      <c r="B336" s="95" t="s">
        <v>1476</v>
      </c>
      <c r="C336" s="96" t="s">
        <v>1641</v>
      </c>
      <c r="D336" s="96" t="s">
        <v>1532</v>
      </c>
      <c r="E336" s="73"/>
      <c r="F336" s="84">
        <f>SUM(F323:F335)</f>
        <v>61011</v>
      </c>
      <c r="G336" s="84">
        <f>SUM(G323:G335)</f>
        <v>328656</v>
      </c>
      <c r="H336" s="159">
        <f t="shared" si="159"/>
        <v>5.3868318827752368</v>
      </c>
      <c r="I336" s="72"/>
      <c r="J336" s="95"/>
      <c r="K336" s="72"/>
      <c r="L336" s="84">
        <f>SUM(L323:L335)</f>
        <v>344957.41976399993</v>
      </c>
      <c r="N336" s="84">
        <f>SUM(N323:N335)</f>
        <v>191643.01097999996</v>
      </c>
      <c r="P336" s="248">
        <f>SUM(P323:P335)</f>
        <v>191920</v>
      </c>
      <c r="Q336" s="69"/>
      <c r="R336" s="252">
        <f t="shared" si="157"/>
        <v>276.98902000003727</v>
      </c>
      <c r="S336" s="77"/>
      <c r="T336" s="85">
        <f t="shared" si="158"/>
        <v>1.4453384894320205E-3</v>
      </c>
      <c r="U336" s="69"/>
      <c r="V336" s="248">
        <f>SUM(V323:V335)</f>
        <v>4798</v>
      </c>
      <c r="W336" s="266"/>
      <c r="X336" s="266"/>
      <c r="Y336" s="266"/>
      <c r="Z336" s="266"/>
      <c r="AA336" s="266"/>
      <c r="AB336" s="266"/>
      <c r="AC336" s="266"/>
      <c r="AD336" s="266"/>
      <c r="AE336" s="266"/>
      <c r="AF336" s="266"/>
      <c r="AG336" s="266"/>
      <c r="AH336" s="266"/>
      <c r="AI336" s="266"/>
      <c r="AJ336" s="266"/>
      <c r="AK336" s="72"/>
      <c r="AL336" s="72"/>
    </row>
    <row r="337" spans="2:38" s="68" customFormat="1">
      <c r="B337" s="68" t="s">
        <v>1476</v>
      </c>
      <c r="C337" s="73" t="s">
        <v>1641</v>
      </c>
      <c r="D337" s="73" t="s">
        <v>1654</v>
      </c>
      <c r="E337" s="73" t="s">
        <v>1655</v>
      </c>
      <c r="F337" s="102">
        <v>6713</v>
      </c>
      <c r="G337" s="102">
        <v>35367</v>
      </c>
      <c r="H337" s="80">
        <f t="shared" si="159"/>
        <v>5.2684343810516907</v>
      </c>
      <c r="I337" s="72"/>
      <c r="J337" s="104">
        <f t="shared" ref="J337:J349" si="165">$J$27</f>
        <v>2.4500000000000001E-2</v>
      </c>
      <c r="K337" s="72"/>
      <c r="L337" s="69">
        <f t="shared" ref="L337:L349" si="166">G337*((1+J337)^2)</f>
        <v>37121.212041749997</v>
      </c>
      <c r="N337" s="69">
        <f t="shared" ref="N337:N349" si="167">L337/$N$6</f>
        <v>20622.895578749998</v>
      </c>
      <c r="P337" s="81">
        <f t="shared" si="164"/>
        <v>20640</v>
      </c>
      <c r="Q337" s="69"/>
      <c r="R337" s="74">
        <f t="shared" si="157"/>
        <v>17.104421250001906</v>
      </c>
      <c r="S337" s="77"/>
      <c r="T337" s="75">
        <f t="shared" si="158"/>
        <v>8.2938989748978034E-4</v>
      </c>
      <c r="U337" s="69"/>
      <c r="V337" s="81">
        <f t="shared" ref="V337:V349" si="168">P337/40</f>
        <v>516</v>
      </c>
      <c r="W337" s="287"/>
      <c r="X337" s="287"/>
      <c r="Y337" s="287"/>
      <c r="Z337" s="287"/>
      <c r="AA337" s="287"/>
      <c r="AB337" s="287"/>
      <c r="AC337" s="287"/>
      <c r="AD337" s="287"/>
      <c r="AE337" s="287"/>
      <c r="AF337" s="287"/>
      <c r="AG337" s="287"/>
      <c r="AH337" s="287"/>
      <c r="AI337" s="287"/>
      <c r="AJ337" s="287"/>
      <c r="AK337" s="72"/>
      <c r="AL337" s="72"/>
    </row>
    <row r="338" spans="2:38" s="68" customFormat="1">
      <c r="B338" s="68" t="s">
        <v>1476</v>
      </c>
      <c r="C338" s="73" t="s">
        <v>1641</v>
      </c>
      <c r="D338" s="73" t="s">
        <v>1654</v>
      </c>
      <c r="E338" s="73" t="s">
        <v>1656</v>
      </c>
      <c r="F338" s="102">
        <v>3331</v>
      </c>
      <c r="G338" s="102">
        <v>18489</v>
      </c>
      <c r="H338" s="80">
        <f t="shared" si="159"/>
        <v>5.5505854097868506</v>
      </c>
      <c r="I338" s="72"/>
      <c r="J338" s="104">
        <f t="shared" si="165"/>
        <v>2.4500000000000001E-2</v>
      </c>
      <c r="K338" s="72"/>
      <c r="L338" s="69">
        <f t="shared" si="166"/>
        <v>19406.05902225</v>
      </c>
      <c r="N338" s="69">
        <f t="shared" si="167"/>
        <v>10781.14390125</v>
      </c>
      <c r="P338" s="81">
        <f t="shared" si="164"/>
        <v>10800</v>
      </c>
      <c r="Q338" s="69"/>
      <c r="R338" s="74">
        <f t="shared" si="157"/>
        <v>18.856098750000456</v>
      </c>
      <c r="S338" s="77"/>
      <c r="T338" s="75">
        <f t="shared" si="158"/>
        <v>1.7489886901346544E-3</v>
      </c>
      <c r="U338" s="69"/>
      <c r="V338" s="81">
        <f t="shared" si="168"/>
        <v>270</v>
      </c>
      <c r="W338" s="287"/>
      <c r="X338" s="287"/>
      <c r="Y338" s="287"/>
      <c r="Z338" s="287"/>
      <c r="AA338" s="287"/>
      <c r="AB338" s="287"/>
      <c r="AC338" s="287"/>
      <c r="AD338" s="287"/>
      <c r="AE338" s="287"/>
      <c r="AF338" s="287"/>
      <c r="AG338" s="287"/>
      <c r="AH338" s="287"/>
      <c r="AI338" s="287"/>
      <c r="AJ338" s="287"/>
      <c r="AK338" s="72"/>
      <c r="AL338" s="72"/>
    </row>
    <row r="339" spans="2:38" s="68" customFormat="1">
      <c r="B339" s="68" t="s">
        <v>1476</v>
      </c>
      <c r="C339" s="73" t="s">
        <v>1641</v>
      </c>
      <c r="D339" s="73" t="s">
        <v>1654</v>
      </c>
      <c r="E339" s="73" t="s">
        <v>1657</v>
      </c>
      <c r="F339" s="102">
        <v>3773</v>
      </c>
      <c r="G339" s="102">
        <v>21214</v>
      </c>
      <c r="H339" s="80">
        <f t="shared" si="159"/>
        <v>5.6225815001325206</v>
      </c>
      <c r="I339" s="72"/>
      <c r="J339" s="104">
        <f t="shared" si="165"/>
        <v>2.4500000000000001E-2</v>
      </c>
      <c r="K339" s="72"/>
      <c r="L339" s="69">
        <f t="shared" si="166"/>
        <v>22266.219703499999</v>
      </c>
      <c r="N339" s="69">
        <f t="shared" si="167"/>
        <v>12370.122057499999</v>
      </c>
      <c r="P339" s="81">
        <f t="shared" si="164"/>
        <v>12400</v>
      </c>
      <c r="Q339" s="69"/>
      <c r="R339" s="74">
        <f t="shared" si="157"/>
        <v>29.877942500001154</v>
      </c>
      <c r="S339" s="77"/>
      <c r="T339" s="75">
        <f t="shared" si="158"/>
        <v>2.4153312603642559E-3</v>
      </c>
      <c r="U339" s="69"/>
      <c r="V339" s="81">
        <f t="shared" si="168"/>
        <v>310</v>
      </c>
      <c r="W339" s="287"/>
      <c r="X339" s="287"/>
      <c r="Y339" s="287"/>
      <c r="Z339" s="287"/>
      <c r="AA339" s="287"/>
      <c r="AB339" s="287"/>
      <c r="AC339" s="287"/>
      <c r="AD339" s="287"/>
      <c r="AE339" s="287"/>
      <c r="AF339" s="287"/>
      <c r="AG339" s="287"/>
      <c r="AH339" s="287"/>
      <c r="AI339" s="287"/>
      <c r="AJ339" s="287"/>
      <c r="AK339" s="72"/>
      <c r="AL339" s="72"/>
    </row>
    <row r="340" spans="2:38" s="68" customFormat="1">
      <c r="B340" s="68" t="s">
        <v>1476</v>
      </c>
      <c r="C340" s="73" t="s">
        <v>1641</v>
      </c>
      <c r="D340" s="73" t="s">
        <v>1654</v>
      </c>
      <c r="E340" s="73" t="s">
        <v>1658</v>
      </c>
      <c r="F340" s="102">
        <v>3415</v>
      </c>
      <c r="G340" s="102">
        <v>12945</v>
      </c>
      <c r="H340" s="80">
        <f t="shared" si="159"/>
        <v>3.7906295754026353</v>
      </c>
      <c r="I340" s="72"/>
      <c r="J340" s="104">
        <f t="shared" si="165"/>
        <v>2.4500000000000001E-2</v>
      </c>
      <c r="K340" s="72"/>
      <c r="L340" s="69">
        <f t="shared" si="166"/>
        <v>13587.075236249999</v>
      </c>
      <c r="N340" s="69">
        <f t="shared" si="167"/>
        <v>7548.375131249999</v>
      </c>
      <c r="P340" s="81">
        <f t="shared" si="164"/>
        <v>7560</v>
      </c>
      <c r="Q340" s="69"/>
      <c r="R340" s="74">
        <f t="shared" si="157"/>
        <v>11.624868750001042</v>
      </c>
      <c r="S340" s="77"/>
      <c r="T340" s="75">
        <f t="shared" si="158"/>
        <v>1.5400491559931233E-3</v>
      </c>
      <c r="U340" s="69"/>
      <c r="V340" s="81">
        <f t="shared" si="168"/>
        <v>189</v>
      </c>
      <c r="W340" s="287"/>
      <c r="X340" s="287"/>
      <c r="Y340" s="287"/>
      <c r="Z340" s="287"/>
      <c r="AA340" s="287"/>
      <c r="AB340" s="287"/>
      <c r="AC340" s="287"/>
      <c r="AD340" s="287"/>
      <c r="AE340" s="287"/>
      <c r="AF340" s="287"/>
      <c r="AG340" s="287"/>
      <c r="AH340" s="287"/>
      <c r="AI340" s="287"/>
      <c r="AJ340" s="287"/>
      <c r="AK340" s="72"/>
      <c r="AL340" s="72"/>
    </row>
    <row r="341" spans="2:38" s="68" customFormat="1">
      <c r="B341" s="68" t="s">
        <v>1476</v>
      </c>
      <c r="C341" s="73" t="s">
        <v>1641</v>
      </c>
      <c r="D341" s="73" t="s">
        <v>1654</v>
      </c>
      <c r="E341" s="73" t="s">
        <v>1659</v>
      </c>
      <c r="F341" s="102">
        <v>2749</v>
      </c>
      <c r="G341" s="102">
        <v>11890</v>
      </c>
      <c r="H341" s="80">
        <f t="shared" si="159"/>
        <v>4.325209166969807</v>
      </c>
      <c r="I341" s="72"/>
      <c r="J341" s="104">
        <f t="shared" si="165"/>
        <v>2.4500000000000001E-2</v>
      </c>
      <c r="K341" s="72"/>
      <c r="L341" s="69">
        <f t="shared" si="166"/>
        <v>12479.746972499999</v>
      </c>
      <c r="N341" s="69">
        <f t="shared" si="167"/>
        <v>6933.1927624999989</v>
      </c>
      <c r="P341" s="81">
        <f t="shared" si="164"/>
        <v>6960</v>
      </c>
      <c r="Q341" s="69"/>
      <c r="R341" s="74">
        <f t="shared" si="157"/>
        <v>26.807237500001065</v>
      </c>
      <c r="S341" s="77"/>
      <c r="T341" s="75">
        <f t="shared" si="158"/>
        <v>3.8665068776098477E-3</v>
      </c>
      <c r="U341" s="69"/>
      <c r="V341" s="81">
        <f t="shared" si="168"/>
        <v>174</v>
      </c>
      <c r="W341" s="287"/>
      <c r="X341" s="287"/>
      <c r="Y341" s="287"/>
      <c r="Z341" s="287"/>
      <c r="AA341" s="287"/>
      <c r="AB341" s="287"/>
      <c r="AC341" s="287"/>
      <c r="AD341" s="287"/>
      <c r="AE341" s="287"/>
      <c r="AF341" s="287"/>
      <c r="AG341" s="287"/>
      <c r="AH341" s="287"/>
      <c r="AI341" s="287"/>
      <c r="AJ341" s="287"/>
      <c r="AK341" s="72"/>
      <c r="AL341" s="72"/>
    </row>
    <row r="342" spans="2:38" s="68" customFormat="1">
      <c r="B342" s="68" t="s">
        <v>1476</v>
      </c>
      <c r="C342" s="73" t="s">
        <v>1641</v>
      </c>
      <c r="D342" s="73" t="s">
        <v>1654</v>
      </c>
      <c r="E342" s="73" t="s">
        <v>1660</v>
      </c>
      <c r="F342" s="102">
        <v>1742</v>
      </c>
      <c r="G342" s="102">
        <v>6411</v>
      </c>
      <c r="H342" s="80">
        <f t="shared" si="159"/>
        <v>3.680252583237658</v>
      </c>
      <c r="I342" s="72"/>
      <c r="J342" s="104">
        <f t="shared" si="165"/>
        <v>2.4500000000000001E-2</v>
      </c>
      <c r="K342" s="72"/>
      <c r="L342" s="69">
        <f t="shared" si="166"/>
        <v>6728.9872027499996</v>
      </c>
      <c r="N342" s="69">
        <f t="shared" si="167"/>
        <v>3738.3262237499998</v>
      </c>
      <c r="P342" s="81">
        <f t="shared" si="164"/>
        <v>3760</v>
      </c>
      <c r="Q342" s="69"/>
      <c r="R342" s="74">
        <f t="shared" si="157"/>
        <v>21.673776250000174</v>
      </c>
      <c r="S342" s="77"/>
      <c r="T342" s="75">
        <f t="shared" si="158"/>
        <v>5.7977220158862211E-3</v>
      </c>
      <c r="U342" s="69"/>
      <c r="V342" s="81">
        <f t="shared" si="168"/>
        <v>94</v>
      </c>
      <c r="W342" s="287"/>
      <c r="X342" s="287"/>
      <c r="Y342" s="287"/>
      <c r="Z342" s="287"/>
      <c r="AA342" s="287"/>
      <c r="AB342" s="287"/>
      <c r="AC342" s="287"/>
      <c r="AD342" s="287"/>
      <c r="AE342" s="287"/>
      <c r="AF342" s="287"/>
      <c r="AG342" s="287"/>
      <c r="AH342" s="287"/>
      <c r="AI342" s="287"/>
      <c r="AJ342" s="287"/>
      <c r="AK342" s="72"/>
      <c r="AL342" s="72"/>
    </row>
    <row r="343" spans="2:38" s="68" customFormat="1">
      <c r="B343" s="68" t="s">
        <v>1476</v>
      </c>
      <c r="C343" s="73" t="s">
        <v>1641</v>
      </c>
      <c r="D343" s="73" t="s">
        <v>1654</v>
      </c>
      <c r="E343" s="73" t="s">
        <v>1661</v>
      </c>
      <c r="F343" s="102">
        <v>2508</v>
      </c>
      <c r="G343" s="102">
        <v>13330</v>
      </c>
      <c r="H343" s="80">
        <f t="shared" si="159"/>
        <v>5.3149920255183414</v>
      </c>
      <c r="I343" s="72"/>
      <c r="J343" s="104">
        <f t="shared" si="165"/>
        <v>2.4500000000000001E-2</v>
      </c>
      <c r="K343" s="72"/>
      <c r="L343" s="69">
        <f t="shared" si="166"/>
        <v>13991.171332499998</v>
      </c>
      <c r="N343" s="69">
        <f t="shared" si="167"/>
        <v>7772.8729624999987</v>
      </c>
      <c r="P343" s="81">
        <f t="shared" si="164"/>
        <v>7800</v>
      </c>
      <c r="Q343" s="69"/>
      <c r="R343" s="74">
        <f t="shared" si="157"/>
        <v>27.127037500001279</v>
      </c>
      <c r="S343" s="77"/>
      <c r="T343" s="75">
        <f t="shared" si="158"/>
        <v>3.4899628015117303E-3</v>
      </c>
      <c r="U343" s="69"/>
      <c r="V343" s="81">
        <f t="shared" si="168"/>
        <v>195</v>
      </c>
      <c r="W343" s="287"/>
      <c r="X343" s="287"/>
      <c r="Y343" s="287"/>
      <c r="Z343" s="287"/>
      <c r="AA343" s="287"/>
      <c r="AB343" s="287"/>
      <c r="AC343" s="287"/>
      <c r="AD343" s="287"/>
      <c r="AE343" s="287"/>
      <c r="AF343" s="287"/>
      <c r="AG343" s="287"/>
      <c r="AH343" s="287"/>
      <c r="AI343" s="287"/>
      <c r="AJ343" s="287"/>
      <c r="AK343" s="72"/>
      <c r="AL343" s="72"/>
    </row>
    <row r="344" spans="2:38" s="68" customFormat="1">
      <c r="B344" s="68" t="s">
        <v>1476</v>
      </c>
      <c r="C344" s="73" t="s">
        <v>1641</v>
      </c>
      <c r="D344" s="73" t="s">
        <v>1654</v>
      </c>
      <c r="E344" s="73" t="s">
        <v>1662</v>
      </c>
      <c r="F344" s="102">
        <v>6078</v>
      </c>
      <c r="G344" s="102">
        <v>30009</v>
      </c>
      <c r="H344" s="80">
        <f t="shared" si="159"/>
        <v>4.937314906219151</v>
      </c>
      <c r="I344" s="72"/>
      <c r="J344" s="104">
        <f t="shared" si="165"/>
        <v>2.4500000000000001E-2</v>
      </c>
      <c r="K344" s="72"/>
      <c r="L344" s="69">
        <f t="shared" si="166"/>
        <v>31497.453902249996</v>
      </c>
      <c r="N344" s="69">
        <f t="shared" si="167"/>
        <v>17498.585501249996</v>
      </c>
      <c r="P344" s="81">
        <f t="shared" si="164"/>
        <v>17520</v>
      </c>
      <c r="Q344" s="69"/>
      <c r="R344" s="74">
        <f t="shared" si="157"/>
        <v>21.414498750003986</v>
      </c>
      <c r="S344" s="77"/>
      <c r="T344" s="75">
        <f t="shared" si="158"/>
        <v>1.2237845595276407E-3</v>
      </c>
      <c r="U344" s="69"/>
      <c r="V344" s="81">
        <f t="shared" si="168"/>
        <v>438</v>
      </c>
      <c r="W344" s="287"/>
      <c r="X344" s="287"/>
      <c r="Y344" s="287"/>
      <c r="Z344" s="287"/>
      <c r="AA344" s="287"/>
      <c r="AB344" s="287"/>
      <c r="AC344" s="287"/>
      <c r="AD344" s="287"/>
      <c r="AE344" s="287"/>
      <c r="AF344" s="287"/>
      <c r="AG344" s="287"/>
      <c r="AH344" s="287"/>
      <c r="AI344" s="287"/>
      <c r="AJ344" s="287"/>
      <c r="AK344" s="72"/>
      <c r="AL344" s="72"/>
    </row>
    <row r="345" spans="2:38" s="68" customFormat="1">
      <c r="B345" s="68" t="s">
        <v>1476</v>
      </c>
      <c r="C345" s="73" t="s">
        <v>1641</v>
      </c>
      <c r="D345" s="73" t="s">
        <v>1654</v>
      </c>
      <c r="E345" s="73" t="s">
        <v>1663</v>
      </c>
      <c r="F345" s="102">
        <v>2972</v>
      </c>
      <c r="G345" s="102">
        <v>16734</v>
      </c>
      <c r="H345" s="80">
        <f t="shared" si="159"/>
        <v>5.6305518169582776</v>
      </c>
      <c r="I345" s="72"/>
      <c r="J345" s="104">
        <f t="shared" si="165"/>
        <v>2.4500000000000001E-2</v>
      </c>
      <c r="K345" s="72"/>
      <c r="L345" s="69">
        <f t="shared" si="166"/>
        <v>17564.010583499999</v>
      </c>
      <c r="N345" s="69">
        <f t="shared" si="167"/>
        <v>9757.7836575000001</v>
      </c>
      <c r="P345" s="81">
        <f t="shared" si="164"/>
        <v>9760</v>
      </c>
      <c r="Q345" s="69"/>
      <c r="R345" s="74">
        <f t="shared" si="157"/>
        <v>2.2163424999998824</v>
      </c>
      <c r="S345" s="77"/>
      <c r="T345" s="75">
        <f t="shared" si="158"/>
        <v>2.2713585152058207E-4</v>
      </c>
      <c r="U345" s="69"/>
      <c r="V345" s="81">
        <f t="shared" si="168"/>
        <v>244</v>
      </c>
      <c r="W345" s="287"/>
      <c r="X345" s="287"/>
      <c r="Y345" s="287"/>
      <c r="Z345" s="287"/>
      <c r="AA345" s="287"/>
      <c r="AB345" s="287"/>
      <c r="AC345" s="287"/>
      <c r="AD345" s="287"/>
      <c r="AE345" s="287"/>
      <c r="AF345" s="287"/>
      <c r="AG345" s="287"/>
      <c r="AH345" s="287"/>
      <c r="AI345" s="287"/>
      <c r="AJ345" s="287"/>
      <c r="AK345" s="72"/>
      <c r="AL345" s="72"/>
    </row>
    <row r="346" spans="2:38" s="68" customFormat="1">
      <c r="B346" s="68" t="s">
        <v>1476</v>
      </c>
      <c r="C346" s="73" t="s">
        <v>1641</v>
      </c>
      <c r="D346" s="73" t="s">
        <v>1654</v>
      </c>
      <c r="E346" s="73" t="s">
        <v>1664</v>
      </c>
      <c r="F346" s="102">
        <v>5237</v>
      </c>
      <c r="G346" s="102">
        <v>23559</v>
      </c>
      <c r="H346" s="80">
        <f t="shared" si="159"/>
        <v>4.4985678823754061</v>
      </c>
      <c r="I346" s="72"/>
      <c r="J346" s="104">
        <f t="shared" si="165"/>
        <v>2.4500000000000001E-2</v>
      </c>
      <c r="K346" s="72"/>
      <c r="L346" s="69">
        <f t="shared" si="166"/>
        <v>24727.532289749997</v>
      </c>
      <c r="N346" s="69">
        <f t="shared" si="167"/>
        <v>13737.517938749997</v>
      </c>
      <c r="P346" s="81">
        <f t="shared" si="164"/>
        <v>13760</v>
      </c>
      <c r="Q346" s="69"/>
      <c r="R346" s="74">
        <f t="shared" si="157"/>
        <v>22.482061250002516</v>
      </c>
      <c r="S346" s="77"/>
      <c r="T346" s="75">
        <f t="shared" si="158"/>
        <v>1.6365446327525014E-3</v>
      </c>
      <c r="U346" s="69"/>
      <c r="V346" s="81">
        <f t="shared" si="168"/>
        <v>344</v>
      </c>
      <c r="W346" s="287"/>
      <c r="X346" s="287"/>
      <c r="Y346" s="287"/>
      <c r="Z346" s="287"/>
      <c r="AA346" s="287"/>
      <c r="AB346" s="287"/>
      <c r="AC346" s="287"/>
      <c r="AD346" s="287"/>
      <c r="AE346" s="287"/>
      <c r="AF346" s="287"/>
      <c r="AG346" s="287"/>
      <c r="AH346" s="287"/>
      <c r="AI346" s="287"/>
      <c r="AJ346" s="287"/>
      <c r="AK346" s="72"/>
      <c r="AL346" s="72"/>
    </row>
    <row r="347" spans="2:38" s="68" customFormat="1">
      <c r="B347" s="68" t="s">
        <v>1476</v>
      </c>
      <c r="C347" s="73" t="s">
        <v>1641</v>
      </c>
      <c r="D347" s="73" t="s">
        <v>1654</v>
      </c>
      <c r="E347" s="73" t="s">
        <v>1665</v>
      </c>
      <c r="F347" s="102">
        <v>8757</v>
      </c>
      <c r="G347" s="102">
        <v>47585</v>
      </c>
      <c r="H347" s="80">
        <f t="shared" si="159"/>
        <v>5.4339385634349666</v>
      </c>
      <c r="I347" s="72"/>
      <c r="J347" s="104">
        <f t="shared" si="165"/>
        <v>2.4500000000000001E-2</v>
      </c>
      <c r="K347" s="72"/>
      <c r="L347" s="69">
        <f t="shared" si="166"/>
        <v>49945.227896249999</v>
      </c>
      <c r="N347" s="69">
        <f t="shared" si="167"/>
        <v>27747.348831249998</v>
      </c>
      <c r="P347" s="81">
        <f t="shared" si="164"/>
        <v>27760</v>
      </c>
      <c r="Q347" s="69"/>
      <c r="R347" s="74">
        <f t="shared" si="157"/>
        <v>12.651168750002398</v>
      </c>
      <c r="S347" s="77"/>
      <c r="T347" s="75">
        <f t="shared" si="158"/>
        <v>4.5594153253856909E-4</v>
      </c>
      <c r="U347" s="69"/>
      <c r="V347" s="81">
        <f t="shared" si="168"/>
        <v>694</v>
      </c>
      <c r="W347" s="287"/>
      <c r="X347" s="287"/>
      <c r="Y347" s="287"/>
      <c r="Z347" s="287"/>
      <c r="AA347" s="287"/>
      <c r="AB347" s="287"/>
      <c r="AC347" s="287"/>
      <c r="AD347" s="287"/>
      <c r="AE347" s="287"/>
      <c r="AF347" s="287"/>
      <c r="AG347" s="287"/>
      <c r="AH347" s="287"/>
      <c r="AI347" s="287"/>
      <c r="AJ347" s="287"/>
      <c r="AK347" s="72"/>
      <c r="AL347" s="72"/>
    </row>
    <row r="348" spans="2:38" s="68" customFormat="1">
      <c r="B348" s="68" t="s">
        <v>1476</v>
      </c>
      <c r="C348" s="73" t="s">
        <v>1641</v>
      </c>
      <c r="D348" s="73" t="s">
        <v>1654</v>
      </c>
      <c r="E348" s="73" t="s">
        <v>1666</v>
      </c>
      <c r="F348" s="102">
        <v>4184</v>
      </c>
      <c r="G348" s="102">
        <v>19531</v>
      </c>
      <c r="H348" s="80">
        <f t="shared" si="159"/>
        <v>4.6680210325047797</v>
      </c>
      <c r="I348" s="72"/>
      <c r="J348" s="104">
        <f t="shared" si="165"/>
        <v>2.4500000000000001E-2</v>
      </c>
      <c r="K348" s="72"/>
      <c r="L348" s="69">
        <f t="shared" si="166"/>
        <v>20499.742482749996</v>
      </c>
      <c r="N348" s="69">
        <f t="shared" si="167"/>
        <v>11388.745823749998</v>
      </c>
      <c r="P348" s="81">
        <f t="shared" si="164"/>
        <v>11400</v>
      </c>
      <c r="Q348" s="69"/>
      <c r="R348" s="74">
        <f t="shared" si="157"/>
        <v>11.254176250002274</v>
      </c>
      <c r="S348" s="77"/>
      <c r="T348" s="75">
        <f t="shared" si="158"/>
        <v>9.8818398655740533E-4</v>
      </c>
      <c r="U348" s="69"/>
      <c r="V348" s="81">
        <f t="shared" si="168"/>
        <v>285</v>
      </c>
      <c r="W348" s="287"/>
      <c r="X348" s="287"/>
      <c r="Y348" s="287"/>
      <c r="Z348" s="287"/>
      <c r="AA348" s="287"/>
      <c r="AB348" s="287"/>
      <c r="AC348" s="287"/>
      <c r="AD348" s="287"/>
      <c r="AE348" s="287"/>
      <c r="AF348" s="287"/>
      <c r="AG348" s="287"/>
      <c r="AH348" s="287"/>
      <c r="AI348" s="287"/>
      <c r="AJ348" s="287"/>
      <c r="AK348" s="72"/>
      <c r="AL348" s="72"/>
    </row>
    <row r="349" spans="2:38" s="68" customFormat="1">
      <c r="B349" s="68" t="s">
        <v>1476</v>
      </c>
      <c r="C349" s="73" t="s">
        <v>1641</v>
      </c>
      <c r="D349" s="73" t="s">
        <v>1654</v>
      </c>
      <c r="E349" s="73" t="s">
        <v>1667</v>
      </c>
      <c r="F349" s="102">
        <v>2596</v>
      </c>
      <c r="G349" s="102">
        <v>14630</v>
      </c>
      <c r="H349" s="80">
        <f t="shared" si="159"/>
        <v>5.6355932203389827</v>
      </c>
      <c r="I349" s="72"/>
      <c r="J349" s="104">
        <f t="shared" si="165"/>
        <v>2.4500000000000001E-2</v>
      </c>
      <c r="K349" s="72"/>
      <c r="L349" s="69">
        <f t="shared" si="166"/>
        <v>15355.651657499999</v>
      </c>
      <c r="N349" s="69">
        <f t="shared" si="167"/>
        <v>8530.9175874999983</v>
      </c>
      <c r="P349" s="81">
        <f t="shared" si="164"/>
        <v>8560</v>
      </c>
      <c r="Q349" s="69"/>
      <c r="R349" s="74">
        <f t="shared" si="157"/>
        <v>29.082412500001737</v>
      </c>
      <c r="S349" s="77"/>
      <c r="T349" s="75">
        <f t="shared" si="158"/>
        <v>3.4090603035029899E-3</v>
      </c>
      <c r="U349" s="69"/>
      <c r="V349" s="81">
        <f t="shared" si="168"/>
        <v>214</v>
      </c>
      <c r="W349" s="287"/>
      <c r="X349" s="287"/>
      <c r="Y349" s="287"/>
      <c r="Z349" s="287"/>
      <c r="AA349" s="287"/>
      <c r="AB349" s="287"/>
      <c r="AC349" s="287"/>
      <c r="AD349" s="287"/>
      <c r="AE349" s="287"/>
      <c r="AF349" s="287"/>
      <c r="AG349" s="287"/>
      <c r="AH349" s="287"/>
      <c r="AI349" s="287"/>
      <c r="AJ349" s="287"/>
      <c r="AK349" s="72"/>
      <c r="AL349" s="72"/>
    </row>
    <row r="350" spans="2:38" s="68" customFormat="1" ht="15" thickBot="1">
      <c r="B350" s="95" t="s">
        <v>1476</v>
      </c>
      <c r="C350" s="96" t="s">
        <v>1641</v>
      </c>
      <c r="D350" s="96" t="s">
        <v>1654</v>
      </c>
      <c r="E350" s="73"/>
      <c r="F350" s="84">
        <f>SUM(F337:F349)</f>
        <v>54055</v>
      </c>
      <c r="G350" s="84">
        <f>SUM(G337:G349)</f>
        <v>271694</v>
      </c>
      <c r="H350" s="159">
        <f t="shared" si="159"/>
        <v>5.0262510406067893</v>
      </c>
      <c r="I350" s="72"/>
      <c r="J350" s="95"/>
      <c r="K350" s="72"/>
      <c r="L350" s="84">
        <f>SUM(L337:L349)</f>
        <v>285170.09032349999</v>
      </c>
      <c r="N350" s="84">
        <f>SUM(N337:N349)</f>
        <v>158427.82795749998</v>
      </c>
      <c r="P350" s="248">
        <f>SUM(P337:P349)</f>
        <v>158680</v>
      </c>
      <c r="Q350" s="69"/>
      <c r="R350" s="252">
        <f t="shared" si="157"/>
        <v>252.17204250002396</v>
      </c>
      <c r="S350" s="77"/>
      <c r="T350" s="85">
        <f t="shared" si="158"/>
        <v>1.5917155827426474E-3</v>
      </c>
      <c r="U350" s="69"/>
      <c r="V350" s="248">
        <f>SUM(V337:V349)</f>
        <v>3967</v>
      </c>
      <c r="W350" s="266"/>
      <c r="X350" s="266"/>
      <c r="Y350" s="266"/>
      <c r="Z350" s="266"/>
      <c r="AA350" s="266"/>
      <c r="AB350" s="266"/>
      <c r="AC350" s="266"/>
      <c r="AD350" s="266"/>
      <c r="AE350" s="266"/>
      <c r="AF350" s="266"/>
      <c r="AG350" s="266"/>
      <c r="AH350" s="266"/>
      <c r="AI350" s="266"/>
      <c r="AJ350" s="266"/>
      <c r="AK350" s="72"/>
      <c r="AL350" s="72"/>
    </row>
    <row r="351" spans="2:38" s="68" customFormat="1">
      <c r="B351" s="68" t="s">
        <v>1476</v>
      </c>
      <c r="C351" s="73" t="s">
        <v>1641</v>
      </c>
      <c r="D351" s="73" t="s">
        <v>1873</v>
      </c>
      <c r="E351" s="73" t="s">
        <v>1668</v>
      </c>
      <c r="F351" s="102">
        <v>2770</v>
      </c>
      <c r="G351" s="102">
        <v>13235</v>
      </c>
      <c r="H351" s="80">
        <f t="shared" si="159"/>
        <v>4.7779783393501809</v>
      </c>
      <c r="J351" s="104">
        <f>$J$27</f>
        <v>2.4500000000000001E-2</v>
      </c>
      <c r="L351" s="69">
        <f>G351*((1+J351)^2)</f>
        <v>13891.459308749998</v>
      </c>
      <c r="N351" s="69">
        <f>L351/$N$6</f>
        <v>7717.4773937499986</v>
      </c>
      <c r="P351" s="81">
        <f t="shared" si="164"/>
        <v>7720</v>
      </c>
      <c r="Q351" s="69"/>
      <c r="R351" s="74">
        <f t="shared" si="157"/>
        <v>2.522606250001445</v>
      </c>
      <c r="S351" s="77"/>
      <c r="T351" s="75">
        <f t="shared" si="158"/>
        <v>3.2686927622805587E-4</v>
      </c>
      <c r="U351" s="69"/>
      <c r="V351" s="81">
        <f>P351/40</f>
        <v>193</v>
      </c>
      <c r="W351" s="287"/>
      <c r="X351" s="287"/>
      <c r="Y351" s="287"/>
      <c r="Z351" s="287"/>
      <c r="AA351" s="287"/>
      <c r="AB351" s="287"/>
      <c r="AC351" s="287"/>
      <c r="AD351" s="287"/>
      <c r="AE351" s="287"/>
      <c r="AF351" s="287"/>
      <c r="AG351" s="287"/>
      <c r="AH351" s="287"/>
      <c r="AI351" s="287"/>
      <c r="AJ351" s="287"/>
      <c r="AK351" s="72"/>
      <c r="AL351" s="72"/>
    </row>
    <row r="352" spans="2:38" s="68" customFormat="1">
      <c r="B352" s="68" t="s">
        <v>1476</v>
      </c>
      <c r="C352" s="73" t="s">
        <v>1641</v>
      </c>
      <c r="D352" s="73" t="s">
        <v>1873</v>
      </c>
      <c r="E352" s="73" t="s">
        <v>1669</v>
      </c>
      <c r="F352" s="102">
        <v>7434</v>
      </c>
      <c r="G352" s="102">
        <v>31635</v>
      </c>
      <c r="H352" s="80">
        <f t="shared" si="159"/>
        <v>4.2554479418886197</v>
      </c>
      <c r="I352" s="72"/>
      <c r="J352" s="104">
        <f>$J$27</f>
        <v>2.4500000000000001E-2</v>
      </c>
      <c r="K352" s="72"/>
      <c r="L352" s="69">
        <f>G352*((1+J352)^2)</f>
        <v>33204.103908749996</v>
      </c>
      <c r="N352" s="69">
        <f>L352/$N$6</f>
        <v>18446.724393749999</v>
      </c>
      <c r="P352" s="81">
        <f t="shared" si="164"/>
        <v>18480</v>
      </c>
      <c r="Q352" s="69"/>
      <c r="R352" s="74">
        <f t="shared" si="157"/>
        <v>33.275606250001147</v>
      </c>
      <c r="S352" s="77"/>
      <c r="T352" s="75">
        <f t="shared" si="158"/>
        <v>1.8038761538214001E-3</v>
      </c>
      <c r="U352" s="69"/>
      <c r="V352" s="81">
        <f>P352/40</f>
        <v>462</v>
      </c>
      <c r="W352" s="287"/>
      <c r="X352" s="287"/>
      <c r="Y352" s="287"/>
      <c r="Z352" s="287"/>
      <c r="AA352" s="287"/>
      <c r="AB352" s="287"/>
      <c r="AC352" s="287"/>
      <c r="AD352" s="287"/>
      <c r="AE352" s="287"/>
      <c r="AF352" s="287"/>
      <c r="AG352" s="287"/>
      <c r="AH352" s="287"/>
      <c r="AI352" s="287"/>
      <c r="AJ352" s="287"/>
      <c r="AK352" s="72"/>
      <c r="AL352" s="72"/>
    </row>
    <row r="353" spans="2:38" s="68" customFormat="1">
      <c r="B353" s="68" t="s">
        <v>1476</v>
      </c>
      <c r="C353" s="73" t="s">
        <v>1641</v>
      </c>
      <c r="D353" s="73" t="s">
        <v>1873</v>
      </c>
      <c r="E353" s="73" t="s">
        <v>1670</v>
      </c>
      <c r="F353" s="102">
        <v>15427</v>
      </c>
      <c r="G353" s="102">
        <v>56809</v>
      </c>
      <c r="H353" s="80">
        <f t="shared" si="159"/>
        <v>3.6824398781357361</v>
      </c>
      <c r="I353" s="72"/>
      <c r="J353" s="104">
        <f>$J$27</f>
        <v>2.4500000000000001E-2</v>
      </c>
      <c r="K353" s="72"/>
      <c r="L353" s="69">
        <f>G353*((1+J353)^2)</f>
        <v>59626.740602249993</v>
      </c>
      <c r="N353" s="69">
        <f>L353/$N$6</f>
        <v>33125.967001249992</v>
      </c>
      <c r="P353" s="81">
        <f t="shared" si="164"/>
        <v>33160</v>
      </c>
      <c r="Q353" s="69"/>
      <c r="R353" s="74">
        <f t="shared" si="157"/>
        <v>34.032998750008119</v>
      </c>
      <c r="S353" s="77"/>
      <c r="T353" s="75">
        <f t="shared" si="158"/>
        <v>1.0273812912004621E-3</v>
      </c>
      <c r="U353" s="69"/>
      <c r="V353" s="81">
        <f>P353/40</f>
        <v>829</v>
      </c>
      <c r="W353" s="287"/>
      <c r="X353" s="287"/>
      <c r="Y353" s="287"/>
      <c r="Z353" s="287"/>
      <c r="AA353" s="287"/>
      <c r="AB353" s="287"/>
      <c r="AC353" s="287"/>
      <c r="AD353" s="287"/>
      <c r="AE353" s="287"/>
      <c r="AF353" s="287"/>
      <c r="AG353" s="287"/>
      <c r="AH353" s="287"/>
      <c r="AI353" s="287"/>
      <c r="AJ353" s="287"/>
      <c r="AK353" s="72"/>
      <c r="AL353" s="72"/>
    </row>
    <row r="354" spans="2:38" s="68" customFormat="1" ht="15" thickBot="1">
      <c r="B354" s="95" t="s">
        <v>1476</v>
      </c>
      <c r="C354" s="96" t="s">
        <v>1641</v>
      </c>
      <c r="D354" s="96" t="s">
        <v>1873</v>
      </c>
      <c r="E354" s="73"/>
      <c r="F354" s="84">
        <f>SUM(F351:F353)</f>
        <v>25631</v>
      </c>
      <c r="G354" s="84">
        <f>SUM(G351:G353)</f>
        <v>101679</v>
      </c>
      <c r="H354" s="159">
        <f t="shared" si="159"/>
        <v>3.967032109554836</v>
      </c>
      <c r="I354" s="72"/>
      <c r="J354" s="95"/>
      <c r="K354" s="72"/>
      <c r="L354" s="84">
        <f>SUM(L351:L353)</f>
        <v>106722.30381974998</v>
      </c>
      <c r="N354" s="84">
        <f>SUM(N351:N353)</f>
        <v>59290.168788749987</v>
      </c>
      <c r="P354" s="248">
        <f>SUM(P351:P353)</f>
        <v>59360</v>
      </c>
      <c r="Q354" s="69"/>
      <c r="R354" s="252">
        <f t="shared" si="157"/>
        <v>69.831211250013439</v>
      </c>
      <c r="S354" s="77"/>
      <c r="T354" s="85">
        <f t="shared" si="158"/>
        <v>1.1777873579483478E-3</v>
      </c>
      <c r="U354" s="69"/>
      <c r="V354" s="248">
        <f>SUM(V351:V353)</f>
        <v>1484</v>
      </c>
      <c r="W354" s="266"/>
      <c r="X354" s="266"/>
      <c r="Y354" s="266"/>
      <c r="Z354" s="266"/>
      <c r="AA354" s="266"/>
      <c r="AB354" s="266"/>
      <c r="AC354" s="266"/>
      <c r="AD354" s="266"/>
      <c r="AE354" s="266"/>
      <c r="AF354" s="266"/>
      <c r="AG354" s="266"/>
      <c r="AH354" s="266"/>
      <c r="AI354" s="266"/>
      <c r="AJ354" s="266"/>
      <c r="AK354" s="72"/>
      <c r="AL354" s="72"/>
    </row>
    <row r="355" spans="2:38" s="68" customFormat="1" ht="15" thickBot="1">
      <c r="C355" s="73"/>
      <c r="D355" s="73"/>
      <c r="E355" s="73"/>
      <c r="F355" s="249">
        <f>F354+F350+F336</f>
        <v>140697</v>
      </c>
      <c r="G355" s="249">
        <f>G354+G350+G336</f>
        <v>702029</v>
      </c>
      <c r="H355" s="161">
        <f t="shared" si="159"/>
        <v>4.9896515206436529</v>
      </c>
      <c r="I355" s="72"/>
      <c r="J355" s="188"/>
      <c r="K355" s="72"/>
      <c r="L355" s="249">
        <f>L354+L350+L336</f>
        <v>736849.81390724983</v>
      </c>
      <c r="N355" s="249">
        <f>N354+N350+N336</f>
        <v>409361.00772624993</v>
      </c>
      <c r="P355" s="250">
        <f>P354+P350+P336</f>
        <v>409960</v>
      </c>
      <c r="Q355" s="69"/>
      <c r="R355" s="253">
        <f t="shared" si="157"/>
        <v>598.99227375007467</v>
      </c>
      <c r="S355" s="77"/>
      <c r="T355" s="86">
        <f t="shared" si="158"/>
        <v>1.4632372464517577E-3</v>
      </c>
      <c r="U355" s="69"/>
      <c r="V355" s="250">
        <f>V354+V350+V336</f>
        <v>10249</v>
      </c>
      <c r="W355" s="266"/>
      <c r="X355" s="266"/>
      <c r="Y355" s="266"/>
      <c r="Z355" s="266"/>
      <c r="AA355" s="266"/>
      <c r="AB355" s="266"/>
      <c r="AC355" s="266"/>
      <c r="AD355" s="266"/>
      <c r="AE355" s="266"/>
      <c r="AF355" s="266"/>
      <c r="AG355" s="266"/>
      <c r="AH355" s="266"/>
      <c r="AI355" s="266"/>
      <c r="AJ355" s="266"/>
      <c r="AK355" s="72"/>
      <c r="AL355" s="72"/>
    </row>
    <row r="356" spans="2:38" s="68" customFormat="1">
      <c r="C356" s="73"/>
      <c r="D356" s="73"/>
      <c r="E356" s="73"/>
      <c r="F356" s="76"/>
      <c r="G356" s="76"/>
      <c r="H356" s="80"/>
      <c r="I356" s="72"/>
      <c r="J356" s="72"/>
      <c r="K356" s="72"/>
      <c r="P356" s="81"/>
      <c r="Q356" s="69"/>
      <c r="R356" s="74"/>
      <c r="S356" s="77"/>
      <c r="T356" s="75"/>
      <c r="U356" s="69"/>
      <c r="V356" s="81"/>
      <c r="W356" s="287"/>
      <c r="X356" s="287"/>
      <c r="Y356" s="287"/>
      <c r="Z356" s="287"/>
      <c r="AA356" s="287"/>
      <c r="AB356" s="287"/>
      <c r="AC356" s="287"/>
      <c r="AD356" s="287"/>
      <c r="AE356" s="287"/>
      <c r="AF356" s="287"/>
      <c r="AG356" s="287"/>
      <c r="AH356" s="287"/>
      <c r="AI356" s="287"/>
      <c r="AJ356" s="287"/>
      <c r="AK356" s="72"/>
      <c r="AL356" s="72"/>
    </row>
    <row r="357" spans="2:38" s="68" customFormat="1">
      <c r="B357" s="68" t="s">
        <v>1476</v>
      </c>
      <c r="C357" s="73" t="s">
        <v>1671</v>
      </c>
      <c r="D357" s="73" t="s">
        <v>1672</v>
      </c>
      <c r="E357" s="73" t="s">
        <v>1673</v>
      </c>
      <c r="F357" s="102">
        <v>6119</v>
      </c>
      <c r="G357" s="102">
        <v>27266</v>
      </c>
      <c r="H357" s="80">
        <f t="shared" ref="H357:H395" si="169">G357/F357</f>
        <v>4.4559568556953755</v>
      </c>
      <c r="I357" s="72"/>
      <c r="J357" s="104">
        <f t="shared" ref="J357:J365" si="170">$J$37</f>
        <v>5.5399999999999998E-2</v>
      </c>
      <c r="K357" s="72"/>
      <c r="L357" s="69">
        <f t="shared" ref="L357:L365" si="171">G357*((1+J357)^2)</f>
        <v>30370.756516559992</v>
      </c>
      <c r="N357" s="69">
        <f t="shared" ref="N357:N365" si="172">L357/$N$6</f>
        <v>16872.642509199995</v>
      </c>
      <c r="P357" s="81">
        <f t="shared" si="164"/>
        <v>16880</v>
      </c>
      <c r="Q357" s="69"/>
      <c r="R357" s="74">
        <f t="shared" si="157"/>
        <v>7.357490800004598</v>
      </c>
      <c r="S357" s="77"/>
      <c r="T357" s="75">
        <f t="shared" si="158"/>
        <v>4.3606037382661576E-4</v>
      </c>
      <c r="U357" s="69"/>
      <c r="V357" s="81">
        <f t="shared" ref="V357:V365" si="173">P357/40</f>
        <v>422</v>
      </c>
      <c r="W357" s="287"/>
      <c r="X357" s="287"/>
      <c r="Y357" s="287"/>
      <c r="Z357" s="287"/>
      <c r="AA357" s="287"/>
      <c r="AB357" s="287"/>
      <c r="AC357" s="287"/>
      <c r="AD357" s="287"/>
      <c r="AE357" s="287"/>
      <c r="AF357" s="287"/>
      <c r="AG357" s="287"/>
      <c r="AH357" s="287"/>
      <c r="AI357" s="287"/>
      <c r="AJ357" s="287"/>
      <c r="AK357" s="72"/>
      <c r="AL357" s="72"/>
    </row>
    <row r="358" spans="2:38" s="68" customFormat="1">
      <c r="B358" s="68" t="s">
        <v>1476</v>
      </c>
      <c r="C358" s="73" t="s">
        <v>1671</v>
      </c>
      <c r="D358" s="73" t="s">
        <v>1672</v>
      </c>
      <c r="E358" s="73" t="s">
        <v>1674</v>
      </c>
      <c r="F358" s="102">
        <v>3590</v>
      </c>
      <c r="G358" s="102">
        <v>16707</v>
      </c>
      <c r="H358" s="80">
        <f t="shared" si="169"/>
        <v>4.6537604456824511</v>
      </c>
      <c r="I358" s="72"/>
      <c r="J358" s="104">
        <f t="shared" si="170"/>
        <v>5.5399999999999998E-2</v>
      </c>
      <c r="K358" s="72"/>
      <c r="L358" s="69">
        <f t="shared" si="171"/>
        <v>18609.412056119996</v>
      </c>
      <c r="N358" s="69">
        <f t="shared" si="172"/>
        <v>10338.562253399998</v>
      </c>
      <c r="P358" s="81">
        <f t="shared" si="164"/>
        <v>10360</v>
      </c>
      <c r="Q358" s="69"/>
      <c r="R358" s="74">
        <f t="shared" si="157"/>
        <v>21.437746600002356</v>
      </c>
      <c r="S358" s="77"/>
      <c r="T358" s="75">
        <f t="shared" si="158"/>
        <v>2.0735713607520443E-3</v>
      </c>
      <c r="U358" s="69"/>
      <c r="V358" s="81">
        <f t="shared" si="173"/>
        <v>259</v>
      </c>
      <c r="W358" s="287"/>
      <c r="X358" s="287"/>
      <c r="Y358" s="287"/>
      <c r="Z358" s="287"/>
      <c r="AA358" s="287"/>
      <c r="AB358" s="287"/>
      <c r="AC358" s="287"/>
      <c r="AD358" s="287"/>
      <c r="AE358" s="287"/>
      <c r="AF358" s="287"/>
      <c r="AG358" s="287"/>
      <c r="AH358" s="287"/>
      <c r="AI358" s="287"/>
      <c r="AJ358" s="287"/>
      <c r="AK358" s="72"/>
      <c r="AL358" s="72"/>
    </row>
    <row r="359" spans="2:38" s="68" customFormat="1">
      <c r="B359" s="68" t="s">
        <v>1476</v>
      </c>
      <c r="C359" s="73" t="s">
        <v>1671</v>
      </c>
      <c r="D359" s="73" t="s">
        <v>1672</v>
      </c>
      <c r="E359" s="73" t="s">
        <v>1675</v>
      </c>
      <c r="F359" s="102">
        <v>13188</v>
      </c>
      <c r="G359" s="102">
        <v>59988</v>
      </c>
      <c r="H359" s="80">
        <f t="shared" si="169"/>
        <v>4.5486806187443127</v>
      </c>
      <c r="I359" s="72"/>
      <c r="J359" s="104">
        <f t="shared" si="170"/>
        <v>5.5399999999999998E-2</v>
      </c>
      <c r="K359" s="72"/>
      <c r="L359" s="69">
        <f t="shared" si="171"/>
        <v>66818.783170079987</v>
      </c>
      <c r="N359" s="69">
        <f t="shared" si="172"/>
        <v>37121.546205599989</v>
      </c>
      <c r="P359" s="81">
        <f t="shared" si="164"/>
        <v>37160</v>
      </c>
      <c r="Q359" s="69"/>
      <c r="R359" s="74">
        <f t="shared" si="157"/>
        <v>38.453794400011247</v>
      </c>
      <c r="S359" s="77"/>
      <c r="T359" s="75">
        <f t="shared" si="158"/>
        <v>1.0358888120401159E-3</v>
      </c>
      <c r="U359" s="69"/>
      <c r="V359" s="81">
        <f t="shared" si="173"/>
        <v>929</v>
      </c>
      <c r="W359" s="287"/>
      <c r="X359" s="287"/>
      <c r="Y359" s="287"/>
      <c r="Z359" s="287"/>
      <c r="AA359" s="287"/>
      <c r="AB359" s="287"/>
      <c r="AC359" s="287"/>
      <c r="AD359" s="287"/>
      <c r="AE359" s="287"/>
      <c r="AF359" s="287"/>
      <c r="AG359" s="287"/>
      <c r="AH359" s="287"/>
      <c r="AI359" s="287"/>
      <c r="AJ359" s="287"/>
      <c r="AK359" s="72"/>
      <c r="AL359" s="72"/>
    </row>
    <row r="360" spans="2:38" s="68" customFormat="1">
      <c r="B360" s="68" t="s">
        <v>1476</v>
      </c>
      <c r="C360" s="73" t="s">
        <v>1671</v>
      </c>
      <c r="D360" s="73" t="s">
        <v>1672</v>
      </c>
      <c r="E360" s="73" t="s">
        <v>1676</v>
      </c>
      <c r="F360" s="102">
        <v>2386</v>
      </c>
      <c r="G360" s="102">
        <v>9822</v>
      </c>
      <c r="H360" s="80">
        <f t="shared" si="169"/>
        <v>4.1165129924559931</v>
      </c>
      <c r="I360" s="72"/>
      <c r="J360" s="104">
        <f t="shared" si="170"/>
        <v>5.5399999999999998E-2</v>
      </c>
      <c r="K360" s="72"/>
      <c r="L360" s="69">
        <f t="shared" si="171"/>
        <v>10940.422889519998</v>
      </c>
      <c r="N360" s="69">
        <f t="shared" si="172"/>
        <v>6078.0127163999987</v>
      </c>
      <c r="P360" s="81">
        <f t="shared" si="164"/>
        <v>6080</v>
      </c>
      <c r="Q360" s="69"/>
      <c r="R360" s="74">
        <f t="shared" si="157"/>
        <v>1.9872836000013194</v>
      </c>
      <c r="S360" s="77"/>
      <c r="T360" s="75">
        <f t="shared" si="158"/>
        <v>3.269627249444759E-4</v>
      </c>
      <c r="U360" s="69"/>
      <c r="V360" s="81">
        <f t="shared" si="173"/>
        <v>152</v>
      </c>
      <c r="W360" s="287"/>
      <c r="X360" s="287"/>
      <c r="Y360" s="287"/>
      <c r="Z360" s="287"/>
      <c r="AA360" s="287"/>
      <c r="AB360" s="287"/>
      <c r="AC360" s="287"/>
      <c r="AD360" s="287"/>
      <c r="AE360" s="287"/>
      <c r="AF360" s="287"/>
      <c r="AG360" s="287"/>
      <c r="AH360" s="287"/>
      <c r="AI360" s="287"/>
      <c r="AJ360" s="287"/>
      <c r="AK360" s="72"/>
      <c r="AL360" s="72"/>
    </row>
    <row r="361" spans="2:38" s="68" customFormat="1">
      <c r="B361" s="68" t="s">
        <v>1476</v>
      </c>
      <c r="C361" s="73" t="s">
        <v>1671</v>
      </c>
      <c r="D361" s="73" t="s">
        <v>1672</v>
      </c>
      <c r="E361" s="73" t="s">
        <v>1479</v>
      </c>
      <c r="F361" s="102">
        <v>7021</v>
      </c>
      <c r="G361" s="102">
        <v>32671</v>
      </c>
      <c r="H361" s="80">
        <f t="shared" si="169"/>
        <v>4.6533257370744909</v>
      </c>
      <c r="J361" s="104">
        <f t="shared" si="170"/>
        <v>5.5399999999999998E-2</v>
      </c>
      <c r="L361" s="69">
        <f t="shared" si="171"/>
        <v>36391.219326359991</v>
      </c>
      <c r="N361" s="69">
        <f t="shared" si="172"/>
        <v>20217.344070199993</v>
      </c>
      <c r="P361" s="81">
        <f t="shared" si="164"/>
        <v>20240</v>
      </c>
      <c r="Q361" s="69"/>
      <c r="R361" s="74">
        <f t="shared" si="157"/>
        <v>22.655929800006561</v>
      </c>
      <c r="S361" s="77"/>
      <c r="T361" s="75">
        <f t="shared" si="158"/>
        <v>1.1206185006961918E-3</v>
      </c>
      <c r="U361" s="69"/>
      <c r="V361" s="81">
        <f t="shared" si="173"/>
        <v>506</v>
      </c>
      <c r="W361" s="287"/>
      <c r="X361" s="287"/>
      <c r="Y361" s="287"/>
      <c r="Z361" s="287"/>
      <c r="AA361" s="287"/>
      <c r="AB361" s="287"/>
      <c r="AC361" s="287"/>
      <c r="AD361" s="287"/>
      <c r="AE361" s="287"/>
      <c r="AF361" s="287"/>
      <c r="AG361" s="287"/>
      <c r="AH361" s="287"/>
      <c r="AI361" s="287"/>
      <c r="AJ361" s="287"/>
      <c r="AK361" s="72"/>
      <c r="AL361" s="72"/>
    </row>
    <row r="362" spans="2:38" s="68" customFormat="1">
      <c r="B362" s="68" t="s">
        <v>1476</v>
      </c>
      <c r="C362" s="73" t="s">
        <v>1671</v>
      </c>
      <c r="D362" s="73" t="s">
        <v>1672</v>
      </c>
      <c r="E362" s="73" t="s">
        <v>1677</v>
      </c>
      <c r="F362" s="102">
        <v>12410</v>
      </c>
      <c r="G362" s="102">
        <v>58943</v>
      </c>
      <c r="H362" s="80">
        <f t="shared" si="169"/>
        <v>4.7496373892022561</v>
      </c>
      <c r="J362" s="104">
        <f t="shared" si="170"/>
        <v>5.5399999999999998E-2</v>
      </c>
      <c r="L362" s="69">
        <f t="shared" si="171"/>
        <v>65654.789897879979</v>
      </c>
      <c r="N362" s="69">
        <f t="shared" si="172"/>
        <v>36474.88327659999</v>
      </c>
      <c r="P362" s="81">
        <f t="shared" si="164"/>
        <v>36480</v>
      </c>
      <c r="Q362" s="69"/>
      <c r="R362" s="74">
        <f t="shared" si="157"/>
        <v>5.116723400009505</v>
      </c>
      <c r="S362" s="77"/>
      <c r="T362" s="75">
        <f t="shared" si="158"/>
        <v>1.4028073403848492E-4</v>
      </c>
      <c r="U362" s="69"/>
      <c r="V362" s="81">
        <f t="shared" si="173"/>
        <v>912</v>
      </c>
      <c r="W362" s="287"/>
      <c r="X362" s="287"/>
      <c r="Y362" s="287"/>
      <c r="Z362" s="287"/>
      <c r="AA362" s="287"/>
      <c r="AB362" s="287"/>
      <c r="AC362" s="287"/>
      <c r="AD362" s="287"/>
      <c r="AE362" s="287"/>
      <c r="AF362" s="287"/>
      <c r="AG362" s="287"/>
      <c r="AH362" s="287"/>
      <c r="AI362" s="287"/>
      <c r="AJ362" s="287"/>
      <c r="AK362" s="72"/>
      <c r="AL362" s="72"/>
    </row>
    <row r="363" spans="2:38" s="68" customFormat="1">
      <c r="B363" s="68" t="s">
        <v>1476</v>
      </c>
      <c r="C363" s="73" t="s">
        <v>1671</v>
      </c>
      <c r="D363" s="73" t="s">
        <v>1672</v>
      </c>
      <c r="E363" s="73" t="s">
        <v>1678</v>
      </c>
      <c r="F363" s="102">
        <v>5018</v>
      </c>
      <c r="G363" s="102">
        <v>23948</v>
      </c>
      <c r="H363" s="80">
        <f t="shared" si="169"/>
        <v>4.7724192905540059</v>
      </c>
      <c r="J363" s="104">
        <f t="shared" si="170"/>
        <v>5.5399999999999998E-2</v>
      </c>
      <c r="L363" s="69">
        <f t="shared" si="171"/>
        <v>26674.938643679994</v>
      </c>
      <c r="N363" s="69">
        <f t="shared" si="172"/>
        <v>14819.410357599996</v>
      </c>
      <c r="P363" s="81">
        <f t="shared" si="164"/>
        <v>14840</v>
      </c>
      <c r="Q363" s="69"/>
      <c r="R363" s="74">
        <f t="shared" si="157"/>
        <v>20.589642400003868</v>
      </c>
      <c r="S363" s="77"/>
      <c r="T363" s="75">
        <f t="shared" si="158"/>
        <v>1.3893698806609173E-3</v>
      </c>
      <c r="U363" s="69"/>
      <c r="V363" s="81">
        <f t="shared" si="173"/>
        <v>371</v>
      </c>
      <c r="W363" s="287"/>
      <c r="X363" s="287"/>
      <c r="Y363" s="287"/>
      <c r="Z363" s="287"/>
      <c r="AA363" s="287"/>
      <c r="AB363" s="287"/>
      <c r="AC363" s="287"/>
      <c r="AD363" s="287"/>
      <c r="AE363" s="287"/>
      <c r="AF363" s="287"/>
      <c r="AG363" s="287"/>
      <c r="AH363" s="287"/>
      <c r="AI363" s="287"/>
      <c r="AJ363" s="287"/>
      <c r="AK363" s="72"/>
      <c r="AL363" s="72"/>
    </row>
    <row r="364" spans="2:38" s="68" customFormat="1">
      <c r="B364" s="68" t="s">
        <v>1476</v>
      </c>
      <c r="C364" s="73" t="s">
        <v>1671</v>
      </c>
      <c r="D364" s="73" t="s">
        <v>1672</v>
      </c>
      <c r="E364" s="73" t="s">
        <v>1679</v>
      </c>
      <c r="F364" s="102">
        <v>6958</v>
      </c>
      <c r="G364" s="102">
        <v>32223</v>
      </c>
      <c r="H364" s="80">
        <f t="shared" si="169"/>
        <v>4.6310721471687266</v>
      </c>
      <c r="J364" s="104">
        <f t="shared" si="170"/>
        <v>5.5399999999999998E-2</v>
      </c>
      <c r="L364" s="69">
        <f t="shared" si="171"/>
        <v>35892.20594267999</v>
      </c>
      <c r="N364" s="69">
        <f t="shared" si="172"/>
        <v>19940.114412599993</v>
      </c>
      <c r="P364" s="81">
        <f t="shared" si="164"/>
        <v>19960</v>
      </c>
      <c r="Q364" s="69"/>
      <c r="R364" s="74">
        <f t="shared" si="157"/>
        <v>19.885587400007353</v>
      </c>
      <c r="S364" s="77"/>
      <c r="T364" s="75">
        <f t="shared" si="158"/>
        <v>9.9726546139784506E-4</v>
      </c>
      <c r="U364" s="69"/>
      <c r="V364" s="81">
        <f t="shared" si="173"/>
        <v>499</v>
      </c>
      <c r="W364" s="287"/>
      <c r="X364" s="287"/>
      <c r="Y364" s="287"/>
      <c r="Z364" s="287"/>
      <c r="AA364" s="287"/>
      <c r="AB364" s="287"/>
      <c r="AC364" s="287"/>
      <c r="AD364" s="287"/>
      <c r="AE364" s="287"/>
      <c r="AF364" s="287"/>
      <c r="AG364" s="287"/>
      <c r="AH364" s="287"/>
      <c r="AI364" s="287"/>
      <c r="AJ364" s="287"/>
      <c r="AK364" s="72"/>
      <c r="AL364" s="72"/>
    </row>
    <row r="365" spans="2:38" s="68" customFormat="1">
      <c r="B365" s="68" t="s">
        <v>1476</v>
      </c>
      <c r="C365" s="73" t="s">
        <v>1671</v>
      </c>
      <c r="D365" s="73" t="s">
        <v>1672</v>
      </c>
      <c r="E365" s="73" t="s">
        <v>1680</v>
      </c>
      <c r="F365" s="102">
        <v>7362</v>
      </c>
      <c r="G365" s="102">
        <v>34805</v>
      </c>
      <c r="H365" s="80">
        <f t="shared" si="169"/>
        <v>4.7276555283890245</v>
      </c>
      <c r="J365" s="104">
        <f t="shared" si="170"/>
        <v>5.5399999999999998E-2</v>
      </c>
      <c r="L365" s="69">
        <f t="shared" si="171"/>
        <v>38768.216113799986</v>
      </c>
      <c r="N365" s="69">
        <f t="shared" si="172"/>
        <v>21537.897840999991</v>
      </c>
      <c r="P365" s="81">
        <f t="shared" si="164"/>
        <v>21560</v>
      </c>
      <c r="Q365" s="69"/>
      <c r="R365" s="74">
        <f t="shared" si="157"/>
        <v>22.102159000009124</v>
      </c>
      <c r="S365" s="77"/>
      <c r="T365" s="75">
        <f t="shared" si="158"/>
        <v>1.0261985251845236E-3</v>
      </c>
      <c r="U365" s="69"/>
      <c r="V365" s="81">
        <f t="shared" si="173"/>
        <v>539</v>
      </c>
      <c r="W365" s="287"/>
      <c r="X365" s="287"/>
      <c r="Y365" s="287"/>
      <c r="Z365" s="287"/>
      <c r="AA365" s="287"/>
      <c r="AB365" s="287"/>
      <c r="AC365" s="287"/>
      <c r="AD365" s="287"/>
      <c r="AE365" s="287"/>
      <c r="AF365" s="287"/>
      <c r="AG365" s="287"/>
      <c r="AH365" s="287"/>
      <c r="AI365" s="287"/>
      <c r="AJ365" s="287"/>
      <c r="AK365" s="72"/>
      <c r="AL365" s="72"/>
    </row>
    <row r="366" spans="2:38" s="68" customFormat="1" ht="15" thickBot="1">
      <c r="B366" s="95" t="s">
        <v>1476</v>
      </c>
      <c r="C366" s="96" t="s">
        <v>1671</v>
      </c>
      <c r="D366" s="96" t="s">
        <v>1672</v>
      </c>
      <c r="E366" s="73"/>
      <c r="F366" s="84">
        <f>SUM(F357:F365)</f>
        <v>64052</v>
      </c>
      <c r="G366" s="84">
        <f>SUM(G357:G365)</f>
        <v>296373</v>
      </c>
      <c r="H366" s="159">
        <f t="shared" si="169"/>
        <v>4.627068631736714</v>
      </c>
      <c r="J366" s="95"/>
      <c r="L366" s="84">
        <f>SUM(L357:L365)</f>
        <v>330120.74455667991</v>
      </c>
      <c r="N366" s="84">
        <f>SUM(N357:N365)</f>
        <v>183400.41364259995</v>
      </c>
      <c r="P366" s="248">
        <f>SUM(P357:P365)</f>
        <v>183560</v>
      </c>
      <c r="Q366" s="69"/>
      <c r="R366" s="252">
        <f t="shared" si="157"/>
        <v>159.58635740005411</v>
      </c>
      <c r="S366" s="77"/>
      <c r="T366" s="85">
        <f t="shared" si="158"/>
        <v>8.7015265794899847E-4</v>
      </c>
      <c r="U366" s="69"/>
      <c r="V366" s="248">
        <f>SUM(V357:V365)</f>
        <v>4589</v>
      </c>
      <c r="W366" s="266"/>
      <c r="X366" s="266"/>
      <c r="Y366" s="266"/>
      <c r="Z366" s="266"/>
      <c r="AA366" s="266"/>
      <c r="AB366" s="266"/>
      <c r="AC366" s="266"/>
      <c r="AD366" s="266"/>
      <c r="AE366" s="266"/>
      <c r="AF366" s="266"/>
      <c r="AG366" s="266"/>
      <c r="AH366" s="266"/>
      <c r="AI366" s="266"/>
      <c r="AJ366" s="266"/>
      <c r="AK366" s="72"/>
      <c r="AL366" s="72"/>
    </row>
    <row r="367" spans="2:38" s="68" customFormat="1">
      <c r="B367" s="68" t="s">
        <v>1476</v>
      </c>
      <c r="C367" s="73" t="s">
        <v>1671</v>
      </c>
      <c r="D367" s="73" t="s">
        <v>1681</v>
      </c>
      <c r="E367" s="73" t="s">
        <v>1682</v>
      </c>
      <c r="F367" s="102">
        <v>2645</v>
      </c>
      <c r="G367" s="102">
        <v>13151</v>
      </c>
      <c r="H367" s="80">
        <f t="shared" si="169"/>
        <v>4.9720226843100193</v>
      </c>
      <c r="J367" s="104">
        <f t="shared" ref="J367:J384" si="174">$J$37</f>
        <v>5.5399999999999998E-2</v>
      </c>
      <c r="L367" s="69">
        <f t="shared" ref="L367:L384" si="175">G367*((1+J367)^2)</f>
        <v>14648.493323159995</v>
      </c>
      <c r="N367" s="69">
        <f t="shared" ref="N367:N384" si="176">L367/$N$6</f>
        <v>8138.0518461999973</v>
      </c>
      <c r="P367" s="81">
        <f t="shared" si="164"/>
        <v>8160</v>
      </c>
      <c r="Q367" s="69"/>
      <c r="R367" s="74">
        <f t="shared" si="157"/>
        <v>21.948153800002729</v>
      </c>
      <c r="S367" s="77"/>
      <c r="T367" s="75">
        <f t="shared" si="158"/>
        <v>2.6969788611326253E-3</v>
      </c>
      <c r="U367" s="69"/>
      <c r="V367" s="81">
        <f t="shared" ref="V367:V384" si="177">P367/40</f>
        <v>204</v>
      </c>
      <c r="W367" s="287"/>
      <c r="X367" s="287"/>
      <c r="Y367" s="287"/>
      <c r="Z367" s="287"/>
      <c r="AA367" s="287"/>
      <c r="AB367" s="287"/>
      <c r="AC367" s="287"/>
      <c r="AD367" s="287"/>
      <c r="AE367" s="287"/>
      <c r="AF367" s="287"/>
      <c r="AG367" s="287"/>
      <c r="AH367" s="287"/>
      <c r="AI367" s="287"/>
      <c r="AJ367" s="287"/>
      <c r="AK367" s="72"/>
      <c r="AL367" s="72"/>
    </row>
    <row r="368" spans="2:38" s="68" customFormat="1">
      <c r="B368" s="68" t="s">
        <v>1476</v>
      </c>
      <c r="C368" s="73" t="s">
        <v>1671</v>
      </c>
      <c r="D368" s="73" t="s">
        <v>1681</v>
      </c>
      <c r="E368" s="73" t="s">
        <v>1683</v>
      </c>
      <c r="F368" s="102">
        <v>8694</v>
      </c>
      <c r="G368" s="102">
        <v>42308</v>
      </c>
      <c r="H368" s="80">
        <f t="shared" si="169"/>
        <v>4.8663446054750406</v>
      </c>
      <c r="J368" s="104">
        <f t="shared" si="174"/>
        <v>5.5399999999999998E-2</v>
      </c>
      <c r="L368" s="69">
        <f t="shared" si="175"/>
        <v>47125.576421279984</v>
      </c>
      <c r="N368" s="69">
        <f t="shared" si="176"/>
        <v>26180.875789599992</v>
      </c>
      <c r="P368" s="81">
        <f t="shared" si="164"/>
        <v>26200</v>
      </c>
      <c r="Q368" s="69"/>
      <c r="R368" s="74">
        <f t="shared" si="157"/>
        <v>19.124210400008451</v>
      </c>
      <c r="S368" s="77"/>
      <c r="T368" s="75">
        <f t="shared" si="158"/>
        <v>7.3046488412756966E-4</v>
      </c>
      <c r="U368" s="69"/>
      <c r="V368" s="81">
        <f t="shared" si="177"/>
        <v>655</v>
      </c>
      <c r="W368" s="287"/>
      <c r="X368" s="287"/>
      <c r="Y368" s="287"/>
      <c r="Z368" s="287"/>
      <c r="AA368" s="287"/>
      <c r="AB368" s="287"/>
      <c r="AC368" s="287"/>
      <c r="AD368" s="287"/>
      <c r="AE368" s="287"/>
      <c r="AF368" s="287"/>
      <c r="AG368" s="287"/>
      <c r="AH368" s="287"/>
      <c r="AI368" s="287"/>
      <c r="AJ368" s="287"/>
      <c r="AK368" s="72"/>
      <c r="AL368" s="72"/>
    </row>
    <row r="369" spans="2:38" s="68" customFormat="1">
      <c r="B369" s="68" t="s">
        <v>1476</v>
      </c>
      <c r="C369" s="73" t="s">
        <v>1671</v>
      </c>
      <c r="D369" s="73" t="s">
        <v>1681</v>
      </c>
      <c r="E369" s="73" t="s">
        <v>1684</v>
      </c>
      <c r="F369" s="102">
        <v>3708</v>
      </c>
      <c r="G369" s="102">
        <v>17306</v>
      </c>
      <c r="H369" s="80">
        <f t="shared" si="169"/>
        <v>4.6672060409924487</v>
      </c>
      <c r="J369" s="104">
        <f t="shared" si="174"/>
        <v>5.5399999999999998E-2</v>
      </c>
      <c r="L369" s="69">
        <f t="shared" si="175"/>
        <v>19276.619682959994</v>
      </c>
      <c r="N369" s="69">
        <f t="shared" si="176"/>
        <v>10709.233157199997</v>
      </c>
      <c r="P369" s="81">
        <f t="shared" si="164"/>
        <v>10720</v>
      </c>
      <c r="Q369" s="69"/>
      <c r="R369" s="74">
        <f t="shared" si="157"/>
        <v>10.76684280000336</v>
      </c>
      <c r="S369" s="77"/>
      <c r="T369" s="75">
        <f t="shared" si="158"/>
        <v>1.0053794367867162E-3</v>
      </c>
      <c r="U369" s="69"/>
      <c r="V369" s="81">
        <f t="shared" si="177"/>
        <v>268</v>
      </c>
      <c r="W369" s="287"/>
      <c r="X369" s="287"/>
      <c r="Y369" s="287"/>
      <c r="Z369" s="287"/>
      <c r="AA369" s="287"/>
      <c r="AB369" s="287"/>
      <c r="AC369" s="287"/>
      <c r="AD369" s="287"/>
      <c r="AE369" s="287"/>
      <c r="AF369" s="287"/>
      <c r="AG369" s="287"/>
      <c r="AH369" s="287"/>
      <c r="AI369" s="287"/>
      <c r="AJ369" s="287"/>
      <c r="AK369" s="72"/>
      <c r="AL369" s="72"/>
    </row>
    <row r="370" spans="2:38" s="68" customFormat="1">
      <c r="B370" s="68" t="s">
        <v>1476</v>
      </c>
      <c r="C370" s="73" t="s">
        <v>1671</v>
      </c>
      <c r="D370" s="73" t="s">
        <v>1681</v>
      </c>
      <c r="E370" s="73" t="s">
        <v>1685</v>
      </c>
      <c r="F370" s="102">
        <v>2653</v>
      </c>
      <c r="G370" s="102">
        <v>13062</v>
      </c>
      <c r="H370" s="80">
        <f t="shared" si="169"/>
        <v>4.9234828496042216</v>
      </c>
      <c r="J370" s="104">
        <f t="shared" si="174"/>
        <v>5.5399999999999998E-2</v>
      </c>
      <c r="L370" s="69">
        <f t="shared" si="175"/>
        <v>14549.358967919996</v>
      </c>
      <c r="N370" s="69">
        <f t="shared" si="176"/>
        <v>8082.9772043999974</v>
      </c>
      <c r="P370" s="81">
        <f t="shared" si="164"/>
        <v>8120</v>
      </c>
      <c r="Q370" s="69"/>
      <c r="R370" s="74">
        <f t="shared" si="157"/>
        <v>37.02279560000261</v>
      </c>
      <c r="S370" s="77"/>
      <c r="T370" s="75">
        <f t="shared" si="158"/>
        <v>4.5803414588190495E-3</v>
      </c>
      <c r="U370" s="69"/>
      <c r="V370" s="81">
        <f t="shared" si="177"/>
        <v>203</v>
      </c>
      <c r="W370" s="287"/>
      <c r="X370" s="287"/>
      <c r="Y370" s="287"/>
      <c r="Z370" s="287"/>
      <c r="AA370" s="287"/>
      <c r="AB370" s="287"/>
      <c r="AC370" s="287"/>
      <c r="AD370" s="287"/>
      <c r="AE370" s="287"/>
      <c r="AF370" s="287"/>
      <c r="AG370" s="287"/>
      <c r="AH370" s="287"/>
      <c r="AI370" s="287"/>
      <c r="AJ370" s="287"/>
      <c r="AK370" s="72"/>
      <c r="AL370" s="72"/>
    </row>
    <row r="371" spans="2:38" s="68" customFormat="1">
      <c r="B371" s="68" t="s">
        <v>1476</v>
      </c>
      <c r="C371" s="73" t="s">
        <v>1671</v>
      </c>
      <c r="D371" s="73" t="s">
        <v>1681</v>
      </c>
      <c r="E371" s="73" t="s">
        <v>1686</v>
      </c>
      <c r="F371" s="102">
        <v>5224</v>
      </c>
      <c r="G371" s="102">
        <v>22813</v>
      </c>
      <c r="H371" s="80">
        <f t="shared" si="169"/>
        <v>4.3669601837672278</v>
      </c>
      <c r="J371" s="104">
        <f t="shared" si="174"/>
        <v>5.5399999999999998E-2</v>
      </c>
      <c r="L371" s="69">
        <f t="shared" si="175"/>
        <v>25410.697147079994</v>
      </c>
      <c r="N371" s="69">
        <f t="shared" si="176"/>
        <v>14117.053970599996</v>
      </c>
      <c r="P371" s="81">
        <f t="shared" si="164"/>
        <v>14120</v>
      </c>
      <c r="Q371" s="69"/>
      <c r="R371" s="74">
        <f t="shared" si="157"/>
        <v>2.9460294000036811</v>
      </c>
      <c r="S371" s="77"/>
      <c r="T371" s="75">
        <f t="shared" si="158"/>
        <v>2.0868584947957597E-4</v>
      </c>
      <c r="U371" s="69"/>
      <c r="V371" s="81">
        <f t="shared" si="177"/>
        <v>353</v>
      </c>
      <c r="W371" s="287"/>
      <c r="X371" s="287"/>
      <c r="Y371" s="287"/>
      <c r="Z371" s="287"/>
      <c r="AA371" s="287"/>
      <c r="AB371" s="287"/>
      <c r="AC371" s="287"/>
      <c r="AD371" s="287"/>
      <c r="AE371" s="287"/>
      <c r="AF371" s="287"/>
      <c r="AG371" s="287"/>
      <c r="AH371" s="287"/>
      <c r="AI371" s="287"/>
      <c r="AJ371" s="287"/>
      <c r="AK371" s="72"/>
      <c r="AL371" s="72"/>
    </row>
    <row r="372" spans="2:38" s="68" customFormat="1">
      <c r="B372" s="68" t="s">
        <v>1476</v>
      </c>
      <c r="C372" s="73" t="s">
        <v>1671</v>
      </c>
      <c r="D372" s="73" t="s">
        <v>1681</v>
      </c>
      <c r="E372" s="73" t="s">
        <v>1687</v>
      </c>
      <c r="F372" s="102">
        <v>5483</v>
      </c>
      <c r="G372" s="102">
        <v>24622</v>
      </c>
      <c r="H372" s="80">
        <f t="shared" si="169"/>
        <v>4.49060733175269</v>
      </c>
      <c r="J372" s="104">
        <f t="shared" si="174"/>
        <v>5.5399999999999998E-2</v>
      </c>
      <c r="L372" s="69">
        <f t="shared" si="175"/>
        <v>27425.686457519991</v>
      </c>
      <c r="N372" s="69">
        <f t="shared" si="176"/>
        <v>15236.492476399995</v>
      </c>
      <c r="P372" s="81">
        <f t="shared" si="164"/>
        <v>15240</v>
      </c>
      <c r="Q372" s="69"/>
      <c r="R372" s="74">
        <f t="shared" si="157"/>
        <v>3.507523600004788</v>
      </c>
      <c r="S372" s="77"/>
      <c r="T372" s="75">
        <f t="shared" si="158"/>
        <v>2.3020544954408881E-4</v>
      </c>
      <c r="U372" s="69"/>
      <c r="V372" s="81">
        <f t="shared" si="177"/>
        <v>381</v>
      </c>
      <c r="W372" s="287"/>
      <c r="X372" s="287"/>
      <c r="Y372" s="287"/>
      <c r="Z372" s="287"/>
      <c r="AA372" s="287"/>
      <c r="AB372" s="287"/>
      <c r="AC372" s="287"/>
      <c r="AD372" s="287"/>
      <c r="AE372" s="287"/>
      <c r="AF372" s="287"/>
      <c r="AG372" s="287"/>
      <c r="AH372" s="287"/>
      <c r="AI372" s="287"/>
      <c r="AJ372" s="287"/>
      <c r="AK372" s="72"/>
      <c r="AL372" s="72"/>
    </row>
    <row r="373" spans="2:38" s="68" customFormat="1">
      <c r="B373" s="68" t="s">
        <v>1476</v>
      </c>
      <c r="C373" s="73" t="s">
        <v>1671</v>
      </c>
      <c r="D373" s="73" t="s">
        <v>1681</v>
      </c>
      <c r="E373" s="73" t="s">
        <v>1688</v>
      </c>
      <c r="F373" s="102">
        <v>1866</v>
      </c>
      <c r="G373" s="102">
        <v>9409</v>
      </c>
      <c r="H373" s="80">
        <f t="shared" si="169"/>
        <v>5.042336548767417</v>
      </c>
      <c r="J373" s="104">
        <f t="shared" si="174"/>
        <v>5.5399999999999998E-2</v>
      </c>
      <c r="L373" s="69">
        <f t="shared" si="175"/>
        <v>10480.394926439996</v>
      </c>
      <c r="N373" s="69">
        <f t="shared" si="176"/>
        <v>5822.4416257999974</v>
      </c>
      <c r="P373" s="81">
        <f t="shared" si="164"/>
        <v>5840</v>
      </c>
      <c r="Q373" s="69"/>
      <c r="R373" s="74">
        <f t="shared" si="157"/>
        <v>17.558374200002618</v>
      </c>
      <c r="S373" s="77"/>
      <c r="T373" s="75">
        <f t="shared" si="158"/>
        <v>3.0156376531452326E-3</v>
      </c>
      <c r="U373" s="69"/>
      <c r="V373" s="81">
        <f t="shared" si="177"/>
        <v>146</v>
      </c>
      <c r="W373" s="287"/>
      <c r="X373" s="287"/>
      <c r="Y373" s="287"/>
      <c r="Z373" s="287"/>
      <c r="AA373" s="287"/>
      <c r="AB373" s="287"/>
      <c r="AC373" s="287"/>
      <c r="AD373" s="287"/>
      <c r="AE373" s="287"/>
      <c r="AF373" s="287"/>
      <c r="AG373" s="287"/>
      <c r="AH373" s="287"/>
      <c r="AI373" s="287"/>
      <c r="AJ373" s="287"/>
      <c r="AK373" s="72"/>
      <c r="AL373" s="72"/>
    </row>
    <row r="374" spans="2:38" s="68" customFormat="1">
      <c r="B374" s="68" t="s">
        <v>1476</v>
      </c>
      <c r="C374" s="73" t="s">
        <v>1671</v>
      </c>
      <c r="D374" s="73" t="s">
        <v>1681</v>
      </c>
      <c r="E374" s="73" t="s">
        <v>1689</v>
      </c>
      <c r="F374" s="102">
        <v>3267</v>
      </c>
      <c r="G374" s="102">
        <v>15411</v>
      </c>
      <c r="H374" s="80">
        <f t="shared" si="169"/>
        <v>4.7171717171717171</v>
      </c>
      <c r="J374" s="104">
        <f t="shared" si="174"/>
        <v>5.5399999999999998E-2</v>
      </c>
      <c r="L374" s="69">
        <f t="shared" si="175"/>
        <v>17165.837624759995</v>
      </c>
      <c r="N374" s="69">
        <f t="shared" si="176"/>
        <v>9536.5764581999974</v>
      </c>
      <c r="P374" s="81">
        <f t="shared" si="164"/>
        <v>9560</v>
      </c>
      <c r="Q374" s="69"/>
      <c r="R374" s="74">
        <f t="shared" si="157"/>
        <v>23.423541800002567</v>
      </c>
      <c r="S374" s="77"/>
      <c r="T374" s="75">
        <f t="shared" si="158"/>
        <v>2.4561793115874305E-3</v>
      </c>
      <c r="U374" s="69"/>
      <c r="V374" s="81">
        <f t="shared" si="177"/>
        <v>239</v>
      </c>
      <c r="W374" s="287"/>
      <c r="X374" s="287"/>
      <c r="Y374" s="287"/>
      <c r="Z374" s="287"/>
      <c r="AA374" s="287"/>
      <c r="AB374" s="287"/>
      <c r="AC374" s="287"/>
      <c r="AD374" s="287"/>
      <c r="AE374" s="287"/>
      <c r="AF374" s="287"/>
      <c r="AG374" s="287"/>
      <c r="AH374" s="287"/>
      <c r="AI374" s="287"/>
      <c r="AJ374" s="287"/>
      <c r="AK374" s="72"/>
      <c r="AL374" s="72"/>
    </row>
    <row r="375" spans="2:38" s="68" customFormat="1">
      <c r="B375" s="68" t="s">
        <v>1476</v>
      </c>
      <c r="C375" s="73" t="s">
        <v>1671</v>
      </c>
      <c r="D375" s="73" t="s">
        <v>1681</v>
      </c>
      <c r="E375" s="73" t="s">
        <v>1690</v>
      </c>
      <c r="F375" s="102">
        <v>4992</v>
      </c>
      <c r="G375" s="102">
        <v>24039</v>
      </c>
      <c r="H375" s="80">
        <f t="shared" si="169"/>
        <v>4.8155048076923075</v>
      </c>
      <c r="J375" s="104">
        <f t="shared" si="174"/>
        <v>5.5399999999999998E-2</v>
      </c>
      <c r="L375" s="69">
        <f t="shared" si="175"/>
        <v>26776.300737239992</v>
      </c>
      <c r="N375" s="69">
        <f t="shared" si="176"/>
        <v>14875.722631799996</v>
      </c>
      <c r="P375" s="81">
        <f t="shared" si="164"/>
        <v>14880</v>
      </c>
      <c r="Q375" s="69"/>
      <c r="R375" s="74">
        <f t="shared" si="157"/>
        <v>4.2773682000042754</v>
      </c>
      <c r="S375" s="77"/>
      <c r="T375" s="75">
        <f t="shared" si="158"/>
        <v>2.875401959203312E-4</v>
      </c>
      <c r="U375" s="69"/>
      <c r="V375" s="81">
        <f t="shared" si="177"/>
        <v>372</v>
      </c>
      <c r="W375" s="287"/>
      <c r="X375" s="287"/>
      <c r="Y375" s="287"/>
      <c r="Z375" s="287"/>
      <c r="AA375" s="287"/>
      <c r="AB375" s="287"/>
      <c r="AC375" s="287"/>
      <c r="AD375" s="287"/>
      <c r="AE375" s="287"/>
      <c r="AF375" s="287"/>
      <c r="AG375" s="287"/>
      <c r="AH375" s="287"/>
      <c r="AI375" s="287"/>
      <c r="AJ375" s="287"/>
      <c r="AK375" s="72"/>
      <c r="AL375" s="72"/>
    </row>
    <row r="376" spans="2:38" s="68" customFormat="1">
      <c r="B376" s="68" t="s">
        <v>1476</v>
      </c>
      <c r="C376" s="73" t="s">
        <v>1671</v>
      </c>
      <c r="D376" s="73" t="s">
        <v>1681</v>
      </c>
      <c r="E376" s="73" t="s">
        <v>1691</v>
      </c>
      <c r="F376" s="102">
        <v>3335</v>
      </c>
      <c r="G376" s="102">
        <v>16237</v>
      </c>
      <c r="H376" s="80">
        <f t="shared" si="169"/>
        <v>4.8686656671664164</v>
      </c>
      <c r="J376" s="104">
        <f t="shared" si="174"/>
        <v>5.5399999999999998E-2</v>
      </c>
      <c r="L376" s="69">
        <f t="shared" si="175"/>
        <v>18085.893550919995</v>
      </c>
      <c r="N376" s="69">
        <f t="shared" si="176"/>
        <v>10047.718639399996</v>
      </c>
      <c r="P376" s="81">
        <f t="shared" si="164"/>
        <v>10080</v>
      </c>
      <c r="Q376" s="69"/>
      <c r="R376" s="74">
        <f t="shared" si="157"/>
        <v>32.281360600003609</v>
      </c>
      <c r="S376" s="77"/>
      <c r="T376" s="75">
        <f t="shared" si="158"/>
        <v>3.2128049917141493E-3</v>
      </c>
      <c r="U376" s="69"/>
      <c r="V376" s="81">
        <f t="shared" si="177"/>
        <v>252</v>
      </c>
      <c r="W376" s="287"/>
      <c r="X376" s="287"/>
      <c r="Y376" s="287"/>
      <c r="Z376" s="287"/>
      <c r="AA376" s="287"/>
      <c r="AB376" s="287"/>
      <c r="AC376" s="287"/>
      <c r="AD376" s="287"/>
      <c r="AE376" s="287"/>
      <c r="AF376" s="287"/>
      <c r="AG376" s="287"/>
      <c r="AH376" s="287"/>
      <c r="AI376" s="287"/>
      <c r="AJ376" s="287"/>
      <c r="AK376" s="72"/>
      <c r="AL376" s="72"/>
    </row>
    <row r="377" spans="2:38" s="68" customFormat="1">
      <c r="B377" s="68" t="s">
        <v>1476</v>
      </c>
      <c r="C377" s="73" t="s">
        <v>1671</v>
      </c>
      <c r="D377" s="73" t="s">
        <v>1681</v>
      </c>
      <c r="E377" s="73" t="s">
        <v>1692</v>
      </c>
      <c r="F377" s="102">
        <v>4570</v>
      </c>
      <c r="G377" s="102">
        <v>21314</v>
      </c>
      <c r="H377" s="80">
        <f t="shared" si="169"/>
        <v>4.6638949671772432</v>
      </c>
      <c r="J377" s="104">
        <f t="shared" si="174"/>
        <v>5.5399999999999998E-2</v>
      </c>
      <c r="L377" s="69">
        <f t="shared" si="175"/>
        <v>23741.007276239994</v>
      </c>
      <c r="N377" s="69">
        <f t="shared" si="176"/>
        <v>13189.448486799996</v>
      </c>
      <c r="P377" s="81">
        <f t="shared" si="164"/>
        <v>13200</v>
      </c>
      <c r="Q377" s="69"/>
      <c r="R377" s="74">
        <f t="shared" si="157"/>
        <v>10.551513200003683</v>
      </c>
      <c r="S377" s="77"/>
      <c r="T377" s="75">
        <f t="shared" si="158"/>
        <v>7.9999654349184048E-4</v>
      </c>
      <c r="U377" s="69"/>
      <c r="V377" s="81">
        <f t="shared" si="177"/>
        <v>330</v>
      </c>
      <c r="W377" s="287"/>
      <c r="X377" s="287"/>
      <c r="Y377" s="287"/>
      <c r="Z377" s="287"/>
      <c r="AA377" s="287"/>
      <c r="AB377" s="287"/>
      <c r="AC377" s="287"/>
      <c r="AD377" s="287"/>
      <c r="AE377" s="287"/>
      <c r="AF377" s="287"/>
      <c r="AG377" s="287"/>
      <c r="AH377" s="287"/>
      <c r="AI377" s="287"/>
      <c r="AJ377" s="287"/>
      <c r="AK377" s="72"/>
      <c r="AL377" s="72"/>
    </row>
    <row r="378" spans="2:38" s="68" customFormat="1">
      <c r="B378" s="68" t="s">
        <v>1476</v>
      </c>
      <c r="C378" s="73" t="s">
        <v>1671</v>
      </c>
      <c r="D378" s="73" t="s">
        <v>1681</v>
      </c>
      <c r="E378" s="73" t="s">
        <v>1693</v>
      </c>
      <c r="F378" s="102">
        <v>8048</v>
      </c>
      <c r="G378" s="102">
        <v>39201</v>
      </c>
      <c r="H378" s="80">
        <f t="shared" si="169"/>
        <v>4.8708996023856859</v>
      </c>
      <c r="J378" s="104">
        <f t="shared" si="174"/>
        <v>5.5399999999999998E-2</v>
      </c>
      <c r="L378" s="69">
        <f t="shared" si="175"/>
        <v>43664.784941159989</v>
      </c>
      <c r="N378" s="69">
        <f t="shared" si="176"/>
        <v>24258.213856199993</v>
      </c>
      <c r="P378" s="81">
        <f t="shared" si="164"/>
        <v>24280</v>
      </c>
      <c r="Q378" s="69"/>
      <c r="R378" s="74">
        <f t="shared" si="157"/>
        <v>21.786143800007267</v>
      </c>
      <c r="S378" s="77"/>
      <c r="T378" s="75">
        <f t="shared" si="158"/>
        <v>8.9809348409380495E-4</v>
      </c>
      <c r="U378" s="69"/>
      <c r="V378" s="81">
        <f t="shared" si="177"/>
        <v>607</v>
      </c>
      <c r="W378" s="287"/>
      <c r="X378" s="287"/>
      <c r="Y378" s="287"/>
      <c r="Z378" s="287"/>
      <c r="AA378" s="287"/>
      <c r="AB378" s="287"/>
      <c r="AC378" s="287"/>
      <c r="AD378" s="287"/>
      <c r="AE378" s="287"/>
      <c r="AF378" s="287"/>
      <c r="AG378" s="287"/>
      <c r="AH378" s="287"/>
      <c r="AI378" s="287"/>
      <c r="AJ378" s="287"/>
      <c r="AK378" s="72"/>
      <c r="AL378" s="72"/>
    </row>
    <row r="379" spans="2:38" s="68" customFormat="1">
      <c r="B379" s="68" t="s">
        <v>1476</v>
      </c>
      <c r="C379" s="73" t="s">
        <v>1671</v>
      </c>
      <c r="D379" s="73" t="s">
        <v>1681</v>
      </c>
      <c r="E379" s="73" t="s">
        <v>1694</v>
      </c>
      <c r="F379" s="102">
        <v>3649</v>
      </c>
      <c r="G379" s="102">
        <v>18249</v>
      </c>
      <c r="H379" s="80">
        <f t="shared" si="169"/>
        <v>5.0010961907371883</v>
      </c>
      <c r="J379" s="104">
        <f t="shared" si="174"/>
        <v>5.5399999999999998E-2</v>
      </c>
      <c r="L379" s="69">
        <f t="shared" si="175"/>
        <v>20326.998300839994</v>
      </c>
      <c r="N379" s="69">
        <f t="shared" si="176"/>
        <v>11292.776833799997</v>
      </c>
      <c r="P379" s="81">
        <f t="shared" si="164"/>
        <v>11320</v>
      </c>
      <c r="Q379" s="69"/>
      <c r="R379" s="74">
        <f t="shared" si="157"/>
        <v>27.223166200003106</v>
      </c>
      <c r="S379" s="77"/>
      <c r="T379" s="75">
        <f t="shared" si="158"/>
        <v>2.4106706969115378E-3</v>
      </c>
      <c r="U379" s="69"/>
      <c r="V379" s="81">
        <f t="shared" si="177"/>
        <v>283</v>
      </c>
      <c r="W379" s="287"/>
      <c r="X379" s="287"/>
      <c r="Y379" s="287"/>
      <c r="Z379" s="287"/>
      <c r="AA379" s="287"/>
      <c r="AB379" s="287"/>
      <c r="AC379" s="287"/>
      <c r="AD379" s="287"/>
      <c r="AE379" s="287"/>
      <c r="AF379" s="287"/>
      <c r="AG379" s="287"/>
      <c r="AH379" s="287"/>
      <c r="AI379" s="287"/>
      <c r="AJ379" s="287"/>
      <c r="AK379" s="72"/>
      <c r="AL379" s="72"/>
    </row>
    <row r="380" spans="2:38" s="68" customFormat="1">
      <c r="B380" s="68" t="s">
        <v>1476</v>
      </c>
      <c r="C380" s="73" t="s">
        <v>1671</v>
      </c>
      <c r="D380" s="73" t="s">
        <v>1681</v>
      </c>
      <c r="E380" s="73" t="s">
        <v>1695</v>
      </c>
      <c r="F380" s="102">
        <v>4703</v>
      </c>
      <c r="G380" s="102">
        <v>22902</v>
      </c>
      <c r="H380" s="80">
        <f t="shared" si="169"/>
        <v>4.8696576653200081</v>
      </c>
      <c r="J380" s="104">
        <f t="shared" si="174"/>
        <v>5.5399999999999998E-2</v>
      </c>
      <c r="L380" s="69">
        <f t="shared" si="175"/>
        <v>25509.831502319994</v>
      </c>
      <c r="N380" s="69">
        <f t="shared" si="176"/>
        <v>14172.128612399996</v>
      </c>
      <c r="P380" s="81">
        <f t="shared" si="164"/>
        <v>14200</v>
      </c>
      <c r="Q380" s="69"/>
      <c r="R380" s="74">
        <f t="shared" si="157"/>
        <v>27.8713876000038</v>
      </c>
      <c r="S380" s="77"/>
      <c r="T380" s="75">
        <f t="shared" si="158"/>
        <v>1.9666338319578578E-3</v>
      </c>
      <c r="U380" s="69"/>
      <c r="V380" s="81">
        <f t="shared" si="177"/>
        <v>355</v>
      </c>
      <c r="W380" s="287"/>
      <c r="X380" s="287"/>
      <c r="Y380" s="287"/>
      <c r="Z380" s="287"/>
      <c r="AA380" s="287"/>
      <c r="AB380" s="287"/>
      <c r="AC380" s="287"/>
      <c r="AD380" s="287"/>
      <c r="AE380" s="287"/>
      <c r="AF380" s="287"/>
      <c r="AG380" s="287"/>
      <c r="AH380" s="287"/>
      <c r="AI380" s="287"/>
      <c r="AJ380" s="287"/>
      <c r="AK380" s="72"/>
      <c r="AL380" s="72"/>
    </row>
    <row r="381" spans="2:38" s="68" customFormat="1">
      <c r="B381" s="68" t="s">
        <v>1476</v>
      </c>
      <c r="C381" s="73" t="s">
        <v>1671</v>
      </c>
      <c r="D381" s="73" t="s">
        <v>1681</v>
      </c>
      <c r="E381" s="73" t="s">
        <v>1696</v>
      </c>
      <c r="F381" s="102">
        <v>2108</v>
      </c>
      <c r="G381" s="102">
        <v>8823</v>
      </c>
      <c r="H381" s="80">
        <f t="shared" si="169"/>
        <v>4.185483870967742</v>
      </c>
      <c r="J381" s="104">
        <f t="shared" si="174"/>
        <v>5.5399999999999998E-2</v>
      </c>
      <c r="L381" s="69">
        <f t="shared" si="175"/>
        <v>9827.6675986799964</v>
      </c>
      <c r="N381" s="69">
        <f t="shared" si="176"/>
        <v>5459.8153325999983</v>
      </c>
      <c r="P381" s="81">
        <f t="shared" si="164"/>
        <v>5480</v>
      </c>
      <c r="Q381" s="69"/>
      <c r="R381" s="74">
        <f t="shared" ref="R381:R460" si="178">P381-N381</f>
        <v>20.184667400001672</v>
      </c>
      <c r="S381" s="77"/>
      <c r="T381" s="75">
        <f t="shared" ref="T381:T460" si="179">R381/N381</f>
        <v>3.69695056891047E-3</v>
      </c>
      <c r="U381" s="69"/>
      <c r="V381" s="81">
        <f t="shared" si="177"/>
        <v>137</v>
      </c>
      <c r="W381" s="287"/>
      <c r="X381" s="287"/>
      <c r="Y381" s="287"/>
      <c r="Z381" s="287"/>
      <c r="AA381" s="287"/>
      <c r="AB381" s="287"/>
      <c r="AC381" s="287"/>
      <c r="AD381" s="287"/>
      <c r="AE381" s="287"/>
      <c r="AF381" s="287"/>
      <c r="AG381" s="287"/>
      <c r="AH381" s="287"/>
      <c r="AI381" s="287"/>
      <c r="AJ381" s="287"/>
      <c r="AK381" s="72"/>
      <c r="AL381" s="72"/>
    </row>
    <row r="382" spans="2:38" s="68" customFormat="1">
      <c r="B382" s="68" t="s">
        <v>1476</v>
      </c>
      <c r="C382" s="73" t="s">
        <v>1671</v>
      </c>
      <c r="D382" s="73" t="s">
        <v>1681</v>
      </c>
      <c r="E382" s="73" t="s">
        <v>1697</v>
      </c>
      <c r="F382" s="102">
        <v>3293</v>
      </c>
      <c r="G382" s="102">
        <v>16064</v>
      </c>
      <c r="H382" s="80">
        <f t="shared" si="169"/>
        <v>4.8782265411478898</v>
      </c>
      <c r="J382" s="104">
        <f t="shared" si="174"/>
        <v>5.5399999999999998E-2</v>
      </c>
      <c r="L382" s="69">
        <f t="shared" si="175"/>
        <v>17893.194186239994</v>
      </c>
      <c r="N382" s="69">
        <f t="shared" si="176"/>
        <v>9940.6634367999959</v>
      </c>
      <c r="P382" s="81">
        <f t="shared" si="164"/>
        <v>9960</v>
      </c>
      <c r="Q382" s="69"/>
      <c r="R382" s="74">
        <f t="shared" si="178"/>
        <v>19.336563200004093</v>
      </c>
      <c r="S382" s="77"/>
      <c r="T382" s="75">
        <f t="shared" si="179"/>
        <v>1.9451984591310875E-3</v>
      </c>
      <c r="U382" s="69"/>
      <c r="V382" s="81">
        <f t="shared" si="177"/>
        <v>249</v>
      </c>
      <c r="W382" s="287"/>
      <c r="X382" s="287"/>
      <c r="Y382" s="287"/>
      <c r="Z382" s="287"/>
      <c r="AA382" s="287"/>
      <c r="AB382" s="287"/>
      <c r="AC382" s="287"/>
      <c r="AD382" s="287"/>
      <c r="AE382" s="287"/>
      <c r="AF382" s="287"/>
      <c r="AG382" s="287"/>
      <c r="AH382" s="287"/>
      <c r="AI382" s="287"/>
      <c r="AJ382" s="287"/>
      <c r="AK382" s="72"/>
      <c r="AL382" s="72"/>
    </row>
    <row r="383" spans="2:38" s="68" customFormat="1">
      <c r="B383" s="68" t="s">
        <v>1476</v>
      </c>
      <c r="C383" s="73" t="s">
        <v>1671</v>
      </c>
      <c r="D383" s="73" t="s">
        <v>1681</v>
      </c>
      <c r="E383" s="73" t="s">
        <v>1698</v>
      </c>
      <c r="F383" s="102">
        <v>3259</v>
      </c>
      <c r="G383" s="102">
        <v>15854</v>
      </c>
      <c r="H383" s="80">
        <f t="shared" si="169"/>
        <v>4.8646824179196075</v>
      </c>
      <c r="J383" s="104">
        <f t="shared" si="174"/>
        <v>5.5399999999999998E-2</v>
      </c>
      <c r="L383" s="69">
        <f t="shared" si="175"/>
        <v>17659.281662639994</v>
      </c>
      <c r="N383" s="69">
        <f t="shared" si="176"/>
        <v>9810.7120347999971</v>
      </c>
      <c r="P383" s="81">
        <f t="shared" si="164"/>
        <v>9840</v>
      </c>
      <c r="Q383" s="69"/>
      <c r="R383" s="74">
        <f t="shared" si="178"/>
        <v>29.287965200002873</v>
      </c>
      <c r="S383" s="77"/>
      <c r="T383" s="75">
        <f t="shared" si="179"/>
        <v>2.9853047460892011E-3</v>
      </c>
      <c r="U383" s="69"/>
      <c r="V383" s="81">
        <f t="shared" si="177"/>
        <v>246</v>
      </c>
      <c r="W383" s="287"/>
      <c r="X383" s="287"/>
      <c r="Y383" s="287"/>
      <c r="Z383" s="287"/>
      <c r="AA383" s="287"/>
      <c r="AB383" s="287"/>
      <c r="AC383" s="287"/>
      <c r="AD383" s="287"/>
      <c r="AE383" s="287"/>
      <c r="AF383" s="287"/>
      <c r="AG383" s="287"/>
      <c r="AH383" s="287"/>
      <c r="AI383" s="287"/>
      <c r="AJ383" s="287"/>
      <c r="AK383" s="72"/>
      <c r="AL383" s="72"/>
    </row>
    <row r="384" spans="2:38" s="68" customFormat="1">
      <c r="B384" s="68" t="s">
        <v>1476</v>
      </c>
      <c r="C384" s="73" t="s">
        <v>1671</v>
      </c>
      <c r="D384" s="73" t="s">
        <v>1681</v>
      </c>
      <c r="E384" s="73" t="s">
        <v>1605</v>
      </c>
      <c r="F384" s="102">
        <v>2498</v>
      </c>
      <c r="G384" s="102">
        <v>12050</v>
      </c>
      <c r="H384" s="80">
        <f t="shared" si="169"/>
        <v>4.8238590872698159</v>
      </c>
      <c r="J384" s="104">
        <f t="shared" si="174"/>
        <v>5.5399999999999998E-2</v>
      </c>
      <c r="L384" s="69">
        <f t="shared" si="175"/>
        <v>13422.123377999997</v>
      </c>
      <c r="N384" s="69">
        <f t="shared" si="176"/>
        <v>7456.735209999998</v>
      </c>
      <c r="P384" s="81">
        <f t="shared" si="164"/>
        <v>7480</v>
      </c>
      <c r="Q384" s="69"/>
      <c r="R384" s="74">
        <f t="shared" si="178"/>
        <v>23.264790000001994</v>
      </c>
      <c r="S384" s="77"/>
      <c r="T384" s="75">
        <f t="shared" si="179"/>
        <v>3.119969979462634E-3</v>
      </c>
      <c r="U384" s="69"/>
      <c r="V384" s="81">
        <f t="shared" si="177"/>
        <v>187</v>
      </c>
      <c r="W384" s="287"/>
      <c r="X384" s="287"/>
      <c r="Y384" s="287"/>
      <c r="Z384" s="287"/>
      <c r="AA384" s="287"/>
      <c r="AB384" s="287"/>
      <c r="AC384" s="287"/>
      <c r="AD384" s="287"/>
      <c r="AE384" s="287"/>
      <c r="AF384" s="287"/>
      <c r="AG384" s="287"/>
      <c r="AH384" s="287"/>
      <c r="AI384" s="287"/>
      <c r="AJ384" s="287"/>
      <c r="AK384" s="72"/>
      <c r="AL384" s="72"/>
    </row>
    <row r="385" spans="2:38" s="68" customFormat="1" ht="15" thickBot="1">
      <c r="B385" s="95" t="s">
        <v>1476</v>
      </c>
      <c r="C385" s="96" t="s">
        <v>1671</v>
      </c>
      <c r="D385" s="96" t="s">
        <v>1681</v>
      </c>
      <c r="E385" s="73"/>
      <c r="F385" s="84">
        <f>SUM(F367:F384)</f>
        <v>73995</v>
      </c>
      <c r="G385" s="84">
        <f>SUM(G367:G384)</f>
        <v>352815</v>
      </c>
      <c r="H385" s="159">
        <f t="shared" si="169"/>
        <v>4.7680924386782895</v>
      </c>
      <c r="J385" s="95"/>
      <c r="L385" s="84">
        <f>SUM(L367:L384)</f>
        <v>392989.7476853999</v>
      </c>
      <c r="N385" s="84">
        <f>SUM(N367:N384)</f>
        <v>218327.63760299995</v>
      </c>
      <c r="P385" s="248">
        <f>SUM(P367:P384)</f>
        <v>218680</v>
      </c>
      <c r="Q385" s="69"/>
      <c r="R385" s="252">
        <f t="shared" si="178"/>
        <v>352.36239700004808</v>
      </c>
      <c r="S385" s="77"/>
      <c r="T385" s="85">
        <f t="shared" si="179"/>
        <v>1.6139156767718647E-3</v>
      </c>
      <c r="U385" s="69"/>
      <c r="V385" s="248">
        <f>SUM(V367:V384)</f>
        <v>5467</v>
      </c>
      <c r="W385" s="266"/>
      <c r="X385" s="266"/>
      <c r="Y385" s="266"/>
      <c r="Z385" s="266"/>
      <c r="AA385" s="266"/>
      <c r="AB385" s="266"/>
      <c r="AC385" s="266"/>
      <c r="AD385" s="266"/>
      <c r="AE385" s="266"/>
      <c r="AF385" s="266"/>
      <c r="AG385" s="266"/>
      <c r="AH385" s="266"/>
      <c r="AI385" s="266"/>
      <c r="AJ385" s="266"/>
      <c r="AK385" s="72"/>
      <c r="AL385" s="72"/>
    </row>
    <row r="386" spans="2:38" s="68" customFormat="1">
      <c r="B386" s="68" t="s">
        <v>1476</v>
      </c>
      <c r="C386" s="73" t="s">
        <v>1671</v>
      </c>
      <c r="D386" s="73" t="s">
        <v>1699</v>
      </c>
      <c r="E386" s="73" t="s">
        <v>1700</v>
      </c>
      <c r="F386" s="102">
        <v>3697</v>
      </c>
      <c r="G386" s="102">
        <v>18281</v>
      </c>
      <c r="H386" s="80">
        <f t="shared" si="169"/>
        <v>4.9448201244252097</v>
      </c>
      <c r="J386" s="104">
        <f t="shared" ref="J386:J393" si="180">$J$37</f>
        <v>5.5399999999999998E-2</v>
      </c>
      <c r="L386" s="69">
        <f t="shared" ref="L386:L393" si="181">G386*((1+J386)^2)</f>
        <v>20362.642113959995</v>
      </c>
      <c r="N386" s="69">
        <f t="shared" ref="N386:N393" si="182">L386/$N$6</f>
        <v>11312.578952199998</v>
      </c>
      <c r="P386" s="81">
        <f t="shared" si="164"/>
        <v>11320</v>
      </c>
      <c r="Q386" s="69"/>
      <c r="R386" s="74">
        <f t="shared" si="178"/>
        <v>7.4210478000022704</v>
      </c>
      <c r="S386" s="77"/>
      <c r="T386" s="75">
        <f t="shared" si="179"/>
        <v>6.559996470618287E-4</v>
      </c>
      <c r="U386" s="69"/>
      <c r="V386" s="81">
        <f t="shared" ref="V386:V393" si="183">P386/40</f>
        <v>283</v>
      </c>
      <c r="W386" s="287"/>
      <c r="X386" s="287"/>
      <c r="Y386" s="287"/>
      <c r="Z386" s="287"/>
      <c r="AA386" s="287"/>
      <c r="AB386" s="287"/>
      <c r="AC386" s="287"/>
      <c r="AD386" s="287"/>
      <c r="AE386" s="287"/>
      <c r="AF386" s="287"/>
      <c r="AG386" s="287"/>
      <c r="AH386" s="287"/>
      <c r="AI386" s="287"/>
      <c r="AJ386" s="287"/>
      <c r="AK386" s="72"/>
      <c r="AL386" s="72"/>
    </row>
    <row r="387" spans="2:38" s="68" customFormat="1">
      <c r="B387" s="68" t="s">
        <v>1476</v>
      </c>
      <c r="C387" s="73" t="s">
        <v>1671</v>
      </c>
      <c r="D387" s="73" t="s">
        <v>1699</v>
      </c>
      <c r="E387" s="73" t="s">
        <v>1701</v>
      </c>
      <c r="F387" s="102">
        <v>3912</v>
      </c>
      <c r="G387" s="102">
        <v>18280</v>
      </c>
      <c r="H387" s="80">
        <f t="shared" si="169"/>
        <v>4.6728016359918199</v>
      </c>
      <c r="J387" s="104">
        <f t="shared" si="180"/>
        <v>5.5399999999999998E-2</v>
      </c>
      <c r="L387" s="69">
        <f t="shared" si="181"/>
        <v>20361.528244799996</v>
      </c>
      <c r="N387" s="69">
        <f t="shared" si="182"/>
        <v>11311.960135999998</v>
      </c>
      <c r="P387" s="81">
        <f t="shared" si="164"/>
        <v>11320</v>
      </c>
      <c r="Q387" s="69"/>
      <c r="R387" s="74">
        <f t="shared" si="178"/>
        <v>8.039864000002126</v>
      </c>
      <c r="S387" s="77"/>
      <c r="T387" s="75">
        <f t="shared" si="179"/>
        <v>7.1074012844294624E-4</v>
      </c>
      <c r="U387" s="69"/>
      <c r="V387" s="81">
        <f t="shared" si="183"/>
        <v>283</v>
      </c>
      <c r="W387" s="287"/>
      <c r="X387" s="287"/>
      <c r="Y387" s="287"/>
      <c r="Z387" s="287"/>
      <c r="AA387" s="287"/>
      <c r="AB387" s="287"/>
      <c r="AC387" s="287"/>
      <c r="AD387" s="287"/>
      <c r="AE387" s="287"/>
      <c r="AF387" s="287"/>
      <c r="AG387" s="287"/>
      <c r="AH387" s="287"/>
      <c r="AI387" s="287"/>
      <c r="AJ387" s="287"/>
      <c r="AK387" s="72"/>
      <c r="AL387" s="72"/>
    </row>
    <row r="388" spans="2:38" s="68" customFormat="1">
      <c r="B388" s="68" t="s">
        <v>1476</v>
      </c>
      <c r="C388" s="73" t="s">
        <v>1671</v>
      </c>
      <c r="D388" s="73" t="s">
        <v>1699</v>
      </c>
      <c r="E388" s="73" t="s">
        <v>1702</v>
      </c>
      <c r="F388" s="102">
        <v>1730</v>
      </c>
      <c r="G388" s="102">
        <v>6381</v>
      </c>
      <c r="H388" s="80">
        <f t="shared" si="169"/>
        <v>3.6884393063583816</v>
      </c>
      <c r="J388" s="104">
        <f t="shared" si="180"/>
        <v>5.5399999999999998E-2</v>
      </c>
      <c r="L388" s="69">
        <f t="shared" si="181"/>
        <v>7107.5991099599978</v>
      </c>
      <c r="N388" s="69">
        <f t="shared" si="182"/>
        <v>3948.6661721999985</v>
      </c>
      <c r="P388" s="81">
        <f t="shared" si="164"/>
        <v>3960</v>
      </c>
      <c r="Q388" s="69"/>
      <c r="R388" s="74">
        <f t="shared" si="178"/>
        <v>11.333827800001472</v>
      </c>
      <c r="S388" s="77"/>
      <c r="T388" s="75">
        <f t="shared" si="179"/>
        <v>2.870292728161123E-3</v>
      </c>
      <c r="U388" s="69"/>
      <c r="V388" s="81">
        <f t="shared" si="183"/>
        <v>99</v>
      </c>
      <c r="W388" s="287"/>
      <c r="X388" s="287"/>
      <c r="Y388" s="287"/>
      <c r="Z388" s="287"/>
      <c r="AA388" s="287"/>
      <c r="AB388" s="287"/>
      <c r="AC388" s="287"/>
      <c r="AD388" s="287"/>
      <c r="AE388" s="287"/>
      <c r="AF388" s="287"/>
      <c r="AG388" s="287"/>
      <c r="AH388" s="287"/>
      <c r="AI388" s="287"/>
      <c r="AJ388" s="287"/>
      <c r="AK388" s="72"/>
      <c r="AL388" s="72"/>
    </row>
    <row r="389" spans="2:38" s="68" customFormat="1">
      <c r="B389" s="68" t="s">
        <v>1476</v>
      </c>
      <c r="C389" s="73" t="s">
        <v>1671</v>
      </c>
      <c r="D389" s="73" t="s">
        <v>1699</v>
      </c>
      <c r="E389" s="73" t="s">
        <v>1703</v>
      </c>
      <c r="F389" s="102">
        <v>5026</v>
      </c>
      <c r="G389" s="102">
        <v>23424</v>
      </c>
      <c r="H389" s="80">
        <f t="shared" si="169"/>
        <v>4.660565061679268</v>
      </c>
      <c r="J389" s="104">
        <f t="shared" si="180"/>
        <v>5.5399999999999998E-2</v>
      </c>
      <c r="L389" s="69">
        <f t="shared" si="181"/>
        <v>26091.271203839991</v>
      </c>
      <c r="N389" s="69">
        <f t="shared" si="182"/>
        <v>14495.150668799995</v>
      </c>
      <c r="P389" s="81">
        <f t="shared" si="164"/>
        <v>14520</v>
      </c>
      <c r="Q389" s="69"/>
      <c r="R389" s="74">
        <f t="shared" si="178"/>
        <v>24.849331200004599</v>
      </c>
      <c r="S389" s="77"/>
      <c r="T389" s="75">
        <f t="shared" si="179"/>
        <v>1.7143203108258406E-3</v>
      </c>
      <c r="U389" s="69"/>
      <c r="V389" s="81">
        <f t="shared" si="183"/>
        <v>363</v>
      </c>
      <c r="W389" s="287"/>
      <c r="X389" s="287"/>
      <c r="Y389" s="287"/>
      <c r="Z389" s="287"/>
      <c r="AA389" s="287"/>
      <c r="AB389" s="287"/>
      <c r="AC389" s="287"/>
      <c r="AD389" s="287"/>
      <c r="AE389" s="287"/>
      <c r="AF389" s="287"/>
      <c r="AG389" s="287"/>
      <c r="AH389" s="287"/>
      <c r="AI389" s="287"/>
      <c r="AJ389" s="287"/>
      <c r="AK389" s="72"/>
      <c r="AL389" s="72"/>
    </row>
    <row r="390" spans="2:38" s="68" customFormat="1">
      <c r="B390" s="68" t="s">
        <v>1476</v>
      </c>
      <c r="C390" s="73" t="s">
        <v>1671</v>
      </c>
      <c r="D390" s="73" t="s">
        <v>1699</v>
      </c>
      <c r="E390" s="73" t="s">
        <v>1704</v>
      </c>
      <c r="F390" s="102">
        <v>3707</v>
      </c>
      <c r="G390" s="102">
        <v>17827</v>
      </c>
      <c r="H390" s="80">
        <f t="shared" si="169"/>
        <v>4.8090099811168061</v>
      </c>
      <c r="J390" s="104">
        <f t="shared" si="180"/>
        <v>5.5399999999999998E-2</v>
      </c>
      <c r="L390" s="69">
        <f t="shared" si="181"/>
        <v>19856.945515319996</v>
      </c>
      <c r="N390" s="69">
        <f t="shared" si="182"/>
        <v>11031.636397399998</v>
      </c>
      <c r="P390" s="81">
        <f t="shared" si="164"/>
        <v>11040</v>
      </c>
      <c r="Q390" s="69"/>
      <c r="R390" s="74">
        <f t="shared" si="178"/>
        <v>8.3636026000021957</v>
      </c>
      <c r="S390" s="77"/>
      <c r="T390" s="75">
        <f t="shared" si="179"/>
        <v>7.5814705078327085E-4</v>
      </c>
      <c r="U390" s="69"/>
      <c r="V390" s="81">
        <f t="shared" si="183"/>
        <v>276</v>
      </c>
      <c r="W390" s="287"/>
      <c r="X390" s="287"/>
      <c r="Y390" s="287"/>
      <c r="Z390" s="287"/>
      <c r="AA390" s="287"/>
      <c r="AB390" s="287"/>
      <c r="AC390" s="287"/>
      <c r="AD390" s="287"/>
      <c r="AE390" s="287"/>
      <c r="AF390" s="287"/>
      <c r="AG390" s="287"/>
      <c r="AH390" s="287"/>
      <c r="AI390" s="287"/>
      <c r="AJ390" s="287"/>
      <c r="AK390" s="72"/>
      <c r="AL390" s="72"/>
    </row>
    <row r="391" spans="2:38" s="68" customFormat="1">
      <c r="B391" s="68" t="s">
        <v>1476</v>
      </c>
      <c r="C391" s="73" t="s">
        <v>1671</v>
      </c>
      <c r="D391" s="73" t="s">
        <v>1699</v>
      </c>
      <c r="E391" s="73" t="s">
        <v>1705</v>
      </c>
      <c r="F391" s="102">
        <v>2681</v>
      </c>
      <c r="G391" s="102">
        <v>11838</v>
      </c>
      <c r="H391" s="80">
        <f t="shared" si="169"/>
        <v>4.4155165982842224</v>
      </c>
      <c r="J391" s="104">
        <f t="shared" si="180"/>
        <v>5.5399999999999998E-2</v>
      </c>
      <c r="L391" s="69">
        <f t="shared" si="181"/>
        <v>13185.983116079997</v>
      </c>
      <c r="N391" s="69">
        <f t="shared" si="182"/>
        <v>7325.5461755999977</v>
      </c>
      <c r="P391" s="81">
        <f t="shared" ref="P391:P470" si="184">ROUNDUP(N391/40,0)*40</f>
        <v>7360</v>
      </c>
      <c r="Q391" s="69"/>
      <c r="R391" s="74">
        <f t="shared" si="178"/>
        <v>34.453824400002304</v>
      </c>
      <c r="S391" s="77"/>
      <c r="T391" s="75">
        <f t="shared" si="179"/>
        <v>4.7032430857867564E-3</v>
      </c>
      <c r="U391" s="69"/>
      <c r="V391" s="81">
        <f t="shared" si="183"/>
        <v>184</v>
      </c>
      <c r="W391" s="287"/>
      <c r="X391" s="287"/>
      <c r="Y391" s="287"/>
      <c r="Z391" s="287"/>
      <c r="AA391" s="287"/>
      <c r="AB391" s="287"/>
      <c r="AC391" s="287"/>
      <c r="AD391" s="287"/>
      <c r="AE391" s="287"/>
      <c r="AF391" s="287"/>
      <c r="AG391" s="287"/>
      <c r="AH391" s="287"/>
      <c r="AI391" s="287"/>
      <c r="AJ391" s="287"/>
      <c r="AK391" s="72"/>
      <c r="AL391" s="72"/>
    </row>
    <row r="392" spans="2:38" s="68" customFormat="1">
      <c r="B392" s="68" t="s">
        <v>1476</v>
      </c>
      <c r="C392" s="73" t="s">
        <v>1671</v>
      </c>
      <c r="D392" s="73" t="s">
        <v>1699</v>
      </c>
      <c r="E392" s="73" t="s">
        <v>1706</v>
      </c>
      <c r="F392" s="102">
        <v>5094</v>
      </c>
      <c r="G392" s="102">
        <v>23440</v>
      </c>
      <c r="H392" s="80">
        <f t="shared" si="169"/>
        <v>4.601491951315273</v>
      </c>
      <c r="J392" s="104">
        <f t="shared" si="180"/>
        <v>5.5399999999999998E-2</v>
      </c>
      <c r="L392" s="69">
        <f t="shared" si="181"/>
        <v>26109.093110399994</v>
      </c>
      <c r="N392" s="69">
        <f t="shared" si="182"/>
        <v>14505.051727999997</v>
      </c>
      <c r="P392" s="81">
        <f t="shared" si="184"/>
        <v>14520</v>
      </c>
      <c r="Q392" s="69"/>
      <c r="R392" s="74">
        <f t="shared" si="178"/>
        <v>14.948272000003271</v>
      </c>
      <c r="S392" s="77"/>
      <c r="T392" s="75">
        <f t="shared" si="179"/>
        <v>1.0305562696579496E-3</v>
      </c>
      <c r="U392" s="69"/>
      <c r="V392" s="81">
        <f t="shared" si="183"/>
        <v>363</v>
      </c>
      <c r="W392" s="287"/>
      <c r="X392" s="287"/>
      <c r="Y392" s="287"/>
      <c r="Z392" s="287"/>
      <c r="AA392" s="287"/>
      <c r="AB392" s="287"/>
      <c r="AC392" s="287"/>
      <c r="AD392" s="287"/>
      <c r="AE392" s="287"/>
      <c r="AF392" s="287"/>
      <c r="AG392" s="287"/>
      <c r="AH392" s="287"/>
      <c r="AI392" s="287"/>
      <c r="AJ392" s="287"/>
      <c r="AK392" s="72"/>
      <c r="AL392" s="72"/>
    </row>
    <row r="393" spans="2:38" s="68" customFormat="1">
      <c r="B393" s="68" t="s">
        <v>1476</v>
      </c>
      <c r="C393" s="73" t="s">
        <v>1671</v>
      </c>
      <c r="D393" s="73" t="s">
        <v>1699</v>
      </c>
      <c r="E393" s="73" t="s">
        <v>1707</v>
      </c>
      <c r="F393" s="102">
        <v>4464</v>
      </c>
      <c r="G393" s="102">
        <v>20055</v>
      </c>
      <c r="H393" s="80">
        <f t="shared" si="169"/>
        <v>4.49260752688172</v>
      </c>
      <c r="J393" s="104">
        <f t="shared" si="180"/>
        <v>5.5399999999999998E-2</v>
      </c>
      <c r="L393" s="69">
        <f t="shared" si="181"/>
        <v>22338.646003799993</v>
      </c>
      <c r="N393" s="69">
        <f t="shared" si="182"/>
        <v>12410.358890999996</v>
      </c>
      <c r="P393" s="81">
        <f t="shared" si="184"/>
        <v>12440</v>
      </c>
      <c r="Q393" s="69"/>
      <c r="R393" s="74">
        <f t="shared" si="178"/>
        <v>29.64110900000378</v>
      </c>
      <c r="S393" s="77"/>
      <c r="T393" s="75">
        <f t="shared" si="179"/>
        <v>2.3884167460700542E-3</v>
      </c>
      <c r="U393" s="69"/>
      <c r="V393" s="81">
        <f t="shared" si="183"/>
        <v>311</v>
      </c>
      <c r="W393" s="287"/>
      <c r="X393" s="287"/>
      <c r="Y393" s="287"/>
      <c r="Z393" s="287"/>
      <c r="AA393" s="287"/>
      <c r="AB393" s="287"/>
      <c r="AC393" s="287"/>
      <c r="AD393" s="287"/>
      <c r="AE393" s="287"/>
      <c r="AF393" s="287"/>
      <c r="AG393" s="287"/>
      <c r="AH393" s="287"/>
      <c r="AI393" s="287"/>
      <c r="AJ393" s="287"/>
      <c r="AK393" s="72"/>
      <c r="AL393" s="72"/>
    </row>
    <row r="394" spans="2:38" s="68" customFormat="1" ht="15" thickBot="1">
      <c r="B394" s="95" t="s">
        <v>1476</v>
      </c>
      <c r="C394" s="96" t="s">
        <v>1671</v>
      </c>
      <c r="D394" s="96" t="s">
        <v>1699</v>
      </c>
      <c r="E394" s="73"/>
      <c r="F394" s="84">
        <f>SUM(F386:F393)</f>
        <v>30311</v>
      </c>
      <c r="G394" s="84">
        <f>SUM(G386:G393)</f>
        <v>139526</v>
      </c>
      <c r="H394" s="159">
        <f t="shared" si="169"/>
        <v>4.6031473722411009</v>
      </c>
      <c r="J394" s="95"/>
      <c r="L394" s="84">
        <f>SUM(L386:L393)</f>
        <v>155413.70841815998</v>
      </c>
      <c r="N394" s="84">
        <f>SUM(N386:N393)</f>
        <v>86340.949121199985</v>
      </c>
      <c r="P394" s="248">
        <f>SUM(P386:P393)</f>
        <v>86480</v>
      </c>
      <c r="Q394" s="69"/>
      <c r="R394" s="252">
        <f t="shared" si="178"/>
        <v>139.0508788000152</v>
      </c>
      <c r="S394" s="77"/>
      <c r="T394" s="85">
        <f t="shared" si="179"/>
        <v>1.6104858727557458E-3</v>
      </c>
      <c r="U394" s="69"/>
      <c r="V394" s="248">
        <f>SUM(V386:V393)</f>
        <v>2162</v>
      </c>
      <c r="W394" s="266"/>
      <c r="X394" s="266"/>
      <c r="Y394" s="266"/>
      <c r="Z394" s="266"/>
      <c r="AA394" s="266"/>
      <c r="AB394" s="266"/>
      <c r="AC394" s="266"/>
      <c r="AD394" s="266"/>
      <c r="AE394" s="266"/>
      <c r="AF394" s="266"/>
      <c r="AG394" s="266"/>
      <c r="AH394" s="266"/>
      <c r="AI394" s="266"/>
      <c r="AJ394" s="266"/>
      <c r="AK394" s="72"/>
      <c r="AL394" s="72"/>
    </row>
    <row r="395" spans="2:38" s="68" customFormat="1" ht="15" thickBot="1">
      <c r="C395" s="73"/>
      <c r="D395" s="73"/>
      <c r="E395" s="73"/>
      <c r="F395" s="249">
        <f>F394+F385+F366</f>
        <v>168358</v>
      </c>
      <c r="G395" s="249">
        <f>G394+G385+G366</f>
        <v>788714</v>
      </c>
      <c r="H395" s="161">
        <f t="shared" si="169"/>
        <v>4.6847432257451382</v>
      </c>
      <c r="J395" s="188"/>
      <c r="L395" s="249">
        <f>L394+L385+L366</f>
        <v>878524.20066023967</v>
      </c>
      <c r="N395" s="249">
        <f>N394+N385+N366</f>
        <v>488069.00036679988</v>
      </c>
      <c r="P395" s="250">
        <f>P394+P385+P366</f>
        <v>488720</v>
      </c>
      <c r="Q395" s="69"/>
      <c r="R395" s="253">
        <f t="shared" si="178"/>
        <v>650.99963320011739</v>
      </c>
      <c r="S395" s="77"/>
      <c r="T395" s="86">
        <f t="shared" si="179"/>
        <v>1.3338270464030081E-3</v>
      </c>
      <c r="U395" s="69"/>
      <c r="V395" s="250">
        <f>V394+V385+V366</f>
        <v>12218</v>
      </c>
      <c r="W395" s="266"/>
      <c r="X395" s="266"/>
      <c r="Y395" s="266"/>
      <c r="Z395" s="266"/>
      <c r="AA395" s="266"/>
      <c r="AB395" s="266"/>
      <c r="AC395" s="266"/>
      <c r="AD395" s="266"/>
      <c r="AE395" s="266"/>
      <c r="AF395" s="266"/>
      <c r="AG395" s="266"/>
      <c r="AH395" s="266"/>
      <c r="AI395" s="266"/>
      <c r="AJ395" s="266"/>
      <c r="AK395" s="72"/>
      <c r="AL395" s="72"/>
    </row>
    <row r="396" spans="2:38" s="68" customFormat="1">
      <c r="C396" s="73"/>
      <c r="D396" s="73"/>
      <c r="E396" s="73"/>
      <c r="F396" s="76"/>
      <c r="G396" s="76"/>
      <c r="H396" s="80"/>
      <c r="J396" s="72"/>
      <c r="P396" s="81"/>
      <c r="Q396" s="69"/>
      <c r="R396" s="74"/>
      <c r="S396" s="77"/>
      <c r="T396" s="75"/>
      <c r="U396" s="69"/>
      <c r="V396" s="81"/>
      <c r="W396" s="287"/>
      <c r="X396" s="287"/>
      <c r="Y396" s="287"/>
      <c r="Z396" s="287"/>
      <c r="AA396" s="287"/>
      <c r="AB396" s="287"/>
      <c r="AC396" s="287"/>
      <c r="AD396" s="287"/>
      <c r="AE396" s="287"/>
      <c r="AF396" s="287"/>
      <c r="AG396" s="287"/>
      <c r="AH396" s="287"/>
      <c r="AI396" s="287"/>
      <c r="AJ396" s="287"/>
      <c r="AK396" s="72"/>
      <c r="AL396" s="72"/>
    </row>
    <row r="397" spans="2:38" s="68" customFormat="1">
      <c r="B397" s="68" t="s">
        <v>1476</v>
      </c>
      <c r="C397" s="73" t="s">
        <v>1708</v>
      </c>
      <c r="D397" s="73" t="s">
        <v>1709</v>
      </c>
      <c r="E397" s="73" t="s">
        <v>1710</v>
      </c>
      <c r="F397" s="102">
        <v>4151</v>
      </c>
      <c r="G397" s="102">
        <v>20632</v>
      </c>
      <c r="H397" s="80">
        <f t="shared" ref="H397:H417" si="185">G397/F397</f>
        <v>4.9703685858829196</v>
      </c>
      <c r="J397" s="104">
        <f t="shared" ref="J397:J404" si="186">$J$21</f>
        <v>3.6400000000000002E-2</v>
      </c>
      <c r="L397" s="69">
        <f t="shared" ref="L397:L404" si="187">G397*((1+J397)^2)</f>
        <v>22161.346174720002</v>
      </c>
      <c r="N397" s="69">
        <f t="shared" ref="N397:N404" si="188">L397/$N$6</f>
        <v>12311.858985955556</v>
      </c>
      <c r="P397" s="81">
        <f t="shared" si="184"/>
        <v>12320</v>
      </c>
      <c r="Q397" s="69"/>
      <c r="R397" s="74">
        <f t="shared" si="178"/>
        <v>8.1410140444440913</v>
      </c>
      <c r="S397" s="77"/>
      <c r="T397" s="75">
        <f t="shared" si="179"/>
        <v>6.6123353538492834E-4</v>
      </c>
      <c r="U397" s="69"/>
      <c r="V397" s="81">
        <f t="shared" ref="V397:V404" si="189">P397/40</f>
        <v>308</v>
      </c>
      <c r="W397" s="287"/>
      <c r="X397" s="287"/>
      <c r="Y397" s="287"/>
      <c r="Z397" s="287"/>
      <c r="AA397" s="287"/>
      <c r="AB397" s="287"/>
      <c r="AC397" s="287"/>
      <c r="AD397" s="287"/>
      <c r="AE397" s="287"/>
      <c r="AF397" s="287"/>
      <c r="AG397" s="287"/>
      <c r="AH397" s="287"/>
      <c r="AI397" s="287"/>
      <c r="AJ397" s="287"/>
      <c r="AK397" s="72"/>
      <c r="AL397" s="72"/>
    </row>
    <row r="398" spans="2:38" s="68" customFormat="1">
      <c r="B398" s="68" t="s">
        <v>1476</v>
      </c>
      <c r="C398" s="73" t="s">
        <v>1708</v>
      </c>
      <c r="D398" s="73" t="s">
        <v>1709</v>
      </c>
      <c r="E398" s="73" t="s">
        <v>1711</v>
      </c>
      <c r="F398" s="102">
        <v>4676</v>
      </c>
      <c r="G398" s="102">
        <v>23595</v>
      </c>
      <c r="H398" s="80">
        <f t="shared" si="185"/>
        <v>5.0459794696321643</v>
      </c>
      <c r="J398" s="104">
        <f t="shared" si="186"/>
        <v>3.6400000000000002E-2</v>
      </c>
      <c r="L398" s="69">
        <f t="shared" si="187"/>
        <v>25343.978431200001</v>
      </c>
      <c r="N398" s="69">
        <f t="shared" si="188"/>
        <v>14079.988017333333</v>
      </c>
      <c r="P398" s="81">
        <f t="shared" si="184"/>
        <v>14080</v>
      </c>
      <c r="Q398" s="69"/>
      <c r="R398" s="74">
        <f t="shared" si="178"/>
        <v>1.1982666666881414E-2</v>
      </c>
      <c r="S398" s="77"/>
      <c r="T398" s="75">
        <f t="shared" si="179"/>
        <v>8.5104239095445347E-7</v>
      </c>
      <c r="U398" s="69"/>
      <c r="V398" s="81">
        <f t="shared" si="189"/>
        <v>352</v>
      </c>
      <c r="W398" s="287"/>
      <c r="X398" s="287"/>
      <c r="Y398" s="287"/>
      <c r="Z398" s="287"/>
      <c r="AA398" s="287"/>
      <c r="AB398" s="287"/>
      <c r="AC398" s="287"/>
      <c r="AD398" s="287"/>
      <c r="AE398" s="287"/>
      <c r="AF398" s="287"/>
      <c r="AG398" s="287"/>
      <c r="AH398" s="287"/>
      <c r="AI398" s="287"/>
      <c r="AJ398" s="287"/>
      <c r="AK398" s="72"/>
      <c r="AL398" s="72"/>
    </row>
    <row r="399" spans="2:38" s="68" customFormat="1">
      <c r="B399" s="68" t="s">
        <v>1476</v>
      </c>
      <c r="C399" s="73" t="s">
        <v>1708</v>
      </c>
      <c r="D399" s="73" t="s">
        <v>1709</v>
      </c>
      <c r="E399" s="73" t="s">
        <v>1712</v>
      </c>
      <c r="F399" s="102">
        <v>5094</v>
      </c>
      <c r="G399" s="102">
        <v>24899</v>
      </c>
      <c r="H399" s="80">
        <f t="shared" si="185"/>
        <v>4.887907341970946</v>
      </c>
      <c r="J399" s="104">
        <f t="shared" si="186"/>
        <v>3.6400000000000002E-2</v>
      </c>
      <c r="L399" s="69">
        <f t="shared" si="187"/>
        <v>26744.637379039999</v>
      </c>
      <c r="N399" s="69">
        <f t="shared" si="188"/>
        <v>14858.131877244443</v>
      </c>
      <c r="P399" s="81">
        <f t="shared" si="184"/>
        <v>14880</v>
      </c>
      <c r="Q399" s="69"/>
      <c r="R399" s="74">
        <f t="shared" si="178"/>
        <v>21.868122755557124</v>
      </c>
      <c r="S399" s="77"/>
      <c r="T399" s="75">
        <f t="shared" si="179"/>
        <v>1.471794902362432E-3</v>
      </c>
      <c r="U399" s="69"/>
      <c r="V399" s="81">
        <f t="shared" si="189"/>
        <v>372</v>
      </c>
      <c r="W399" s="287"/>
      <c r="X399" s="287"/>
      <c r="Y399" s="287"/>
      <c r="Z399" s="287"/>
      <c r="AA399" s="287"/>
      <c r="AB399" s="287"/>
      <c r="AC399" s="287"/>
      <c r="AD399" s="287"/>
      <c r="AE399" s="287"/>
      <c r="AF399" s="287"/>
      <c r="AG399" s="287"/>
      <c r="AH399" s="287"/>
      <c r="AI399" s="287"/>
      <c r="AJ399" s="287"/>
      <c r="AK399" s="72"/>
      <c r="AL399" s="72"/>
    </row>
    <row r="400" spans="2:38" s="68" customFormat="1">
      <c r="B400" s="68" t="s">
        <v>1476</v>
      </c>
      <c r="C400" s="73" t="s">
        <v>1708</v>
      </c>
      <c r="D400" s="73" t="s">
        <v>1709</v>
      </c>
      <c r="E400" s="73" t="s">
        <v>1713</v>
      </c>
      <c r="F400" s="102">
        <v>3476</v>
      </c>
      <c r="G400" s="102">
        <v>16851</v>
      </c>
      <c r="H400" s="80">
        <f t="shared" si="185"/>
        <v>4.8478135788262371</v>
      </c>
      <c r="J400" s="104">
        <f t="shared" si="186"/>
        <v>3.6400000000000002E-2</v>
      </c>
      <c r="L400" s="69">
        <f t="shared" si="187"/>
        <v>18100.079700959999</v>
      </c>
      <c r="N400" s="69">
        <f t="shared" si="188"/>
        <v>10055.599833866667</v>
      </c>
      <c r="P400" s="81">
        <f t="shared" si="184"/>
        <v>10080</v>
      </c>
      <c r="Q400" s="69"/>
      <c r="R400" s="74">
        <f t="shared" si="178"/>
        <v>24.400166133333187</v>
      </c>
      <c r="S400" s="77"/>
      <c r="T400" s="75">
        <f t="shared" si="179"/>
        <v>2.4265251736803276E-3</v>
      </c>
      <c r="U400" s="69"/>
      <c r="V400" s="81">
        <f t="shared" si="189"/>
        <v>252</v>
      </c>
      <c r="W400" s="287"/>
      <c r="X400" s="287"/>
      <c r="Y400" s="287"/>
      <c r="Z400" s="287"/>
      <c r="AA400" s="287"/>
      <c r="AB400" s="287"/>
      <c r="AC400" s="287"/>
      <c r="AD400" s="287"/>
      <c r="AE400" s="287"/>
      <c r="AF400" s="287"/>
      <c r="AG400" s="287"/>
      <c r="AH400" s="287"/>
      <c r="AI400" s="287"/>
      <c r="AJ400" s="287"/>
      <c r="AK400" s="72"/>
      <c r="AL400" s="72"/>
    </row>
    <row r="401" spans="2:38" s="68" customFormat="1">
      <c r="B401" s="68" t="s">
        <v>1476</v>
      </c>
      <c r="C401" s="73" t="s">
        <v>1708</v>
      </c>
      <c r="D401" s="73" t="s">
        <v>1709</v>
      </c>
      <c r="E401" s="73" t="s">
        <v>1709</v>
      </c>
      <c r="F401" s="102">
        <v>5702</v>
      </c>
      <c r="G401" s="102">
        <v>29578</v>
      </c>
      <c r="H401" s="80">
        <f t="shared" si="185"/>
        <v>5.1873027008067343</v>
      </c>
      <c r="J401" s="104">
        <f t="shared" si="186"/>
        <v>3.6400000000000002E-2</v>
      </c>
      <c r="L401" s="69">
        <f t="shared" si="187"/>
        <v>31770.468066879999</v>
      </c>
      <c r="N401" s="69">
        <f t="shared" si="188"/>
        <v>17650.260037155556</v>
      </c>
      <c r="P401" s="81">
        <f t="shared" si="184"/>
        <v>17680</v>
      </c>
      <c r="Q401" s="69"/>
      <c r="R401" s="74">
        <f t="shared" si="178"/>
        <v>29.739962844443653</v>
      </c>
      <c r="S401" s="77"/>
      <c r="T401" s="75">
        <f t="shared" si="179"/>
        <v>1.6849589060919255E-3</v>
      </c>
      <c r="U401" s="69"/>
      <c r="V401" s="81">
        <f t="shared" si="189"/>
        <v>442</v>
      </c>
      <c r="W401" s="287"/>
      <c r="X401" s="287"/>
      <c r="Y401" s="287"/>
      <c r="Z401" s="287"/>
      <c r="AA401" s="287"/>
      <c r="AB401" s="287"/>
      <c r="AC401" s="287"/>
      <c r="AD401" s="287"/>
      <c r="AE401" s="287"/>
      <c r="AF401" s="287"/>
      <c r="AG401" s="287"/>
      <c r="AH401" s="287"/>
      <c r="AI401" s="287"/>
      <c r="AJ401" s="287"/>
      <c r="AK401" s="72"/>
      <c r="AL401" s="72"/>
    </row>
    <row r="402" spans="2:38" s="68" customFormat="1">
      <c r="B402" s="68" t="s">
        <v>1476</v>
      </c>
      <c r="C402" s="73" t="s">
        <v>1708</v>
      </c>
      <c r="D402" s="73" t="s">
        <v>1709</v>
      </c>
      <c r="E402" s="73" t="s">
        <v>1714</v>
      </c>
      <c r="F402" s="102">
        <v>2714</v>
      </c>
      <c r="G402" s="102">
        <v>12742</v>
      </c>
      <c r="H402" s="80">
        <f t="shared" si="185"/>
        <v>4.6949152542372881</v>
      </c>
      <c r="J402" s="104">
        <f t="shared" si="186"/>
        <v>3.6400000000000002E-2</v>
      </c>
      <c r="L402" s="69">
        <f t="shared" si="187"/>
        <v>13686.50024032</v>
      </c>
      <c r="N402" s="69">
        <f t="shared" si="188"/>
        <v>7603.6112446222214</v>
      </c>
      <c r="P402" s="81">
        <f t="shared" si="184"/>
        <v>7640</v>
      </c>
      <c r="Q402" s="69"/>
      <c r="R402" s="74">
        <f t="shared" si="178"/>
        <v>36.38875537777858</v>
      </c>
      <c r="S402" s="77"/>
      <c r="T402" s="75">
        <f t="shared" si="179"/>
        <v>4.7857201278557106E-3</v>
      </c>
      <c r="U402" s="69"/>
      <c r="V402" s="81">
        <f t="shared" si="189"/>
        <v>191</v>
      </c>
      <c r="W402" s="287"/>
      <c r="X402" s="287"/>
      <c r="Y402" s="287"/>
      <c r="Z402" s="287"/>
      <c r="AA402" s="287"/>
      <c r="AB402" s="287"/>
      <c r="AC402" s="287"/>
      <c r="AD402" s="287"/>
      <c r="AE402" s="287"/>
      <c r="AF402" s="287"/>
      <c r="AG402" s="287"/>
      <c r="AH402" s="287"/>
      <c r="AI402" s="287"/>
      <c r="AJ402" s="287"/>
      <c r="AK402" s="72"/>
      <c r="AL402" s="72"/>
    </row>
    <row r="403" spans="2:38" s="68" customFormat="1">
      <c r="B403" s="68" t="s">
        <v>1476</v>
      </c>
      <c r="C403" s="73" t="s">
        <v>1708</v>
      </c>
      <c r="D403" s="73" t="s">
        <v>1709</v>
      </c>
      <c r="E403" s="73" t="s">
        <v>1715</v>
      </c>
      <c r="F403" s="102">
        <v>5403</v>
      </c>
      <c r="G403" s="102">
        <v>25179</v>
      </c>
      <c r="H403" s="80">
        <f t="shared" si="185"/>
        <v>4.6601887840088843</v>
      </c>
      <c r="J403" s="104">
        <f t="shared" si="186"/>
        <v>3.6400000000000002E-2</v>
      </c>
      <c r="L403" s="69">
        <f t="shared" si="187"/>
        <v>27045.392367839999</v>
      </c>
      <c r="N403" s="69">
        <f t="shared" si="188"/>
        <v>15025.217982133332</v>
      </c>
      <c r="P403" s="81">
        <f t="shared" si="184"/>
        <v>15040</v>
      </c>
      <c r="Q403" s="69"/>
      <c r="R403" s="74">
        <f t="shared" si="178"/>
        <v>14.782017866667957</v>
      </c>
      <c r="S403" s="77"/>
      <c r="T403" s="75">
        <f t="shared" si="179"/>
        <v>9.8381387106965309E-4</v>
      </c>
      <c r="U403" s="69"/>
      <c r="V403" s="81">
        <f t="shared" si="189"/>
        <v>376</v>
      </c>
      <c r="W403" s="287"/>
      <c r="X403" s="287"/>
      <c r="Y403" s="287"/>
      <c r="Z403" s="287"/>
      <c r="AA403" s="287"/>
      <c r="AB403" s="287"/>
      <c r="AC403" s="287"/>
      <c r="AD403" s="287"/>
      <c r="AE403" s="287"/>
      <c r="AF403" s="287"/>
      <c r="AG403" s="287"/>
      <c r="AH403" s="287"/>
      <c r="AI403" s="287"/>
      <c r="AJ403" s="287"/>
      <c r="AK403" s="72"/>
      <c r="AL403" s="72"/>
    </row>
    <row r="404" spans="2:38" s="68" customFormat="1">
      <c r="B404" s="68" t="s">
        <v>1476</v>
      </c>
      <c r="C404" s="73" t="s">
        <v>1708</v>
      </c>
      <c r="D404" s="73" t="s">
        <v>1709</v>
      </c>
      <c r="E404" s="73" t="s">
        <v>1716</v>
      </c>
      <c r="F404" s="102">
        <v>4730</v>
      </c>
      <c r="G404" s="102">
        <v>23383</v>
      </c>
      <c r="H404" s="80">
        <f t="shared" si="185"/>
        <v>4.9435517970401692</v>
      </c>
      <c r="J404" s="104">
        <f t="shared" si="186"/>
        <v>3.6400000000000002E-2</v>
      </c>
      <c r="L404" s="69">
        <f t="shared" si="187"/>
        <v>25116.26393968</v>
      </c>
      <c r="N404" s="69">
        <f t="shared" si="188"/>
        <v>13953.479966488889</v>
      </c>
      <c r="P404" s="81">
        <f t="shared" si="184"/>
        <v>13960</v>
      </c>
      <c r="Q404" s="69"/>
      <c r="R404" s="74">
        <f t="shared" si="178"/>
        <v>6.5200335111112508</v>
      </c>
      <c r="S404" s="77"/>
      <c r="T404" s="75">
        <f t="shared" si="179"/>
        <v>4.6726934978012411E-4</v>
      </c>
      <c r="U404" s="69"/>
      <c r="V404" s="81">
        <f t="shared" si="189"/>
        <v>349</v>
      </c>
      <c r="W404" s="287"/>
      <c r="X404" s="287"/>
      <c r="Y404" s="287"/>
      <c r="Z404" s="287"/>
      <c r="AA404" s="287"/>
      <c r="AB404" s="287"/>
      <c r="AC404" s="287"/>
      <c r="AD404" s="287"/>
      <c r="AE404" s="287"/>
      <c r="AF404" s="287"/>
      <c r="AG404" s="287"/>
      <c r="AH404" s="287"/>
      <c r="AI404" s="287"/>
      <c r="AJ404" s="287"/>
      <c r="AK404" s="72"/>
      <c r="AL404" s="72"/>
    </row>
    <row r="405" spans="2:38" s="68" customFormat="1" ht="15" thickBot="1">
      <c r="B405" s="95" t="s">
        <v>1476</v>
      </c>
      <c r="C405" s="96" t="s">
        <v>1708</v>
      </c>
      <c r="D405" s="96" t="s">
        <v>1709</v>
      </c>
      <c r="E405" s="73"/>
      <c r="F405" s="84">
        <f>SUM(F397:F404)</f>
        <v>35946</v>
      </c>
      <c r="G405" s="84">
        <f>SUM(G397:G404)</f>
        <v>176859</v>
      </c>
      <c r="H405" s="159">
        <f t="shared" si="185"/>
        <v>4.9201301952929395</v>
      </c>
      <c r="J405" s="95"/>
      <c r="L405" s="84">
        <f>SUM(L397:L404)</f>
        <v>189968.66630064</v>
      </c>
      <c r="N405" s="84">
        <f>SUM(N397:N404)</f>
        <v>105538.14794479999</v>
      </c>
      <c r="P405" s="248">
        <f>SUM(P397:P404)</f>
        <v>105680</v>
      </c>
      <c r="Q405" s="69"/>
      <c r="R405" s="252">
        <f t="shared" si="178"/>
        <v>141.85205520001182</v>
      </c>
      <c r="S405" s="77"/>
      <c r="T405" s="85">
        <f t="shared" si="179"/>
        <v>1.3440832339999488E-3</v>
      </c>
      <c r="U405" s="69"/>
      <c r="V405" s="248">
        <f>SUM(V397:V404)</f>
        <v>2642</v>
      </c>
      <c r="W405" s="266"/>
      <c r="X405" s="266"/>
      <c r="Y405" s="266"/>
      <c r="Z405" s="266"/>
      <c r="AA405" s="266"/>
      <c r="AB405" s="266"/>
      <c r="AC405" s="266"/>
      <c r="AD405" s="266"/>
      <c r="AE405" s="266"/>
      <c r="AF405" s="266"/>
      <c r="AG405" s="266"/>
      <c r="AH405" s="266"/>
      <c r="AI405" s="266"/>
      <c r="AJ405" s="266"/>
      <c r="AK405" s="72"/>
      <c r="AL405" s="72"/>
    </row>
    <row r="406" spans="2:38" s="68" customFormat="1">
      <c r="B406" s="68" t="s">
        <v>1476</v>
      </c>
      <c r="C406" s="73" t="s">
        <v>1708</v>
      </c>
      <c r="D406" s="73" t="s">
        <v>1717</v>
      </c>
      <c r="E406" s="73" t="s">
        <v>1718</v>
      </c>
      <c r="F406" s="102">
        <v>1511</v>
      </c>
      <c r="G406" s="102">
        <v>7616</v>
      </c>
      <c r="H406" s="80">
        <f t="shared" si="185"/>
        <v>5.0403706154864327</v>
      </c>
      <c r="J406" s="104">
        <f t="shared" ref="J406:J415" si="190">$J$21</f>
        <v>3.6400000000000002E-2</v>
      </c>
      <c r="L406" s="69">
        <f t="shared" ref="L406:L415" si="191">G406*((1+J406)^2)</f>
        <v>8180.5356953600003</v>
      </c>
      <c r="N406" s="69">
        <f t="shared" ref="N406:N415" si="192">L406/$N$6</f>
        <v>4544.7420529777783</v>
      </c>
      <c r="P406" s="81">
        <f t="shared" si="184"/>
        <v>4560</v>
      </c>
      <c r="Q406" s="69"/>
      <c r="R406" s="74">
        <f t="shared" si="178"/>
        <v>15.257947022221742</v>
      </c>
      <c r="S406" s="77"/>
      <c r="T406" s="75">
        <f t="shared" si="179"/>
        <v>3.3572745921244358E-3</v>
      </c>
      <c r="U406" s="69"/>
      <c r="V406" s="81">
        <f t="shared" ref="V406:V415" si="193">P406/40</f>
        <v>114</v>
      </c>
      <c r="W406" s="287"/>
      <c r="X406" s="287"/>
      <c r="Y406" s="287"/>
      <c r="Z406" s="287"/>
      <c r="AA406" s="287"/>
      <c r="AB406" s="287"/>
      <c r="AC406" s="287"/>
      <c r="AD406" s="287"/>
      <c r="AE406" s="287"/>
      <c r="AF406" s="287"/>
      <c r="AG406" s="287"/>
      <c r="AH406" s="287"/>
      <c r="AI406" s="287"/>
      <c r="AJ406" s="287"/>
      <c r="AK406" s="72"/>
      <c r="AL406" s="72"/>
    </row>
    <row r="407" spans="2:38" s="68" customFormat="1">
      <c r="B407" s="68" t="s">
        <v>1476</v>
      </c>
      <c r="C407" s="73" t="s">
        <v>1708</v>
      </c>
      <c r="D407" s="73" t="s">
        <v>1717</v>
      </c>
      <c r="E407" s="73" t="s">
        <v>1719</v>
      </c>
      <c r="F407" s="102">
        <v>5169</v>
      </c>
      <c r="G407" s="102">
        <v>25193</v>
      </c>
      <c r="H407" s="80">
        <f t="shared" si="185"/>
        <v>4.8738634165215711</v>
      </c>
      <c r="J407" s="104">
        <f t="shared" si="190"/>
        <v>3.6400000000000002E-2</v>
      </c>
      <c r="L407" s="69">
        <f t="shared" si="191"/>
        <v>27060.430117280001</v>
      </c>
      <c r="N407" s="69">
        <f t="shared" si="192"/>
        <v>15033.572287377778</v>
      </c>
      <c r="P407" s="81">
        <f t="shared" si="184"/>
        <v>15040</v>
      </c>
      <c r="Q407" s="69"/>
      <c r="R407" s="74">
        <f t="shared" si="178"/>
        <v>6.427712622222316</v>
      </c>
      <c r="S407" s="77"/>
      <c r="T407" s="75">
        <f t="shared" si="179"/>
        <v>4.2755723652049342E-4</v>
      </c>
      <c r="U407" s="69"/>
      <c r="V407" s="81">
        <f t="shared" si="193"/>
        <v>376</v>
      </c>
      <c r="W407" s="287"/>
      <c r="X407" s="287"/>
      <c r="Y407" s="287"/>
      <c r="Z407" s="287"/>
      <c r="AA407" s="287"/>
      <c r="AB407" s="287"/>
      <c r="AC407" s="287"/>
      <c r="AD407" s="287"/>
      <c r="AE407" s="287"/>
      <c r="AF407" s="287"/>
      <c r="AG407" s="287"/>
      <c r="AH407" s="287"/>
      <c r="AI407" s="287"/>
      <c r="AJ407" s="287"/>
      <c r="AK407" s="72"/>
      <c r="AL407" s="72"/>
    </row>
    <row r="408" spans="2:38" s="68" customFormat="1">
      <c r="B408" s="68" t="s">
        <v>1476</v>
      </c>
      <c r="C408" s="73" t="s">
        <v>1708</v>
      </c>
      <c r="D408" s="73" t="s">
        <v>1717</v>
      </c>
      <c r="E408" s="73" t="s">
        <v>1720</v>
      </c>
      <c r="F408" s="102">
        <v>5658</v>
      </c>
      <c r="G408" s="102">
        <v>25190</v>
      </c>
      <c r="H408" s="80">
        <f t="shared" si="185"/>
        <v>4.4521032166843408</v>
      </c>
      <c r="J408" s="104">
        <f t="shared" si="190"/>
        <v>3.6400000000000002E-2</v>
      </c>
      <c r="L408" s="69">
        <f t="shared" si="191"/>
        <v>27057.207742400002</v>
      </c>
      <c r="N408" s="69">
        <f t="shared" si="192"/>
        <v>15031.782079111112</v>
      </c>
      <c r="P408" s="81">
        <f t="shared" si="184"/>
        <v>15040</v>
      </c>
      <c r="Q408" s="69"/>
      <c r="R408" s="74">
        <f t="shared" si="178"/>
        <v>8.2179208888883295</v>
      </c>
      <c r="S408" s="77"/>
      <c r="T408" s="75">
        <f t="shared" si="179"/>
        <v>5.4670303531797126E-4</v>
      </c>
      <c r="U408" s="69"/>
      <c r="V408" s="81">
        <f t="shared" si="193"/>
        <v>376</v>
      </c>
      <c r="W408" s="287"/>
      <c r="X408" s="287"/>
      <c r="Y408" s="287"/>
      <c r="Z408" s="287"/>
      <c r="AA408" s="287"/>
      <c r="AB408" s="287"/>
      <c r="AC408" s="287"/>
      <c r="AD408" s="287"/>
      <c r="AE408" s="287"/>
      <c r="AF408" s="287"/>
      <c r="AG408" s="287"/>
      <c r="AH408" s="287"/>
      <c r="AI408" s="287"/>
      <c r="AJ408" s="287"/>
      <c r="AK408" s="72"/>
      <c r="AL408" s="72"/>
    </row>
    <row r="409" spans="2:38" s="68" customFormat="1">
      <c r="B409" s="68" t="s">
        <v>1476</v>
      </c>
      <c r="C409" s="73" t="s">
        <v>1708</v>
      </c>
      <c r="D409" s="73" t="s">
        <v>1717</v>
      </c>
      <c r="E409" s="73" t="s">
        <v>1721</v>
      </c>
      <c r="F409" s="102">
        <v>3448</v>
      </c>
      <c r="G409" s="102">
        <v>18650</v>
      </c>
      <c r="H409" s="80">
        <f t="shared" si="185"/>
        <v>5.4089327146171691</v>
      </c>
      <c r="J409" s="104">
        <f t="shared" si="190"/>
        <v>3.6400000000000002E-2</v>
      </c>
      <c r="L409" s="69">
        <f t="shared" si="191"/>
        <v>20032.430504</v>
      </c>
      <c r="N409" s="69">
        <f t="shared" si="192"/>
        <v>11129.128057777778</v>
      </c>
      <c r="P409" s="81">
        <f t="shared" si="184"/>
        <v>11160</v>
      </c>
      <c r="Q409" s="69"/>
      <c r="R409" s="74">
        <f t="shared" si="178"/>
        <v>30.87194222222206</v>
      </c>
      <c r="S409" s="77"/>
      <c r="T409" s="75">
        <f t="shared" si="179"/>
        <v>2.7739767268332117E-3</v>
      </c>
      <c r="U409" s="69"/>
      <c r="V409" s="81">
        <f t="shared" si="193"/>
        <v>279</v>
      </c>
      <c r="W409" s="287"/>
      <c r="X409" s="287"/>
      <c r="Y409" s="287"/>
      <c r="Z409" s="287"/>
      <c r="AA409" s="287"/>
      <c r="AB409" s="287"/>
      <c r="AC409" s="287"/>
      <c r="AD409" s="287"/>
      <c r="AE409" s="287"/>
      <c r="AF409" s="287"/>
      <c r="AG409" s="287"/>
      <c r="AH409" s="287"/>
      <c r="AI409" s="287"/>
      <c r="AJ409" s="287"/>
      <c r="AK409" s="72"/>
      <c r="AL409" s="72"/>
    </row>
    <row r="410" spans="2:38" s="68" customFormat="1">
      <c r="B410" s="68" t="s">
        <v>1476</v>
      </c>
      <c r="C410" s="73" t="s">
        <v>1708</v>
      </c>
      <c r="D410" s="73" t="s">
        <v>1717</v>
      </c>
      <c r="E410" s="73" t="s">
        <v>1480</v>
      </c>
      <c r="F410" s="102">
        <v>4026</v>
      </c>
      <c r="G410" s="102">
        <v>20389</v>
      </c>
      <c r="H410" s="80">
        <f t="shared" si="185"/>
        <v>5.0643318430203674</v>
      </c>
      <c r="J410" s="104">
        <f t="shared" si="190"/>
        <v>3.6400000000000002E-2</v>
      </c>
      <c r="L410" s="69">
        <f t="shared" si="191"/>
        <v>21900.333809439999</v>
      </c>
      <c r="N410" s="69">
        <f t="shared" si="192"/>
        <v>12166.852116355554</v>
      </c>
      <c r="P410" s="81">
        <f t="shared" si="184"/>
        <v>12200</v>
      </c>
      <c r="Q410" s="69"/>
      <c r="R410" s="74">
        <f t="shared" si="178"/>
        <v>33.147883644445756</v>
      </c>
      <c r="S410" s="77"/>
      <c r="T410" s="75">
        <f t="shared" si="179"/>
        <v>2.7244420600695883E-3</v>
      </c>
      <c r="U410" s="69"/>
      <c r="V410" s="81">
        <f t="shared" si="193"/>
        <v>305</v>
      </c>
      <c r="W410" s="287"/>
      <c r="X410" s="287"/>
      <c r="Y410" s="287"/>
      <c r="Z410" s="287"/>
      <c r="AA410" s="287"/>
      <c r="AB410" s="287"/>
      <c r="AC410" s="287"/>
      <c r="AD410" s="287"/>
      <c r="AE410" s="287"/>
      <c r="AF410" s="287"/>
      <c r="AG410" s="287"/>
      <c r="AH410" s="287"/>
      <c r="AI410" s="287"/>
      <c r="AJ410" s="287"/>
      <c r="AK410" s="72"/>
      <c r="AL410" s="72"/>
    </row>
    <row r="411" spans="2:38" s="68" customFormat="1">
      <c r="B411" s="68" t="s">
        <v>1476</v>
      </c>
      <c r="C411" s="73" t="s">
        <v>1708</v>
      </c>
      <c r="D411" s="73" t="s">
        <v>1717</v>
      </c>
      <c r="E411" s="73" t="s">
        <v>1722</v>
      </c>
      <c r="F411" s="102">
        <v>1278</v>
      </c>
      <c r="G411" s="102">
        <v>5615</v>
      </c>
      <c r="H411" s="80">
        <f t="shared" si="185"/>
        <v>4.3935837245696403</v>
      </c>
      <c r="J411" s="104">
        <f t="shared" si="190"/>
        <v>3.6400000000000002E-2</v>
      </c>
      <c r="L411" s="69">
        <f t="shared" si="191"/>
        <v>6031.2116504000005</v>
      </c>
      <c r="N411" s="69">
        <f t="shared" si="192"/>
        <v>3350.6731391111111</v>
      </c>
      <c r="P411" s="81">
        <f t="shared" si="184"/>
        <v>3360</v>
      </c>
      <c r="Q411" s="69"/>
      <c r="R411" s="74">
        <f t="shared" si="178"/>
        <v>9.3268608888888593</v>
      </c>
      <c r="S411" s="77"/>
      <c r="T411" s="75">
        <f t="shared" si="179"/>
        <v>2.7835782547751438E-3</v>
      </c>
      <c r="U411" s="69"/>
      <c r="V411" s="81">
        <f t="shared" si="193"/>
        <v>84</v>
      </c>
      <c r="W411" s="287"/>
      <c r="X411" s="287"/>
      <c r="Y411" s="287"/>
      <c r="Z411" s="287"/>
      <c r="AA411" s="287"/>
      <c r="AB411" s="287"/>
      <c r="AC411" s="287"/>
      <c r="AD411" s="287"/>
      <c r="AE411" s="287"/>
      <c r="AF411" s="287"/>
      <c r="AG411" s="287"/>
      <c r="AH411" s="287"/>
      <c r="AI411" s="287"/>
      <c r="AJ411" s="287"/>
      <c r="AK411" s="72"/>
      <c r="AL411" s="72"/>
    </row>
    <row r="412" spans="2:38" s="68" customFormat="1">
      <c r="B412" s="68" t="s">
        <v>1476</v>
      </c>
      <c r="C412" s="73" t="s">
        <v>1708</v>
      </c>
      <c r="D412" s="73" t="s">
        <v>1717</v>
      </c>
      <c r="E412" s="73" t="s">
        <v>1723</v>
      </c>
      <c r="F412" s="102">
        <v>3534</v>
      </c>
      <c r="G412" s="102">
        <v>15861</v>
      </c>
      <c r="H412" s="80">
        <f t="shared" si="185"/>
        <v>4.4881154499151101</v>
      </c>
      <c r="J412" s="104">
        <f t="shared" si="190"/>
        <v>3.6400000000000002E-2</v>
      </c>
      <c r="L412" s="69">
        <f t="shared" si="191"/>
        <v>17036.695990560002</v>
      </c>
      <c r="N412" s="69">
        <f t="shared" si="192"/>
        <v>9464.8311058666677</v>
      </c>
      <c r="P412" s="81">
        <f t="shared" si="184"/>
        <v>9480</v>
      </c>
      <c r="Q412" s="69"/>
      <c r="R412" s="74">
        <f t="shared" si="178"/>
        <v>15.168894133332287</v>
      </c>
      <c r="S412" s="77"/>
      <c r="T412" s="75">
        <f t="shared" si="179"/>
        <v>1.602658722978165E-3</v>
      </c>
      <c r="U412" s="69"/>
      <c r="V412" s="81">
        <f t="shared" si="193"/>
        <v>237</v>
      </c>
      <c r="W412" s="287"/>
      <c r="X412" s="287"/>
      <c r="Y412" s="287"/>
      <c r="Z412" s="287"/>
      <c r="AA412" s="287"/>
      <c r="AB412" s="287"/>
      <c r="AC412" s="287"/>
      <c r="AD412" s="287"/>
      <c r="AE412" s="287"/>
      <c r="AF412" s="287"/>
      <c r="AG412" s="287"/>
      <c r="AH412" s="287"/>
      <c r="AI412" s="287"/>
      <c r="AJ412" s="287"/>
      <c r="AK412" s="72"/>
      <c r="AL412" s="72"/>
    </row>
    <row r="413" spans="2:38" s="68" customFormat="1">
      <c r="B413" s="68" t="s">
        <v>1476</v>
      </c>
      <c r="C413" s="73" t="s">
        <v>1708</v>
      </c>
      <c r="D413" s="73" t="s">
        <v>1717</v>
      </c>
      <c r="E413" s="73" t="s">
        <v>1724</v>
      </c>
      <c r="F413" s="102">
        <v>3373</v>
      </c>
      <c r="G413" s="102">
        <v>16214</v>
      </c>
      <c r="H413" s="80">
        <f t="shared" si="185"/>
        <v>4.8069967388081825</v>
      </c>
      <c r="J413" s="104">
        <f t="shared" si="190"/>
        <v>3.6400000000000002E-2</v>
      </c>
      <c r="L413" s="69">
        <f t="shared" si="191"/>
        <v>17415.862101440001</v>
      </c>
      <c r="N413" s="69">
        <f t="shared" si="192"/>
        <v>9675.4789452444456</v>
      </c>
      <c r="P413" s="81">
        <f t="shared" si="184"/>
        <v>9680</v>
      </c>
      <c r="Q413" s="69"/>
      <c r="R413" s="74">
        <f t="shared" si="178"/>
        <v>4.5210547555543599</v>
      </c>
      <c r="S413" s="77"/>
      <c r="T413" s="75">
        <f t="shared" si="179"/>
        <v>4.6726934977999043E-4</v>
      </c>
      <c r="U413" s="69"/>
      <c r="V413" s="81">
        <f t="shared" si="193"/>
        <v>242</v>
      </c>
      <c r="W413" s="287"/>
      <c r="X413" s="287"/>
      <c r="Y413" s="287"/>
      <c r="Z413" s="287"/>
      <c r="AA413" s="287"/>
      <c r="AB413" s="287"/>
      <c r="AC413" s="287"/>
      <c r="AD413" s="287"/>
      <c r="AE413" s="287"/>
      <c r="AF413" s="287"/>
      <c r="AG413" s="287"/>
      <c r="AH413" s="287"/>
      <c r="AI413" s="287"/>
      <c r="AJ413" s="287"/>
      <c r="AK413" s="72"/>
      <c r="AL413" s="72"/>
    </row>
    <row r="414" spans="2:38" s="68" customFormat="1">
      <c r="B414" s="68" t="s">
        <v>1476</v>
      </c>
      <c r="C414" s="73" t="s">
        <v>1708</v>
      </c>
      <c r="D414" s="73" t="s">
        <v>1717</v>
      </c>
      <c r="E414" s="73" t="s">
        <v>1725</v>
      </c>
      <c r="F414" s="102">
        <v>1454</v>
      </c>
      <c r="G414" s="102">
        <v>7908</v>
      </c>
      <c r="H414" s="80">
        <f t="shared" si="185"/>
        <v>5.4387895460797795</v>
      </c>
      <c r="J414" s="104">
        <f t="shared" si="190"/>
        <v>3.6400000000000002E-2</v>
      </c>
      <c r="L414" s="69">
        <f t="shared" si="191"/>
        <v>8494.1801836800005</v>
      </c>
      <c r="N414" s="69">
        <f t="shared" si="192"/>
        <v>4718.9889909333333</v>
      </c>
      <c r="P414" s="81">
        <f t="shared" si="184"/>
        <v>4720</v>
      </c>
      <c r="Q414" s="69"/>
      <c r="R414" s="74">
        <f t="shared" si="178"/>
        <v>1.011009066666702</v>
      </c>
      <c r="S414" s="77"/>
      <c r="T414" s="75">
        <f t="shared" si="179"/>
        <v>2.1424272627233702E-4</v>
      </c>
      <c r="U414" s="69"/>
      <c r="V414" s="81">
        <f t="shared" si="193"/>
        <v>118</v>
      </c>
      <c r="W414" s="287"/>
      <c r="X414" s="287"/>
      <c r="Y414" s="287"/>
      <c r="Z414" s="287"/>
      <c r="AA414" s="287"/>
      <c r="AB414" s="287"/>
      <c r="AC414" s="287"/>
      <c r="AD414" s="287"/>
      <c r="AE414" s="287"/>
      <c r="AF414" s="287"/>
      <c r="AG414" s="287"/>
      <c r="AH414" s="287"/>
      <c r="AI414" s="287"/>
      <c r="AJ414" s="287"/>
      <c r="AK414" s="72"/>
      <c r="AL414" s="72"/>
    </row>
    <row r="415" spans="2:38" s="68" customFormat="1">
      <c r="B415" s="68" t="s">
        <v>1476</v>
      </c>
      <c r="C415" s="73" t="s">
        <v>1708</v>
      </c>
      <c r="D415" s="73" t="s">
        <v>1717</v>
      </c>
      <c r="E415" s="73" t="s">
        <v>1726</v>
      </c>
      <c r="F415" s="102">
        <v>2087</v>
      </c>
      <c r="G415" s="102">
        <v>9049</v>
      </c>
      <c r="H415" s="80">
        <f t="shared" si="185"/>
        <v>4.3358888356492571</v>
      </c>
      <c r="J415" s="104">
        <f t="shared" si="190"/>
        <v>3.6400000000000002E-2</v>
      </c>
      <c r="L415" s="69">
        <f t="shared" si="191"/>
        <v>9719.7567630400008</v>
      </c>
      <c r="N415" s="69">
        <f t="shared" si="192"/>
        <v>5399.8648683555557</v>
      </c>
      <c r="P415" s="81">
        <f t="shared" si="184"/>
        <v>5400</v>
      </c>
      <c r="Q415" s="69"/>
      <c r="R415" s="74">
        <f t="shared" si="178"/>
        <v>0.13513164444430004</v>
      </c>
      <c r="S415" s="77"/>
      <c r="T415" s="75">
        <f t="shared" si="179"/>
        <v>2.5025004835991804E-5</v>
      </c>
      <c r="U415" s="69"/>
      <c r="V415" s="81">
        <f t="shared" si="193"/>
        <v>135</v>
      </c>
      <c r="W415" s="287"/>
      <c r="X415" s="287"/>
      <c r="Y415" s="287"/>
      <c r="Z415" s="287"/>
      <c r="AA415" s="287"/>
      <c r="AB415" s="287"/>
      <c r="AC415" s="287"/>
      <c r="AD415" s="287"/>
      <c r="AE415" s="287"/>
      <c r="AF415" s="287"/>
      <c r="AG415" s="287"/>
      <c r="AH415" s="287"/>
      <c r="AI415" s="287"/>
      <c r="AJ415" s="287"/>
      <c r="AK415" s="72"/>
      <c r="AL415" s="72"/>
    </row>
    <row r="416" spans="2:38" s="68" customFormat="1" ht="15" thickBot="1">
      <c r="B416" s="95" t="s">
        <v>1476</v>
      </c>
      <c r="C416" s="96" t="s">
        <v>1708</v>
      </c>
      <c r="D416" s="96" t="s">
        <v>1717</v>
      </c>
      <c r="E416" s="73"/>
      <c r="F416" s="84">
        <f>SUM(F406:F415)</f>
        <v>31538</v>
      </c>
      <c r="G416" s="84">
        <f>SUM(G406:G415)</f>
        <v>151685</v>
      </c>
      <c r="H416" s="159">
        <f t="shared" si="185"/>
        <v>4.8095947745576764</v>
      </c>
      <c r="J416" s="95"/>
      <c r="L416" s="84">
        <f>SUM(L406:L415)</f>
        <v>162928.6445576</v>
      </c>
      <c r="N416" s="84">
        <f>SUM(N406:N415)</f>
        <v>90515.913643111096</v>
      </c>
      <c r="P416" s="248">
        <f>SUM(P406:P415)</f>
        <v>90640</v>
      </c>
      <c r="Q416" s="69"/>
      <c r="R416" s="252">
        <f t="shared" si="178"/>
        <v>124.08635688890354</v>
      </c>
      <c r="S416" s="77"/>
      <c r="T416" s="85">
        <f t="shared" si="179"/>
        <v>1.3708789084111222E-3</v>
      </c>
      <c r="U416" s="69"/>
      <c r="V416" s="248">
        <f>SUM(V406:V415)</f>
        <v>2266</v>
      </c>
      <c r="W416" s="266"/>
      <c r="X416" s="266"/>
      <c r="Y416" s="266"/>
      <c r="Z416" s="266"/>
      <c r="AA416" s="266"/>
      <c r="AB416" s="266"/>
      <c r="AC416" s="266"/>
      <c r="AD416" s="266"/>
      <c r="AE416" s="266"/>
      <c r="AF416" s="266"/>
      <c r="AG416" s="266"/>
      <c r="AH416" s="266"/>
      <c r="AI416" s="266"/>
      <c r="AJ416" s="266"/>
      <c r="AK416" s="72"/>
      <c r="AL416" s="72"/>
    </row>
    <row r="417" spans="2:38" s="68" customFormat="1" ht="15" thickBot="1">
      <c r="C417" s="73"/>
      <c r="D417" s="73"/>
      <c r="E417" s="73"/>
      <c r="F417" s="249">
        <f>F416+F405</f>
        <v>67484</v>
      </c>
      <c r="G417" s="249">
        <f>G416+G405</f>
        <v>328544</v>
      </c>
      <c r="H417" s="161">
        <f t="shared" si="185"/>
        <v>4.8684725268211722</v>
      </c>
      <c r="J417" s="188"/>
      <c r="L417" s="249">
        <f>L416+L405</f>
        <v>352897.31085824</v>
      </c>
      <c r="N417" s="249">
        <f>N416+N405</f>
        <v>196054.0615879111</v>
      </c>
      <c r="P417" s="250">
        <f>P416+P405</f>
        <v>196320</v>
      </c>
      <c r="Q417" s="69"/>
      <c r="R417" s="253">
        <f t="shared" si="178"/>
        <v>265.9384120889008</v>
      </c>
      <c r="S417" s="77"/>
      <c r="T417" s="86">
        <f t="shared" si="179"/>
        <v>1.3564544898227134E-3</v>
      </c>
      <c r="U417" s="69"/>
      <c r="V417" s="250">
        <f>V416+V405</f>
        <v>4908</v>
      </c>
      <c r="W417" s="266"/>
      <c r="X417" s="266"/>
      <c r="Y417" s="266"/>
      <c r="Z417" s="266"/>
      <c r="AA417" s="266"/>
      <c r="AB417" s="266"/>
      <c r="AC417" s="266"/>
      <c r="AD417" s="266"/>
      <c r="AE417" s="266"/>
      <c r="AF417" s="266"/>
      <c r="AG417" s="266"/>
      <c r="AH417" s="266"/>
      <c r="AI417" s="266"/>
      <c r="AJ417" s="266"/>
      <c r="AK417" s="72"/>
      <c r="AL417" s="72"/>
    </row>
    <row r="418" spans="2:38" s="68" customFormat="1">
      <c r="C418" s="73"/>
      <c r="D418" s="73"/>
      <c r="E418" s="73"/>
      <c r="F418" s="76"/>
      <c r="G418" s="76"/>
      <c r="H418" s="80"/>
      <c r="J418" s="72"/>
      <c r="P418" s="81"/>
      <c r="Q418" s="69"/>
      <c r="R418" s="74"/>
      <c r="S418" s="77"/>
      <c r="T418" s="75"/>
      <c r="U418" s="69"/>
      <c r="V418" s="81"/>
      <c r="W418" s="287"/>
      <c r="X418" s="287"/>
      <c r="Y418" s="287"/>
      <c r="Z418" s="287"/>
      <c r="AA418" s="287"/>
      <c r="AB418" s="287"/>
      <c r="AC418" s="287"/>
      <c r="AD418" s="287"/>
      <c r="AE418" s="287"/>
      <c r="AF418" s="287"/>
      <c r="AG418" s="287"/>
      <c r="AH418" s="287"/>
      <c r="AI418" s="287"/>
      <c r="AJ418" s="287"/>
      <c r="AK418" s="72"/>
      <c r="AL418" s="72"/>
    </row>
    <row r="419" spans="2:38" s="68" customFormat="1">
      <c r="B419" s="68" t="s">
        <v>1476</v>
      </c>
      <c r="C419" s="73" t="s">
        <v>1727</v>
      </c>
      <c r="D419" s="73" t="s">
        <v>1482</v>
      </c>
      <c r="E419" s="73" t="s">
        <v>1728</v>
      </c>
      <c r="F419" s="102">
        <v>6348</v>
      </c>
      <c r="G419" s="102">
        <v>31610</v>
      </c>
      <c r="H419" s="80">
        <f t="shared" ref="H419:H427" si="194">G419/F419</f>
        <v>4.9795211090107117</v>
      </c>
      <c r="J419" s="104">
        <f t="shared" ref="J419:J426" si="195">$J$20</f>
        <v>2.9700000000000001E-2</v>
      </c>
      <c r="L419" s="69">
        <f t="shared" ref="L419:L426" si="196">G419*((1+J419)^2)</f>
        <v>33515.516864900004</v>
      </c>
      <c r="N419" s="69">
        <f t="shared" ref="N419:N426" si="197">L419/$N$6</f>
        <v>18619.731591611115</v>
      </c>
      <c r="P419" s="81">
        <f t="shared" si="184"/>
        <v>18640</v>
      </c>
      <c r="Q419" s="69"/>
      <c r="R419" s="74">
        <f t="shared" si="178"/>
        <v>20.268408388885291</v>
      </c>
      <c r="S419" s="77"/>
      <c r="T419" s="75">
        <f t="shared" si="179"/>
        <v>1.0885446059822348E-3</v>
      </c>
      <c r="U419" s="69"/>
      <c r="V419" s="81">
        <f t="shared" ref="V419:V426" si="198">P419/40</f>
        <v>466</v>
      </c>
      <c r="W419" s="287"/>
      <c r="X419" s="287"/>
      <c r="Y419" s="287"/>
      <c r="Z419" s="287"/>
      <c r="AA419" s="287"/>
      <c r="AB419" s="287"/>
      <c r="AC419" s="287"/>
      <c r="AD419" s="287"/>
      <c r="AE419" s="287"/>
      <c r="AF419" s="287"/>
      <c r="AG419" s="287"/>
      <c r="AH419" s="287"/>
      <c r="AI419" s="287"/>
      <c r="AJ419" s="287"/>
      <c r="AK419" s="72"/>
      <c r="AL419" s="72"/>
    </row>
    <row r="420" spans="2:38" s="68" customFormat="1">
      <c r="B420" s="68" t="s">
        <v>1476</v>
      </c>
      <c r="C420" s="73" t="s">
        <v>1727</v>
      </c>
      <c r="D420" s="73" t="s">
        <v>1482</v>
      </c>
      <c r="E420" s="73" t="s">
        <v>1729</v>
      </c>
      <c r="F420" s="102">
        <v>8565</v>
      </c>
      <c r="G420" s="102">
        <v>45279</v>
      </c>
      <c r="H420" s="80">
        <f t="shared" si="194"/>
        <v>5.2865148861646238</v>
      </c>
      <c r="J420" s="104">
        <f t="shared" si="195"/>
        <v>2.9700000000000001E-2</v>
      </c>
      <c r="L420" s="69">
        <f t="shared" si="196"/>
        <v>48008.512753110001</v>
      </c>
      <c r="N420" s="69">
        <f t="shared" si="197"/>
        <v>26671.395973949999</v>
      </c>
      <c r="P420" s="81">
        <f t="shared" si="184"/>
        <v>26680</v>
      </c>
      <c r="Q420" s="69"/>
      <c r="R420" s="74">
        <f t="shared" si="178"/>
        <v>8.6040260500012664</v>
      </c>
      <c r="S420" s="77"/>
      <c r="T420" s="75">
        <f t="shared" si="179"/>
        <v>3.2259376518592556E-4</v>
      </c>
      <c r="U420" s="69"/>
      <c r="V420" s="81">
        <f t="shared" si="198"/>
        <v>667</v>
      </c>
      <c r="W420" s="287"/>
      <c r="X420" s="287"/>
      <c r="Y420" s="287"/>
      <c r="Z420" s="287"/>
      <c r="AA420" s="287"/>
      <c r="AB420" s="287"/>
      <c r="AC420" s="287"/>
      <c r="AD420" s="287"/>
      <c r="AE420" s="287"/>
      <c r="AF420" s="287"/>
      <c r="AG420" s="287"/>
      <c r="AH420" s="287"/>
      <c r="AI420" s="287"/>
      <c r="AJ420" s="287"/>
      <c r="AK420" s="72"/>
      <c r="AL420" s="72"/>
    </row>
    <row r="421" spans="2:38" s="68" customFormat="1">
      <c r="B421" s="68" t="s">
        <v>1476</v>
      </c>
      <c r="C421" s="73" t="s">
        <v>1727</v>
      </c>
      <c r="D421" s="73" t="s">
        <v>1482</v>
      </c>
      <c r="E421" s="73" t="s">
        <v>1730</v>
      </c>
      <c r="F421" s="102">
        <v>4160</v>
      </c>
      <c r="G421" s="102">
        <v>18698</v>
      </c>
      <c r="H421" s="80">
        <f t="shared" si="194"/>
        <v>4.4947115384615381</v>
      </c>
      <c r="J421" s="104">
        <f t="shared" si="195"/>
        <v>2.9700000000000001E-2</v>
      </c>
      <c r="L421" s="69">
        <f t="shared" si="196"/>
        <v>19825.15451882</v>
      </c>
      <c r="N421" s="69">
        <f t="shared" si="197"/>
        <v>11013.974732677778</v>
      </c>
      <c r="P421" s="81">
        <f t="shared" si="184"/>
        <v>11040</v>
      </c>
      <c r="Q421" s="69"/>
      <c r="R421" s="74">
        <f t="shared" si="178"/>
        <v>26.025267322222135</v>
      </c>
      <c r="S421" s="77"/>
      <c r="T421" s="75">
        <f t="shared" si="179"/>
        <v>2.3629314533477898E-3</v>
      </c>
      <c r="U421" s="69"/>
      <c r="V421" s="81">
        <f t="shared" si="198"/>
        <v>276</v>
      </c>
      <c r="W421" s="287"/>
      <c r="X421" s="287"/>
      <c r="Y421" s="287"/>
      <c r="Z421" s="287"/>
      <c r="AA421" s="287"/>
      <c r="AB421" s="287"/>
      <c r="AC421" s="287"/>
      <c r="AD421" s="287"/>
      <c r="AE421" s="287"/>
      <c r="AF421" s="287"/>
      <c r="AG421" s="287"/>
      <c r="AH421" s="287"/>
      <c r="AI421" s="287"/>
      <c r="AJ421" s="287"/>
      <c r="AK421" s="72"/>
      <c r="AL421" s="72"/>
    </row>
    <row r="422" spans="2:38" s="68" customFormat="1">
      <c r="B422" s="68" t="s">
        <v>1476</v>
      </c>
      <c r="C422" s="73" t="s">
        <v>1727</v>
      </c>
      <c r="D422" s="73" t="s">
        <v>1482</v>
      </c>
      <c r="E422" s="73" t="s">
        <v>1731</v>
      </c>
      <c r="F422" s="102">
        <v>15544</v>
      </c>
      <c r="G422" s="102">
        <v>80366</v>
      </c>
      <c r="H422" s="80">
        <f t="shared" si="194"/>
        <v>5.1702264539372109</v>
      </c>
      <c r="J422" s="104">
        <f t="shared" si="195"/>
        <v>2.9700000000000001E-2</v>
      </c>
      <c r="L422" s="69">
        <f t="shared" si="196"/>
        <v>85210.630444940005</v>
      </c>
      <c r="N422" s="69">
        <f t="shared" si="197"/>
        <v>47339.239136077776</v>
      </c>
      <c r="P422" s="81">
        <f t="shared" si="184"/>
        <v>47360</v>
      </c>
      <c r="Q422" s="69"/>
      <c r="R422" s="74">
        <f t="shared" si="178"/>
        <v>20.760863922223507</v>
      </c>
      <c r="S422" s="77"/>
      <c r="T422" s="75">
        <f t="shared" si="179"/>
        <v>4.3855508244536643E-4</v>
      </c>
      <c r="U422" s="69"/>
      <c r="V422" s="81">
        <f t="shared" si="198"/>
        <v>1184</v>
      </c>
      <c r="W422" s="287"/>
      <c r="X422" s="287"/>
      <c r="Y422" s="287"/>
      <c r="Z422" s="287"/>
      <c r="AA422" s="287"/>
      <c r="AB422" s="287"/>
      <c r="AC422" s="287"/>
      <c r="AD422" s="287"/>
      <c r="AE422" s="287"/>
      <c r="AF422" s="287"/>
      <c r="AG422" s="287"/>
      <c r="AH422" s="287"/>
      <c r="AI422" s="287"/>
      <c r="AJ422" s="287"/>
      <c r="AK422" s="72"/>
      <c r="AL422" s="72"/>
    </row>
    <row r="423" spans="2:38" s="68" customFormat="1">
      <c r="B423" s="68" t="s">
        <v>1476</v>
      </c>
      <c r="C423" s="73" t="s">
        <v>1727</v>
      </c>
      <c r="D423" s="73" t="s">
        <v>1482</v>
      </c>
      <c r="E423" s="73" t="s">
        <v>1868</v>
      </c>
      <c r="F423" s="102">
        <v>2220</v>
      </c>
      <c r="G423" s="102">
        <v>13482</v>
      </c>
      <c r="H423" s="80">
        <f t="shared" si="194"/>
        <v>6.0729729729729733</v>
      </c>
      <c r="J423" s="104">
        <f t="shared" si="195"/>
        <v>2.9700000000000001E-2</v>
      </c>
      <c r="L423" s="69">
        <f t="shared" si="196"/>
        <v>14294.72313738</v>
      </c>
      <c r="N423" s="69">
        <f t="shared" si="197"/>
        <v>7941.5128541000004</v>
      </c>
      <c r="P423" s="81">
        <f t="shared" si="184"/>
        <v>7960</v>
      </c>
      <c r="Q423" s="69"/>
      <c r="R423" s="74">
        <f t="shared" si="178"/>
        <v>18.487145899999632</v>
      </c>
      <c r="S423" s="77"/>
      <c r="T423" s="75">
        <f t="shared" si="179"/>
        <v>2.3279123562024067E-3</v>
      </c>
      <c r="U423" s="69"/>
      <c r="V423" s="81">
        <f t="shared" si="198"/>
        <v>199</v>
      </c>
      <c r="W423" s="287"/>
      <c r="X423" s="287"/>
      <c r="Y423" s="287"/>
      <c r="Z423" s="287"/>
      <c r="AA423" s="287"/>
      <c r="AB423" s="287"/>
      <c r="AC423" s="287"/>
      <c r="AD423" s="287"/>
      <c r="AE423" s="287"/>
      <c r="AF423" s="287"/>
      <c r="AG423" s="287"/>
      <c r="AH423" s="287"/>
      <c r="AI423" s="287"/>
      <c r="AJ423" s="287"/>
      <c r="AK423" s="72"/>
      <c r="AL423" s="72"/>
    </row>
    <row r="424" spans="2:38" s="68" customFormat="1">
      <c r="B424" s="68" t="s">
        <v>1476</v>
      </c>
      <c r="C424" s="73" t="s">
        <v>1727</v>
      </c>
      <c r="D424" s="73" t="s">
        <v>1482</v>
      </c>
      <c r="E424" s="73" t="s">
        <v>1867</v>
      </c>
      <c r="F424" s="102">
        <v>1302</v>
      </c>
      <c r="G424" s="102">
        <v>5936</v>
      </c>
      <c r="H424" s="80">
        <f t="shared" si="194"/>
        <v>4.559139784946237</v>
      </c>
      <c r="J424" s="104">
        <f t="shared" si="195"/>
        <v>2.9700000000000001E-2</v>
      </c>
      <c r="L424" s="69">
        <f t="shared" si="196"/>
        <v>6293.8344862400008</v>
      </c>
      <c r="N424" s="69">
        <f t="shared" si="197"/>
        <v>3496.5747145777782</v>
      </c>
      <c r="P424" s="81">
        <f t="shared" si="184"/>
        <v>3520</v>
      </c>
      <c r="Q424" s="69"/>
      <c r="R424" s="74">
        <f t="shared" si="178"/>
        <v>23.425285422221805</v>
      </c>
      <c r="S424" s="77"/>
      <c r="T424" s="75">
        <f t="shared" si="179"/>
        <v>6.6994951729640014E-3</v>
      </c>
      <c r="U424" s="69"/>
      <c r="V424" s="81">
        <f t="shared" si="198"/>
        <v>88</v>
      </c>
      <c r="W424" s="287"/>
      <c r="X424" s="287"/>
      <c r="Y424" s="287"/>
      <c r="Z424" s="287"/>
      <c r="AA424" s="287"/>
      <c r="AB424" s="287"/>
      <c r="AC424" s="287"/>
      <c r="AD424" s="287"/>
      <c r="AE424" s="287"/>
      <c r="AF424" s="287"/>
      <c r="AG424" s="287"/>
      <c r="AH424" s="287"/>
      <c r="AI424" s="287"/>
      <c r="AJ424" s="287"/>
      <c r="AK424" s="72"/>
      <c r="AL424" s="72"/>
    </row>
    <row r="425" spans="2:38" s="68" customFormat="1">
      <c r="B425" s="68" t="s">
        <v>1476</v>
      </c>
      <c r="C425" s="73" t="s">
        <v>1727</v>
      </c>
      <c r="D425" s="73" t="s">
        <v>1482</v>
      </c>
      <c r="E425" s="73" t="s">
        <v>1732</v>
      </c>
      <c r="F425" s="102">
        <v>1888</v>
      </c>
      <c r="G425" s="102">
        <v>9052</v>
      </c>
      <c r="H425" s="80">
        <f t="shared" si="194"/>
        <v>4.7944915254237293</v>
      </c>
      <c r="J425" s="104">
        <f t="shared" si="195"/>
        <v>2.9700000000000001E-2</v>
      </c>
      <c r="L425" s="69">
        <f t="shared" si="196"/>
        <v>9597.6734786800007</v>
      </c>
      <c r="N425" s="69">
        <f t="shared" si="197"/>
        <v>5332.0408214888894</v>
      </c>
      <c r="P425" s="81">
        <f t="shared" si="184"/>
        <v>5360</v>
      </c>
      <c r="Q425" s="69"/>
      <c r="R425" s="74">
        <f t="shared" si="178"/>
        <v>27.959178511110622</v>
      </c>
      <c r="S425" s="77"/>
      <c r="T425" s="75">
        <f t="shared" si="179"/>
        <v>5.2436167402228288E-3</v>
      </c>
      <c r="U425" s="69"/>
      <c r="V425" s="81">
        <f t="shared" si="198"/>
        <v>134</v>
      </c>
      <c r="W425" s="287"/>
      <c r="X425" s="287"/>
      <c r="Y425" s="287"/>
      <c r="Z425" s="287"/>
      <c r="AA425" s="287"/>
      <c r="AB425" s="287"/>
      <c r="AC425" s="287"/>
      <c r="AD425" s="287"/>
      <c r="AE425" s="287"/>
      <c r="AF425" s="287"/>
      <c r="AG425" s="287"/>
      <c r="AH425" s="287"/>
      <c r="AI425" s="287"/>
      <c r="AJ425" s="287"/>
      <c r="AK425" s="72"/>
      <c r="AL425" s="72"/>
    </row>
    <row r="426" spans="2:38" s="68" customFormat="1">
      <c r="B426" s="68" t="s">
        <v>1476</v>
      </c>
      <c r="C426" s="73" t="s">
        <v>1727</v>
      </c>
      <c r="D426" s="73" t="s">
        <v>1482</v>
      </c>
      <c r="E426" s="73" t="s">
        <v>1733</v>
      </c>
      <c r="F426" s="102">
        <v>12683</v>
      </c>
      <c r="G426" s="102">
        <v>63765</v>
      </c>
      <c r="H426" s="80">
        <f t="shared" si="194"/>
        <v>5.0275959946384923</v>
      </c>
      <c r="J426" s="104">
        <f t="shared" si="195"/>
        <v>2.9700000000000001E-2</v>
      </c>
      <c r="L426" s="69">
        <f t="shared" si="196"/>
        <v>67608.887468850007</v>
      </c>
      <c r="N426" s="69">
        <f t="shared" si="197"/>
        <v>37560.493038250002</v>
      </c>
      <c r="P426" s="81">
        <f t="shared" si="184"/>
        <v>37600</v>
      </c>
      <c r="Q426" s="69"/>
      <c r="R426" s="74">
        <f t="shared" si="178"/>
        <v>39.506961749997572</v>
      </c>
      <c r="S426" s="77"/>
      <c r="T426" s="75">
        <f t="shared" si="179"/>
        <v>1.0518222353941245E-3</v>
      </c>
      <c r="U426" s="69"/>
      <c r="V426" s="81">
        <f t="shared" si="198"/>
        <v>940</v>
      </c>
      <c r="W426" s="287"/>
      <c r="X426" s="287"/>
      <c r="Y426" s="287"/>
      <c r="Z426" s="287"/>
      <c r="AA426" s="287"/>
      <c r="AB426" s="287"/>
      <c r="AC426" s="287"/>
      <c r="AD426" s="287"/>
      <c r="AE426" s="287"/>
      <c r="AF426" s="287"/>
      <c r="AG426" s="287"/>
      <c r="AH426" s="287"/>
      <c r="AI426" s="287"/>
      <c r="AJ426" s="287"/>
      <c r="AK426" s="72"/>
      <c r="AL426" s="72"/>
    </row>
    <row r="427" spans="2:38" s="68" customFormat="1" ht="15" thickBot="1">
      <c r="B427" s="97" t="s">
        <v>1476</v>
      </c>
      <c r="C427" s="98" t="s">
        <v>1727</v>
      </c>
      <c r="D427" s="98" t="s">
        <v>1482</v>
      </c>
      <c r="E427" s="73"/>
      <c r="F427" s="82">
        <f>SUM(F419:F426)</f>
        <v>52710</v>
      </c>
      <c r="G427" s="82">
        <f>SUM(G419:G426)</f>
        <v>268188</v>
      </c>
      <c r="H427" s="163">
        <f t="shared" si="194"/>
        <v>5.0879908935685831</v>
      </c>
      <c r="J427" s="97"/>
      <c r="L427" s="82">
        <f>SUM(L419:L426)</f>
        <v>284354.93315291998</v>
      </c>
      <c r="N427" s="82">
        <f>SUM(N419:N426)</f>
        <v>157974.96286273334</v>
      </c>
      <c r="P427" s="246">
        <f>SUM(P419:P426)</f>
        <v>158160</v>
      </c>
      <c r="Q427" s="69"/>
      <c r="R427" s="247">
        <f t="shared" si="178"/>
        <v>185.03713726665592</v>
      </c>
      <c r="S427" s="77"/>
      <c r="T427" s="83">
        <f t="shared" si="179"/>
        <v>1.1713067305952607E-3</v>
      </c>
      <c r="U427" s="69"/>
      <c r="V427" s="246">
        <f>SUM(V419:V426)</f>
        <v>3954</v>
      </c>
      <c r="W427" s="266"/>
      <c r="X427" s="266"/>
      <c r="Y427" s="266"/>
      <c r="Z427" s="266"/>
      <c r="AA427" s="266"/>
      <c r="AB427" s="266"/>
      <c r="AC427" s="266"/>
      <c r="AD427" s="266"/>
      <c r="AE427" s="266"/>
      <c r="AF427" s="266"/>
      <c r="AG427" s="266"/>
      <c r="AH427" s="266"/>
      <c r="AI427" s="266"/>
      <c r="AJ427" s="266"/>
      <c r="AK427" s="72"/>
      <c r="AL427" s="72"/>
    </row>
    <row r="428" spans="2:38" s="68" customFormat="1">
      <c r="C428" s="73"/>
      <c r="D428" s="73"/>
      <c r="E428" s="73"/>
      <c r="F428" s="76"/>
      <c r="G428" s="76"/>
      <c r="H428" s="80"/>
      <c r="J428" s="72"/>
      <c r="P428" s="81"/>
      <c r="Q428" s="69"/>
      <c r="R428" s="74"/>
      <c r="S428" s="77"/>
      <c r="T428" s="75"/>
      <c r="U428" s="69"/>
      <c r="V428" s="81"/>
      <c r="W428" s="287"/>
      <c r="X428" s="287"/>
      <c r="Y428" s="287"/>
      <c r="Z428" s="287"/>
      <c r="AA428" s="287"/>
      <c r="AB428" s="287"/>
      <c r="AC428" s="287"/>
      <c r="AD428" s="287"/>
      <c r="AE428" s="287"/>
      <c r="AF428" s="287"/>
      <c r="AG428" s="287"/>
      <c r="AH428" s="287"/>
      <c r="AI428" s="287"/>
      <c r="AJ428" s="287"/>
      <c r="AK428" s="72"/>
      <c r="AL428" s="72"/>
    </row>
    <row r="429" spans="2:38" s="68" customFormat="1">
      <c r="B429" s="68" t="s">
        <v>1476</v>
      </c>
      <c r="C429" s="73" t="s">
        <v>3126</v>
      </c>
      <c r="D429" s="73" t="s">
        <v>3138</v>
      </c>
      <c r="E429" s="73" t="s">
        <v>3139</v>
      </c>
      <c r="F429" s="102">
        <v>3225</v>
      </c>
      <c r="G429" s="102">
        <v>15406</v>
      </c>
      <c r="H429" s="80">
        <f t="shared" ref="H429:H442" si="199">G429/F429</f>
        <v>4.7770542635658915</v>
      </c>
      <c r="J429" s="104">
        <f t="shared" ref="J429:J442" si="200">$J$39</f>
        <v>2.2100000000000002E-2</v>
      </c>
      <c r="L429" s="69">
        <f t="shared" ref="L429:L442" si="201">G429*((1+J429)^2)</f>
        <v>16094.469644459999</v>
      </c>
      <c r="N429" s="69">
        <f t="shared" ref="N429:N442" si="202">L429/$N$6</f>
        <v>8941.3720247000001</v>
      </c>
      <c r="P429" s="81">
        <f t="shared" ref="P429:P442" si="203">ROUNDUP(N429/40,0)*40</f>
        <v>8960</v>
      </c>
      <c r="Q429" s="69"/>
      <c r="R429" s="74">
        <f t="shared" ref="R429:R442" si="204">P429-N429</f>
        <v>18.627975299999889</v>
      </c>
      <c r="S429" s="77"/>
      <c r="T429" s="75">
        <f t="shared" ref="T429:T442" si="205">R429/N429</f>
        <v>2.083346409090376E-3</v>
      </c>
      <c r="U429" s="69"/>
      <c r="V429" s="81">
        <f t="shared" ref="V429:V442" si="206">P429/40</f>
        <v>224</v>
      </c>
      <c r="W429" s="287"/>
      <c r="X429" s="287"/>
      <c r="Y429" s="287"/>
      <c r="Z429" s="287"/>
      <c r="AA429" s="287"/>
      <c r="AB429" s="287"/>
      <c r="AC429" s="287"/>
      <c r="AD429" s="287"/>
      <c r="AE429" s="287"/>
      <c r="AF429" s="287"/>
      <c r="AG429" s="287"/>
      <c r="AH429" s="287"/>
      <c r="AI429" s="287"/>
      <c r="AJ429" s="287"/>
      <c r="AK429" s="72"/>
      <c r="AL429" s="80"/>
    </row>
    <row r="430" spans="2:38" s="68" customFormat="1">
      <c r="B430" s="68" t="s">
        <v>1476</v>
      </c>
      <c r="C430" s="73" t="s">
        <v>3126</v>
      </c>
      <c r="D430" s="73" t="s">
        <v>3138</v>
      </c>
      <c r="E430" s="73" t="s">
        <v>3140</v>
      </c>
      <c r="F430" s="102">
        <v>3976</v>
      </c>
      <c r="G430" s="102">
        <v>17969</v>
      </c>
      <c r="H430" s="80">
        <f t="shared" si="199"/>
        <v>4.519366197183099</v>
      </c>
      <c r="J430" s="104">
        <f t="shared" si="200"/>
        <v>2.2100000000000002E-2</v>
      </c>
      <c r="L430" s="69">
        <f t="shared" si="201"/>
        <v>18772.006039290001</v>
      </c>
      <c r="N430" s="69">
        <f t="shared" si="202"/>
        <v>10428.892244050001</v>
      </c>
      <c r="P430" s="81">
        <f t="shared" si="203"/>
        <v>10440</v>
      </c>
      <c r="Q430" s="69"/>
      <c r="R430" s="74">
        <f t="shared" si="204"/>
        <v>11.107755949999046</v>
      </c>
      <c r="S430" s="77"/>
      <c r="T430" s="75">
        <f t="shared" si="205"/>
        <v>1.0650945172375674E-3</v>
      </c>
      <c r="U430" s="69"/>
      <c r="V430" s="81">
        <f t="shared" si="206"/>
        <v>261</v>
      </c>
      <c r="W430" s="287"/>
      <c r="X430" s="287"/>
      <c r="Y430" s="287"/>
      <c r="Z430" s="287"/>
      <c r="AA430" s="287"/>
      <c r="AB430" s="287"/>
      <c r="AC430" s="287"/>
      <c r="AD430" s="287"/>
      <c r="AE430" s="287"/>
      <c r="AF430" s="287"/>
      <c r="AG430" s="287"/>
      <c r="AH430" s="287"/>
      <c r="AI430" s="287"/>
      <c r="AJ430" s="287"/>
      <c r="AK430" s="72"/>
      <c r="AL430" s="80"/>
    </row>
    <row r="431" spans="2:38" s="68" customFormat="1">
      <c r="B431" s="68" t="s">
        <v>1476</v>
      </c>
      <c r="C431" s="73" t="s">
        <v>3126</v>
      </c>
      <c r="D431" s="73" t="s">
        <v>3138</v>
      </c>
      <c r="E431" s="73" t="s">
        <v>3141</v>
      </c>
      <c r="F431" s="102">
        <v>4096</v>
      </c>
      <c r="G431" s="102">
        <v>19244</v>
      </c>
      <c r="H431" s="80">
        <f t="shared" si="199"/>
        <v>4.6982421875</v>
      </c>
      <c r="J431" s="104">
        <f t="shared" si="200"/>
        <v>2.2100000000000002E-2</v>
      </c>
      <c r="L431" s="69">
        <f t="shared" si="201"/>
        <v>20103.983762039999</v>
      </c>
      <c r="N431" s="69">
        <f t="shared" si="202"/>
        <v>11168.8798678</v>
      </c>
      <c r="P431" s="81">
        <f t="shared" si="203"/>
        <v>11200</v>
      </c>
      <c r="Q431" s="69"/>
      <c r="R431" s="74">
        <f t="shared" si="204"/>
        <v>31.120132199999716</v>
      </c>
      <c r="S431" s="77"/>
      <c r="T431" s="75">
        <f t="shared" si="205"/>
        <v>2.7863252688140544E-3</v>
      </c>
      <c r="U431" s="69"/>
      <c r="V431" s="81">
        <f t="shared" si="206"/>
        <v>280</v>
      </c>
      <c r="W431" s="287"/>
      <c r="X431" s="287"/>
      <c r="Y431" s="287"/>
      <c r="Z431" s="287"/>
      <c r="AA431" s="287"/>
      <c r="AB431" s="287"/>
      <c r="AC431" s="287"/>
      <c r="AD431" s="287"/>
      <c r="AE431" s="287"/>
      <c r="AF431" s="287"/>
      <c r="AG431" s="287"/>
      <c r="AH431" s="287"/>
      <c r="AI431" s="287"/>
      <c r="AJ431" s="287"/>
      <c r="AK431" s="72"/>
      <c r="AL431" s="80"/>
    </row>
    <row r="432" spans="2:38" s="68" customFormat="1">
      <c r="B432" s="68" t="s">
        <v>1476</v>
      </c>
      <c r="C432" s="73" t="s">
        <v>3126</v>
      </c>
      <c r="D432" s="73" t="s">
        <v>3138</v>
      </c>
      <c r="E432" s="73" t="s">
        <v>3142</v>
      </c>
      <c r="F432" s="102">
        <v>3409</v>
      </c>
      <c r="G432" s="102">
        <v>16026</v>
      </c>
      <c r="H432" s="80">
        <f t="shared" si="199"/>
        <v>4.7010853622763271</v>
      </c>
      <c r="J432" s="104">
        <f t="shared" si="200"/>
        <v>2.2100000000000002E-2</v>
      </c>
      <c r="L432" s="69">
        <f t="shared" si="201"/>
        <v>16742.17645866</v>
      </c>
      <c r="N432" s="69">
        <f t="shared" si="202"/>
        <v>9301.2091436999999</v>
      </c>
      <c r="P432" s="81">
        <f t="shared" si="203"/>
        <v>9320</v>
      </c>
      <c r="Q432" s="69"/>
      <c r="R432" s="74">
        <f t="shared" si="204"/>
        <v>18.790856300000087</v>
      </c>
      <c r="S432" s="77"/>
      <c r="T432" s="75">
        <f t="shared" si="205"/>
        <v>2.0202595178421207E-3</v>
      </c>
      <c r="U432" s="69"/>
      <c r="V432" s="81">
        <f t="shared" si="206"/>
        <v>233</v>
      </c>
      <c r="W432" s="287"/>
      <c r="X432" s="287"/>
      <c r="Y432" s="287"/>
      <c r="Z432" s="287"/>
      <c r="AA432" s="287"/>
      <c r="AB432" s="287"/>
      <c r="AC432" s="287"/>
      <c r="AD432" s="287"/>
      <c r="AE432" s="287"/>
      <c r="AF432" s="287"/>
      <c r="AG432" s="287"/>
      <c r="AH432" s="287"/>
      <c r="AI432" s="287"/>
      <c r="AJ432" s="287"/>
      <c r="AK432" s="72"/>
      <c r="AL432" s="80"/>
    </row>
    <row r="433" spans="2:38" s="68" customFormat="1">
      <c r="B433" s="68" t="s">
        <v>1476</v>
      </c>
      <c r="C433" s="73" t="s">
        <v>3126</v>
      </c>
      <c r="D433" s="73" t="s">
        <v>3138</v>
      </c>
      <c r="E433" s="73" t="s">
        <v>3143</v>
      </c>
      <c r="F433" s="102">
        <v>4419</v>
      </c>
      <c r="G433" s="102">
        <v>20037</v>
      </c>
      <c r="H433" s="80">
        <f t="shared" si="199"/>
        <v>4.5342837746096398</v>
      </c>
      <c r="J433" s="104">
        <f t="shared" si="200"/>
        <v>2.2100000000000002E-2</v>
      </c>
      <c r="L433" s="69">
        <f t="shared" si="201"/>
        <v>20932.421671169999</v>
      </c>
      <c r="N433" s="69">
        <f t="shared" si="202"/>
        <v>11629.123150649999</v>
      </c>
      <c r="P433" s="81">
        <f t="shared" si="203"/>
        <v>11640</v>
      </c>
      <c r="Q433" s="69"/>
      <c r="R433" s="74">
        <f t="shared" si="204"/>
        <v>10.876849350001066</v>
      </c>
      <c r="S433" s="77"/>
      <c r="T433" s="75">
        <f t="shared" si="205"/>
        <v>9.3531121900563197E-4</v>
      </c>
      <c r="U433" s="69"/>
      <c r="V433" s="81">
        <f t="shared" si="206"/>
        <v>291</v>
      </c>
      <c r="W433" s="287"/>
      <c r="X433" s="287"/>
      <c r="Y433" s="287"/>
      <c r="Z433" s="287"/>
      <c r="AA433" s="287"/>
      <c r="AB433" s="287"/>
      <c r="AC433" s="287"/>
      <c r="AD433" s="287"/>
      <c r="AE433" s="287"/>
      <c r="AF433" s="287"/>
      <c r="AG433" s="287"/>
      <c r="AH433" s="287"/>
      <c r="AI433" s="287"/>
      <c r="AJ433" s="287"/>
      <c r="AK433" s="72"/>
      <c r="AL433" s="80"/>
    </row>
    <row r="434" spans="2:38" s="68" customFormat="1">
      <c r="B434" s="68" t="s">
        <v>1476</v>
      </c>
      <c r="C434" s="73" t="s">
        <v>3126</v>
      </c>
      <c r="D434" s="73" t="s">
        <v>3138</v>
      </c>
      <c r="E434" s="73" t="s">
        <v>3144</v>
      </c>
      <c r="F434" s="102">
        <v>4168</v>
      </c>
      <c r="G434" s="102">
        <v>17561</v>
      </c>
      <c r="H434" s="80">
        <f t="shared" si="199"/>
        <v>4.2132917466410751</v>
      </c>
      <c r="J434" s="104">
        <f t="shared" si="200"/>
        <v>2.2100000000000002E-2</v>
      </c>
      <c r="L434" s="69">
        <f t="shared" si="201"/>
        <v>18345.773168010001</v>
      </c>
      <c r="N434" s="69">
        <f t="shared" si="202"/>
        <v>10192.096204449999</v>
      </c>
      <c r="P434" s="81">
        <f t="shared" si="203"/>
        <v>10200</v>
      </c>
      <c r="Q434" s="69"/>
      <c r="R434" s="74">
        <f t="shared" si="204"/>
        <v>7.9037955500007229</v>
      </c>
      <c r="S434" s="77"/>
      <c r="T434" s="75">
        <f t="shared" si="205"/>
        <v>7.7548282428396083E-4</v>
      </c>
      <c r="U434" s="69"/>
      <c r="V434" s="81">
        <f t="shared" si="206"/>
        <v>255</v>
      </c>
      <c r="W434" s="287"/>
      <c r="X434" s="287"/>
      <c r="Y434" s="287"/>
      <c r="Z434" s="287"/>
      <c r="AA434" s="287"/>
      <c r="AB434" s="287"/>
      <c r="AC434" s="287"/>
      <c r="AD434" s="287"/>
      <c r="AE434" s="287"/>
      <c r="AF434" s="287"/>
      <c r="AG434" s="287"/>
      <c r="AH434" s="287"/>
      <c r="AI434" s="287"/>
      <c r="AJ434" s="287"/>
      <c r="AK434" s="72"/>
      <c r="AL434" s="80"/>
    </row>
    <row r="435" spans="2:38" s="68" customFormat="1">
      <c r="B435" s="68" t="s">
        <v>1476</v>
      </c>
      <c r="C435" s="73" t="s">
        <v>3126</v>
      </c>
      <c r="D435" s="73" t="s">
        <v>3138</v>
      </c>
      <c r="E435" s="73" t="s">
        <v>3145</v>
      </c>
      <c r="F435" s="102">
        <v>8457</v>
      </c>
      <c r="G435" s="102">
        <v>36355</v>
      </c>
      <c r="H435" s="80">
        <f t="shared" si="199"/>
        <v>4.2988057230696466</v>
      </c>
      <c r="J435" s="104">
        <f t="shared" si="200"/>
        <v>2.2100000000000002E-2</v>
      </c>
      <c r="L435" s="69">
        <f t="shared" si="201"/>
        <v>37979.64714555</v>
      </c>
      <c r="N435" s="69">
        <f t="shared" si="202"/>
        <v>21099.803969749999</v>
      </c>
      <c r="P435" s="81">
        <f t="shared" si="203"/>
        <v>21120</v>
      </c>
      <c r="Q435" s="69"/>
      <c r="R435" s="74">
        <f t="shared" si="204"/>
        <v>20.196030250001058</v>
      </c>
      <c r="S435" s="77"/>
      <c r="T435" s="75">
        <f t="shared" si="205"/>
        <v>9.5716672434281161E-4</v>
      </c>
      <c r="U435" s="69"/>
      <c r="V435" s="81">
        <f t="shared" si="206"/>
        <v>528</v>
      </c>
      <c r="W435" s="287"/>
      <c r="X435" s="287"/>
      <c r="Y435" s="287"/>
      <c r="Z435" s="287"/>
      <c r="AA435" s="287"/>
      <c r="AB435" s="287"/>
      <c r="AC435" s="287"/>
      <c r="AD435" s="287"/>
      <c r="AE435" s="287"/>
      <c r="AF435" s="287"/>
      <c r="AG435" s="287"/>
      <c r="AH435" s="287"/>
      <c r="AI435" s="287"/>
      <c r="AJ435" s="287"/>
      <c r="AK435" s="72"/>
      <c r="AL435" s="80"/>
    </row>
    <row r="436" spans="2:38" s="68" customFormat="1">
      <c r="B436" s="68" t="s">
        <v>1476</v>
      </c>
      <c r="C436" s="73" t="s">
        <v>3126</v>
      </c>
      <c r="D436" s="73" t="s">
        <v>3138</v>
      </c>
      <c r="E436" s="73" t="s">
        <v>3146</v>
      </c>
      <c r="F436" s="102">
        <v>4233</v>
      </c>
      <c r="G436" s="102">
        <v>19300</v>
      </c>
      <c r="H436" s="80">
        <f t="shared" si="199"/>
        <v>4.5594141270966215</v>
      </c>
      <c r="J436" s="104">
        <f t="shared" si="200"/>
        <v>2.2100000000000002E-2</v>
      </c>
      <c r="L436" s="69">
        <f t="shared" si="201"/>
        <v>20162.486313000001</v>
      </c>
      <c r="N436" s="69">
        <f t="shared" si="202"/>
        <v>11201.381285000001</v>
      </c>
      <c r="P436" s="81">
        <f t="shared" si="203"/>
        <v>11240</v>
      </c>
      <c r="Q436" s="69"/>
      <c r="R436" s="74">
        <f t="shared" si="204"/>
        <v>38.618714999998701</v>
      </c>
      <c r="S436" s="77"/>
      <c r="T436" s="75">
        <f t="shared" si="205"/>
        <v>3.4476743552791845E-3</v>
      </c>
      <c r="U436" s="69"/>
      <c r="V436" s="81">
        <f t="shared" si="206"/>
        <v>281</v>
      </c>
      <c r="W436" s="287"/>
      <c r="X436" s="287"/>
      <c r="Y436" s="287"/>
      <c r="Z436" s="287"/>
      <c r="AA436" s="287"/>
      <c r="AB436" s="287"/>
      <c r="AC436" s="287"/>
      <c r="AD436" s="287"/>
      <c r="AE436" s="287"/>
      <c r="AF436" s="287"/>
      <c r="AG436" s="287"/>
      <c r="AH436" s="287"/>
      <c r="AI436" s="287"/>
      <c r="AJ436" s="287"/>
      <c r="AK436" s="72"/>
      <c r="AL436" s="80"/>
    </row>
    <row r="437" spans="2:38" s="68" customFormat="1">
      <c r="B437" s="68" t="s">
        <v>1476</v>
      </c>
      <c r="C437" s="73" t="s">
        <v>3126</v>
      </c>
      <c r="D437" s="73" t="s">
        <v>3138</v>
      </c>
      <c r="E437" s="73" t="s">
        <v>3147</v>
      </c>
      <c r="F437" s="102">
        <v>2909</v>
      </c>
      <c r="G437" s="102">
        <v>15133</v>
      </c>
      <c r="H437" s="80">
        <f t="shared" si="199"/>
        <v>5.2021313166036443</v>
      </c>
      <c r="J437" s="104">
        <f t="shared" si="200"/>
        <v>2.2100000000000002E-2</v>
      </c>
      <c r="L437" s="69">
        <f t="shared" si="201"/>
        <v>15809.269708530001</v>
      </c>
      <c r="N437" s="69">
        <f t="shared" si="202"/>
        <v>8782.9276158499997</v>
      </c>
      <c r="P437" s="81">
        <f t="shared" si="203"/>
        <v>8800</v>
      </c>
      <c r="Q437" s="69"/>
      <c r="R437" s="74">
        <f t="shared" si="204"/>
        <v>17.072384150000289</v>
      </c>
      <c r="S437" s="77"/>
      <c r="T437" s="75">
        <f t="shared" si="205"/>
        <v>1.9438147388566457E-3</v>
      </c>
      <c r="U437" s="69"/>
      <c r="V437" s="81">
        <f t="shared" si="206"/>
        <v>220</v>
      </c>
      <c r="W437" s="287"/>
      <c r="X437" s="287"/>
      <c r="Y437" s="287"/>
      <c r="Z437" s="287"/>
      <c r="AA437" s="287"/>
      <c r="AB437" s="287"/>
      <c r="AC437" s="287"/>
      <c r="AD437" s="287"/>
      <c r="AE437" s="287"/>
      <c r="AF437" s="287"/>
      <c r="AG437" s="287"/>
      <c r="AH437" s="287"/>
      <c r="AI437" s="287"/>
      <c r="AJ437" s="287"/>
      <c r="AK437" s="72"/>
      <c r="AL437" s="80"/>
    </row>
    <row r="438" spans="2:38" s="68" customFormat="1">
      <c r="B438" s="68" t="s">
        <v>1476</v>
      </c>
      <c r="C438" s="73" t="s">
        <v>3126</v>
      </c>
      <c r="D438" s="73" t="s">
        <v>3138</v>
      </c>
      <c r="E438" s="73" t="s">
        <v>3148</v>
      </c>
      <c r="F438" s="102">
        <v>5783</v>
      </c>
      <c r="G438" s="102">
        <v>26489</v>
      </c>
      <c r="H438" s="80">
        <f t="shared" si="199"/>
        <v>4.5804945530001726</v>
      </c>
      <c r="J438" s="104">
        <f t="shared" si="200"/>
        <v>2.2100000000000002E-2</v>
      </c>
      <c r="L438" s="69">
        <f t="shared" si="201"/>
        <v>27672.75129249</v>
      </c>
      <c r="N438" s="69">
        <f t="shared" si="202"/>
        <v>15373.75071805</v>
      </c>
      <c r="P438" s="81">
        <f t="shared" si="203"/>
        <v>15400</v>
      </c>
      <c r="Q438" s="69"/>
      <c r="R438" s="74">
        <f t="shared" si="204"/>
        <v>26.249281950000295</v>
      </c>
      <c r="S438" s="77"/>
      <c r="T438" s="75">
        <f t="shared" si="205"/>
        <v>1.7074091047399097E-3</v>
      </c>
      <c r="U438" s="69"/>
      <c r="V438" s="81">
        <f t="shared" si="206"/>
        <v>385</v>
      </c>
      <c r="W438" s="287"/>
      <c r="X438" s="287"/>
      <c r="Y438" s="287"/>
      <c r="Z438" s="287"/>
      <c r="AA438" s="287"/>
      <c r="AB438" s="287"/>
      <c r="AC438" s="287"/>
      <c r="AD438" s="287"/>
      <c r="AE438" s="287"/>
      <c r="AF438" s="287"/>
      <c r="AG438" s="287"/>
      <c r="AH438" s="287"/>
      <c r="AI438" s="287"/>
      <c r="AJ438" s="287"/>
      <c r="AK438" s="72"/>
      <c r="AL438" s="80"/>
    </row>
    <row r="439" spans="2:38" s="68" customFormat="1">
      <c r="B439" s="68" t="s">
        <v>1476</v>
      </c>
      <c r="C439" s="73" t="s">
        <v>3126</v>
      </c>
      <c r="D439" s="73" t="s">
        <v>3138</v>
      </c>
      <c r="E439" s="73" t="s">
        <v>3149</v>
      </c>
      <c r="F439" s="102">
        <v>4552</v>
      </c>
      <c r="G439" s="102">
        <v>20651</v>
      </c>
      <c r="H439" s="80">
        <f t="shared" si="199"/>
        <v>4.5366871704745169</v>
      </c>
      <c r="J439" s="104">
        <f t="shared" si="200"/>
        <v>2.2100000000000002E-2</v>
      </c>
      <c r="L439" s="69">
        <f t="shared" si="201"/>
        <v>21573.860354910001</v>
      </c>
      <c r="N439" s="69">
        <f t="shared" si="202"/>
        <v>11985.477974949999</v>
      </c>
      <c r="P439" s="81">
        <f t="shared" si="203"/>
        <v>12000</v>
      </c>
      <c r="Q439" s="69"/>
      <c r="R439" s="74">
        <f t="shared" si="204"/>
        <v>14.522025050000593</v>
      </c>
      <c r="S439" s="77"/>
      <c r="T439" s="75">
        <f t="shared" si="205"/>
        <v>1.2116350370299834E-3</v>
      </c>
      <c r="U439" s="69"/>
      <c r="V439" s="81">
        <f t="shared" si="206"/>
        <v>300</v>
      </c>
      <c r="W439" s="287"/>
      <c r="X439" s="287"/>
      <c r="Y439" s="287"/>
      <c r="Z439" s="287"/>
      <c r="AA439" s="287"/>
      <c r="AB439" s="287"/>
      <c r="AC439" s="287"/>
      <c r="AD439" s="287"/>
      <c r="AE439" s="287"/>
      <c r="AF439" s="287"/>
      <c r="AG439" s="287"/>
      <c r="AH439" s="287"/>
      <c r="AI439" s="287"/>
      <c r="AJ439" s="287"/>
      <c r="AK439" s="72"/>
      <c r="AL439" s="80"/>
    </row>
    <row r="440" spans="2:38" s="68" customFormat="1">
      <c r="B440" s="68" t="s">
        <v>1476</v>
      </c>
      <c r="C440" s="73" t="s">
        <v>3126</v>
      </c>
      <c r="D440" s="73" t="s">
        <v>3138</v>
      </c>
      <c r="E440" s="73" t="s">
        <v>3150</v>
      </c>
      <c r="F440" s="102">
        <v>4408</v>
      </c>
      <c r="G440" s="102">
        <v>19500</v>
      </c>
      <c r="H440" s="80">
        <f t="shared" si="199"/>
        <v>4.423774954627949</v>
      </c>
      <c r="J440" s="104">
        <f t="shared" si="200"/>
        <v>2.2100000000000002E-2</v>
      </c>
      <c r="L440" s="69">
        <f t="shared" si="201"/>
        <v>20371.423995000001</v>
      </c>
      <c r="N440" s="69">
        <f t="shared" si="202"/>
        <v>11317.457775000001</v>
      </c>
      <c r="P440" s="81">
        <f t="shared" si="203"/>
        <v>11320</v>
      </c>
      <c r="Q440" s="69"/>
      <c r="R440" s="74">
        <f t="shared" si="204"/>
        <v>2.5422249999992346</v>
      </c>
      <c r="S440" s="77"/>
      <c r="T440" s="75">
        <f t="shared" si="205"/>
        <v>2.2462862690019928E-4</v>
      </c>
      <c r="U440" s="69"/>
      <c r="V440" s="81">
        <f t="shared" si="206"/>
        <v>283</v>
      </c>
      <c r="W440" s="287"/>
      <c r="X440" s="287"/>
      <c r="Y440" s="287"/>
      <c r="Z440" s="287"/>
      <c r="AA440" s="287"/>
      <c r="AB440" s="287"/>
      <c r="AC440" s="287"/>
      <c r="AD440" s="287"/>
      <c r="AE440" s="287"/>
      <c r="AF440" s="287"/>
      <c r="AG440" s="287"/>
      <c r="AH440" s="287"/>
      <c r="AI440" s="287"/>
      <c r="AJ440" s="287"/>
      <c r="AK440" s="72"/>
      <c r="AL440" s="80"/>
    </row>
    <row r="441" spans="2:38" s="68" customFormat="1">
      <c r="B441" s="68" t="s">
        <v>1476</v>
      </c>
      <c r="C441" s="73" t="s">
        <v>3126</v>
      </c>
      <c r="D441" s="73" t="s">
        <v>3138</v>
      </c>
      <c r="E441" s="73" t="s">
        <v>3151</v>
      </c>
      <c r="F441" s="102">
        <v>6785</v>
      </c>
      <c r="G441" s="102">
        <v>30263</v>
      </c>
      <c r="H441" s="80">
        <f t="shared" si="199"/>
        <v>4.4602800294767873</v>
      </c>
      <c r="J441" s="104">
        <f t="shared" si="200"/>
        <v>2.2100000000000002E-2</v>
      </c>
      <c r="L441" s="69">
        <f t="shared" si="201"/>
        <v>31615.405351829999</v>
      </c>
      <c r="N441" s="69">
        <f t="shared" si="202"/>
        <v>17564.11408435</v>
      </c>
      <c r="P441" s="81">
        <f t="shared" si="203"/>
        <v>17600</v>
      </c>
      <c r="Q441" s="69"/>
      <c r="R441" s="74">
        <f t="shared" si="204"/>
        <v>35.885915650000243</v>
      </c>
      <c r="S441" s="77"/>
      <c r="T441" s="75">
        <f t="shared" si="205"/>
        <v>2.0431383830497524E-3</v>
      </c>
      <c r="U441" s="69"/>
      <c r="V441" s="81">
        <f t="shared" si="206"/>
        <v>440</v>
      </c>
      <c r="W441" s="287"/>
      <c r="X441" s="287"/>
      <c r="Y441" s="287"/>
      <c r="Z441" s="287"/>
      <c r="AA441" s="287"/>
      <c r="AB441" s="287"/>
      <c r="AC441" s="287"/>
      <c r="AD441" s="287"/>
      <c r="AE441" s="287"/>
      <c r="AF441" s="287"/>
      <c r="AG441" s="287"/>
      <c r="AH441" s="287"/>
      <c r="AI441" s="287"/>
      <c r="AJ441" s="287"/>
      <c r="AK441" s="72"/>
      <c r="AL441" s="80"/>
    </row>
    <row r="442" spans="2:38" s="68" customFormat="1">
      <c r="B442" s="68" t="s">
        <v>1476</v>
      </c>
      <c r="C442" s="73" t="s">
        <v>3126</v>
      </c>
      <c r="D442" s="73" t="s">
        <v>3138</v>
      </c>
      <c r="E442" s="73" t="s">
        <v>3152</v>
      </c>
      <c r="F442" s="102">
        <v>2615</v>
      </c>
      <c r="G442" s="102">
        <v>13245</v>
      </c>
      <c r="H442" s="80">
        <f t="shared" si="199"/>
        <v>5.0650095602294458</v>
      </c>
      <c r="J442" s="104">
        <f t="shared" si="200"/>
        <v>2.2100000000000002E-2</v>
      </c>
      <c r="L442" s="69">
        <f t="shared" si="201"/>
        <v>13836.897990449999</v>
      </c>
      <c r="N442" s="69">
        <f t="shared" si="202"/>
        <v>7687.1655502499998</v>
      </c>
      <c r="P442" s="81">
        <f t="shared" si="203"/>
        <v>7720</v>
      </c>
      <c r="Q442" s="69"/>
      <c r="R442" s="74">
        <f t="shared" si="204"/>
        <v>32.834449750000203</v>
      </c>
      <c r="S442" s="77"/>
      <c r="T442" s="75">
        <f t="shared" si="205"/>
        <v>4.2713337621475278E-3</v>
      </c>
      <c r="U442" s="69"/>
      <c r="V442" s="81">
        <f t="shared" si="206"/>
        <v>193</v>
      </c>
      <c r="W442" s="287"/>
      <c r="X442" s="287"/>
      <c r="Y442" s="287"/>
      <c r="Z442" s="287"/>
      <c r="AA442" s="287"/>
      <c r="AB442" s="287"/>
      <c r="AC442" s="287"/>
      <c r="AD442" s="287"/>
      <c r="AE442" s="287"/>
      <c r="AF442" s="287"/>
      <c r="AG442" s="287"/>
      <c r="AH442" s="287"/>
      <c r="AI442" s="287"/>
      <c r="AJ442" s="287"/>
      <c r="AK442" s="72"/>
      <c r="AL442" s="80"/>
    </row>
    <row r="443" spans="2:38" s="68" customFormat="1" ht="15" thickBot="1">
      <c r="B443" s="97" t="s">
        <v>1476</v>
      </c>
      <c r="C443" s="98" t="s">
        <v>3126</v>
      </c>
      <c r="D443" s="98" t="s">
        <v>3138</v>
      </c>
      <c r="E443" s="73"/>
      <c r="F443" s="82">
        <f>SUM(F429:F442)</f>
        <v>63035</v>
      </c>
      <c r="G443" s="82">
        <f>SUM(G429:G442)</f>
        <v>287179</v>
      </c>
      <c r="H443" s="163">
        <f t="shared" ref="H443" si="207">G443/F443</f>
        <v>4.5558657888474654</v>
      </c>
      <c r="J443" s="97"/>
      <c r="L443" s="82">
        <f>SUM(L429:L442)</f>
        <v>300012.57289538992</v>
      </c>
      <c r="N443" s="82">
        <f>SUM(N429:N442)</f>
        <v>166673.65160854999</v>
      </c>
      <c r="P443" s="246">
        <f>SUM(P429:P442)</f>
        <v>166960</v>
      </c>
      <c r="Q443" s="69"/>
      <c r="R443" s="177">
        <f>SUM(R429:R442)</f>
        <v>286.34839145000115</v>
      </c>
      <c r="S443" s="77"/>
      <c r="T443" s="83">
        <f t="shared" ref="T443" si="208">R443/N443</f>
        <v>1.7180183471501508E-3</v>
      </c>
      <c r="U443" s="69"/>
      <c r="V443" s="246">
        <f>SUM(V429:V442)</f>
        <v>4174</v>
      </c>
      <c r="W443" s="266"/>
      <c r="X443" s="266"/>
      <c r="Y443" s="266"/>
      <c r="Z443" s="266"/>
      <c r="AA443" s="266"/>
      <c r="AB443" s="266"/>
      <c r="AC443" s="266"/>
      <c r="AD443" s="266"/>
      <c r="AE443" s="266"/>
      <c r="AF443" s="266"/>
      <c r="AG443" s="266"/>
      <c r="AH443" s="266"/>
      <c r="AI443" s="266"/>
      <c r="AJ443" s="266"/>
      <c r="AK443" s="72"/>
      <c r="AL443" s="72"/>
    </row>
    <row r="444" spans="2:38" s="68" customFormat="1">
      <c r="C444" s="73"/>
      <c r="D444" s="73"/>
      <c r="E444" s="73"/>
      <c r="F444" s="76"/>
      <c r="G444" s="76"/>
      <c r="H444" s="80"/>
      <c r="J444" s="72"/>
      <c r="P444" s="81"/>
      <c r="Q444" s="69"/>
      <c r="R444" s="74"/>
      <c r="S444" s="77"/>
      <c r="T444" s="75"/>
      <c r="U444" s="69"/>
      <c r="V444" s="81"/>
      <c r="W444" s="287"/>
      <c r="X444" s="287"/>
      <c r="Y444" s="287"/>
      <c r="Z444" s="287"/>
      <c r="AA444" s="287"/>
      <c r="AB444" s="287"/>
      <c r="AC444" s="287"/>
      <c r="AD444" s="287"/>
      <c r="AE444" s="287"/>
      <c r="AF444" s="287"/>
      <c r="AG444" s="287"/>
      <c r="AH444" s="287"/>
      <c r="AI444" s="287"/>
      <c r="AJ444" s="287"/>
      <c r="AK444" s="72"/>
      <c r="AL444" s="72"/>
    </row>
    <row r="445" spans="2:38" s="68" customFormat="1">
      <c r="B445" s="68" t="s">
        <v>1476</v>
      </c>
      <c r="C445" s="73" t="s">
        <v>1734</v>
      </c>
      <c r="D445" s="73" t="s">
        <v>1735</v>
      </c>
      <c r="E445" s="73" t="s">
        <v>1736</v>
      </c>
      <c r="F445" s="102">
        <v>9825</v>
      </c>
      <c r="G445" s="102">
        <v>45470</v>
      </c>
      <c r="H445" s="80">
        <f t="shared" ref="H445:H454" si="209">G445/F445</f>
        <v>4.6279898218829514</v>
      </c>
      <c r="J445" s="104">
        <f t="shared" ref="J445:J453" si="210">$J$30</f>
        <v>7.6399999999999996E-2</v>
      </c>
      <c r="L445" s="69">
        <f t="shared" ref="L445:L453" si="211">G445*((1+J445)^2)</f>
        <v>52683.222571200007</v>
      </c>
      <c r="N445" s="69">
        <f t="shared" ref="N445:N453" si="212">L445/$N$6</f>
        <v>29268.456984000004</v>
      </c>
      <c r="P445" s="81">
        <f t="shared" si="184"/>
        <v>29280</v>
      </c>
      <c r="Q445" s="69"/>
      <c r="R445" s="74">
        <f t="shared" si="178"/>
        <v>11.543015999995987</v>
      </c>
      <c r="S445" s="77"/>
      <c r="T445" s="75">
        <f t="shared" si="179"/>
        <v>3.9438416607702047E-4</v>
      </c>
      <c r="U445" s="69"/>
      <c r="V445" s="81">
        <f t="shared" ref="V445:V453" si="213">P445/40</f>
        <v>732</v>
      </c>
      <c r="W445" s="287"/>
      <c r="X445" s="287"/>
      <c r="Y445" s="287"/>
      <c r="Z445" s="287"/>
      <c r="AA445" s="287"/>
      <c r="AB445" s="287"/>
      <c r="AC445" s="287"/>
      <c r="AD445" s="287"/>
      <c r="AE445" s="287"/>
      <c r="AF445" s="287"/>
      <c r="AG445" s="287"/>
      <c r="AH445" s="287"/>
      <c r="AI445" s="287"/>
      <c r="AJ445" s="287"/>
      <c r="AK445" s="72"/>
      <c r="AL445" s="72"/>
    </row>
    <row r="446" spans="2:38" s="68" customFormat="1">
      <c r="B446" s="68" t="s">
        <v>1476</v>
      </c>
      <c r="C446" s="73" t="s">
        <v>1734</v>
      </c>
      <c r="D446" s="73" t="s">
        <v>1735</v>
      </c>
      <c r="E446" s="73" t="s">
        <v>1737</v>
      </c>
      <c r="F446" s="102">
        <v>5445</v>
      </c>
      <c r="G446" s="102">
        <v>25407</v>
      </c>
      <c r="H446" s="80">
        <f t="shared" si="209"/>
        <v>4.6661157024793392</v>
      </c>
      <c r="J446" s="104">
        <f t="shared" si="210"/>
        <v>7.6399999999999996E-2</v>
      </c>
      <c r="L446" s="69">
        <f t="shared" si="211"/>
        <v>29437.489242720003</v>
      </c>
      <c r="N446" s="69">
        <f t="shared" si="212"/>
        <v>16354.160690400002</v>
      </c>
      <c r="P446" s="81">
        <f t="shared" si="184"/>
        <v>16360</v>
      </c>
      <c r="Q446" s="69"/>
      <c r="R446" s="74">
        <f t="shared" si="178"/>
        <v>5.8393095999981597</v>
      </c>
      <c r="S446" s="77"/>
      <c r="T446" s="75">
        <f t="shared" si="179"/>
        <v>3.5705345633700862E-4</v>
      </c>
      <c r="U446" s="69"/>
      <c r="V446" s="81">
        <f t="shared" si="213"/>
        <v>409</v>
      </c>
      <c r="W446" s="287"/>
      <c r="X446" s="287"/>
      <c r="Y446" s="287"/>
      <c r="Z446" s="287"/>
      <c r="AA446" s="287"/>
      <c r="AB446" s="287"/>
      <c r="AC446" s="287"/>
      <c r="AD446" s="287"/>
      <c r="AE446" s="287"/>
      <c r="AF446" s="287"/>
      <c r="AG446" s="287"/>
      <c r="AH446" s="287"/>
      <c r="AI446" s="287"/>
      <c r="AJ446" s="287"/>
      <c r="AK446" s="72"/>
      <c r="AL446" s="72"/>
    </row>
    <row r="447" spans="2:38" s="68" customFormat="1">
      <c r="B447" s="68" t="s">
        <v>1476</v>
      </c>
      <c r="C447" s="73" t="s">
        <v>1734</v>
      </c>
      <c r="D447" s="73" t="s">
        <v>1735</v>
      </c>
      <c r="E447" s="73" t="s">
        <v>1738</v>
      </c>
      <c r="F447" s="102">
        <v>10495</v>
      </c>
      <c r="G447" s="102">
        <v>48881</v>
      </c>
      <c r="H447" s="80">
        <f t="shared" si="209"/>
        <v>4.6575512148642213</v>
      </c>
      <c r="J447" s="104">
        <f t="shared" si="210"/>
        <v>7.6399999999999996E-2</v>
      </c>
      <c r="L447" s="69">
        <f t="shared" si="211"/>
        <v>56635.33324176001</v>
      </c>
      <c r="N447" s="69">
        <f t="shared" si="212"/>
        <v>31464.074023200006</v>
      </c>
      <c r="P447" s="81">
        <f t="shared" si="184"/>
        <v>31480</v>
      </c>
      <c r="Q447" s="69"/>
      <c r="R447" s="74">
        <f t="shared" si="178"/>
        <v>15.925976799993805</v>
      </c>
      <c r="S447" s="77"/>
      <c r="T447" s="75">
        <f t="shared" si="179"/>
        <v>5.0616384859286819E-4</v>
      </c>
      <c r="U447" s="69"/>
      <c r="V447" s="81">
        <f t="shared" si="213"/>
        <v>787</v>
      </c>
      <c r="W447" s="287"/>
      <c r="X447" s="287"/>
      <c r="Y447" s="287"/>
      <c r="Z447" s="287"/>
      <c r="AA447" s="287"/>
      <c r="AB447" s="287"/>
      <c r="AC447" s="287"/>
      <c r="AD447" s="287"/>
      <c r="AE447" s="287"/>
      <c r="AF447" s="287"/>
      <c r="AG447" s="287"/>
      <c r="AH447" s="287"/>
      <c r="AI447" s="287"/>
      <c r="AJ447" s="287"/>
      <c r="AK447" s="72"/>
      <c r="AL447" s="72"/>
    </row>
    <row r="448" spans="2:38" s="68" customFormat="1">
      <c r="B448" s="68" t="s">
        <v>1476</v>
      </c>
      <c r="C448" s="73" t="s">
        <v>1734</v>
      </c>
      <c r="D448" s="73" t="s">
        <v>1735</v>
      </c>
      <c r="E448" s="73" t="s">
        <v>1739</v>
      </c>
      <c r="F448" s="102">
        <v>5140</v>
      </c>
      <c r="G448" s="102">
        <v>23564</v>
      </c>
      <c r="H448" s="80">
        <f t="shared" si="209"/>
        <v>4.5844357976653693</v>
      </c>
      <c r="J448" s="104">
        <f t="shared" si="210"/>
        <v>7.6399999999999996E-2</v>
      </c>
      <c r="L448" s="69">
        <f t="shared" si="211"/>
        <v>27302.121325440003</v>
      </c>
      <c r="N448" s="69">
        <f t="shared" si="212"/>
        <v>15167.845180800001</v>
      </c>
      <c r="P448" s="81">
        <f t="shared" si="184"/>
        <v>15200</v>
      </c>
      <c r="Q448" s="69"/>
      <c r="R448" s="74">
        <f t="shared" si="178"/>
        <v>32.15481919999911</v>
      </c>
      <c r="S448" s="77"/>
      <c r="T448" s="75">
        <f t="shared" si="179"/>
        <v>2.1199332414535603E-3</v>
      </c>
      <c r="U448" s="69"/>
      <c r="V448" s="81">
        <f t="shared" si="213"/>
        <v>380</v>
      </c>
      <c r="W448" s="287"/>
      <c r="X448" s="287"/>
      <c r="Y448" s="287"/>
      <c r="Z448" s="287"/>
      <c r="AA448" s="287"/>
      <c r="AB448" s="287"/>
      <c r="AC448" s="287"/>
      <c r="AD448" s="287"/>
      <c r="AE448" s="287"/>
      <c r="AF448" s="287"/>
      <c r="AG448" s="287"/>
      <c r="AH448" s="287"/>
      <c r="AI448" s="287"/>
      <c r="AJ448" s="287"/>
      <c r="AK448" s="72"/>
      <c r="AL448" s="72"/>
    </row>
    <row r="449" spans="2:38" s="68" customFormat="1">
      <c r="B449" s="68" t="s">
        <v>1476</v>
      </c>
      <c r="C449" s="73" t="s">
        <v>1734</v>
      </c>
      <c r="D449" s="73" t="s">
        <v>1735</v>
      </c>
      <c r="E449" s="73" t="s">
        <v>1735</v>
      </c>
      <c r="F449" s="102">
        <v>4398</v>
      </c>
      <c r="G449" s="102">
        <v>20103</v>
      </c>
      <c r="H449" s="80">
        <f t="shared" si="209"/>
        <v>4.5709413369713507</v>
      </c>
      <c r="J449" s="104">
        <f t="shared" si="210"/>
        <v>7.6399999999999996E-2</v>
      </c>
      <c r="L449" s="69">
        <f t="shared" si="211"/>
        <v>23292.078806880003</v>
      </c>
      <c r="N449" s="69">
        <f t="shared" si="212"/>
        <v>12940.043781600001</v>
      </c>
      <c r="P449" s="81">
        <f t="shared" si="184"/>
        <v>12960</v>
      </c>
      <c r="Q449" s="69"/>
      <c r="R449" s="74">
        <f t="shared" si="178"/>
        <v>19.956218399998761</v>
      </c>
      <c r="S449" s="77"/>
      <c r="T449" s="75">
        <f t="shared" si="179"/>
        <v>1.5422064049254113E-3</v>
      </c>
      <c r="U449" s="69"/>
      <c r="V449" s="81">
        <f t="shared" si="213"/>
        <v>324</v>
      </c>
      <c r="W449" s="287"/>
      <c r="X449" s="287"/>
      <c r="Y449" s="287"/>
      <c r="Z449" s="287"/>
      <c r="AA449" s="287"/>
      <c r="AB449" s="287"/>
      <c r="AC449" s="287"/>
      <c r="AD449" s="287"/>
      <c r="AE449" s="287"/>
      <c r="AF449" s="287"/>
      <c r="AG449" s="287"/>
      <c r="AH449" s="287"/>
      <c r="AI449" s="287"/>
      <c r="AJ449" s="287"/>
      <c r="AK449" s="72"/>
      <c r="AL449" s="72"/>
    </row>
    <row r="450" spans="2:38" s="68" customFormat="1">
      <c r="B450" s="68" t="s">
        <v>1476</v>
      </c>
      <c r="C450" s="73" t="s">
        <v>1734</v>
      </c>
      <c r="D450" s="73" t="s">
        <v>1735</v>
      </c>
      <c r="E450" s="73" t="s">
        <v>1740</v>
      </c>
      <c r="F450" s="102">
        <v>4416</v>
      </c>
      <c r="G450" s="102">
        <v>18729</v>
      </c>
      <c r="H450" s="80">
        <f t="shared" si="209"/>
        <v>4.2411684782608692</v>
      </c>
      <c r="J450" s="104">
        <f t="shared" si="210"/>
        <v>7.6399999999999996E-2</v>
      </c>
      <c r="L450" s="69">
        <f t="shared" si="211"/>
        <v>21700.111623840003</v>
      </c>
      <c r="N450" s="69">
        <f t="shared" si="212"/>
        <v>12055.617568800002</v>
      </c>
      <c r="P450" s="81">
        <f t="shared" si="184"/>
        <v>12080</v>
      </c>
      <c r="Q450" s="69"/>
      <c r="R450" s="74">
        <f t="shared" si="178"/>
        <v>24.382431199997882</v>
      </c>
      <c r="S450" s="77"/>
      <c r="T450" s="75">
        <f t="shared" si="179"/>
        <v>2.0224954101977933E-3</v>
      </c>
      <c r="U450" s="69"/>
      <c r="V450" s="81">
        <f t="shared" si="213"/>
        <v>302</v>
      </c>
      <c r="W450" s="287"/>
      <c r="X450" s="287"/>
      <c r="Y450" s="287"/>
      <c r="Z450" s="287"/>
      <c r="AA450" s="287"/>
      <c r="AB450" s="287"/>
      <c r="AC450" s="287"/>
      <c r="AD450" s="287"/>
      <c r="AE450" s="287"/>
      <c r="AF450" s="287"/>
      <c r="AG450" s="287"/>
      <c r="AH450" s="287"/>
      <c r="AI450" s="287"/>
      <c r="AJ450" s="287"/>
      <c r="AK450" s="72"/>
      <c r="AL450" s="72"/>
    </row>
    <row r="451" spans="2:38" s="68" customFormat="1">
      <c r="B451" s="68" t="s">
        <v>1476</v>
      </c>
      <c r="C451" s="73" t="s">
        <v>1734</v>
      </c>
      <c r="D451" s="73" t="s">
        <v>1735</v>
      </c>
      <c r="E451" s="73" t="s">
        <v>1741</v>
      </c>
      <c r="F451" s="102">
        <v>7071</v>
      </c>
      <c r="G451" s="102">
        <v>33661</v>
      </c>
      <c r="H451" s="80">
        <f t="shared" si="209"/>
        <v>4.7604299250459627</v>
      </c>
      <c r="J451" s="104">
        <f t="shared" si="210"/>
        <v>7.6399999999999996E-2</v>
      </c>
      <c r="L451" s="69">
        <f t="shared" si="211"/>
        <v>39000.878710560006</v>
      </c>
      <c r="N451" s="69">
        <f t="shared" si="212"/>
        <v>21667.154839200004</v>
      </c>
      <c r="P451" s="81">
        <f t="shared" si="184"/>
        <v>21680</v>
      </c>
      <c r="Q451" s="69"/>
      <c r="R451" s="74">
        <f t="shared" si="178"/>
        <v>12.845160799995938</v>
      </c>
      <c r="S451" s="77"/>
      <c r="T451" s="75">
        <f t="shared" si="179"/>
        <v>5.9284021807776068E-4</v>
      </c>
      <c r="U451" s="69"/>
      <c r="V451" s="81">
        <f t="shared" si="213"/>
        <v>542</v>
      </c>
      <c r="W451" s="287"/>
      <c r="X451" s="287"/>
      <c r="Y451" s="287"/>
      <c r="Z451" s="287"/>
      <c r="AA451" s="287"/>
      <c r="AB451" s="287"/>
      <c r="AC451" s="287"/>
      <c r="AD451" s="287"/>
      <c r="AE451" s="287"/>
      <c r="AF451" s="287"/>
      <c r="AG451" s="287"/>
      <c r="AH451" s="287"/>
      <c r="AI451" s="287"/>
      <c r="AJ451" s="287"/>
      <c r="AK451" s="72"/>
      <c r="AL451" s="72"/>
    </row>
    <row r="452" spans="2:38" s="68" customFormat="1">
      <c r="B452" s="68" t="s">
        <v>1476</v>
      </c>
      <c r="C452" s="73" t="s">
        <v>1734</v>
      </c>
      <c r="D452" s="73" t="s">
        <v>1735</v>
      </c>
      <c r="E452" s="73" t="s">
        <v>1742</v>
      </c>
      <c r="F452" s="102">
        <v>5043</v>
      </c>
      <c r="G452" s="102">
        <v>25457</v>
      </c>
      <c r="H452" s="80">
        <f t="shared" si="209"/>
        <v>5.0479873091413845</v>
      </c>
      <c r="J452" s="104">
        <f t="shared" si="210"/>
        <v>7.6399999999999996E-2</v>
      </c>
      <c r="L452" s="69">
        <f t="shared" si="211"/>
        <v>29495.421090720003</v>
      </c>
      <c r="N452" s="69">
        <f t="shared" si="212"/>
        <v>16386.345050400003</v>
      </c>
      <c r="P452" s="81">
        <f t="shared" si="184"/>
        <v>16400</v>
      </c>
      <c r="Q452" s="69"/>
      <c r="R452" s="74">
        <f t="shared" si="178"/>
        <v>13.654949599997053</v>
      </c>
      <c r="S452" s="77"/>
      <c r="T452" s="75">
        <f t="shared" si="179"/>
        <v>8.3331270994221657E-4</v>
      </c>
      <c r="U452" s="69"/>
      <c r="V452" s="81">
        <f t="shared" si="213"/>
        <v>410</v>
      </c>
      <c r="W452" s="287"/>
      <c r="X452" s="287"/>
      <c r="Y452" s="287"/>
      <c r="Z452" s="287"/>
      <c r="AA452" s="287"/>
      <c r="AB452" s="287"/>
      <c r="AC452" s="287"/>
      <c r="AD452" s="287"/>
      <c r="AE452" s="287"/>
      <c r="AF452" s="287"/>
      <c r="AG452" s="287"/>
      <c r="AH452" s="287"/>
      <c r="AI452" s="287"/>
      <c r="AJ452" s="287"/>
      <c r="AK452" s="72"/>
      <c r="AL452" s="72"/>
    </row>
    <row r="453" spans="2:38" s="68" customFormat="1">
      <c r="B453" s="68" t="s">
        <v>1476</v>
      </c>
      <c r="C453" s="73" t="s">
        <v>1734</v>
      </c>
      <c r="D453" s="73" t="s">
        <v>1735</v>
      </c>
      <c r="E453" s="73" t="s">
        <v>1743</v>
      </c>
      <c r="F453" s="102">
        <v>7499</v>
      </c>
      <c r="G453" s="102">
        <v>36107</v>
      </c>
      <c r="H453" s="80">
        <f t="shared" si="209"/>
        <v>4.8149086544872652</v>
      </c>
      <c r="J453" s="104">
        <f t="shared" si="210"/>
        <v>7.6399999999999996E-2</v>
      </c>
      <c r="L453" s="69">
        <f t="shared" si="211"/>
        <v>41834.904714720004</v>
      </c>
      <c r="N453" s="69">
        <f t="shared" si="212"/>
        <v>23241.6137304</v>
      </c>
      <c r="P453" s="81">
        <f t="shared" si="184"/>
        <v>23280</v>
      </c>
      <c r="Q453" s="69"/>
      <c r="R453" s="74">
        <f t="shared" si="178"/>
        <v>38.38626959999965</v>
      </c>
      <c r="S453" s="77"/>
      <c r="T453" s="75">
        <f t="shared" si="179"/>
        <v>1.6516180866473337E-3</v>
      </c>
      <c r="U453" s="69"/>
      <c r="V453" s="81">
        <f t="shared" si="213"/>
        <v>582</v>
      </c>
      <c r="W453" s="287"/>
      <c r="X453" s="287"/>
      <c r="Y453" s="287"/>
      <c r="Z453" s="287"/>
      <c r="AA453" s="287"/>
      <c r="AB453" s="287"/>
      <c r="AC453" s="287"/>
      <c r="AD453" s="287"/>
      <c r="AE453" s="287"/>
      <c r="AF453" s="287"/>
      <c r="AG453" s="287"/>
      <c r="AH453" s="287"/>
      <c r="AI453" s="287"/>
      <c r="AJ453" s="287"/>
      <c r="AK453" s="72"/>
      <c r="AL453" s="72"/>
    </row>
    <row r="454" spans="2:38" s="68" customFormat="1" ht="15" thickBot="1">
      <c r="B454" s="97" t="s">
        <v>1476</v>
      </c>
      <c r="C454" s="98" t="s">
        <v>1734</v>
      </c>
      <c r="D454" s="98" t="s">
        <v>1735</v>
      </c>
      <c r="E454" s="73"/>
      <c r="F454" s="82">
        <f>SUM(F445:F453)</f>
        <v>59332</v>
      </c>
      <c r="G454" s="82">
        <f>SUM(G445:G453)</f>
        <v>277379</v>
      </c>
      <c r="H454" s="163">
        <f t="shared" si="209"/>
        <v>4.6750320231915321</v>
      </c>
      <c r="J454" s="97"/>
      <c r="L454" s="82">
        <f>SUM(L445:L453)</f>
        <v>321381.56132784009</v>
      </c>
      <c r="N454" s="82">
        <f>SUM(N445:N453)</f>
        <v>178545.31184880005</v>
      </c>
      <c r="P454" s="246">
        <f>SUM(P445:P453)</f>
        <v>178720</v>
      </c>
      <c r="Q454" s="69"/>
      <c r="R454" s="247">
        <f t="shared" si="178"/>
        <v>174.6881511999527</v>
      </c>
      <c r="S454" s="77"/>
      <c r="T454" s="83">
        <f t="shared" si="179"/>
        <v>9.7839674081101743E-4</v>
      </c>
      <c r="U454" s="69"/>
      <c r="V454" s="246">
        <f>SUM(V445:V453)</f>
        <v>4468</v>
      </c>
      <c r="W454" s="266"/>
      <c r="X454" s="266"/>
      <c r="Y454" s="266"/>
      <c r="Z454" s="266"/>
      <c r="AA454" s="266"/>
      <c r="AB454" s="266"/>
      <c r="AC454" s="266"/>
      <c r="AD454" s="266"/>
      <c r="AE454" s="266"/>
      <c r="AF454" s="266"/>
      <c r="AG454" s="266"/>
      <c r="AH454" s="266"/>
      <c r="AI454" s="266"/>
      <c r="AJ454" s="266"/>
      <c r="AK454" s="72"/>
      <c r="AL454" s="72"/>
    </row>
    <row r="455" spans="2:38" s="68" customFormat="1">
      <c r="C455" s="73"/>
      <c r="D455" s="73"/>
      <c r="E455" s="73"/>
      <c r="F455" s="76"/>
      <c r="G455" s="76"/>
      <c r="H455" s="80"/>
      <c r="J455" s="72"/>
      <c r="P455" s="81"/>
      <c r="Q455" s="69"/>
      <c r="R455" s="74"/>
      <c r="S455" s="77"/>
      <c r="T455" s="75"/>
      <c r="U455" s="69"/>
      <c r="V455" s="81"/>
      <c r="W455" s="287"/>
      <c r="X455" s="287"/>
      <c r="Y455" s="287"/>
      <c r="Z455" s="287"/>
      <c r="AA455" s="287"/>
      <c r="AB455" s="287"/>
      <c r="AC455" s="287"/>
      <c r="AD455" s="287"/>
      <c r="AE455" s="287"/>
      <c r="AF455" s="287"/>
      <c r="AG455" s="287"/>
      <c r="AH455" s="287"/>
      <c r="AI455" s="287"/>
      <c r="AJ455" s="287"/>
      <c r="AK455" s="72"/>
      <c r="AL455" s="72"/>
    </row>
    <row r="456" spans="2:38" s="68" customFormat="1">
      <c r="B456" s="68" t="s">
        <v>1476</v>
      </c>
      <c r="C456" s="73" t="s">
        <v>1744</v>
      </c>
      <c r="D456" s="73" t="s">
        <v>1745</v>
      </c>
      <c r="E456" s="73" t="s">
        <v>1746</v>
      </c>
      <c r="F456" s="102">
        <v>10419</v>
      </c>
      <c r="G456" s="102">
        <v>50239</v>
      </c>
      <c r="H456" s="80">
        <f t="shared" ref="H456:H472" si="214">G456/F456</f>
        <v>4.821863902485843</v>
      </c>
      <c r="J456" s="104">
        <f t="shared" ref="J456:J471" si="215">J$34</f>
        <v>3.8800000000000001E-2</v>
      </c>
      <c r="L456" s="69">
        <f t="shared" ref="L456:L471" si="216">G456*((1+J456)^2)</f>
        <v>54213.17820016</v>
      </c>
      <c r="N456" s="69">
        <f t="shared" ref="N456:N471" si="217">L456/$N$6</f>
        <v>30118.432333422221</v>
      </c>
      <c r="P456" s="81">
        <f t="shared" si="184"/>
        <v>30120</v>
      </c>
      <c r="Q456" s="69"/>
      <c r="R456" s="74">
        <f t="shared" si="178"/>
        <v>1.5676665777791641</v>
      </c>
      <c r="S456" s="77"/>
      <c r="T456" s="75">
        <f t="shared" si="179"/>
        <v>5.2050072209088221E-5</v>
      </c>
      <c r="U456" s="69"/>
      <c r="V456" s="81">
        <f t="shared" ref="V456:V471" si="218">P456/40</f>
        <v>753</v>
      </c>
      <c r="W456" s="287"/>
      <c r="X456" s="287"/>
      <c r="Y456" s="287"/>
      <c r="Z456" s="287"/>
      <c r="AA456" s="287"/>
      <c r="AB456" s="287"/>
      <c r="AC456" s="287"/>
      <c r="AD456" s="287"/>
      <c r="AE456" s="287"/>
      <c r="AF456" s="287"/>
      <c r="AG456" s="287"/>
      <c r="AH456" s="287"/>
      <c r="AI456" s="287"/>
      <c r="AJ456" s="287"/>
      <c r="AK456" s="72"/>
      <c r="AL456" s="72"/>
    </row>
    <row r="457" spans="2:38" s="68" customFormat="1">
      <c r="B457" s="68" t="s">
        <v>1476</v>
      </c>
      <c r="C457" s="73" t="s">
        <v>1744</v>
      </c>
      <c r="D457" s="73" t="s">
        <v>1745</v>
      </c>
      <c r="E457" s="73" t="s">
        <v>1747</v>
      </c>
      <c r="F457" s="102">
        <v>7937</v>
      </c>
      <c r="G457" s="102">
        <v>31694</v>
      </c>
      <c r="H457" s="80">
        <f t="shared" si="214"/>
        <v>3.993196421821847</v>
      </c>
      <c r="J457" s="104">
        <f t="shared" si="215"/>
        <v>3.8800000000000001E-2</v>
      </c>
      <c r="L457" s="69">
        <f t="shared" si="216"/>
        <v>34201.167815360001</v>
      </c>
      <c r="N457" s="69">
        <f t="shared" si="217"/>
        <v>19000.648786311111</v>
      </c>
      <c r="P457" s="81">
        <f t="shared" si="184"/>
        <v>19040</v>
      </c>
      <c r="Q457" s="69"/>
      <c r="R457" s="74">
        <f t="shared" si="178"/>
        <v>39.351213688889402</v>
      </c>
      <c r="S457" s="77"/>
      <c r="T457" s="75">
        <f t="shared" si="179"/>
        <v>2.0710457906700386E-3</v>
      </c>
      <c r="U457" s="69"/>
      <c r="V457" s="81">
        <f t="shared" si="218"/>
        <v>476</v>
      </c>
      <c r="W457" s="287"/>
      <c r="X457" s="287"/>
      <c r="Y457" s="287"/>
      <c r="Z457" s="287"/>
      <c r="AA457" s="287"/>
      <c r="AB457" s="287"/>
      <c r="AC457" s="287"/>
      <c r="AD457" s="287"/>
      <c r="AE457" s="287"/>
      <c r="AF457" s="287"/>
      <c r="AG457" s="287"/>
      <c r="AH457" s="287"/>
      <c r="AI457" s="287"/>
      <c r="AJ457" s="287"/>
      <c r="AK457" s="72"/>
      <c r="AL457" s="72"/>
    </row>
    <row r="458" spans="2:38" s="68" customFormat="1">
      <c r="B458" s="68" t="s">
        <v>1476</v>
      </c>
      <c r="C458" s="73" t="s">
        <v>1744</v>
      </c>
      <c r="D458" s="73" t="s">
        <v>1745</v>
      </c>
      <c r="E458" s="73" t="s">
        <v>1748</v>
      </c>
      <c r="F458" s="102">
        <v>4279</v>
      </c>
      <c r="G458" s="102">
        <v>18747</v>
      </c>
      <c r="H458" s="80">
        <f t="shared" si="214"/>
        <v>4.381163823323206</v>
      </c>
      <c r="J458" s="104">
        <f t="shared" si="215"/>
        <v>3.8800000000000001E-2</v>
      </c>
      <c r="L458" s="69">
        <f t="shared" si="216"/>
        <v>20229.98968368</v>
      </c>
      <c r="N458" s="69">
        <f t="shared" si="217"/>
        <v>11238.883157599999</v>
      </c>
      <c r="P458" s="81">
        <f t="shared" si="184"/>
        <v>11240</v>
      </c>
      <c r="Q458" s="69"/>
      <c r="R458" s="74">
        <f t="shared" si="178"/>
        <v>1.116842400000678</v>
      </c>
      <c r="S458" s="77"/>
      <c r="T458" s="75">
        <f t="shared" si="179"/>
        <v>9.9373076874230396E-5</v>
      </c>
      <c r="U458" s="69"/>
      <c r="V458" s="81">
        <f t="shared" si="218"/>
        <v>281</v>
      </c>
      <c r="W458" s="287"/>
      <c r="X458" s="287"/>
      <c r="Y458" s="287"/>
      <c r="Z458" s="287"/>
      <c r="AA458" s="287"/>
      <c r="AB458" s="287"/>
      <c r="AC458" s="287"/>
      <c r="AD458" s="287"/>
      <c r="AE458" s="287"/>
      <c r="AF458" s="287"/>
      <c r="AG458" s="287"/>
      <c r="AH458" s="287"/>
      <c r="AI458" s="287"/>
      <c r="AJ458" s="287"/>
      <c r="AK458" s="72"/>
      <c r="AL458" s="72"/>
    </row>
    <row r="459" spans="2:38" s="68" customFormat="1">
      <c r="B459" s="68" t="s">
        <v>1476</v>
      </c>
      <c r="C459" s="73" t="s">
        <v>1744</v>
      </c>
      <c r="D459" s="73" t="s">
        <v>1745</v>
      </c>
      <c r="E459" s="73" t="s">
        <v>1749</v>
      </c>
      <c r="F459" s="102">
        <v>2688</v>
      </c>
      <c r="G459" s="102">
        <v>12559</v>
      </c>
      <c r="H459" s="80">
        <f t="shared" si="214"/>
        <v>4.6722470238095237</v>
      </c>
      <c r="J459" s="104">
        <f t="shared" si="215"/>
        <v>3.8800000000000001E-2</v>
      </c>
      <c r="L459" s="69">
        <f t="shared" si="216"/>
        <v>13552.485220959999</v>
      </c>
      <c r="N459" s="69">
        <f t="shared" si="217"/>
        <v>7529.1584560888887</v>
      </c>
      <c r="P459" s="81">
        <f t="shared" si="184"/>
        <v>7560</v>
      </c>
      <c r="Q459" s="69"/>
      <c r="R459" s="74">
        <f t="shared" si="178"/>
        <v>30.84154391111133</v>
      </c>
      <c r="S459" s="77"/>
      <c r="T459" s="75">
        <f t="shared" si="179"/>
        <v>4.0962803600141443E-3</v>
      </c>
      <c r="U459" s="69"/>
      <c r="V459" s="81">
        <f t="shared" si="218"/>
        <v>189</v>
      </c>
      <c r="W459" s="287"/>
      <c r="X459" s="287"/>
      <c r="Y459" s="287"/>
      <c r="Z459" s="287"/>
      <c r="AA459" s="287"/>
      <c r="AB459" s="287"/>
      <c r="AC459" s="287"/>
      <c r="AD459" s="287"/>
      <c r="AE459" s="287"/>
      <c r="AF459" s="287"/>
      <c r="AG459" s="287"/>
      <c r="AH459" s="287"/>
      <c r="AI459" s="287"/>
      <c r="AJ459" s="287"/>
      <c r="AK459" s="72"/>
      <c r="AL459" s="72"/>
    </row>
    <row r="460" spans="2:38" s="68" customFormat="1">
      <c r="B460" s="68" t="s">
        <v>1476</v>
      </c>
      <c r="C460" s="73" t="s">
        <v>1744</v>
      </c>
      <c r="D460" s="73" t="s">
        <v>1745</v>
      </c>
      <c r="E460" s="73" t="s">
        <v>1750</v>
      </c>
      <c r="F460" s="102">
        <v>3084</v>
      </c>
      <c r="G460" s="102">
        <v>14241</v>
      </c>
      <c r="H460" s="80">
        <f t="shared" si="214"/>
        <v>4.6177042801556416</v>
      </c>
      <c r="J460" s="104">
        <f t="shared" si="215"/>
        <v>3.8800000000000001E-2</v>
      </c>
      <c r="L460" s="69">
        <f t="shared" si="216"/>
        <v>15367.540571039999</v>
      </c>
      <c r="N460" s="69">
        <f t="shared" si="217"/>
        <v>8537.5225394666668</v>
      </c>
      <c r="P460" s="81">
        <f t="shared" si="184"/>
        <v>8560</v>
      </c>
      <c r="Q460" s="69"/>
      <c r="R460" s="74">
        <f t="shared" si="178"/>
        <v>22.477460533333215</v>
      </c>
      <c r="S460" s="77"/>
      <c r="T460" s="75">
        <f t="shared" si="179"/>
        <v>2.6327849126518811E-3</v>
      </c>
      <c r="U460" s="69"/>
      <c r="V460" s="81">
        <f t="shared" si="218"/>
        <v>214</v>
      </c>
      <c r="W460" s="287"/>
      <c r="X460" s="287"/>
      <c r="Y460" s="287"/>
      <c r="Z460" s="287"/>
      <c r="AA460" s="287"/>
      <c r="AB460" s="287"/>
      <c r="AC460" s="287"/>
      <c r="AD460" s="287"/>
      <c r="AE460" s="287"/>
      <c r="AF460" s="287"/>
      <c r="AG460" s="287"/>
      <c r="AH460" s="287"/>
      <c r="AI460" s="287"/>
      <c r="AJ460" s="287"/>
      <c r="AK460" s="72"/>
      <c r="AL460" s="72"/>
    </row>
    <row r="461" spans="2:38" s="68" customFormat="1">
      <c r="B461" s="68" t="s">
        <v>1476</v>
      </c>
      <c r="C461" s="73" t="s">
        <v>1744</v>
      </c>
      <c r="D461" s="73" t="s">
        <v>1745</v>
      </c>
      <c r="E461" s="73" t="s">
        <v>1751</v>
      </c>
      <c r="F461" s="102">
        <v>7315</v>
      </c>
      <c r="G461" s="102">
        <v>35908</v>
      </c>
      <c r="H461" s="80">
        <f t="shared" si="214"/>
        <v>4.9088174982911825</v>
      </c>
      <c r="J461" s="104">
        <f t="shared" si="215"/>
        <v>3.8800000000000001E-2</v>
      </c>
      <c r="L461" s="69">
        <f t="shared" si="216"/>
        <v>38748.518139519998</v>
      </c>
      <c r="N461" s="69">
        <f t="shared" si="217"/>
        <v>21526.954521955555</v>
      </c>
      <c r="P461" s="81">
        <f t="shared" si="184"/>
        <v>21560</v>
      </c>
      <c r="Q461" s="69"/>
      <c r="R461" s="74">
        <f t="shared" ref="R461:R536" si="219">P461-N461</f>
        <v>33.04547804444519</v>
      </c>
      <c r="S461" s="77"/>
      <c r="T461" s="75">
        <f t="shared" ref="T461:T536" si="220">R461/N461</f>
        <v>1.5350744579657924E-3</v>
      </c>
      <c r="U461" s="69"/>
      <c r="V461" s="81">
        <f t="shared" si="218"/>
        <v>539</v>
      </c>
      <c r="W461" s="287"/>
      <c r="X461" s="287"/>
      <c r="Y461" s="287"/>
      <c r="Z461" s="287"/>
      <c r="AA461" s="287"/>
      <c r="AB461" s="287"/>
      <c r="AC461" s="287"/>
      <c r="AD461" s="287"/>
      <c r="AE461" s="287"/>
      <c r="AF461" s="287"/>
      <c r="AG461" s="287"/>
      <c r="AH461" s="287"/>
      <c r="AI461" s="287"/>
      <c r="AJ461" s="287"/>
      <c r="AK461" s="72"/>
      <c r="AL461" s="72"/>
    </row>
    <row r="462" spans="2:38" s="68" customFormat="1">
      <c r="B462" s="68" t="s">
        <v>1476</v>
      </c>
      <c r="C462" s="73" t="s">
        <v>1744</v>
      </c>
      <c r="D462" s="73" t="s">
        <v>1745</v>
      </c>
      <c r="E462" s="73" t="s">
        <v>1752</v>
      </c>
      <c r="F462" s="102">
        <v>3225</v>
      </c>
      <c r="G462" s="102">
        <v>14651</v>
      </c>
      <c r="H462" s="80">
        <f t="shared" si="214"/>
        <v>4.5429457364341088</v>
      </c>
      <c r="J462" s="104">
        <f t="shared" si="215"/>
        <v>3.8800000000000001E-2</v>
      </c>
      <c r="L462" s="69">
        <f t="shared" si="216"/>
        <v>15809.973801439999</v>
      </c>
      <c r="N462" s="69">
        <f t="shared" si="217"/>
        <v>8783.3187785777773</v>
      </c>
      <c r="P462" s="81">
        <f t="shared" si="184"/>
        <v>8800</v>
      </c>
      <c r="Q462" s="69"/>
      <c r="R462" s="74">
        <f t="shared" si="219"/>
        <v>16.681221422222734</v>
      </c>
      <c r="S462" s="77"/>
      <c r="T462" s="75">
        <f t="shared" si="220"/>
        <v>1.8991934418807249E-3</v>
      </c>
      <c r="U462" s="69"/>
      <c r="V462" s="81">
        <f t="shared" si="218"/>
        <v>220</v>
      </c>
      <c r="W462" s="287"/>
      <c r="X462" s="287"/>
      <c r="Y462" s="287"/>
      <c r="Z462" s="287"/>
      <c r="AA462" s="287"/>
      <c r="AB462" s="287"/>
      <c r="AC462" s="287"/>
      <c r="AD462" s="287"/>
      <c r="AE462" s="287"/>
      <c r="AF462" s="287"/>
      <c r="AG462" s="287"/>
      <c r="AH462" s="287"/>
      <c r="AI462" s="287"/>
      <c r="AJ462" s="287"/>
      <c r="AK462" s="72"/>
      <c r="AL462" s="72"/>
    </row>
    <row r="463" spans="2:38" s="68" customFormat="1">
      <c r="B463" s="68" t="s">
        <v>1476</v>
      </c>
      <c r="C463" s="73" t="s">
        <v>1744</v>
      </c>
      <c r="D463" s="73" t="s">
        <v>1745</v>
      </c>
      <c r="E463" s="73" t="s">
        <v>1753</v>
      </c>
      <c r="F463" s="102">
        <v>4983</v>
      </c>
      <c r="G463" s="102">
        <v>24145</v>
      </c>
      <c r="H463" s="80">
        <f t="shared" si="214"/>
        <v>4.8454746136865339</v>
      </c>
      <c r="J463" s="104">
        <f t="shared" si="215"/>
        <v>3.8800000000000001E-2</v>
      </c>
      <c r="L463" s="69">
        <f t="shared" si="216"/>
        <v>26055.000848799998</v>
      </c>
      <c r="N463" s="69">
        <f t="shared" si="217"/>
        <v>14475.000471555555</v>
      </c>
      <c r="P463" s="81">
        <f t="shared" si="184"/>
        <v>14480</v>
      </c>
      <c r="Q463" s="69"/>
      <c r="R463" s="74">
        <f t="shared" si="219"/>
        <v>4.9995284444448771</v>
      </c>
      <c r="S463" s="77"/>
      <c r="T463" s="75">
        <f t="shared" si="220"/>
        <v>3.4539055485831034E-4</v>
      </c>
      <c r="U463" s="69"/>
      <c r="V463" s="81">
        <f t="shared" si="218"/>
        <v>362</v>
      </c>
      <c r="W463" s="287"/>
      <c r="X463" s="287"/>
      <c r="Y463" s="287"/>
      <c r="Z463" s="287"/>
      <c r="AA463" s="287"/>
      <c r="AB463" s="287"/>
      <c r="AC463" s="287"/>
      <c r="AD463" s="287"/>
      <c r="AE463" s="287"/>
      <c r="AF463" s="287"/>
      <c r="AG463" s="287"/>
      <c r="AH463" s="287"/>
      <c r="AI463" s="287"/>
      <c r="AJ463" s="287"/>
      <c r="AK463" s="72"/>
      <c r="AL463" s="72"/>
    </row>
    <row r="464" spans="2:38" s="68" customFormat="1">
      <c r="B464" s="68" t="s">
        <v>1476</v>
      </c>
      <c r="C464" s="73" t="s">
        <v>1744</v>
      </c>
      <c r="D464" s="73" t="s">
        <v>1745</v>
      </c>
      <c r="E464" s="73" t="s">
        <v>1754</v>
      </c>
      <c r="F464" s="102">
        <v>6279</v>
      </c>
      <c r="G464" s="102">
        <v>29214</v>
      </c>
      <c r="H464" s="80">
        <f t="shared" si="214"/>
        <v>4.6526516961299569</v>
      </c>
      <c r="J464" s="104">
        <f t="shared" si="215"/>
        <v>3.8800000000000001E-2</v>
      </c>
      <c r="L464" s="69">
        <f t="shared" si="216"/>
        <v>31524.98632416</v>
      </c>
      <c r="N464" s="69">
        <f t="shared" si="217"/>
        <v>17513.881291199999</v>
      </c>
      <c r="P464" s="81">
        <f t="shared" si="184"/>
        <v>17520</v>
      </c>
      <c r="Q464" s="69"/>
      <c r="R464" s="74">
        <f t="shared" si="219"/>
        <v>6.1187088000006042</v>
      </c>
      <c r="S464" s="77"/>
      <c r="T464" s="75">
        <f t="shared" si="220"/>
        <v>3.4936338200916106E-4</v>
      </c>
      <c r="U464" s="69"/>
      <c r="V464" s="81">
        <f t="shared" si="218"/>
        <v>438</v>
      </c>
      <c r="W464" s="287"/>
      <c r="X464" s="287"/>
      <c r="Y464" s="287"/>
      <c r="Z464" s="287"/>
      <c r="AA464" s="287"/>
      <c r="AB464" s="287"/>
      <c r="AC464" s="287"/>
      <c r="AD464" s="287"/>
      <c r="AE464" s="287"/>
      <c r="AF464" s="287"/>
      <c r="AG464" s="287"/>
      <c r="AH464" s="287"/>
      <c r="AI464" s="287"/>
      <c r="AJ464" s="287"/>
      <c r="AK464" s="72"/>
      <c r="AL464" s="72"/>
    </row>
    <row r="465" spans="2:38" s="68" customFormat="1">
      <c r="B465" s="68" t="s">
        <v>1476</v>
      </c>
      <c r="C465" s="73" t="s">
        <v>1744</v>
      </c>
      <c r="D465" s="73" t="s">
        <v>1745</v>
      </c>
      <c r="E465" s="73" t="s">
        <v>1755</v>
      </c>
      <c r="F465" s="102">
        <v>4571</v>
      </c>
      <c r="G465" s="102">
        <v>22075</v>
      </c>
      <c r="H465" s="80">
        <f t="shared" si="214"/>
        <v>4.8293590024064752</v>
      </c>
      <c r="J465" s="104">
        <f t="shared" si="215"/>
        <v>3.8800000000000001E-2</v>
      </c>
      <c r="L465" s="69">
        <f t="shared" si="216"/>
        <v>23821.252587999999</v>
      </c>
      <c r="N465" s="69">
        <f t="shared" si="217"/>
        <v>13234.029215555554</v>
      </c>
      <c r="P465" s="81">
        <f t="shared" si="184"/>
        <v>13240</v>
      </c>
      <c r="Q465" s="69"/>
      <c r="R465" s="74">
        <f t="shared" si="219"/>
        <v>5.9707844444455986</v>
      </c>
      <c r="S465" s="77"/>
      <c r="T465" s="75">
        <f t="shared" si="220"/>
        <v>4.5116905420062198E-4</v>
      </c>
      <c r="U465" s="69"/>
      <c r="V465" s="81">
        <f t="shared" si="218"/>
        <v>331</v>
      </c>
      <c r="W465" s="287"/>
      <c r="X465" s="287"/>
      <c r="Y465" s="287"/>
      <c r="Z465" s="287"/>
      <c r="AA465" s="287"/>
      <c r="AB465" s="287"/>
      <c r="AC465" s="287"/>
      <c r="AD465" s="287"/>
      <c r="AE465" s="287"/>
      <c r="AF465" s="287"/>
      <c r="AG465" s="287"/>
      <c r="AH465" s="287"/>
      <c r="AI465" s="287"/>
      <c r="AJ465" s="287"/>
      <c r="AK465" s="72"/>
      <c r="AL465" s="72"/>
    </row>
    <row r="466" spans="2:38" s="68" customFormat="1">
      <c r="B466" s="68" t="s">
        <v>1476</v>
      </c>
      <c r="C466" s="73" t="s">
        <v>1744</v>
      </c>
      <c r="D466" s="73" t="s">
        <v>1745</v>
      </c>
      <c r="E466" s="73" t="s">
        <v>1756</v>
      </c>
      <c r="F466" s="102">
        <v>12174</v>
      </c>
      <c r="G466" s="102">
        <v>57719</v>
      </c>
      <c r="H466" s="80">
        <f t="shared" si="214"/>
        <v>4.7411697059306723</v>
      </c>
      <c r="J466" s="104">
        <f t="shared" si="215"/>
        <v>3.8800000000000001E-2</v>
      </c>
      <c r="L466" s="69">
        <f t="shared" si="216"/>
        <v>62284.886891360002</v>
      </c>
      <c r="N466" s="69">
        <f t="shared" si="217"/>
        <v>34602.714939644444</v>
      </c>
      <c r="P466" s="81">
        <f t="shared" si="184"/>
        <v>34640</v>
      </c>
      <c r="Q466" s="69"/>
      <c r="R466" s="74">
        <f t="shared" si="219"/>
        <v>37.285060355556197</v>
      </c>
      <c r="S466" s="77"/>
      <c r="T466" s="75">
        <f t="shared" si="220"/>
        <v>1.0775183513949821E-3</v>
      </c>
      <c r="U466" s="69"/>
      <c r="V466" s="81">
        <f t="shared" si="218"/>
        <v>866</v>
      </c>
      <c r="W466" s="287"/>
      <c r="X466" s="287"/>
      <c r="Y466" s="287"/>
      <c r="Z466" s="287"/>
      <c r="AA466" s="287"/>
      <c r="AB466" s="287"/>
      <c r="AC466" s="287"/>
      <c r="AD466" s="287"/>
      <c r="AE466" s="287"/>
      <c r="AF466" s="287"/>
      <c r="AG466" s="287"/>
      <c r="AH466" s="287"/>
      <c r="AI466" s="287"/>
      <c r="AJ466" s="287"/>
      <c r="AK466" s="72"/>
      <c r="AL466" s="72"/>
    </row>
    <row r="467" spans="2:38" s="68" customFormat="1">
      <c r="B467" s="68" t="s">
        <v>1476</v>
      </c>
      <c r="C467" s="73" t="s">
        <v>1744</v>
      </c>
      <c r="D467" s="73" t="s">
        <v>1745</v>
      </c>
      <c r="E467" s="73" t="s">
        <v>1757</v>
      </c>
      <c r="F467" s="102">
        <v>3267</v>
      </c>
      <c r="G467" s="102">
        <v>13134</v>
      </c>
      <c r="H467" s="80">
        <f t="shared" si="214"/>
        <v>4.0202020202020199</v>
      </c>
      <c r="J467" s="104">
        <f t="shared" si="215"/>
        <v>3.8800000000000001E-2</v>
      </c>
      <c r="L467" s="69">
        <f t="shared" si="216"/>
        <v>14172.97084896</v>
      </c>
      <c r="N467" s="69">
        <f t="shared" si="217"/>
        <v>7873.8726938666659</v>
      </c>
      <c r="P467" s="81">
        <f t="shared" si="184"/>
        <v>7880</v>
      </c>
      <c r="Q467" s="69"/>
      <c r="R467" s="74">
        <f t="shared" si="219"/>
        <v>6.1273061333340593</v>
      </c>
      <c r="S467" s="77"/>
      <c r="T467" s="75">
        <f t="shared" si="220"/>
        <v>7.7818201685009585E-4</v>
      </c>
      <c r="U467" s="69"/>
      <c r="V467" s="81">
        <f t="shared" si="218"/>
        <v>197</v>
      </c>
      <c r="W467" s="287"/>
      <c r="X467" s="287"/>
      <c r="Y467" s="287"/>
      <c r="Z467" s="287"/>
      <c r="AA467" s="287"/>
      <c r="AB467" s="287"/>
      <c r="AC467" s="287"/>
      <c r="AD467" s="287"/>
      <c r="AE467" s="287"/>
      <c r="AF467" s="287"/>
      <c r="AG467" s="287"/>
      <c r="AH467" s="287"/>
      <c r="AI467" s="287"/>
      <c r="AJ467" s="287"/>
      <c r="AK467" s="72"/>
      <c r="AL467" s="72"/>
    </row>
    <row r="468" spans="2:38" s="68" customFormat="1">
      <c r="B468" s="68" t="s">
        <v>1476</v>
      </c>
      <c r="C468" s="73" t="s">
        <v>1744</v>
      </c>
      <c r="D468" s="73" t="s">
        <v>1745</v>
      </c>
      <c r="E468" s="73" t="s">
        <v>1758</v>
      </c>
      <c r="F468" s="102">
        <v>5763</v>
      </c>
      <c r="G468" s="102">
        <v>23467</v>
      </c>
      <c r="H468" s="80">
        <f t="shared" si="214"/>
        <v>4.0720111053270864</v>
      </c>
      <c r="J468" s="104">
        <f t="shared" si="215"/>
        <v>3.8800000000000001E-2</v>
      </c>
      <c r="L468" s="69">
        <f t="shared" si="216"/>
        <v>25323.367360479999</v>
      </c>
      <c r="N468" s="69">
        <f t="shared" si="217"/>
        <v>14068.537422488887</v>
      </c>
      <c r="P468" s="81">
        <f t="shared" si="184"/>
        <v>14080</v>
      </c>
      <c r="Q468" s="69"/>
      <c r="R468" s="74">
        <f t="shared" si="219"/>
        <v>11.462577511112613</v>
      </c>
      <c r="S468" s="77"/>
      <c r="T468" s="75">
        <f t="shared" si="220"/>
        <v>8.147668209482397E-4</v>
      </c>
      <c r="U468" s="69"/>
      <c r="V468" s="81">
        <f t="shared" si="218"/>
        <v>352</v>
      </c>
      <c r="W468" s="287"/>
      <c r="X468" s="287"/>
      <c r="Y468" s="287"/>
      <c r="Z468" s="287"/>
      <c r="AA468" s="287"/>
      <c r="AB468" s="287"/>
      <c r="AC468" s="287"/>
      <c r="AD468" s="287"/>
      <c r="AE468" s="287"/>
      <c r="AF468" s="287"/>
      <c r="AG468" s="287"/>
      <c r="AH468" s="287"/>
      <c r="AI468" s="287"/>
      <c r="AJ468" s="287"/>
      <c r="AK468" s="72"/>
      <c r="AL468" s="72"/>
    </row>
    <row r="469" spans="2:38" s="68" customFormat="1">
      <c r="B469" s="68" t="s">
        <v>1476</v>
      </c>
      <c r="C469" s="73" t="s">
        <v>1744</v>
      </c>
      <c r="D469" s="73" t="s">
        <v>1745</v>
      </c>
      <c r="E469" s="73" t="s">
        <v>1759</v>
      </c>
      <c r="F469" s="102">
        <v>5497</v>
      </c>
      <c r="G469" s="102">
        <v>24938</v>
      </c>
      <c r="H469" s="80">
        <f t="shared" si="214"/>
        <v>4.5366563580134622</v>
      </c>
      <c r="J469" s="104">
        <f t="shared" si="215"/>
        <v>3.8800000000000001E-2</v>
      </c>
      <c r="L469" s="69">
        <f t="shared" si="216"/>
        <v>26910.731462719999</v>
      </c>
      <c r="N469" s="69">
        <f t="shared" si="217"/>
        <v>14950.406368177777</v>
      </c>
      <c r="P469" s="81">
        <f t="shared" si="184"/>
        <v>14960</v>
      </c>
      <c r="Q469" s="69"/>
      <c r="R469" s="74">
        <f t="shared" si="219"/>
        <v>9.5936318222229602</v>
      </c>
      <c r="S469" s="77"/>
      <c r="T469" s="75">
        <f t="shared" si="220"/>
        <v>6.4169706066606906E-4</v>
      </c>
      <c r="U469" s="69"/>
      <c r="V469" s="81">
        <f t="shared" si="218"/>
        <v>374</v>
      </c>
      <c r="W469" s="287"/>
      <c r="X469" s="287"/>
      <c r="Y469" s="287"/>
      <c r="Z469" s="287"/>
      <c r="AA469" s="287"/>
      <c r="AB469" s="287"/>
      <c r="AC469" s="287"/>
      <c r="AD469" s="287"/>
      <c r="AE469" s="287"/>
      <c r="AF469" s="287"/>
      <c r="AG469" s="287"/>
      <c r="AH469" s="287"/>
      <c r="AI469" s="287"/>
      <c r="AJ469" s="287"/>
      <c r="AK469" s="72"/>
      <c r="AL469" s="72"/>
    </row>
    <row r="470" spans="2:38" s="68" customFormat="1">
      <c r="B470" s="68" t="s">
        <v>1476</v>
      </c>
      <c r="C470" s="73" t="s">
        <v>1744</v>
      </c>
      <c r="D470" s="73" t="s">
        <v>1745</v>
      </c>
      <c r="E470" s="73" t="s">
        <v>1760</v>
      </c>
      <c r="F470" s="102">
        <v>5655</v>
      </c>
      <c r="G470" s="102">
        <v>27374</v>
      </c>
      <c r="H470" s="80">
        <f t="shared" si="214"/>
        <v>4.8406719717064544</v>
      </c>
      <c r="J470" s="104">
        <f t="shared" si="215"/>
        <v>3.8800000000000001E-2</v>
      </c>
      <c r="L470" s="69">
        <f t="shared" si="216"/>
        <v>29539.432314559999</v>
      </c>
      <c r="N470" s="69">
        <f t="shared" si="217"/>
        <v>16410.795730311111</v>
      </c>
      <c r="P470" s="81">
        <f t="shared" si="184"/>
        <v>16440</v>
      </c>
      <c r="Q470" s="69"/>
      <c r="R470" s="74">
        <f t="shared" si="219"/>
        <v>29.204269688889326</v>
      </c>
      <c r="S470" s="77"/>
      <c r="T470" s="75">
        <f t="shared" si="220"/>
        <v>1.7795766987062291E-3</v>
      </c>
      <c r="U470" s="69"/>
      <c r="V470" s="81">
        <f t="shared" si="218"/>
        <v>411</v>
      </c>
      <c r="W470" s="287"/>
      <c r="X470" s="287"/>
      <c r="Y470" s="287"/>
      <c r="Z470" s="287"/>
      <c r="AA470" s="287"/>
      <c r="AB470" s="287"/>
      <c r="AC470" s="287"/>
      <c r="AD470" s="287"/>
      <c r="AE470" s="287"/>
      <c r="AF470" s="287"/>
      <c r="AG470" s="287"/>
      <c r="AH470" s="287"/>
      <c r="AI470" s="287"/>
      <c r="AJ470" s="287"/>
      <c r="AK470" s="72"/>
      <c r="AL470" s="72"/>
    </row>
    <row r="471" spans="2:38" s="68" customFormat="1">
      <c r="B471" s="68" t="s">
        <v>1476</v>
      </c>
      <c r="C471" s="73" t="s">
        <v>1744</v>
      </c>
      <c r="D471" s="73" t="s">
        <v>1745</v>
      </c>
      <c r="E471" s="73" t="s">
        <v>1762</v>
      </c>
      <c r="F471" s="102">
        <v>4875</v>
      </c>
      <c r="G471" s="102">
        <v>23886</v>
      </c>
      <c r="H471" s="80">
        <f t="shared" si="214"/>
        <v>4.899692307692308</v>
      </c>
      <c r="J471" s="104">
        <f t="shared" si="215"/>
        <v>3.8800000000000001E-2</v>
      </c>
      <c r="L471" s="69">
        <f t="shared" si="216"/>
        <v>25775.512539839998</v>
      </c>
      <c r="N471" s="69">
        <f t="shared" si="217"/>
        <v>14319.729188799998</v>
      </c>
      <c r="P471" s="81">
        <f t="shared" ref="P471:P546" si="221">ROUNDUP(N471/40,0)*40</f>
        <v>14320</v>
      </c>
      <c r="Q471" s="69"/>
      <c r="R471" s="74">
        <f t="shared" si="219"/>
        <v>0.27081120000184455</v>
      </c>
      <c r="S471" s="77"/>
      <c r="T471" s="75">
        <f t="shared" si="220"/>
        <v>1.8911754295860306E-5</v>
      </c>
      <c r="U471" s="69"/>
      <c r="V471" s="81">
        <f t="shared" si="218"/>
        <v>358</v>
      </c>
      <c r="W471" s="287"/>
      <c r="X471" s="287"/>
      <c r="Y471" s="287"/>
      <c r="Z471" s="287"/>
      <c r="AA471" s="287"/>
      <c r="AB471" s="287"/>
      <c r="AC471" s="287"/>
      <c r="AD471" s="287"/>
      <c r="AE471" s="287"/>
      <c r="AF471" s="287"/>
      <c r="AG471" s="287"/>
      <c r="AH471" s="287"/>
      <c r="AI471" s="287"/>
      <c r="AJ471" s="287"/>
      <c r="AK471" s="72"/>
      <c r="AL471" s="72"/>
    </row>
    <row r="472" spans="2:38" s="68" customFormat="1" ht="15" thickBot="1">
      <c r="B472" s="97" t="s">
        <v>1476</v>
      </c>
      <c r="C472" s="98" t="s">
        <v>1744</v>
      </c>
      <c r="D472" s="98" t="s">
        <v>1745</v>
      </c>
      <c r="E472" s="73"/>
      <c r="F472" s="82">
        <f>SUM(F456:F471)</f>
        <v>92011</v>
      </c>
      <c r="G472" s="82">
        <f>SUM(G456:G471)</f>
        <v>423991</v>
      </c>
      <c r="H472" s="163">
        <f t="shared" si="214"/>
        <v>4.6080468639619179</v>
      </c>
      <c r="J472" s="97"/>
      <c r="L472" s="82">
        <f>SUM(L456:L471)</f>
        <v>457530.99461104005</v>
      </c>
      <c r="N472" s="82">
        <f>SUM(N456:N471)</f>
        <v>254183.88589502219</v>
      </c>
      <c r="P472" s="246">
        <f>SUM(P456:P471)</f>
        <v>254440</v>
      </c>
      <c r="Q472" s="69"/>
      <c r="R472" s="247">
        <f t="shared" si="219"/>
        <v>256.11410497780889</v>
      </c>
      <c r="S472" s="77"/>
      <c r="T472" s="83">
        <f t="shared" si="220"/>
        <v>1.0075937901255624E-3</v>
      </c>
      <c r="U472" s="69"/>
      <c r="V472" s="246">
        <f>SUM(V456:V471)</f>
        <v>6361</v>
      </c>
      <c r="W472" s="266"/>
      <c r="X472" s="266"/>
      <c r="Y472" s="266"/>
      <c r="Z472" s="266"/>
      <c r="AA472" s="266"/>
      <c r="AB472" s="266"/>
      <c r="AC472" s="266"/>
      <c r="AD472" s="266"/>
      <c r="AE472" s="266"/>
      <c r="AF472" s="266"/>
      <c r="AG472" s="266"/>
      <c r="AH472" s="266"/>
      <c r="AI472" s="266"/>
      <c r="AJ472" s="266"/>
      <c r="AK472" s="72"/>
      <c r="AL472" s="72"/>
    </row>
    <row r="473" spans="2:38" s="68" customFormat="1">
      <c r="C473" s="73"/>
      <c r="D473" s="73"/>
      <c r="E473" s="73"/>
      <c r="F473" s="76"/>
      <c r="G473" s="76"/>
      <c r="H473" s="80"/>
      <c r="J473" s="72"/>
      <c r="P473" s="81"/>
      <c r="Q473" s="69"/>
      <c r="R473" s="74"/>
      <c r="S473" s="77"/>
      <c r="T473" s="75"/>
      <c r="U473" s="69"/>
      <c r="V473" s="81"/>
      <c r="W473" s="287"/>
      <c r="X473" s="287"/>
      <c r="Y473" s="287"/>
      <c r="Z473" s="287"/>
      <c r="AA473" s="287"/>
      <c r="AB473" s="287"/>
      <c r="AC473" s="287"/>
      <c r="AD473" s="287"/>
      <c r="AE473" s="287"/>
      <c r="AF473" s="287"/>
      <c r="AG473" s="287"/>
      <c r="AH473" s="287"/>
      <c r="AI473" s="287"/>
      <c r="AJ473" s="287"/>
      <c r="AK473" s="72"/>
      <c r="AL473" s="72"/>
    </row>
    <row r="474" spans="2:38" s="68" customFormat="1">
      <c r="B474" s="68" t="s">
        <v>1476</v>
      </c>
      <c r="C474" s="73" t="s">
        <v>1761</v>
      </c>
      <c r="D474" s="73" t="s">
        <v>1763</v>
      </c>
      <c r="E474" s="73" t="s">
        <v>1764</v>
      </c>
      <c r="F474" s="102">
        <v>11885</v>
      </c>
      <c r="G474" s="102">
        <v>51820</v>
      </c>
      <c r="H474" s="80">
        <f t="shared" ref="H474:H486" si="222">G474/F474</f>
        <v>4.3601177955405976</v>
      </c>
      <c r="J474" s="104">
        <f>$J$26</f>
        <v>2.8400000000000002E-2</v>
      </c>
      <c r="L474" s="69">
        <f>G474*((1+J474)^2)</f>
        <v>54805.171939200001</v>
      </c>
      <c r="N474" s="69">
        <f>L474/$N$6</f>
        <v>30447.317744</v>
      </c>
      <c r="P474" s="81">
        <f t="shared" si="221"/>
        <v>30480</v>
      </c>
      <c r="Q474" s="69"/>
      <c r="R474" s="74">
        <f t="shared" si="219"/>
        <v>32.682256000000052</v>
      </c>
      <c r="S474" s="77"/>
      <c r="T474" s="75">
        <f t="shared" si="220"/>
        <v>1.0734034529672313E-3</v>
      </c>
      <c r="U474" s="69"/>
      <c r="V474" s="81">
        <f>P474/40</f>
        <v>762</v>
      </c>
      <c r="W474" s="287"/>
      <c r="X474" s="287"/>
      <c r="Y474" s="287"/>
      <c r="Z474" s="287"/>
      <c r="AA474" s="287"/>
      <c r="AB474" s="287"/>
      <c r="AC474" s="287"/>
      <c r="AD474" s="287"/>
      <c r="AE474" s="287"/>
      <c r="AF474" s="287"/>
      <c r="AG474" s="287"/>
      <c r="AH474" s="287"/>
      <c r="AI474" s="287"/>
      <c r="AJ474" s="287"/>
      <c r="AK474" s="72"/>
      <c r="AL474" s="72"/>
    </row>
    <row r="475" spans="2:38" s="68" customFormat="1">
      <c r="B475" s="68" t="s">
        <v>1476</v>
      </c>
      <c r="C475" s="73" t="s">
        <v>1761</v>
      </c>
      <c r="D475" s="73" t="s">
        <v>1763</v>
      </c>
      <c r="E475" s="73" t="s">
        <v>1765</v>
      </c>
      <c r="F475" s="102">
        <v>11575</v>
      </c>
      <c r="G475" s="102">
        <v>51996</v>
      </c>
      <c r="H475" s="80">
        <f t="shared" si="222"/>
        <v>4.4920950323974083</v>
      </c>
      <c r="J475" s="104">
        <f>$J$26</f>
        <v>2.8400000000000002E-2</v>
      </c>
      <c r="L475" s="69">
        <f>G475*((1+J475)^2)</f>
        <v>54991.310693759995</v>
      </c>
      <c r="N475" s="69">
        <f>L475/$N$6</f>
        <v>30550.728163199998</v>
      </c>
      <c r="P475" s="81">
        <f t="shared" si="221"/>
        <v>30560</v>
      </c>
      <c r="Q475" s="69"/>
      <c r="R475" s="74">
        <f t="shared" si="219"/>
        <v>9.2718368000023474</v>
      </c>
      <c r="S475" s="77"/>
      <c r="T475" s="75">
        <f t="shared" si="220"/>
        <v>3.0348987920918939E-4</v>
      </c>
      <c r="U475" s="69"/>
      <c r="V475" s="81">
        <f>P475/40</f>
        <v>764</v>
      </c>
      <c r="W475" s="287"/>
      <c r="X475" s="287"/>
      <c r="Y475" s="287"/>
      <c r="Z475" s="287"/>
      <c r="AA475" s="287"/>
      <c r="AB475" s="287"/>
      <c r="AC475" s="287"/>
      <c r="AD475" s="287"/>
      <c r="AE475" s="287"/>
      <c r="AF475" s="287"/>
      <c r="AG475" s="287"/>
      <c r="AH475" s="287"/>
      <c r="AI475" s="287"/>
      <c r="AJ475" s="287"/>
      <c r="AK475" s="72"/>
      <c r="AL475" s="72"/>
    </row>
    <row r="476" spans="2:38" s="68" customFormat="1" ht="15" thickBot="1">
      <c r="B476" s="95" t="s">
        <v>1476</v>
      </c>
      <c r="C476" s="96" t="s">
        <v>1761</v>
      </c>
      <c r="D476" s="96" t="s">
        <v>1763</v>
      </c>
      <c r="E476" s="73"/>
      <c r="F476" s="84">
        <f>SUM(F474:F475)</f>
        <v>23460</v>
      </c>
      <c r="G476" s="84">
        <f>SUM(G474:G475)</f>
        <v>103816</v>
      </c>
      <c r="H476" s="159">
        <f t="shared" si="222"/>
        <v>4.4252344416027283</v>
      </c>
      <c r="J476" s="95"/>
      <c r="L476" s="84">
        <f>SUM(L474:L475)</f>
        <v>109796.48263295999</v>
      </c>
      <c r="N476" s="84">
        <f>SUM(N474:N475)</f>
        <v>60998.045907199994</v>
      </c>
      <c r="P476" s="248">
        <f>SUM(P474:P475)</f>
        <v>61040</v>
      </c>
      <c r="Q476" s="69"/>
      <c r="R476" s="252">
        <f t="shared" si="219"/>
        <v>41.954092800006038</v>
      </c>
      <c r="S476" s="77"/>
      <c r="T476" s="85">
        <f t="shared" si="220"/>
        <v>6.8779404612130245E-4</v>
      </c>
      <c r="U476" s="69"/>
      <c r="V476" s="248">
        <f>SUM(V474:V475)</f>
        <v>1526</v>
      </c>
      <c r="W476" s="266"/>
      <c r="X476" s="266"/>
      <c r="Y476" s="266"/>
      <c r="Z476" s="266"/>
      <c r="AA476" s="266"/>
      <c r="AB476" s="266"/>
      <c r="AC476" s="266"/>
      <c r="AD476" s="266"/>
      <c r="AE476" s="266"/>
      <c r="AF476" s="266"/>
      <c r="AG476" s="266"/>
      <c r="AH476" s="266"/>
      <c r="AI476" s="266"/>
      <c r="AJ476" s="266"/>
      <c r="AK476" s="72"/>
      <c r="AL476" s="72"/>
    </row>
    <row r="477" spans="2:38" s="68" customFormat="1">
      <c r="B477" s="68" t="s">
        <v>1476</v>
      </c>
      <c r="C477" s="73" t="s">
        <v>1761</v>
      </c>
      <c r="D477" s="73" t="s">
        <v>1766</v>
      </c>
      <c r="E477" s="73" t="s">
        <v>1767</v>
      </c>
      <c r="F477" s="102">
        <v>2924</v>
      </c>
      <c r="G477" s="102">
        <v>13956</v>
      </c>
      <c r="H477" s="80">
        <f t="shared" si="222"/>
        <v>4.7729138166894662</v>
      </c>
      <c r="J477" s="104">
        <f>$J$26</f>
        <v>2.8400000000000002E-2</v>
      </c>
      <c r="L477" s="69">
        <f>G477*((1+J477)^2)</f>
        <v>14759.95715136</v>
      </c>
      <c r="N477" s="69">
        <f>L477/$N$6</f>
        <v>8199.9761952000008</v>
      </c>
      <c r="P477" s="81">
        <f t="shared" si="221"/>
        <v>8200</v>
      </c>
      <c r="Q477" s="69"/>
      <c r="R477" s="74">
        <f t="shared" si="219"/>
        <v>2.3804799999197712E-2</v>
      </c>
      <c r="S477" s="77"/>
      <c r="T477" s="75">
        <f t="shared" si="220"/>
        <v>2.9030328177211375E-6</v>
      </c>
      <c r="U477" s="69"/>
      <c r="V477" s="81">
        <f>P477/40</f>
        <v>205</v>
      </c>
      <c r="W477" s="287"/>
      <c r="X477" s="287"/>
      <c r="Y477" s="287"/>
      <c r="Z477" s="287"/>
      <c r="AA477" s="287"/>
      <c r="AB477" s="287"/>
      <c r="AC477" s="287"/>
      <c r="AD477" s="287"/>
      <c r="AE477" s="287"/>
      <c r="AF477" s="287"/>
      <c r="AG477" s="287"/>
      <c r="AH477" s="287"/>
      <c r="AI477" s="287"/>
      <c r="AJ477" s="287"/>
      <c r="AK477" s="72"/>
      <c r="AL477" s="72"/>
    </row>
    <row r="478" spans="2:38" s="68" customFormat="1">
      <c r="B478" s="68" t="s">
        <v>1476</v>
      </c>
      <c r="C478" s="73" t="s">
        <v>1761</v>
      </c>
      <c r="D478" s="73" t="s">
        <v>1766</v>
      </c>
      <c r="E478" s="73" t="s">
        <v>1768</v>
      </c>
      <c r="F478" s="102">
        <v>4555</v>
      </c>
      <c r="G478" s="102">
        <v>20395</v>
      </c>
      <c r="H478" s="80">
        <f t="shared" si="222"/>
        <v>4.4774972557628976</v>
      </c>
      <c r="J478" s="104">
        <f>$J$26</f>
        <v>2.8400000000000002E-2</v>
      </c>
      <c r="L478" s="69">
        <f>G478*((1+J478)^2)</f>
        <v>21569.885791199998</v>
      </c>
      <c r="N478" s="69">
        <f>L478/$N$6</f>
        <v>11983.269883999999</v>
      </c>
      <c r="P478" s="81">
        <f t="shared" si="221"/>
        <v>12000</v>
      </c>
      <c r="Q478" s="69"/>
      <c r="R478" s="74">
        <f t="shared" si="219"/>
        <v>16.730116000000635</v>
      </c>
      <c r="S478" s="77"/>
      <c r="T478" s="75">
        <f t="shared" si="220"/>
        <v>1.3961227746642508E-3</v>
      </c>
      <c r="U478" s="69"/>
      <c r="V478" s="81">
        <f>P478/40</f>
        <v>300</v>
      </c>
      <c r="W478" s="287"/>
      <c r="X478" s="287"/>
      <c r="Y478" s="287"/>
      <c r="Z478" s="287"/>
      <c r="AA478" s="287"/>
      <c r="AB478" s="287"/>
      <c r="AC478" s="287"/>
      <c r="AD478" s="287"/>
      <c r="AE478" s="287"/>
      <c r="AF478" s="287"/>
      <c r="AG478" s="287"/>
      <c r="AH478" s="287"/>
      <c r="AI478" s="287"/>
      <c r="AJ478" s="287"/>
      <c r="AK478" s="72"/>
      <c r="AL478" s="72"/>
    </row>
    <row r="479" spans="2:38" s="68" customFormat="1">
      <c r="B479" s="68" t="s">
        <v>1476</v>
      </c>
      <c r="C479" s="73" t="s">
        <v>1761</v>
      </c>
      <c r="D479" s="73" t="s">
        <v>1766</v>
      </c>
      <c r="E479" s="73" t="s">
        <v>1769</v>
      </c>
      <c r="F479" s="102">
        <v>12654</v>
      </c>
      <c r="G479" s="102">
        <v>60162</v>
      </c>
      <c r="H479" s="80">
        <f t="shared" si="222"/>
        <v>4.7543859649122808</v>
      </c>
      <c r="J479" s="104">
        <f>$J$26</f>
        <v>2.8400000000000002E-2</v>
      </c>
      <c r="L479" s="69">
        <f>G479*((1+J479)^2)</f>
        <v>63627.725862719999</v>
      </c>
      <c r="N479" s="69">
        <f>L479/$N$6</f>
        <v>35348.736590399996</v>
      </c>
      <c r="P479" s="81">
        <f t="shared" si="221"/>
        <v>35360</v>
      </c>
      <c r="Q479" s="69"/>
      <c r="R479" s="74">
        <f t="shared" si="219"/>
        <v>11.263409600003797</v>
      </c>
      <c r="S479" s="77"/>
      <c r="T479" s="75">
        <f t="shared" si="220"/>
        <v>3.1863683645945955E-4</v>
      </c>
      <c r="U479" s="69"/>
      <c r="V479" s="81">
        <f>P479/40</f>
        <v>884</v>
      </c>
      <c r="W479" s="287"/>
      <c r="X479" s="287"/>
      <c r="Y479" s="287"/>
      <c r="Z479" s="287"/>
      <c r="AA479" s="287"/>
      <c r="AB479" s="287"/>
      <c r="AC479" s="287"/>
      <c r="AD479" s="287"/>
      <c r="AE479" s="287"/>
      <c r="AF479" s="287"/>
      <c r="AG479" s="287"/>
      <c r="AH479" s="287"/>
      <c r="AI479" s="287"/>
      <c r="AJ479" s="287"/>
      <c r="AK479" s="72"/>
      <c r="AL479" s="72"/>
    </row>
    <row r="480" spans="2:38" s="68" customFormat="1" ht="15" thickBot="1">
      <c r="B480" s="95" t="s">
        <v>1476</v>
      </c>
      <c r="C480" s="96" t="s">
        <v>1761</v>
      </c>
      <c r="D480" s="96" t="s">
        <v>1766</v>
      </c>
      <c r="E480" s="73"/>
      <c r="F480" s="84">
        <f>SUM(F477:F479)</f>
        <v>20133</v>
      </c>
      <c r="G480" s="84">
        <f>SUM(G477:G479)</f>
        <v>94513</v>
      </c>
      <c r="H480" s="159">
        <f t="shared" si="222"/>
        <v>4.6944320270203148</v>
      </c>
      <c r="J480" s="95"/>
      <c r="L480" s="84">
        <f>SUM(L477:L479)</f>
        <v>99957.568805279996</v>
      </c>
      <c r="N480" s="84">
        <f>SUM(N477:N479)</f>
        <v>55531.982669599995</v>
      </c>
      <c r="P480" s="248">
        <f>SUM(P477:P479)</f>
        <v>55560</v>
      </c>
      <c r="Q480" s="69"/>
      <c r="R480" s="252">
        <f t="shared" si="219"/>
        <v>28.017330400005449</v>
      </c>
      <c r="S480" s="77"/>
      <c r="T480" s="85">
        <f t="shared" si="220"/>
        <v>5.0452602361959319E-4</v>
      </c>
      <c r="U480" s="69"/>
      <c r="V480" s="248">
        <f>SUM(V477:V479)</f>
        <v>1389</v>
      </c>
      <c r="W480" s="266"/>
      <c r="X480" s="266"/>
      <c r="Y480" s="266"/>
      <c r="Z480" s="266"/>
      <c r="AA480" s="266"/>
      <c r="AB480" s="266"/>
      <c r="AC480" s="266"/>
      <c r="AD480" s="266"/>
      <c r="AE480" s="266"/>
      <c r="AF480" s="266"/>
      <c r="AG480" s="266"/>
      <c r="AH480" s="266"/>
      <c r="AI480" s="266"/>
      <c r="AJ480" s="266"/>
      <c r="AK480" s="72"/>
      <c r="AL480" s="72"/>
    </row>
    <row r="481" spans="2:38" s="68" customFormat="1">
      <c r="B481" s="68" t="s">
        <v>1476</v>
      </c>
      <c r="C481" s="73" t="s">
        <v>1761</v>
      </c>
      <c r="D481" s="73" t="s">
        <v>1862</v>
      </c>
      <c r="E481" s="73" t="s">
        <v>1477</v>
      </c>
      <c r="F481" s="102">
        <v>10349</v>
      </c>
      <c r="G481" s="102">
        <v>41047</v>
      </c>
      <c r="H481" s="80">
        <f t="shared" si="222"/>
        <v>3.9662769349695624</v>
      </c>
      <c r="J481" s="104">
        <f>$J$26</f>
        <v>2.8400000000000002E-2</v>
      </c>
      <c r="L481" s="69">
        <f>G481*((1+J481)^2)</f>
        <v>43411.576468319996</v>
      </c>
      <c r="N481" s="69">
        <f>L481/$N$6</f>
        <v>24117.542482399997</v>
      </c>
      <c r="P481" s="81">
        <f t="shared" si="221"/>
        <v>24120</v>
      </c>
      <c r="Q481" s="69"/>
      <c r="R481" s="74">
        <f t="shared" si="219"/>
        <v>2.4575176000034844</v>
      </c>
      <c r="S481" s="77"/>
      <c r="T481" s="75">
        <f t="shared" si="220"/>
        <v>1.018975130570157E-4</v>
      </c>
      <c r="U481" s="69"/>
      <c r="V481" s="81">
        <f>P481/40</f>
        <v>603</v>
      </c>
      <c r="W481" s="287"/>
      <c r="X481" s="287"/>
      <c r="Y481" s="287"/>
      <c r="Z481" s="287"/>
      <c r="AA481" s="287"/>
      <c r="AB481" s="287"/>
      <c r="AC481" s="287"/>
      <c r="AD481" s="287"/>
      <c r="AE481" s="287"/>
      <c r="AF481" s="287"/>
      <c r="AG481" s="287"/>
      <c r="AH481" s="287"/>
      <c r="AI481" s="287"/>
      <c r="AJ481" s="287"/>
      <c r="AK481" s="72"/>
      <c r="AL481" s="72"/>
    </row>
    <row r="482" spans="2:38" s="68" customFormat="1">
      <c r="B482" s="68" t="s">
        <v>1476</v>
      </c>
      <c r="C482" s="73" t="s">
        <v>1761</v>
      </c>
      <c r="D482" s="73" t="s">
        <v>1862</v>
      </c>
      <c r="E482" s="73" t="s">
        <v>1770</v>
      </c>
      <c r="F482" s="102">
        <v>5404</v>
      </c>
      <c r="G482" s="102">
        <v>27810</v>
      </c>
      <c r="H482" s="80">
        <f t="shared" si="222"/>
        <v>5.1461880088823095</v>
      </c>
      <c r="J482" s="104">
        <f>$J$26</f>
        <v>2.8400000000000002E-2</v>
      </c>
      <c r="L482" s="69">
        <f>G482*((1+J482)^2)</f>
        <v>29412.038433599999</v>
      </c>
      <c r="N482" s="69">
        <f>L482/$N$6</f>
        <v>16340.021352</v>
      </c>
      <c r="P482" s="81">
        <f t="shared" si="221"/>
        <v>16360</v>
      </c>
      <c r="Q482" s="69"/>
      <c r="R482" s="74">
        <f t="shared" si="219"/>
        <v>19.978648000000248</v>
      </c>
      <c r="S482" s="77"/>
      <c r="T482" s="75">
        <f t="shared" si="220"/>
        <v>1.2226818784147357E-3</v>
      </c>
      <c r="U482" s="69"/>
      <c r="V482" s="81">
        <f>P482/40</f>
        <v>409</v>
      </c>
      <c r="W482" s="287"/>
      <c r="X482" s="287"/>
      <c r="Y482" s="287"/>
      <c r="Z482" s="287"/>
      <c r="AA482" s="287"/>
      <c r="AB482" s="287"/>
      <c r="AC482" s="287"/>
      <c r="AD482" s="287"/>
      <c r="AE482" s="287"/>
      <c r="AF482" s="287"/>
      <c r="AG482" s="287"/>
      <c r="AH482" s="287"/>
      <c r="AI482" s="287"/>
      <c r="AJ482" s="287"/>
      <c r="AK482" s="72"/>
      <c r="AL482" s="72"/>
    </row>
    <row r="483" spans="2:38" s="68" customFormat="1">
      <c r="B483" s="68" t="s">
        <v>1476</v>
      </c>
      <c r="C483" s="73" t="s">
        <v>1761</v>
      </c>
      <c r="D483" s="73" t="s">
        <v>1862</v>
      </c>
      <c r="E483" s="73" t="s">
        <v>1771</v>
      </c>
      <c r="F483" s="102">
        <v>2734</v>
      </c>
      <c r="G483" s="102">
        <v>12719</v>
      </c>
      <c r="H483" s="80">
        <f t="shared" si="222"/>
        <v>4.6521580102414042</v>
      </c>
      <c r="J483" s="104">
        <f>$J$26</f>
        <v>2.8400000000000002E-2</v>
      </c>
      <c r="L483" s="69">
        <f>G483*((1+J483)^2)</f>
        <v>13451.69783664</v>
      </c>
      <c r="N483" s="69">
        <f>L483/$N$6</f>
        <v>7473.1654647999994</v>
      </c>
      <c r="P483" s="81">
        <f t="shared" si="221"/>
        <v>7480</v>
      </c>
      <c r="Q483" s="69"/>
      <c r="R483" s="74">
        <f t="shared" si="219"/>
        <v>6.8345352000005732</v>
      </c>
      <c r="S483" s="77"/>
      <c r="T483" s="75">
        <f t="shared" si="220"/>
        <v>9.1454354010927586E-4</v>
      </c>
      <c r="U483" s="69"/>
      <c r="V483" s="81">
        <f>P483/40</f>
        <v>187</v>
      </c>
      <c r="W483" s="287"/>
      <c r="X483" s="287"/>
      <c r="Y483" s="287"/>
      <c r="Z483" s="287"/>
      <c r="AA483" s="287"/>
      <c r="AB483" s="287"/>
      <c r="AC483" s="287"/>
      <c r="AD483" s="287"/>
      <c r="AE483" s="287"/>
      <c r="AF483" s="287"/>
      <c r="AG483" s="287"/>
      <c r="AH483" s="287"/>
      <c r="AI483" s="287"/>
      <c r="AJ483" s="287"/>
      <c r="AK483" s="72"/>
      <c r="AL483" s="72"/>
    </row>
    <row r="484" spans="2:38" s="68" customFormat="1">
      <c r="B484" s="68" t="s">
        <v>1476</v>
      </c>
      <c r="C484" s="73" t="s">
        <v>1761</v>
      </c>
      <c r="D484" s="73" t="s">
        <v>1862</v>
      </c>
      <c r="E484" s="73" t="s">
        <v>1772</v>
      </c>
      <c r="F484" s="102">
        <v>3010</v>
      </c>
      <c r="G484" s="102">
        <v>13046</v>
      </c>
      <c r="H484" s="80">
        <f t="shared" si="222"/>
        <v>4.3342192691029897</v>
      </c>
      <c r="J484" s="104">
        <f>$J$26</f>
        <v>2.8400000000000002E-2</v>
      </c>
      <c r="L484" s="69">
        <f>G484*((1+J484)^2)</f>
        <v>13797.53518176</v>
      </c>
      <c r="N484" s="69">
        <f>L484/$N$6</f>
        <v>7665.2973232000004</v>
      </c>
      <c r="P484" s="81">
        <f t="shared" si="221"/>
        <v>7680</v>
      </c>
      <c r="Q484" s="69"/>
      <c r="R484" s="74">
        <f t="shared" si="219"/>
        <v>14.702676799999608</v>
      </c>
      <c r="S484" s="77"/>
      <c r="T484" s="75">
        <f t="shared" si="220"/>
        <v>1.9180830410191762E-3</v>
      </c>
      <c r="U484" s="69"/>
      <c r="V484" s="81">
        <f>P484/40</f>
        <v>192</v>
      </c>
      <c r="W484" s="287"/>
      <c r="X484" s="287"/>
      <c r="Y484" s="287"/>
      <c r="Z484" s="287"/>
      <c r="AA484" s="287"/>
      <c r="AB484" s="287"/>
      <c r="AC484" s="287"/>
      <c r="AD484" s="287"/>
      <c r="AE484" s="287"/>
      <c r="AF484" s="287"/>
      <c r="AG484" s="287"/>
      <c r="AH484" s="287"/>
      <c r="AI484" s="287"/>
      <c r="AJ484" s="287"/>
      <c r="AK484" s="72"/>
      <c r="AL484" s="72"/>
    </row>
    <row r="485" spans="2:38" s="68" customFormat="1" ht="15" thickBot="1">
      <c r="B485" s="95" t="s">
        <v>1476</v>
      </c>
      <c r="C485" s="96" t="s">
        <v>1761</v>
      </c>
      <c r="D485" s="96" t="s">
        <v>1862</v>
      </c>
      <c r="E485" s="73"/>
      <c r="F485" s="84">
        <f>SUM(F481:F484)</f>
        <v>21497</v>
      </c>
      <c r="G485" s="84">
        <f>SUM(G481:G484)</f>
        <v>94622</v>
      </c>
      <c r="H485" s="159">
        <f t="shared" si="222"/>
        <v>4.401637437782016</v>
      </c>
      <c r="J485" s="95"/>
      <c r="L485" s="84">
        <f>SUM(L481:L484)</f>
        <v>100072.84792032</v>
      </c>
      <c r="N485" s="84">
        <f>SUM(N481:N484)</f>
        <v>55596.026622399993</v>
      </c>
      <c r="P485" s="248">
        <f>SUM(P481:P484)</f>
        <v>55640</v>
      </c>
      <c r="Q485" s="69"/>
      <c r="R485" s="252">
        <f t="shared" si="219"/>
        <v>43.973377600006643</v>
      </c>
      <c r="S485" s="77"/>
      <c r="T485" s="85">
        <f t="shared" si="220"/>
        <v>7.9094461010077808E-4</v>
      </c>
      <c r="U485" s="69"/>
      <c r="V485" s="248">
        <f>SUM(V481:V484)</f>
        <v>1391</v>
      </c>
      <c r="W485" s="266"/>
      <c r="X485" s="266"/>
      <c r="Y485" s="266"/>
      <c r="Z485" s="266"/>
      <c r="AA485" s="266"/>
      <c r="AB485" s="266"/>
      <c r="AC485" s="266"/>
      <c r="AD485" s="266"/>
      <c r="AE485" s="266"/>
      <c r="AF485" s="266"/>
      <c r="AG485" s="266"/>
      <c r="AH485" s="266"/>
      <c r="AI485" s="266"/>
      <c r="AJ485" s="266"/>
      <c r="AK485" s="72"/>
      <c r="AL485" s="72"/>
    </row>
    <row r="486" spans="2:38" s="68" customFormat="1" ht="15" thickBot="1">
      <c r="C486" s="73"/>
      <c r="D486" s="73"/>
      <c r="E486" s="73"/>
      <c r="F486" s="249">
        <f>F485+F480+F476</f>
        <v>65090</v>
      </c>
      <c r="G486" s="249">
        <f>G485+G480+G476</f>
        <v>292951</v>
      </c>
      <c r="H486" s="161">
        <f t="shared" si="222"/>
        <v>4.5007067137809189</v>
      </c>
      <c r="J486" s="188"/>
      <c r="L486" s="249">
        <f>L485+L480+L476</f>
        <v>309826.89935855998</v>
      </c>
      <c r="N486" s="249">
        <f>N485+N480+N476</f>
        <v>172126.0551992</v>
      </c>
      <c r="P486" s="250">
        <f>P485+P480+P476</f>
        <v>172240</v>
      </c>
      <c r="Q486" s="69"/>
      <c r="R486" s="253">
        <f t="shared" si="219"/>
        <v>113.94480080000358</v>
      </c>
      <c r="S486" s="77"/>
      <c r="T486" s="86">
        <f t="shared" si="220"/>
        <v>6.6198461742550385E-4</v>
      </c>
      <c r="U486" s="69"/>
      <c r="V486" s="250">
        <f>V485+V480+V476</f>
        <v>4306</v>
      </c>
      <c r="W486" s="266"/>
      <c r="X486" s="266"/>
      <c r="Y486" s="266"/>
      <c r="Z486" s="266"/>
      <c r="AA486" s="266"/>
      <c r="AB486" s="266"/>
      <c r="AC486" s="266"/>
      <c r="AD486" s="266"/>
      <c r="AE486" s="266"/>
      <c r="AF486" s="266"/>
      <c r="AG486" s="266"/>
      <c r="AH486" s="266"/>
      <c r="AI486" s="266"/>
      <c r="AJ486" s="266"/>
      <c r="AK486" s="72"/>
      <c r="AL486" s="72"/>
    </row>
    <row r="487" spans="2:38" s="68" customFormat="1">
      <c r="C487" s="73"/>
      <c r="D487" s="73"/>
      <c r="E487" s="73"/>
      <c r="F487" s="76"/>
      <c r="G487" s="76"/>
      <c r="H487" s="80"/>
      <c r="J487" s="72"/>
      <c r="P487" s="81"/>
      <c r="Q487" s="69"/>
      <c r="R487" s="74"/>
      <c r="S487" s="77"/>
      <c r="T487" s="75"/>
      <c r="U487" s="69"/>
      <c r="V487" s="81"/>
      <c r="W487" s="287"/>
      <c r="X487" s="287"/>
      <c r="Y487" s="287"/>
      <c r="Z487" s="287"/>
      <c r="AA487" s="287"/>
      <c r="AB487" s="287"/>
      <c r="AC487" s="287"/>
      <c r="AD487" s="287"/>
      <c r="AE487" s="287"/>
      <c r="AF487" s="287"/>
      <c r="AG487" s="287"/>
      <c r="AH487" s="287"/>
      <c r="AI487" s="287"/>
      <c r="AJ487" s="287"/>
      <c r="AK487" s="72"/>
      <c r="AL487" s="72"/>
    </row>
    <row r="488" spans="2:38" s="68" customFormat="1">
      <c r="B488" s="68" t="s">
        <v>1476</v>
      </c>
      <c r="C488" s="73" t="s">
        <v>1773</v>
      </c>
      <c r="D488" s="73" t="s">
        <v>1774</v>
      </c>
      <c r="E488" s="73" t="s">
        <v>1603</v>
      </c>
      <c r="F488" s="102">
        <v>4979</v>
      </c>
      <c r="G488" s="102">
        <v>22861</v>
      </c>
      <c r="H488" s="80">
        <f t="shared" ref="H488:H508" si="223">G488/F488</f>
        <v>4.591484233781884</v>
      </c>
      <c r="J488" s="104">
        <f t="shared" ref="J488:J494" si="224">$J$36</f>
        <v>2.2599999999999999E-2</v>
      </c>
      <c r="L488" s="69">
        <f t="shared" ref="L488:L494" si="225">G488*((1+J488)^2)</f>
        <v>23905.993684360001</v>
      </c>
      <c r="N488" s="69">
        <f t="shared" ref="N488:N494" si="226">L488/$N$6</f>
        <v>13281.107602422222</v>
      </c>
      <c r="P488" s="81">
        <f t="shared" si="221"/>
        <v>13320</v>
      </c>
      <c r="Q488" s="69"/>
      <c r="R488" s="74">
        <f t="shared" si="219"/>
        <v>38.892397577777956</v>
      </c>
      <c r="S488" s="77"/>
      <c r="T488" s="75">
        <f t="shared" si="220"/>
        <v>2.9284001562252773E-3</v>
      </c>
      <c r="U488" s="69"/>
      <c r="V488" s="81">
        <f t="shared" ref="V488:V494" si="227">P488/40</f>
        <v>333</v>
      </c>
      <c r="W488" s="287"/>
      <c r="X488" s="287"/>
      <c r="Y488" s="287"/>
      <c r="Z488" s="287"/>
      <c r="AA488" s="287"/>
      <c r="AB488" s="287"/>
      <c r="AC488" s="287"/>
      <c r="AD488" s="287"/>
      <c r="AE488" s="287"/>
      <c r="AF488" s="287"/>
      <c r="AG488" s="287"/>
      <c r="AH488" s="287"/>
      <c r="AI488" s="287"/>
      <c r="AJ488" s="287"/>
      <c r="AK488" s="72"/>
      <c r="AL488" s="72"/>
    </row>
    <row r="489" spans="2:38" s="68" customFormat="1">
      <c r="B489" s="68" t="s">
        <v>1476</v>
      </c>
      <c r="C489" s="73" t="s">
        <v>1773</v>
      </c>
      <c r="D489" s="73" t="s">
        <v>1774</v>
      </c>
      <c r="E489" s="73" t="s">
        <v>1775</v>
      </c>
      <c r="F489" s="102">
        <v>3105</v>
      </c>
      <c r="G489" s="102">
        <v>14594</v>
      </c>
      <c r="H489" s="80">
        <f t="shared" si="223"/>
        <v>4.7001610305958135</v>
      </c>
      <c r="J489" s="104">
        <f t="shared" si="224"/>
        <v>2.2599999999999999E-2</v>
      </c>
      <c r="L489" s="69">
        <f t="shared" si="225"/>
        <v>15261.102831439999</v>
      </c>
      <c r="N489" s="69">
        <f t="shared" si="226"/>
        <v>8478.3904619111108</v>
      </c>
      <c r="P489" s="81">
        <f t="shared" si="221"/>
        <v>8480</v>
      </c>
      <c r="Q489" s="69"/>
      <c r="R489" s="74">
        <f t="shared" si="219"/>
        <v>1.6095380888891668</v>
      </c>
      <c r="S489" s="77"/>
      <c r="T489" s="75">
        <f t="shared" si="220"/>
        <v>1.8984005232124701E-4</v>
      </c>
      <c r="U489" s="69"/>
      <c r="V489" s="81">
        <f t="shared" si="227"/>
        <v>212</v>
      </c>
      <c r="W489" s="287"/>
      <c r="X489" s="287"/>
      <c r="Y489" s="287"/>
      <c r="Z489" s="287"/>
      <c r="AA489" s="287"/>
      <c r="AB489" s="287"/>
      <c r="AC489" s="287"/>
      <c r="AD489" s="287"/>
      <c r="AE489" s="287"/>
      <c r="AF489" s="287"/>
      <c r="AG489" s="287"/>
      <c r="AH489" s="287"/>
      <c r="AI489" s="287"/>
      <c r="AJ489" s="287"/>
      <c r="AK489" s="72"/>
      <c r="AL489" s="72"/>
    </row>
    <row r="490" spans="2:38" s="68" customFormat="1">
      <c r="B490" s="68" t="s">
        <v>1476</v>
      </c>
      <c r="C490" s="73" t="s">
        <v>1773</v>
      </c>
      <c r="D490" s="73" t="s">
        <v>1774</v>
      </c>
      <c r="E490" s="73" t="s">
        <v>1776</v>
      </c>
      <c r="F490" s="102">
        <v>4438</v>
      </c>
      <c r="G490" s="102">
        <v>20935</v>
      </c>
      <c r="H490" s="80">
        <f t="shared" si="223"/>
        <v>4.7172149616944568</v>
      </c>
      <c r="J490" s="104">
        <f t="shared" si="224"/>
        <v>2.2599999999999999E-2</v>
      </c>
      <c r="L490" s="69">
        <f t="shared" si="225"/>
        <v>21891.954760599998</v>
      </c>
      <c r="N490" s="69">
        <f t="shared" si="226"/>
        <v>12162.197089222222</v>
      </c>
      <c r="P490" s="81">
        <f t="shared" si="221"/>
        <v>12200</v>
      </c>
      <c r="Q490" s="69"/>
      <c r="R490" s="74">
        <f t="shared" si="219"/>
        <v>37.802910777778379</v>
      </c>
      <c r="S490" s="77"/>
      <c r="T490" s="75">
        <f t="shared" si="220"/>
        <v>3.1082304044618876E-3</v>
      </c>
      <c r="U490" s="69"/>
      <c r="V490" s="81">
        <f t="shared" si="227"/>
        <v>305</v>
      </c>
      <c r="W490" s="287"/>
      <c r="X490" s="287"/>
      <c r="Y490" s="287"/>
      <c r="Z490" s="287"/>
      <c r="AA490" s="287"/>
      <c r="AB490" s="287"/>
      <c r="AC490" s="287"/>
      <c r="AD490" s="287"/>
      <c r="AE490" s="287"/>
      <c r="AF490" s="287"/>
      <c r="AG490" s="287"/>
      <c r="AH490" s="287"/>
      <c r="AI490" s="287"/>
      <c r="AJ490" s="287"/>
      <c r="AK490" s="72"/>
      <c r="AL490" s="72"/>
    </row>
    <row r="491" spans="2:38" s="68" customFormat="1">
      <c r="B491" s="68" t="s">
        <v>1476</v>
      </c>
      <c r="C491" s="73" t="s">
        <v>1773</v>
      </c>
      <c r="D491" s="73" t="s">
        <v>1774</v>
      </c>
      <c r="E491" s="73" t="s">
        <v>1777</v>
      </c>
      <c r="F491" s="102">
        <v>4798</v>
      </c>
      <c r="G491" s="102">
        <v>22977</v>
      </c>
      <c r="H491" s="80">
        <f t="shared" si="223"/>
        <v>4.7888703626511049</v>
      </c>
      <c r="J491" s="104">
        <f t="shared" si="224"/>
        <v>2.2599999999999999E-2</v>
      </c>
      <c r="L491" s="69">
        <f t="shared" si="225"/>
        <v>24027.296132519998</v>
      </c>
      <c r="N491" s="69">
        <f t="shared" si="226"/>
        <v>13348.497851399998</v>
      </c>
      <c r="P491" s="81">
        <f t="shared" si="221"/>
        <v>13360</v>
      </c>
      <c r="Q491" s="69"/>
      <c r="R491" s="74">
        <f t="shared" si="219"/>
        <v>11.502148600002329</v>
      </c>
      <c r="S491" s="77"/>
      <c r="T491" s="75">
        <f t="shared" si="220"/>
        <v>8.6168112157998197E-4</v>
      </c>
      <c r="U491" s="69"/>
      <c r="V491" s="81">
        <f t="shared" si="227"/>
        <v>334</v>
      </c>
      <c r="W491" s="287"/>
      <c r="X491" s="287"/>
      <c r="Y491" s="287"/>
      <c r="Z491" s="287"/>
      <c r="AA491" s="287"/>
      <c r="AB491" s="287"/>
      <c r="AC491" s="287"/>
      <c r="AD491" s="287"/>
      <c r="AE491" s="287"/>
      <c r="AF491" s="287"/>
      <c r="AG491" s="287"/>
      <c r="AH491" s="287"/>
      <c r="AI491" s="287"/>
      <c r="AJ491" s="287"/>
      <c r="AK491" s="72"/>
      <c r="AL491" s="72"/>
    </row>
    <row r="492" spans="2:38" s="68" customFormat="1">
      <c r="B492" s="68" t="s">
        <v>1476</v>
      </c>
      <c r="C492" s="73" t="s">
        <v>1773</v>
      </c>
      <c r="D492" s="73" t="s">
        <v>1774</v>
      </c>
      <c r="E492" s="73" t="s">
        <v>1602</v>
      </c>
      <c r="F492" s="102">
        <v>3922</v>
      </c>
      <c r="G492" s="102">
        <v>18297</v>
      </c>
      <c r="H492" s="80">
        <f t="shared" si="223"/>
        <v>4.6652218255991844</v>
      </c>
      <c r="J492" s="104">
        <f t="shared" si="224"/>
        <v>2.2599999999999999E-2</v>
      </c>
      <c r="L492" s="69">
        <f t="shared" si="225"/>
        <v>19133.369775719999</v>
      </c>
      <c r="N492" s="69">
        <f t="shared" si="226"/>
        <v>10629.649875399999</v>
      </c>
      <c r="P492" s="81">
        <f t="shared" si="221"/>
        <v>10640</v>
      </c>
      <c r="Q492" s="69"/>
      <c r="R492" s="74">
        <f t="shared" si="219"/>
        <v>10.350124600001436</v>
      </c>
      <c r="S492" s="77"/>
      <c r="T492" s="75">
        <f t="shared" si="220"/>
        <v>9.7370324717416495E-4</v>
      </c>
      <c r="U492" s="69"/>
      <c r="V492" s="81">
        <f t="shared" si="227"/>
        <v>266</v>
      </c>
      <c r="W492" s="287"/>
      <c r="X492" s="287"/>
      <c r="Y492" s="287"/>
      <c r="Z492" s="287"/>
      <c r="AA492" s="287"/>
      <c r="AB492" s="287"/>
      <c r="AC492" s="287"/>
      <c r="AD492" s="287"/>
      <c r="AE492" s="287"/>
      <c r="AF492" s="287"/>
      <c r="AG492" s="287"/>
      <c r="AH492" s="287"/>
      <c r="AI492" s="287"/>
      <c r="AJ492" s="287"/>
      <c r="AK492" s="72"/>
      <c r="AL492" s="72"/>
    </row>
    <row r="493" spans="2:38" s="68" customFormat="1">
      <c r="B493" s="68" t="s">
        <v>1476</v>
      </c>
      <c r="C493" s="73" t="s">
        <v>1773</v>
      </c>
      <c r="D493" s="73" t="s">
        <v>1774</v>
      </c>
      <c r="E493" s="73" t="s">
        <v>1778</v>
      </c>
      <c r="F493" s="102">
        <v>5640</v>
      </c>
      <c r="G493" s="102">
        <v>24760</v>
      </c>
      <c r="H493" s="80">
        <f t="shared" si="223"/>
        <v>4.3900709219858154</v>
      </c>
      <c r="J493" s="104">
        <f t="shared" si="224"/>
        <v>2.2599999999999999E-2</v>
      </c>
      <c r="L493" s="69">
        <f t="shared" si="225"/>
        <v>25891.798417599999</v>
      </c>
      <c r="N493" s="69">
        <f t="shared" si="226"/>
        <v>14384.332454222222</v>
      </c>
      <c r="P493" s="81">
        <f t="shared" si="221"/>
        <v>14400</v>
      </c>
      <c r="Q493" s="69"/>
      <c r="R493" s="74">
        <f t="shared" si="219"/>
        <v>15.667545777778287</v>
      </c>
      <c r="S493" s="77"/>
      <c r="T493" s="75">
        <f t="shared" si="220"/>
        <v>1.0892090979988025E-3</v>
      </c>
      <c r="U493" s="69"/>
      <c r="V493" s="81">
        <f t="shared" si="227"/>
        <v>360</v>
      </c>
      <c r="W493" s="287"/>
      <c r="X493" s="287"/>
      <c r="Y493" s="287"/>
      <c r="Z493" s="287"/>
      <c r="AA493" s="287"/>
      <c r="AB493" s="287"/>
      <c r="AC493" s="287"/>
      <c r="AD493" s="287"/>
      <c r="AE493" s="287"/>
      <c r="AF493" s="287"/>
      <c r="AG493" s="287"/>
      <c r="AH493" s="287"/>
      <c r="AI493" s="287"/>
      <c r="AJ493" s="287"/>
      <c r="AK493" s="72"/>
      <c r="AL493" s="72"/>
    </row>
    <row r="494" spans="2:38" s="68" customFormat="1">
      <c r="B494" s="68" t="s">
        <v>1476</v>
      </c>
      <c r="C494" s="73" t="s">
        <v>1773</v>
      </c>
      <c r="D494" s="73" t="s">
        <v>1774</v>
      </c>
      <c r="E494" s="73" t="s">
        <v>1779</v>
      </c>
      <c r="F494" s="102">
        <v>6188</v>
      </c>
      <c r="G494" s="102">
        <v>26341</v>
      </c>
      <c r="H494" s="80">
        <f t="shared" si="223"/>
        <v>4.2567873303167421</v>
      </c>
      <c r="J494" s="104">
        <f t="shared" si="224"/>
        <v>2.2599999999999999E-2</v>
      </c>
      <c r="L494" s="69">
        <f t="shared" si="225"/>
        <v>27545.067129159997</v>
      </c>
      <c r="N494" s="69">
        <f t="shared" si="226"/>
        <v>15302.815071755555</v>
      </c>
      <c r="P494" s="81">
        <f t="shared" si="221"/>
        <v>15320</v>
      </c>
      <c r="Q494" s="69"/>
      <c r="R494" s="74">
        <f t="shared" si="219"/>
        <v>17.184928244445473</v>
      </c>
      <c r="S494" s="77"/>
      <c r="T494" s="75">
        <f t="shared" si="220"/>
        <v>1.1229913034866206E-3</v>
      </c>
      <c r="U494" s="69"/>
      <c r="V494" s="81">
        <f t="shared" si="227"/>
        <v>383</v>
      </c>
      <c r="W494" s="287"/>
      <c r="X494" s="287"/>
      <c r="Y494" s="287"/>
      <c r="Z494" s="287"/>
      <c r="AA494" s="287"/>
      <c r="AB494" s="287"/>
      <c r="AC494" s="287"/>
      <c r="AD494" s="287"/>
      <c r="AE494" s="287"/>
      <c r="AF494" s="287"/>
      <c r="AG494" s="287"/>
      <c r="AH494" s="287"/>
      <c r="AI494" s="287"/>
      <c r="AJ494" s="287"/>
      <c r="AK494" s="72"/>
      <c r="AL494" s="72"/>
    </row>
    <row r="495" spans="2:38" s="68" customFormat="1" ht="15" thickBot="1">
      <c r="B495" s="95" t="s">
        <v>1476</v>
      </c>
      <c r="C495" s="96" t="s">
        <v>1773</v>
      </c>
      <c r="D495" s="96" t="s">
        <v>1774</v>
      </c>
      <c r="E495" s="73"/>
      <c r="F495" s="84">
        <f>SUM(F488:F494)</f>
        <v>33070</v>
      </c>
      <c r="G495" s="84">
        <f>SUM(G488:G494)</f>
        <v>150765</v>
      </c>
      <c r="H495" s="159">
        <f t="shared" si="223"/>
        <v>4.5589658300574536</v>
      </c>
      <c r="J495" s="95"/>
      <c r="L495" s="84">
        <f>SUM(L488:L494)</f>
        <v>157656.58273140001</v>
      </c>
      <c r="N495" s="84">
        <f>SUM(N488:N494)</f>
        <v>87586.990406333323</v>
      </c>
      <c r="P495" s="248">
        <f>SUM(P488:P494)</f>
        <v>87720</v>
      </c>
      <c r="Q495" s="69"/>
      <c r="R495" s="252">
        <f t="shared" si="219"/>
        <v>133.00959366667666</v>
      </c>
      <c r="S495" s="77"/>
      <c r="T495" s="85">
        <f t="shared" si="220"/>
        <v>1.5185998862344615E-3</v>
      </c>
      <c r="U495" s="69"/>
      <c r="V495" s="248">
        <f>SUM(V488:V494)</f>
        <v>2193</v>
      </c>
      <c r="W495" s="266"/>
      <c r="X495" s="266"/>
      <c r="Y495" s="266"/>
      <c r="Z495" s="266"/>
      <c r="AA495" s="266"/>
      <c r="AB495" s="266"/>
      <c r="AC495" s="266"/>
      <c r="AD495" s="266"/>
      <c r="AE495" s="266"/>
      <c r="AF495" s="266"/>
      <c r="AG495" s="266"/>
      <c r="AH495" s="266"/>
      <c r="AI495" s="266"/>
      <c r="AJ495" s="266"/>
      <c r="AK495" s="72"/>
      <c r="AL495" s="72"/>
    </row>
    <row r="496" spans="2:38" s="68" customFormat="1">
      <c r="B496" s="68" t="s">
        <v>1476</v>
      </c>
      <c r="C496" s="73" t="s">
        <v>1773</v>
      </c>
      <c r="D496" s="73" t="s">
        <v>1863</v>
      </c>
      <c r="E496" s="73" t="s">
        <v>1780</v>
      </c>
      <c r="F496" s="102">
        <v>5121</v>
      </c>
      <c r="G496" s="102">
        <v>21941</v>
      </c>
      <c r="H496" s="80">
        <f t="shared" si="223"/>
        <v>4.2845147432142161</v>
      </c>
      <c r="J496" s="104">
        <f t="shared" ref="J496:J501" si="228">$J$36</f>
        <v>2.2599999999999999E-2</v>
      </c>
      <c r="L496" s="69">
        <f t="shared" ref="L496:L501" si="229">G496*((1+J496)^2)</f>
        <v>22943.939785160001</v>
      </c>
      <c r="N496" s="69">
        <f t="shared" ref="N496:N501" si="230">L496/$N$6</f>
        <v>12746.633213977777</v>
      </c>
      <c r="P496" s="81">
        <f t="shared" si="221"/>
        <v>12760</v>
      </c>
      <c r="Q496" s="69"/>
      <c r="R496" s="74">
        <f t="shared" si="219"/>
        <v>13.366786022223096</v>
      </c>
      <c r="S496" s="77"/>
      <c r="T496" s="75">
        <f t="shared" si="220"/>
        <v>1.048652283142914E-3</v>
      </c>
      <c r="U496" s="69"/>
      <c r="V496" s="81">
        <f t="shared" ref="V496:V501" si="231">P496/40</f>
        <v>319</v>
      </c>
      <c r="W496" s="287"/>
      <c r="X496" s="287"/>
      <c r="Y496" s="287"/>
      <c r="Z496" s="287"/>
      <c r="AA496" s="287"/>
      <c r="AB496" s="287"/>
      <c r="AC496" s="287"/>
      <c r="AD496" s="287"/>
      <c r="AE496" s="287"/>
      <c r="AF496" s="287"/>
      <c r="AG496" s="287"/>
      <c r="AH496" s="287"/>
      <c r="AI496" s="287"/>
      <c r="AJ496" s="287"/>
      <c r="AK496" s="72"/>
      <c r="AL496" s="72"/>
    </row>
    <row r="497" spans="2:38" s="68" customFormat="1">
      <c r="B497" s="68" t="s">
        <v>1476</v>
      </c>
      <c r="C497" s="73" t="s">
        <v>1773</v>
      </c>
      <c r="D497" s="73" t="s">
        <v>1863</v>
      </c>
      <c r="E497" s="73" t="s">
        <v>1781</v>
      </c>
      <c r="F497" s="102">
        <v>5364</v>
      </c>
      <c r="G497" s="102">
        <v>21973</v>
      </c>
      <c r="H497" s="80">
        <f t="shared" si="223"/>
        <v>4.0963832960477253</v>
      </c>
      <c r="J497" s="104">
        <f t="shared" si="228"/>
        <v>2.2599999999999999E-2</v>
      </c>
      <c r="L497" s="69">
        <f t="shared" si="229"/>
        <v>22977.402529479998</v>
      </c>
      <c r="N497" s="69">
        <f t="shared" si="230"/>
        <v>12765.223627488887</v>
      </c>
      <c r="P497" s="81">
        <f t="shared" si="221"/>
        <v>12800</v>
      </c>
      <c r="Q497" s="69"/>
      <c r="R497" s="74">
        <f t="shared" si="219"/>
        <v>34.77637251111264</v>
      </c>
      <c r="S497" s="77"/>
      <c r="T497" s="75">
        <f t="shared" si="220"/>
        <v>2.7243057799805799E-3</v>
      </c>
      <c r="U497" s="69"/>
      <c r="V497" s="81">
        <f t="shared" si="231"/>
        <v>320</v>
      </c>
      <c r="W497" s="287"/>
      <c r="X497" s="287"/>
      <c r="Y497" s="287"/>
      <c r="Z497" s="287"/>
      <c r="AA497" s="287"/>
      <c r="AB497" s="287"/>
      <c r="AC497" s="287"/>
      <c r="AD497" s="287"/>
      <c r="AE497" s="287"/>
      <c r="AF497" s="287"/>
      <c r="AG497" s="287"/>
      <c r="AH497" s="287"/>
      <c r="AI497" s="287"/>
      <c r="AJ497" s="287"/>
      <c r="AK497" s="72"/>
      <c r="AL497" s="72"/>
    </row>
    <row r="498" spans="2:38" s="68" customFormat="1">
      <c r="B498" s="68" t="s">
        <v>1476</v>
      </c>
      <c r="C498" s="73" t="s">
        <v>1773</v>
      </c>
      <c r="D498" s="73" t="s">
        <v>1863</v>
      </c>
      <c r="E498" s="73" t="s">
        <v>1782</v>
      </c>
      <c r="F498" s="102">
        <v>16861</v>
      </c>
      <c r="G498" s="102">
        <v>55519</v>
      </c>
      <c r="H498" s="80">
        <f t="shared" si="223"/>
        <v>3.2927465749362432</v>
      </c>
      <c r="J498" s="104">
        <f t="shared" si="228"/>
        <v>2.2599999999999999E-2</v>
      </c>
      <c r="L498" s="69">
        <f t="shared" si="229"/>
        <v>58056.81568444</v>
      </c>
      <c r="N498" s="69">
        <f t="shared" si="230"/>
        <v>32253.786491355553</v>
      </c>
      <c r="P498" s="81">
        <f t="shared" si="221"/>
        <v>32280</v>
      </c>
      <c r="Q498" s="69"/>
      <c r="R498" s="74">
        <f t="shared" si="219"/>
        <v>26.213508644446847</v>
      </c>
      <c r="S498" s="77"/>
      <c r="T498" s="75">
        <f t="shared" si="220"/>
        <v>8.1272655077171854E-4</v>
      </c>
      <c r="U498" s="69"/>
      <c r="V498" s="81">
        <f t="shared" si="231"/>
        <v>807</v>
      </c>
      <c r="W498" s="287"/>
      <c r="X498" s="287"/>
      <c r="Y498" s="287"/>
      <c r="Z498" s="287"/>
      <c r="AA498" s="287"/>
      <c r="AB498" s="287"/>
      <c r="AC498" s="287"/>
      <c r="AD498" s="287"/>
      <c r="AE498" s="287"/>
      <c r="AF498" s="287"/>
      <c r="AG498" s="287"/>
      <c r="AH498" s="287"/>
      <c r="AI498" s="287"/>
      <c r="AJ498" s="287"/>
      <c r="AK498" s="72"/>
      <c r="AL498" s="72"/>
    </row>
    <row r="499" spans="2:38" s="68" customFormat="1">
      <c r="B499" s="68" t="s">
        <v>1476</v>
      </c>
      <c r="C499" s="73" t="s">
        <v>1773</v>
      </c>
      <c r="D499" s="73" t="s">
        <v>1863</v>
      </c>
      <c r="E499" s="73" t="s">
        <v>1783</v>
      </c>
      <c r="F499" s="102">
        <v>9813</v>
      </c>
      <c r="G499" s="102">
        <v>34014</v>
      </c>
      <c r="H499" s="80">
        <f t="shared" si="223"/>
        <v>3.4662182818709875</v>
      </c>
      <c r="J499" s="104">
        <f t="shared" si="228"/>
        <v>2.2599999999999999E-2</v>
      </c>
      <c r="L499" s="69">
        <f t="shared" si="229"/>
        <v>35568.805790639999</v>
      </c>
      <c r="N499" s="69">
        <f t="shared" si="230"/>
        <v>19760.447661466667</v>
      </c>
      <c r="P499" s="81">
        <f t="shared" si="221"/>
        <v>19800</v>
      </c>
      <c r="Q499" s="69"/>
      <c r="R499" s="74">
        <f t="shared" si="219"/>
        <v>39.552338533332659</v>
      </c>
      <c r="S499" s="77"/>
      <c r="T499" s="75">
        <f t="shared" si="220"/>
        <v>2.0015912195380393E-3</v>
      </c>
      <c r="U499" s="69"/>
      <c r="V499" s="81">
        <f t="shared" si="231"/>
        <v>495</v>
      </c>
      <c r="W499" s="287"/>
      <c r="X499" s="287"/>
      <c r="Y499" s="287"/>
      <c r="Z499" s="287"/>
      <c r="AA499" s="287"/>
      <c r="AB499" s="287"/>
      <c r="AC499" s="287"/>
      <c r="AD499" s="287"/>
      <c r="AE499" s="287"/>
      <c r="AF499" s="287"/>
      <c r="AG499" s="287"/>
      <c r="AH499" s="287"/>
      <c r="AI499" s="287"/>
      <c r="AJ499" s="287"/>
      <c r="AK499" s="72"/>
      <c r="AL499" s="72"/>
    </row>
    <row r="500" spans="2:38" s="68" customFormat="1">
      <c r="B500" s="68" t="s">
        <v>1476</v>
      </c>
      <c r="C500" s="73" t="s">
        <v>1773</v>
      </c>
      <c r="D500" s="73" t="s">
        <v>1863</v>
      </c>
      <c r="E500" s="73" t="s">
        <v>1784</v>
      </c>
      <c r="F500" s="102">
        <v>8726</v>
      </c>
      <c r="G500" s="102">
        <v>38252</v>
      </c>
      <c r="H500" s="80">
        <f t="shared" si="223"/>
        <v>4.3836809534723811</v>
      </c>
      <c r="J500" s="104">
        <f t="shared" si="228"/>
        <v>2.2599999999999999E-2</v>
      </c>
      <c r="L500" s="69">
        <f t="shared" si="229"/>
        <v>40000.527991520001</v>
      </c>
      <c r="N500" s="69">
        <f t="shared" si="230"/>
        <v>22222.515550844444</v>
      </c>
      <c r="P500" s="81">
        <f t="shared" si="221"/>
        <v>22240</v>
      </c>
      <c r="Q500" s="69"/>
      <c r="R500" s="74">
        <f t="shared" si="219"/>
        <v>17.484449155555922</v>
      </c>
      <c r="S500" s="77"/>
      <c r="T500" s="75">
        <f t="shared" si="220"/>
        <v>7.8678982654110561E-4</v>
      </c>
      <c r="U500" s="69"/>
      <c r="V500" s="81">
        <f t="shared" si="231"/>
        <v>556</v>
      </c>
      <c r="W500" s="287"/>
      <c r="X500" s="287"/>
      <c r="Y500" s="287"/>
      <c r="Z500" s="287"/>
      <c r="AA500" s="287"/>
      <c r="AB500" s="287"/>
      <c r="AC500" s="287"/>
      <c r="AD500" s="287"/>
      <c r="AE500" s="287"/>
      <c r="AF500" s="287"/>
      <c r="AG500" s="287"/>
      <c r="AH500" s="287"/>
      <c r="AI500" s="287"/>
      <c r="AJ500" s="287"/>
      <c r="AK500" s="72"/>
      <c r="AL500" s="72"/>
    </row>
    <row r="501" spans="2:38" s="68" customFormat="1">
      <c r="B501" s="68" t="s">
        <v>1476</v>
      </c>
      <c r="C501" s="73" t="s">
        <v>1773</v>
      </c>
      <c r="D501" s="73" t="s">
        <v>1863</v>
      </c>
      <c r="E501" s="73" t="s">
        <v>1785</v>
      </c>
      <c r="F501" s="102">
        <v>6536</v>
      </c>
      <c r="G501" s="102">
        <v>23314</v>
      </c>
      <c r="H501" s="80">
        <f t="shared" si="223"/>
        <v>3.5670134638922888</v>
      </c>
      <c r="J501" s="104">
        <f t="shared" si="228"/>
        <v>2.2599999999999999E-2</v>
      </c>
      <c r="L501" s="69">
        <f t="shared" si="229"/>
        <v>24379.700658639998</v>
      </c>
      <c r="N501" s="69">
        <f t="shared" si="230"/>
        <v>13544.278143688887</v>
      </c>
      <c r="P501" s="81">
        <f t="shared" si="221"/>
        <v>13560</v>
      </c>
      <c r="Q501" s="69"/>
      <c r="R501" s="74">
        <f t="shared" si="219"/>
        <v>15.721856311112788</v>
      </c>
      <c r="S501" s="77"/>
      <c r="T501" s="75">
        <f t="shared" si="220"/>
        <v>1.1607747673462072E-3</v>
      </c>
      <c r="U501" s="69"/>
      <c r="V501" s="81">
        <f t="shared" si="231"/>
        <v>339</v>
      </c>
      <c r="W501" s="287"/>
      <c r="X501" s="287"/>
      <c r="Y501" s="287"/>
      <c r="Z501" s="287"/>
      <c r="AA501" s="287"/>
      <c r="AB501" s="287"/>
      <c r="AC501" s="287"/>
      <c r="AD501" s="287"/>
      <c r="AE501" s="287"/>
      <c r="AF501" s="287"/>
      <c r="AG501" s="287"/>
      <c r="AH501" s="287"/>
      <c r="AI501" s="287"/>
      <c r="AJ501" s="287"/>
      <c r="AK501" s="72"/>
      <c r="AL501" s="72"/>
    </row>
    <row r="502" spans="2:38" s="68" customFormat="1" ht="15" thickBot="1">
      <c r="B502" s="95" t="s">
        <v>1476</v>
      </c>
      <c r="C502" s="96" t="s">
        <v>1773</v>
      </c>
      <c r="D502" s="96" t="s">
        <v>1863</v>
      </c>
      <c r="E502" s="73"/>
      <c r="F502" s="84">
        <f>SUM(F496:F501)</f>
        <v>52421</v>
      </c>
      <c r="G502" s="84">
        <f>SUM(G496:G501)</f>
        <v>195013</v>
      </c>
      <c r="H502" s="159">
        <f t="shared" si="223"/>
        <v>3.7201312451116917</v>
      </c>
      <c r="J502" s="95"/>
      <c r="L502" s="84">
        <f>SUM(L496:L501)</f>
        <v>203927.19243988002</v>
      </c>
      <c r="N502" s="84">
        <f>SUM(N496:N501)</f>
        <v>113292.88468882222</v>
      </c>
      <c r="P502" s="248">
        <f>SUM(P496:P501)</f>
        <v>113440</v>
      </c>
      <c r="Q502" s="69"/>
      <c r="R502" s="252">
        <f t="shared" si="219"/>
        <v>147.11531117778213</v>
      </c>
      <c r="S502" s="77"/>
      <c r="T502" s="85">
        <f t="shared" si="220"/>
        <v>1.2985397236716042E-3</v>
      </c>
      <c r="U502" s="69"/>
      <c r="V502" s="248">
        <f>SUM(V496:V501)</f>
        <v>2836</v>
      </c>
      <c r="W502" s="266"/>
      <c r="X502" s="266"/>
      <c r="Y502" s="266"/>
      <c r="Z502" s="266"/>
      <c r="AA502" s="266"/>
      <c r="AB502" s="266"/>
      <c r="AC502" s="266"/>
      <c r="AD502" s="266"/>
      <c r="AE502" s="266"/>
      <c r="AF502" s="266"/>
      <c r="AG502" s="266"/>
      <c r="AH502" s="266"/>
      <c r="AI502" s="266"/>
      <c r="AJ502" s="266"/>
      <c r="AK502" s="72"/>
      <c r="AL502" s="72"/>
    </row>
    <row r="503" spans="2:38" s="68" customFormat="1">
      <c r="B503" s="68" t="s">
        <v>1476</v>
      </c>
      <c r="C503" s="73" t="s">
        <v>1773</v>
      </c>
      <c r="D503" s="73" t="s">
        <v>1786</v>
      </c>
      <c r="E503" s="73" t="s">
        <v>1787</v>
      </c>
      <c r="F503" s="102">
        <v>7526</v>
      </c>
      <c r="G503" s="102">
        <v>35202</v>
      </c>
      <c r="H503" s="80">
        <f t="shared" si="223"/>
        <v>4.677385065107627</v>
      </c>
      <c r="J503" s="104">
        <f>$J$36</f>
        <v>2.2599999999999999E-2</v>
      </c>
      <c r="L503" s="69">
        <f>G503*((1+J503)^2)</f>
        <v>36811.110173519999</v>
      </c>
      <c r="N503" s="69">
        <f>L503/$N$6</f>
        <v>20450.616763066664</v>
      </c>
      <c r="P503" s="81">
        <f t="shared" si="221"/>
        <v>20480</v>
      </c>
      <c r="Q503" s="69"/>
      <c r="R503" s="74">
        <f t="shared" si="219"/>
        <v>29.383236933335866</v>
      </c>
      <c r="S503" s="77"/>
      <c r="T503" s="75">
        <f t="shared" si="220"/>
        <v>1.4367897689228279E-3</v>
      </c>
      <c r="U503" s="69"/>
      <c r="V503" s="81">
        <f>P503/40</f>
        <v>512</v>
      </c>
      <c r="W503" s="287"/>
      <c r="X503" s="287"/>
      <c r="Y503" s="287"/>
      <c r="Z503" s="287"/>
      <c r="AA503" s="287"/>
      <c r="AB503" s="287"/>
      <c r="AC503" s="287"/>
      <c r="AD503" s="287"/>
      <c r="AE503" s="287"/>
      <c r="AF503" s="287"/>
      <c r="AG503" s="287"/>
      <c r="AH503" s="287"/>
      <c r="AI503" s="287"/>
      <c r="AJ503" s="287"/>
      <c r="AK503" s="72"/>
      <c r="AL503" s="72"/>
    </row>
    <row r="504" spans="2:38" s="68" customFormat="1">
      <c r="B504" s="68" t="s">
        <v>1476</v>
      </c>
      <c r="C504" s="73" t="s">
        <v>1773</v>
      </c>
      <c r="D504" s="73" t="s">
        <v>1786</v>
      </c>
      <c r="E504" s="73" t="s">
        <v>1788</v>
      </c>
      <c r="F504" s="102">
        <v>7182</v>
      </c>
      <c r="G504" s="102">
        <v>34798</v>
      </c>
      <c r="H504" s="80">
        <f t="shared" si="223"/>
        <v>4.8451684767474239</v>
      </c>
      <c r="J504" s="104">
        <f>$J$36</f>
        <v>2.2599999999999999E-2</v>
      </c>
      <c r="L504" s="69">
        <f>G504*((1+J504)^2)</f>
        <v>36388.64302648</v>
      </c>
      <c r="N504" s="69">
        <f>L504/$N$6</f>
        <v>20215.912792488889</v>
      </c>
      <c r="P504" s="81">
        <f t="shared" si="221"/>
        <v>20240</v>
      </c>
      <c r="Q504" s="69"/>
      <c r="R504" s="74">
        <f t="shared" si="219"/>
        <v>24.087207511111046</v>
      </c>
      <c r="S504" s="77"/>
      <c r="T504" s="75">
        <f t="shared" si="220"/>
        <v>1.1914973990222453E-3</v>
      </c>
      <c r="U504" s="69"/>
      <c r="V504" s="81">
        <f>P504/40</f>
        <v>506</v>
      </c>
      <c r="W504" s="287"/>
      <c r="X504" s="287"/>
      <c r="Y504" s="287"/>
      <c r="Z504" s="287"/>
      <c r="AA504" s="287"/>
      <c r="AB504" s="287"/>
      <c r="AC504" s="287"/>
      <c r="AD504" s="287"/>
      <c r="AE504" s="287"/>
      <c r="AF504" s="287"/>
      <c r="AG504" s="287"/>
      <c r="AH504" s="287"/>
      <c r="AI504" s="287"/>
      <c r="AJ504" s="287"/>
      <c r="AK504" s="72"/>
      <c r="AL504" s="72"/>
    </row>
    <row r="505" spans="2:38" s="68" customFormat="1">
      <c r="B505" s="68" t="s">
        <v>1476</v>
      </c>
      <c r="C505" s="73" t="s">
        <v>1773</v>
      </c>
      <c r="D505" s="73" t="s">
        <v>1786</v>
      </c>
      <c r="E505" s="73" t="s">
        <v>1789</v>
      </c>
      <c r="F505" s="102">
        <v>6881</v>
      </c>
      <c r="G505" s="102">
        <v>31539</v>
      </c>
      <c r="H505" s="80">
        <f t="shared" si="223"/>
        <v>4.5834907716901609</v>
      </c>
      <c r="J505" s="104">
        <f>$J$36</f>
        <v>2.2599999999999999E-2</v>
      </c>
      <c r="L505" s="69">
        <f>G505*((1+J505)^2)</f>
        <v>32980.67165964</v>
      </c>
      <c r="N505" s="69">
        <f>L505/$N$6</f>
        <v>18322.595366466667</v>
      </c>
      <c r="P505" s="81">
        <f t="shared" si="221"/>
        <v>18360</v>
      </c>
      <c r="Q505" s="69"/>
      <c r="R505" s="74">
        <f t="shared" si="219"/>
        <v>37.404633533333254</v>
      </c>
      <c r="S505" s="77"/>
      <c r="T505" s="75">
        <f t="shared" si="220"/>
        <v>2.041448429396079E-3</v>
      </c>
      <c r="U505" s="69"/>
      <c r="V505" s="81">
        <f>P505/40</f>
        <v>459</v>
      </c>
      <c r="W505" s="287"/>
      <c r="X505" s="287"/>
      <c r="Y505" s="287"/>
      <c r="Z505" s="287"/>
      <c r="AA505" s="287"/>
      <c r="AB505" s="287"/>
      <c r="AC505" s="287"/>
      <c r="AD505" s="287"/>
      <c r="AE505" s="287"/>
      <c r="AF505" s="287"/>
      <c r="AG505" s="287"/>
      <c r="AH505" s="287"/>
      <c r="AI505" s="287"/>
      <c r="AJ505" s="287"/>
      <c r="AK505" s="72"/>
      <c r="AL505" s="72"/>
    </row>
    <row r="506" spans="2:38" s="68" customFormat="1">
      <c r="B506" s="68" t="s">
        <v>1476</v>
      </c>
      <c r="C506" s="73" t="s">
        <v>1773</v>
      </c>
      <c r="D506" s="73" t="s">
        <v>1786</v>
      </c>
      <c r="E506" s="73" t="s">
        <v>1790</v>
      </c>
      <c r="F506" s="102">
        <v>6084</v>
      </c>
      <c r="G506" s="102">
        <v>26827</v>
      </c>
      <c r="H506" s="80">
        <f t="shared" si="223"/>
        <v>4.4094345825115058</v>
      </c>
      <c r="J506" s="104">
        <f>$J$36</f>
        <v>2.2599999999999999E-2</v>
      </c>
      <c r="L506" s="69">
        <f>G506*((1+J506)^2)</f>
        <v>28053.282558520001</v>
      </c>
      <c r="N506" s="69">
        <f>L506/$N$6</f>
        <v>15585.156976955555</v>
      </c>
      <c r="P506" s="81">
        <f t="shared" si="221"/>
        <v>15600</v>
      </c>
      <c r="Q506" s="69"/>
      <c r="R506" s="74">
        <f t="shared" si="219"/>
        <v>14.843023044444635</v>
      </c>
      <c r="S506" s="77"/>
      <c r="T506" s="75">
        <f t="shared" si="220"/>
        <v>9.5238200464658454E-4</v>
      </c>
      <c r="U506" s="69"/>
      <c r="V506" s="81">
        <f>P506/40</f>
        <v>390</v>
      </c>
      <c r="W506" s="287"/>
      <c r="X506" s="287"/>
      <c r="Y506" s="287"/>
      <c r="Z506" s="287"/>
      <c r="AA506" s="287"/>
      <c r="AB506" s="287"/>
      <c r="AC506" s="287"/>
      <c r="AD506" s="287"/>
      <c r="AE506" s="287"/>
      <c r="AF506" s="287"/>
      <c r="AG506" s="287"/>
      <c r="AH506" s="287"/>
      <c r="AI506" s="287"/>
      <c r="AJ506" s="287"/>
      <c r="AK506" s="72"/>
      <c r="AL506" s="72"/>
    </row>
    <row r="507" spans="2:38" s="68" customFormat="1" ht="15" thickBot="1">
      <c r="B507" s="95" t="s">
        <v>1476</v>
      </c>
      <c r="C507" s="96" t="s">
        <v>1773</v>
      </c>
      <c r="D507" s="96" t="s">
        <v>1786</v>
      </c>
      <c r="E507" s="73"/>
      <c r="F507" s="84">
        <f>SUM(F503:F506)</f>
        <v>27673</v>
      </c>
      <c r="G507" s="84">
        <f>SUM(G503:G506)</f>
        <v>128366</v>
      </c>
      <c r="H507" s="159">
        <f t="shared" si="223"/>
        <v>4.6386730748382901</v>
      </c>
      <c r="J507" s="95"/>
      <c r="L507" s="84">
        <f>SUM(L503:L506)</f>
        <v>134233.70741816002</v>
      </c>
      <c r="N507" s="84">
        <f>SUM(N503:N506)</f>
        <v>74574.281898977773</v>
      </c>
      <c r="P507" s="248">
        <f>SUM(P503:P506)</f>
        <v>74680</v>
      </c>
      <c r="Q507" s="69"/>
      <c r="R507" s="252">
        <f t="shared" si="219"/>
        <v>105.71810102222662</v>
      </c>
      <c r="S507" s="77"/>
      <c r="T507" s="85">
        <f t="shared" si="220"/>
        <v>1.4176214417382911E-3</v>
      </c>
      <c r="U507" s="69"/>
      <c r="V507" s="248">
        <f>SUM(V503:V506)</f>
        <v>1867</v>
      </c>
      <c r="W507" s="266"/>
      <c r="X507" s="266"/>
      <c r="Y507" s="266"/>
      <c r="Z507" s="266"/>
      <c r="AA507" s="266"/>
      <c r="AB507" s="266"/>
      <c r="AC507" s="266"/>
      <c r="AD507" s="266"/>
      <c r="AE507" s="266"/>
      <c r="AF507" s="266"/>
      <c r="AG507" s="266"/>
      <c r="AH507" s="266"/>
      <c r="AI507" s="266"/>
      <c r="AJ507" s="266"/>
      <c r="AK507" s="72"/>
      <c r="AL507" s="72"/>
    </row>
    <row r="508" spans="2:38" s="68" customFormat="1" ht="15" thickBot="1">
      <c r="C508" s="73"/>
      <c r="D508" s="73"/>
      <c r="E508" s="73"/>
      <c r="F508" s="249">
        <f>F507+F502+F495</f>
        <v>113164</v>
      </c>
      <c r="G508" s="249">
        <f>G507+G502+G495</f>
        <v>474144</v>
      </c>
      <c r="H508" s="161">
        <f t="shared" si="223"/>
        <v>4.1898837085999077</v>
      </c>
      <c r="J508" s="188"/>
      <c r="L508" s="249">
        <f>L507+L502+L495</f>
        <v>495817.48258944007</v>
      </c>
      <c r="N508" s="249">
        <f>N507+N502+N495</f>
        <v>275454.15699413331</v>
      </c>
      <c r="P508" s="250">
        <f>P507+P502+P495</f>
        <v>275840</v>
      </c>
      <c r="Q508" s="69"/>
      <c r="R508" s="253">
        <f t="shared" si="219"/>
        <v>385.84300586668542</v>
      </c>
      <c r="S508" s="77"/>
      <c r="T508" s="86">
        <f t="shared" si="220"/>
        <v>1.4007521617286872E-3</v>
      </c>
      <c r="U508" s="69"/>
      <c r="V508" s="250">
        <f>V507+V502+V495</f>
        <v>6896</v>
      </c>
      <c r="W508" s="266"/>
      <c r="X508" s="266"/>
      <c r="Y508" s="266"/>
      <c r="Z508" s="266"/>
      <c r="AA508" s="266"/>
      <c r="AB508" s="266"/>
      <c r="AC508" s="266"/>
      <c r="AD508" s="266"/>
      <c r="AE508" s="266"/>
      <c r="AF508" s="266"/>
      <c r="AG508" s="266"/>
      <c r="AH508" s="266"/>
      <c r="AI508" s="266"/>
      <c r="AJ508" s="266"/>
      <c r="AK508" s="72"/>
      <c r="AL508" s="72"/>
    </row>
    <row r="509" spans="2:38" s="68" customFormat="1">
      <c r="C509" s="73"/>
      <c r="D509" s="73"/>
      <c r="E509" s="73"/>
      <c r="F509" s="76"/>
      <c r="G509" s="76"/>
      <c r="H509" s="80"/>
      <c r="J509" s="72"/>
      <c r="P509" s="81"/>
      <c r="Q509" s="69"/>
      <c r="R509" s="74"/>
      <c r="S509" s="77"/>
      <c r="T509" s="75"/>
      <c r="U509" s="69"/>
      <c r="V509" s="81"/>
      <c r="W509" s="287"/>
      <c r="X509" s="287"/>
      <c r="Y509" s="287"/>
      <c r="Z509" s="287"/>
      <c r="AA509" s="287"/>
      <c r="AB509" s="287"/>
      <c r="AC509" s="287"/>
      <c r="AD509" s="287"/>
      <c r="AE509" s="287"/>
      <c r="AF509" s="287"/>
      <c r="AG509" s="287"/>
      <c r="AH509" s="287"/>
      <c r="AI509" s="287"/>
      <c r="AJ509" s="287"/>
      <c r="AK509" s="72"/>
      <c r="AL509" s="72"/>
    </row>
    <row r="510" spans="2:38" s="68" customFormat="1">
      <c r="B510" s="68" t="s">
        <v>1476</v>
      </c>
      <c r="C510" s="73" t="s">
        <v>1791</v>
      </c>
      <c r="D510" s="73" t="s">
        <v>1792</v>
      </c>
      <c r="E510" s="73" t="s">
        <v>1793</v>
      </c>
      <c r="F510" s="102">
        <v>5917</v>
      </c>
      <c r="G510" s="102">
        <v>27887</v>
      </c>
      <c r="H510" s="80">
        <f t="shared" ref="H510:H522" si="232">G510/F510</f>
        <v>4.7130302518167992</v>
      </c>
      <c r="J510" s="104">
        <f t="shared" ref="J510:J521" si="233">$J$19</f>
        <v>1.1900000000000001E-2</v>
      </c>
      <c r="L510" s="69">
        <f t="shared" ref="L510:L521" si="234">G510*((1+J510)^2)</f>
        <v>28554.659678070002</v>
      </c>
      <c r="N510" s="69">
        <f t="shared" ref="N510:N521" si="235">L510/$N$6</f>
        <v>15863.699821150001</v>
      </c>
      <c r="P510" s="81">
        <f t="shared" si="221"/>
        <v>15880</v>
      </c>
      <c r="Q510" s="69"/>
      <c r="R510" s="74">
        <f t="shared" si="219"/>
        <v>16.300178849998701</v>
      </c>
      <c r="S510" s="77"/>
      <c r="T510" s="75">
        <f t="shared" si="220"/>
        <v>1.0275143272861715E-3</v>
      </c>
      <c r="U510" s="69"/>
      <c r="V510" s="81">
        <f t="shared" ref="V510:V521" si="236">P510/40</f>
        <v>397</v>
      </c>
      <c r="W510" s="287"/>
      <c r="X510" s="287"/>
      <c r="Y510" s="287"/>
      <c r="Z510" s="287"/>
      <c r="AA510" s="287"/>
      <c r="AB510" s="287"/>
      <c r="AC510" s="287"/>
      <c r="AD510" s="287"/>
      <c r="AE510" s="287"/>
      <c r="AF510" s="287"/>
      <c r="AG510" s="287"/>
      <c r="AH510" s="287"/>
      <c r="AI510" s="287"/>
      <c r="AJ510" s="287"/>
      <c r="AK510" s="72"/>
      <c r="AL510" s="72"/>
    </row>
    <row r="511" spans="2:38" s="68" customFormat="1">
      <c r="B511" s="68" t="s">
        <v>1476</v>
      </c>
      <c r="C511" s="73" t="s">
        <v>1791</v>
      </c>
      <c r="D511" s="73" t="s">
        <v>1792</v>
      </c>
      <c r="E511" s="73" t="s">
        <v>1483</v>
      </c>
      <c r="F511" s="102">
        <v>2480</v>
      </c>
      <c r="G511" s="102">
        <v>11424</v>
      </c>
      <c r="H511" s="80">
        <f t="shared" si="232"/>
        <v>4.6064516129032258</v>
      </c>
      <c r="J511" s="104">
        <f t="shared" si="233"/>
        <v>1.1900000000000001E-2</v>
      </c>
      <c r="L511" s="69">
        <f t="shared" si="234"/>
        <v>11697.508952640001</v>
      </c>
      <c r="N511" s="69">
        <f t="shared" si="235"/>
        <v>6498.6160848</v>
      </c>
      <c r="P511" s="81">
        <f t="shared" si="221"/>
        <v>6520</v>
      </c>
      <c r="Q511" s="69"/>
      <c r="R511" s="74">
        <f t="shared" si="219"/>
        <v>21.383915200000047</v>
      </c>
      <c r="S511" s="77"/>
      <c r="T511" s="75">
        <f t="shared" si="220"/>
        <v>3.2905336953226332E-3</v>
      </c>
      <c r="U511" s="69"/>
      <c r="V511" s="81">
        <f t="shared" si="236"/>
        <v>163</v>
      </c>
      <c r="W511" s="287"/>
      <c r="X511" s="287"/>
      <c r="Y511" s="287"/>
      <c r="Z511" s="287"/>
      <c r="AA511" s="287"/>
      <c r="AB511" s="287"/>
      <c r="AC511" s="287"/>
      <c r="AD511" s="287"/>
      <c r="AE511" s="287"/>
      <c r="AF511" s="287"/>
      <c r="AG511" s="287"/>
      <c r="AH511" s="287"/>
      <c r="AI511" s="287"/>
      <c r="AJ511" s="287"/>
      <c r="AK511" s="72"/>
      <c r="AL511" s="72"/>
    </row>
    <row r="512" spans="2:38" s="68" customFormat="1">
      <c r="B512" s="68" t="s">
        <v>1476</v>
      </c>
      <c r="C512" s="73" t="s">
        <v>1791</v>
      </c>
      <c r="D512" s="73" t="s">
        <v>1792</v>
      </c>
      <c r="E512" s="73" t="s">
        <v>1794</v>
      </c>
      <c r="F512" s="102">
        <v>4012</v>
      </c>
      <c r="G512" s="102">
        <v>18374</v>
      </c>
      <c r="H512" s="80">
        <f t="shared" si="232"/>
        <v>4.5797607178464608</v>
      </c>
      <c r="J512" s="104">
        <f t="shared" si="233"/>
        <v>1.1900000000000001E-2</v>
      </c>
      <c r="L512" s="69">
        <f t="shared" si="234"/>
        <v>18813.90314214</v>
      </c>
      <c r="N512" s="69">
        <f t="shared" si="235"/>
        <v>10452.1684123</v>
      </c>
      <c r="P512" s="81">
        <f t="shared" si="221"/>
        <v>10480</v>
      </c>
      <c r="Q512" s="69"/>
      <c r="R512" s="74">
        <f t="shared" si="219"/>
        <v>27.831587700000455</v>
      </c>
      <c r="S512" s="77"/>
      <c r="T512" s="75">
        <f t="shared" si="220"/>
        <v>2.6627572961079103E-3</v>
      </c>
      <c r="U512" s="69"/>
      <c r="V512" s="81">
        <f t="shared" si="236"/>
        <v>262</v>
      </c>
      <c r="W512" s="287"/>
      <c r="X512" s="287"/>
      <c r="Y512" s="287"/>
      <c r="Z512" s="287"/>
      <c r="AA512" s="287"/>
      <c r="AB512" s="287"/>
      <c r="AC512" s="287"/>
      <c r="AD512" s="287"/>
      <c r="AE512" s="287"/>
      <c r="AF512" s="287"/>
      <c r="AG512" s="287"/>
      <c r="AH512" s="287"/>
      <c r="AI512" s="287"/>
      <c r="AJ512" s="287"/>
      <c r="AK512" s="72"/>
      <c r="AL512" s="72"/>
    </row>
    <row r="513" spans="2:38" s="68" customFormat="1">
      <c r="B513" s="68" t="s">
        <v>1476</v>
      </c>
      <c r="C513" s="73" t="s">
        <v>1791</v>
      </c>
      <c r="D513" s="73" t="s">
        <v>1792</v>
      </c>
      <c r="E513" s="73" t="s">
        <v>1795</v>
      </c>
      <c r="F513" s="102">
        <v>2627</v>
      </c>
      <c r="G513" s="102">
        <v>12431</v>
      </c>
      <c r="H513" s="80">
        <f t="shared" si="232"/>
        <v>4.7320137038446894</v>
      </c>
      <c r="J513" s="104">
        <f t="shared" si="233"/>
        <v>1.1900000000000001E-2</v>
      </c>
      <c r="L513" s="69">
        <f t="shared" si="234"/>
        <v>12728.61815391</v>
      </c>
      <c r="N513" s="69">
        <f t="shared" si="235"/>
        <v>7071.4545299499996</v>
      </c>
      <c r="P513" s="81">
        <f t="shared" si="221"/>
        <v>7080</v>
      </c>
      <c r="Q513" s="69"/>
      <c r="R513" s="74">
        <f t="shared" si="219"/>
        <v>8.5454700500004037</v>
      </c>
      <c r="S513" s="77"/>
      <c r="T513" s="75">
        <f t="shared" si="220"/>
        <v>1.2084458740146671E-3</v>
      </c>
      <c r="U513" s="69"/>
      <c r="V513" s="81">
        <f t="shared" si="236"/>
        <v>177</v>
      </c>
      <c r="W513" s="287"/>
      <c r="X513" s="287"/>
      <c r="Y513" s="287"/>
      <c r="Z513" s="287"/>
      <c r="AA513" s="287"/>
      <c r="AB513" s="287"/>
      <c r="AC513" s="287"/>
      <c r="AD513" s="287"/>
      <c r="AE513" s="287"/>
      <c r="AF513" s="287"/>
      <c r="AG513" s="287"/>
      <c r="AH513" s="287"/>
      <c r="AI513" s="287"/>
      <c r="AJ513" s="287"/>
      <c r="AK513" s="72"/>
      <c r="AL513" s="72"/>
    </row>
    <row r="514" spans="2:38" s="68" customFormat="1">
      <c r="B514" s="68" t="s">
        <v>1476</v>
      </c>
      <c r="C514" s="73" t="s">
        <v>1791</v>
      </c>
      <c r="D514" s="73" t="s">
        <v>1792</v>
      </c>
      <c r="E514" s="73" t="s">
        <v>1796</v>
      </c>
      <c r="F514" s="102">
        <v>1394</v>
      </c>
      <c r="G514" s="102">
        <v>5800</v>
      </c>
      <c r="H514" s="80">
        <f t="shared" si="232"/>
        <v>4.1606886657101869</v>
      </c>
      <c r="J514" s="104">
        <f t="shared" si="233"/>
        <v>1.1900000000000001E-2</v>
      </c>
      <c r="L514" s="69">
        <f t="shared" si="234"/>
        <v>5938.8613380000006</v>
      </c>
      <c r="N514" s="69">
        <f t="shared" si="235"/>
        <v>3299.3674100000003</v>
      </c>
      <c r="P514" s="81">
        <f t="shared" si="221"/>
        <v>3320</v>
      </c>
      <c r="Q514" s="69"/>
      <c r="R514" s="74">
        <f t="shared" si="219"/>
        <v>20.632589999999709</v>
      </c>
      <c r="S514" s="77"/>
      <c r="T514" s="75">
        <f t="shared" si="220"/>
        <v>6.2534987578117913E-3</v>
      </c>
      <c r="U514" s="69"/>
      <c r="V514" s="81">
        <f t="shared" si="236"/>
        <v>83</v>
      </c>
      <c r="W514" s="287"/>
      <c r="X514" s="287"/>
      <c r="Y514" s="287"/>
      <c r="Z514" s="287"/>
      <c r="AA514" s="287"/>
      <c r="AB514" s="287"/>
      <c r="AC514" s="287"/>
      <c r="AD514" s="287"/>
      <c r="AE514" s="287"/>
      <c r="AF514" s="287"/>
      <c r="AG514" s="287"/>
      <c r="AH514" s="287"/>
      <c r="AI514" s="287"/>
      <c r="AJ514" s="287"/>
      <c r="AK514" s="72"/>
      <c r="AL514" s="72"/>
    </row>
    <row r="515" spans="2:38" s="68" customFormat="1">
      <c r="B515" s="68" t="s">
        <v>1476</v>
      </c>
      <c r="C515" s="73" t="s">
        <v>1791</v>
      </c>
      <c r="D515" s="73" t="s">
        <v>1792</v>
      </c>
      <c r="E515" s="73" t="s">
        <v>1797</v>
      </c>
      <c r="F515" s="102">
        <v>3792</v>
      </c>
      <c r="G515" s="102">
        <v>17714</v>
      </c>
      <c r="H515" s="80">
        <f t="shared" si="232"/>
        <v>4.6714135021097043</v>
      </c>
      <c r="J515" s="104">
        <f t="shared" si="233"/>
        <v>1.1900000000000001E-2</v>
      </c>
      <c r="L515" s="69">
        <f t="shared" si="234"/>
        <v>18138.101679540003</v>
      </c>
      <c r="N515" s="69">
        <f t="shared" si="235"/>
        <v>10076.723155300002</v>
      </c>
      <c r="P515" s="81">
        <f t="shared" si="221"/>
        <v>10080</v>
      </c>
      <c r="Q515" s="69"/>
      <c r="R515" s="74">
        <f t="shared" si="219"/>
        <v>3.276844699998037</v>
      </c>
      <c r="S515" s="77"/>
      <c r="T515" s="75">
        <f t="shared" si="220"/>
        <v>3.2518951344560182E-4</v>
      </c>
      <c r="U515" s="69"/>
      <c r="V515" s="81">
        <f t="shared" si="236"/>
        <v>252</v>
      </c>
      <c r="W515" s="287"/>
      <c r="X515" s="287"/>
      <c r="Y515" s="287"/>
      <c r="Z515" s="287"/>
      <c r="AA515" s="287"/>
      <c r="AB515" s="287"/>
      <c r="AC515" s="287"/>
      <c r="AD515" s="287"/>
      <c r="AE515" s="287"/>
      <c r="AF515" s="287"/>
      <c r="AG515" s="287"/>
      <c r="AH515" s="287"/>
      <c r="AI515" s="287"/>
      <c r="AJ515" s="287"/>
      <c r="AK515" s="72"/>
      <c r="AL515" s="72"/>
    </row>
    <row r="516" spans="2:38" s="68" customFormat="1">
      <c r="B516" s="68" t="s">
        <v>1476</v>
      </c>
      <c r="C516" s="73" t="s">
        <v>1791</v>
      </c>
      <c r="D516" s="73" t="s">
        <v>1792</v>
      </c>
      <c r="E516" s="73" t="s">
        <v>1798</v>
      </c>
      <c r="F516" s="102">
        <v>4418</v>
      </c>
      <c r="G516" s="102">
        <v>20359</v>
      </c>
      <c r="H516" s="80">
        <f t="shared" si="232"/>
        <v>4.6081937528293349</v>
      </c>
      <c r="J516" s="104">
        <f t="shared" si="233"/>
        <v>1.1900000000000001E-2</v>
      </c>
      <c r="L516" s="69">
        <f t="shared" si="234"/>
        <v>20846.427237989999</v>
      </c>
      <c r="N516" s="69">
        <f t="shared" si="235"/>
        <v>11581.34846555</v>
      </c>
      <c r="P516" s="81">
        <f t="shared" si="221"/>
        <v>11600</v>
      </c>
      <c r="Q516" s="69"/>
      <c r="R516" s="74">
        <f t="shared" si="219"/>
        <v>18.651534450000327</v>
      </c>
      <c r="S516" s="77"/>
      <c r="T516" s="75">
        <f t="shared" si="220"/>
        <v>1.6104803776072689E-3</v>
      </c>
      <c r="U516" s="69"/>
      <c r="V516" s="81">
        <f t="shared" si="236"/>
        <v>290</v>
      </c>
      <c r="W516" s="287"/>
      <c r="X516" s="287"/>
      <c r="Y516" s="287"/>
      <c r="Z516" s="287"/>
      <c r="AA516" s="287"/>
      <c r="AB516" s="287"/>
      <c r="AC516" s="287"/>
      <c r="AD516" s="287"/>
      <c r="AE516" s="287"/>
      <c r="AF516" s="287"/>
      <c r="AG516" s="287"/>
      <c r="AH516" s="287"/>
      <c r="AI516" s="287"/>
      <c r="AJ516" s="287"/>
      <c r="AK516" s="72"/>
      <c r="AL516" s="72"/>
    </row>
    <row r="517" spans="2:38" s="68" customFormat="1">
      <c r="B517" s="68" t="s">
        <v>1476</v>
      </c>
      <c r="C517" s="73" t="s">
        <v>1791</v>
      </c>
      <c r="D517" s="73" t="s">
        <v>1792</v>
      </c>
      <c r="E517" s="73" t="s">
        <v>1799</v>
      </c>
      <c r="F517" s="102">
        <v>2356</v>
      </c>
      <c r="G517" s="102">
        <v>11225</v>
      </c>
      <c r="H517" s="80">
        <f t="shared" si="232"/>
        <v>4.7644312393887942</v>
      </c>
      <c r="J517" s="104">
        <f t="shared" si="233"/>
        <v>1.1900000000000001E-2</v>
      </c>
      <c r="L517" s="69">
        <f t="shared" si="234"/>
        <v>11493.744572250002</v>
      </c>
      <c r="N517" s="69">
        <f t="shared" si="235"/>
        <v>6385.4136512500008</v>
      </c>
      <c r="P517" s="81">
        <f t="shared" si="221"/>
        <v>6400</v>
      </c>
      <c r="Q517" s="69"/>
      <c r="R517" s="74">
        <f t="shared" si="219"/>
        <v>14.586348749999161</v>
      </c>
      <c r="S517" s="77"/>
      <c r="T517" s="75">
        <f t="shared" si="220"/>
        <v>2.2843232320812535E-3</v>
      </c>
      <c r="U517" s="69"/>
      <c r="V517" s="81">
        <f t="shared" si="236"/>
        <v>160</v>
      </c>
      <c r="W517" s="287"/>
      <c r="X517" s="287"/>
      <c r="Y517" s="287"/>
      <c r="Z517" s="287"/>
      <c r="AA517" s="287"/>
      <c r="AB517" s="287"/>
      <c r="AC517" s="287"/>
      <c r="AD517" s="287"/>
      <c r="AE517" s="287"/>
      <c r="AF517" s="287"/>
      <c r="AG517" s="287"/>
      <c r="AH517" s="287"/>
      <c r="AI517" s="287"/>
      <c r="AJ517" s="287"/>
      <c r="AK517" s="72"/>
      <c r="AL517" s="72"/>
    </row>
    <row r="518" spans="2:38" s="68" customFormat="1">
      <c r="B518" s="68" t="s">
        <v>1476</v>
      </c>
      <c r="C518" s="73" t="s">
        <v>1791</v>
      </c>
      <c r="D518" s="73" t="s">
        <v>1792</v>
      </c>
      <c r="E518" s="73" t="s">
        <v>1800</v>
      </c>
      <c r="F518" s="102">
        <v>4076</v>
      </c>
      <c r="G518" s="102">
        <v>18472</v>
      </c>
      <c r="H518" s="80">
        <f t="shared" si="232"/>
        <v>4.5318940137389596</v>
      </c>
      <c r="J518" s="104">
        <f t="shared" si="233"/>
        <v>1.1900000000000001E-2</v>
      </c>
      <c r="L518" s="69">
        <f t="shared" si="234"/>
        <v>18914.249419920001</v>
      </c>
      <c r="N518" s="69">
        <f t="shared" si="235"/>
        <v>10507.916344400001</v>
      </c>
      <c r="P518" s="81">
        <f t="shared" si="221"/>
        <v>10520</v>
      </c>
      <c r="Q518" s="69"/>
      <c r="R518" s="74">
        <f t="shared" si="219"/>
        <v>12.083655599999474</v>
      </c>
      <c r="S518" s="77"/>
      <c r="T518" s="75">
        <f t="shared" si="220"/>
        <v>1.1499573468187379E-3</v>
      </c>
      <c r="U518" s="69"/>
      <c r="V518" s="81">
        <f t="shared" si="236"/>
        <v>263</v>
      </c>
      <c r="W518" s="287"/>
      <c r="X518" s="287"/>
      <c r="Y518" s="287"/>
      <c r="Z518" s="287"/>
      <c r="AA518" s="287"/>
      <c r="AB518" s="287"/>
      <c r="AC518" s="287"/>
      <c r="AD518" s="287"/>
      <c r="AE518" s="287"/>
      <c r="AF518" s="287"/>
      <c r="AG518" s="287"/>
      <c r="AH518" s="287"/>
      <c r="AI518" s="287"/>
      <c r="AJ518" s="287"/>
      <c r="AK518" s="72"/>
      <c r="AL518" s="72"/>
    </row>
    <row r="519" spans="2:38" s="68" customFormat="1">
      <c r="B519" s="68" t="s">
        <v>1476</v>
      </c>
      <c r="C519" s="73" t="s">
        <v>1791</v>
      </c>
      <c r="D519" s="73" t="s">
        <v>1792</v>
      </c>
      <c r="E519" s="73" t="s">
        <v>1801</v>
      </c>
      <c r="F519" s="102">
        <v>1368</v>
      </c>
      <c r="G519" s="102">
        <v>5665</v>
      </c>
      <c r="H519" s="80">
        <f t="shared" si="232"/>
        <v>4.1410818713450288</v>
      </c>
      <c r="J519" s="104">
        <f t="shared" si="233"/>
        <v>1.1900000000000001E-2</v>
      </c>
      <c r="L519" s="69">
        <f t="shared" si="234"/>
        <v>5800.6292206500002</v>
      </c>
      <c r="N519" s="69">
        <f t="shared" si="235"/>
        <v>3222.5717892500002</v>
      </c>
      <c r="P519" s="81">
        <f t="shared" si="221"/>
        <v>3240</v>
      </c>
      <c r="Q519" s="69"/>
      <c r="R519" s="74">
        <f t="shared" si="219"/>
        <v>17.428210749999835</v>
      </c>
      <c r="S519" s="77"/>
      <c r="T519" s="75">
        <f t="shared" si="220"/>
        <v>5.4081683480683481E-3</v>
      </c>
      <c r="U519" s="69"/>
      <c r="V519" s="81">
        <f t="shared" si="236"/>
        <v>81</v>
      </c>
      <c r="W519" s="287"/>
      <c r="X519" s="287"/>
      <c r="Y519" s="287"/>
      <c r="Z519" s="287"/>
      <c r="AA519" s="287"/>
      <c r="AB519" s="287"/>
      <c r="AC519" s="287"/>
      <c r="AD519" s="287"/>
      <c r="AE519" s="287"/>
      <c r="AF519" s="287"/>
      <c r="AG519" s="287"/>
      <c r="AH519" s="287"/>
      <c r="AI519" s="287"/>
      <c r="AJ519" s="287"/>
      <c r="AK519" s="72"/>
      <c r="AL519" s="72"/>
    </row>
    <row r="520" spans="2:38" s="68" customFormat="1">
      <c r="B520" s="68" t="s">
        <v>1476</v>
      </c>
      <c r="C520" s="73" t="s">
        <v>1791</v>
      </c>
      <c r="D520" s="73" t="s">
        <v>1792</v>
      </c>
      <c r="E520" s="73" t="s">
        <v>1802</v>
      </c>
      <c r="F520" s="102">
        <v>5011</v>
      </c>
      <c r="G520" s="102">
        <v>23608</v>
      </c>
      <c r="H520" s="80">
        <f t="shared" si="232"/>
        <v>4.7112352823787669</v>
      </c>
      <c r="J520" s="104">
        <f t="shared" si="233"/>
        <v>1.1900000000000001E-2</v>
      </c>
      <c r="L520" s="69">
        <f t="shared" si="234"/>
        <v>24173.213528880002</v>
      </c>
      <c r="N520" s="69">
        <f t="shared" si="235"/>
        <v>13429.563071600001</v>
      </c>
      <c r="P520" s="81">
        <f t="shared" si="221"/>
        <v>13440</v>
      </c>
      <c r="Q520" s="69"/>
      <c r="R520" s="74">
        <f t="shared" si="219"/>
        <v>10.436928399998578</v>
      </c>
      <c r="S520" s="77"/>
      <c r="T520" s="75">
        <f t="shared" si="220"/>
        <v>7.7716068232107566E-4</v>
      </c>
      <c r="U520" s="69"/>
      <c r="V520" s="81">
        <f t="shared" si="236"/>
        <v>336</v>
      </c>
      <c r="W520" s="287"/>
      <c r="X520" s="287"/>
      <c r="Y520" s="287"/>
      <c r="Z520" s="287"/>
      <c r="AA520" s="287"/>
      <c r="AB520" s="287"/>
      <c r="AC520" s="287"/>
      <c r="AD520" s="287"/>
      <c r="AE520" s="287"/>
      <c r="AF520" s="287"/>
      <c r="AG520" s="287"/>
      <c r="AH520" s="287"/>
      <c r="AI520" s="287"/>
      <c r="AJ520" s="287"/>
      <c r="AK520" s="72"/>
      <c r="AL520" s="72"/>
    </row>
    <row r="521" spans="2:38" s="68" customFormat="1">
      <c r="B521" s="68" t="s">
        <v>1476</v>
      </c>
      <c r="C521" s="73" t="s">
        <v>1791</v>
      </c>
      <c r="D521" s="73" t="s">
        <v>1792</v>
      </c>
      <c r="E521" s="73" t="s">
        <v>1803</v>
      </c>
      <c r="F521" s="102">
        <v>2691</v>
      </c>
      <c r="G521" s="102">
        <v>12560</v>
      </c>
      <c r="H521" s="80">
        <f t="shared" si="232"/>
        <v>4.6674098848011889</v>
      </c>
      <c r="J521" s="104">
        <f t="shared" si="233"/>
        <v>1.1900000000000001E-2</v>
      </c>
      <c r="L521" s="69">
        <f t="shared" si="234"/>
        <v>12860.7066216</v>
      </c>
      <c r="N521" s="69">
        <f t="shared" si="235"/>
        <v>7144.837012</v>
      </c>
      <c r="P521" s="81">
        <f t="shared" si="221"/>
        <v>7160</v>
      </c>
      <c r="Q521" s="69"/>
      <c r="R521" s="74">
        <f t="shared" si="219"/>
        <v>15.162988000000041</v>
      </c>
      <c r="S521" s="77"/>
      <c r="T521" s="75">
        <f t="shared" si="220"/>
        <v>2.122230076701999E-3</v>
      </c>
      <c r="U521" s="69"/>
      <c r="V521" s="81">
        <f t="shared" si="236"/>
        <v>179</v>
      </c>
      <c r="W521" s="287"/>
      <c r="X521" s="287"/>
      <c r="Y521" s="287"/>
      <c r="Z521" s="287"/>
      <c r="AA521" s="287"/>
      <c r="AB521" s="287"/>
      <c r="AC521" s="287"/>
      <c r="AD521" s="287"/>
      <c r="AE521" s="287"/>
      <c r="AF521" s="287"/>
      <c r="AG521" s="287"/>
      <c r="AH521" s="287"/>
      <c r="AI521" s="287"/>
      <c r="AJ521" s="287"/>
      <c r="AK521" s="72"/>
      <c r="AL521" s="72"/>
    </row>
    <row r="522" spans="2:38" s="68" customFormat="1" ht="15" thickBot="1">
      <c r="B522" s="97" t="s">
        <v>1476</v>
      </c>
      <c r="C522" s="98" t="s">
        <v>1791</v>
      </c>
      <c r="D522" s="98" t="s">
        <v>1792</v>
      </c>
      <c r="E522" s="73"/>
      <c r="F522" s="82">
        <f>SUM(F510:F521)</f>
        <v>40142</v>
      </c>
      <c r="G522" s="82">
        <f>SUM(G510:G521)</f>
        <v>185519</v>
      </c>
      <c r="H522" s="163">
        <f t="shared" si="232"/>
        <v>4.621568432066165</v>
      </c>
      <c r="J522" s="97"/>
      <c r="L522" s="82">
        <f>SUM(L510:L521)</f>
        <v>189960.62354559003</v>
      </c>
      <c r="N522" s="82">
        <f>SUM(N510:N521)</f>
        <v>105533.67974755001</v>
      </c>
      <c r="P522" s="246">
        <f>SUM(P510:P521)</f>
        <v>105720</v>
      </c>
      <c r="Q522" s="69"/>
      <c r="R522" s="247">
        <f t="shared" si="219"/>
        <v>186.32025244999386</v>
      </c>
      <c r="S522" s="77"/>
      <c r="T522" s="83">
        <f t="shared" si="220"/>
        <v>1.7655051249581709E-3</v>
      </c>
      <c r="U522" s="69"/>
      <c r="V522" s="246">
        <f>SUM(V510:V521)</f>
        <v>2643</v>
      </c>
      <c r="W522" s="266"/>
      <c r="X522" s="266"/>
      <c r="Y522" s="266"/>
      <c r="Z522" s="266"/>
      <c r="AA522" s="266"/>
      <c r="AB522" s="266"/>
      <c r="AC522" s="266"/>
      <c r="AD522" s="266"/>
      <c r="AE522" s="266"/>
      <c r="AF522" s="266"/>
      <c r="AG522" s="266"/>
      <c r="AH522" s="266"/>
      <c r="AI522" s="266"/>
      <c r="AJ522" s="266"/>
      <c r="AK522" s="72"/>
      <c r="AL522" s="72"/>
    </row>
    <row r="523" spans="2:38" s="68" customFormat="1">
      <c r="C523" s="73"/>
      <c r="D523" s="73"/>
      <c r="E523" s="73"/>
      <c r="F523" s="76"/>
      <c r="G523" s="76"/>
      <c r="H523" s="80"/>
      <c r="J523" s="72"/>
      <c r="P523" s="81"/>
      <c r="Q523" s="69"/>
      <c r="R523" s="74"/>
      <c r="S523" s="77"/>
      <c r="T523" s="75"/>
      <c r="U523" s="69"/>
      <c r="V523" s="81"/>
      <c r="W523" s="287"/>
      <c r="X523" s="287"/>
      <c r="Y523" s="287"/>
      <c r="Z523" s="287"/>
      <c r="AA523" s="287"/>
      <c r="AB523" s="287"/>
      <c r="AC523" s="287"/>
      <c r="AD523" s="287"/>
      <c r="AE523" s="287"/>
      <c r="AF523" s="287"/>
      <c r="AG523" s="287"/>
      <c r="AH523" s="287"/>
      <c r="AI523" s="287"/>
      <c r="AJ523" s="287"/>
      <c r="AK523" s="72"/>
      <c r="AL523" s="72"/>
    </row>
    <row r="524" spans="2:38" s="68" customFormat="1">
      <c r="B524" s="68" t="s">
        <v>1476</v>
      </c>
      <c r="C524" s="73" t="s">
        <v>3127</v>
      </c>
      <c r="D524" s="73" t="s">
        <v>3128</v>
      </c>
      <c r="E524" s="73" t="s">
        <v>3129</v>
      </c>
      <c r="F524" s="102">
        <v>1551</v>
      </c>
      <c r="G524" s="102">
        <v>10047</v>
      </c>
      <c r="H524" s="80">
        <f t="shared" ref="H524:H533" si="237">G524/F524</f>
        <v>6.4777562862669242</v>
      </c>
      <c r="J524" s="104">
        <f t="shared" ref="J524:J533" si="238">$J$33</f>
        <v>6.3799999999999996E-2</v>
      </c>
      <c r="L524" s="69">
        <f t="shared" ref="L524:L533" si="239">G524*((1+J524)^2)</f>
        <v>11369.892910680002</v>
      </c>
      <c r="N524" s="69">
        <f t="shared" ref="N524:N533" si="240">L524/$N$6</f>
        <v>6316.6071726000009</v>
      </c>
      <c r="P524" s="81">
        <f t="shared" ref="P524:P533" si="241">ROUNDUP(N524/40,0)*40</f>
        <v>6320</v>
      </c>
      <c r="Q524" s="69"/>
      <c r="R524" s="74">
        <f t="shared" ref="R524:R533" si="242">P524-N524</f>
        <v>3.3928273999990779</v>
      </c>
      <c r="S524" s="77"/>
      <c r="T524" s="75">
        <f t="shared" ref="T524:T533" si="243">R524/N524</f>
        <v>5.3712813022731385E-4</v>
      </c>
      <c r="U524" s="69"/>
      <c r="V524" s="81">
        <f t="shared" ref="V524:V533" si="244">P524/40</f>
        <v>158</v>
      </c>
      <c r="W524" s="287"/>
      <c r="X524" s="287"/>
      <c r="Y524" s="287"/>
      <c r="Z524" s="287"/>
      <c r="AA524" s="287"/>
      <c r="AB524" s="287"/>
      <c r="AC524" s="287"/>
      <c r="AD524" s="287"/>
      <c r="AE524" s="287"/>
      <c r="AF524" s="287"/>
      <c r="AG524" s="287"/>
      <c r="AH524" s="287"/>
      <c r="AI524" s="287"/>
      <c r="AJ524" s="287"/>
      <c r="AK524" s="72"/>
      <c r="AL524" s="80"/>
    </row>
    <row r="525" spans="2:38" s="68" customFormat="1">
      <c r="B525" s="68" t="s">
        <v>1476</v>
      </c>
      <c r="C525" s="73" t="s">
        <v>3127</v>
      </c>
      <c r="D525" s="73" t="s">
        <v>3128</v>
      </c>
      <c r="E525" s="73" t="s">
        <v>3130</v>
      </c>
      <c r="F525" s="102">
        <v>1122</v>
      </c>
      <c r="G525" s="102">
        <v>6263</v>
      </c>
      <c r="H525" s="80">
        <f t="shared" si="237"/>
        <v>5.5819964349376114</v>
      </c>
      <c r="J525" s="104">
        <f t="shared" si="238"/>
        <v>6.3799999999999996E-2</v>
      </c>
      <c r="L525" s="69">
        <f t="shared" si="239"/>
        <v>7087.6519657200006</v>
      </c>
      <c r="N525" s="69">
        <f t="shared" si="240"/>
        <v>3937.5844254000003</v>
      </c>
      <c r="P525" s="81">
        <f t="shared" si="241"/>
        <v>3960</v>
      </c>
      <c r="Q525" s="69"/>
      <c r="R525" s="74">
        <f t="shared" si="242"/>
        <v>22.415574599999673</v>
      </c>
      <c r="S525" s="77"/>
      <c r="T525" s="75">
        <f t="shared" si="243"/>
        <v>5.692722283084148E-3</v>
      </c>
      <c r="U525" s="69"/>
      <c r="V525" s="81">
        <f t="shared" si="244"/>
        <v>99</v>
      </c>
      <c r="W525" s="287"/>
      <c r="X525" s="287"/>
      <c r="Y525" s="287"/>
      <c r="Z525" s="287"/>
      <c r="AA525" s="287"/>
      <c r="AB525" s="287"/>
      <c r="AC525" s="287"/>
      <c r="AD525" s="287"/>
      <c r="AE525" s="287"/>
      <c r="AF525" s="287"/>
      <c r="AG525" s="287"/>
      <c r="AH525" s="287"/>
      <c r="AI525" s="287"/>
      <c r="AJ525" s="287"/>
      <c r="AK525" s="72"/>
      <c r="AL525" s="80"/>
    </row>
    <row r="526" spans="2:38" s="68" customFormat="1">
      <c r="B526" s="68" t="s">
        <v>1476</v>
      </c>
      <c r="C526" s="73" t="s">
        <v>3127</v>
      </c>
      <c r="D526" s="73" t="s">
        <v>3128</v>
      </c>
      <c r="E526" s="73" t="s">
        <v>1618</v>
      </c>
      <c r="F526" s="102">
        <v>1852</v>
      </c>
      <c r="G526" s="102">
        <v>7976</v>
      </c>
      <c r="H526" s="80">
        <f t="shared" si="237"/>
        <v>4.3066954643628508</v>
      </c>
      <c r="J526" s="104">
        <f t="shared" si="238"/>
        <v>6.3799999999999996E-2</v>
      </c>
      <c r="L526" s="69">
        <f t="shared" si="239"/>
        <v>9026.2034294400019</v>
      </c>
      <c r="N526" s="69">
        <f t="shared" si="240"/>
        <v>5014.5574608000006</v>
      </c>
      <c r="P526" s="81">
        <f t="shared" si="241"/>
        <v>5040</v>
      </c>
      <c r="Q526" s="69"/>
      <c r="R526" s="74">
        <f t="shared" si="242"/>
        <v>25.442539199999374</v>
      </c>
      <c r="S526" s="77"/>
      <c r="T526" s="75">
        <f t="shared" si="243"/>
        <v>5.0737356982923833E-3</v>
      </c>
      <c r="U526" s="69"/>
      <c r="V526" s="81">
        <f t="shared" si="244"/>
        <v>126</v>
      </c>
      <c r="W526" s="287"/>
      <c r="X526" s="287"/>
      <c r="Y526" s="287"/>
      <c r="Z526" s="287"/>
      <c r="AA526" s="287"/>
      <c r="AB526" s="287"/>
      <c r="AC526" s="287"/>
      <c r="AD526" s="287"/>
      <c r="AE526" s="287"/>
      <c r="AF526" s="287"/>
      <c r="AG526" s="287"/>
      <c r="AH526" s="287"/>
      <c r="AI526" s="287"/>
      <c r="AJ526" s="287"/>
      <c r="AK526" s="72"/>
      <c r="AL526" s="80"/>
    </row>
    <row r="527" spans="2:38" s="68" customFormat="1">
      <c r="B527" s="68" t="s">
        <v>1476</v>
      </c>
      <c r="C527" s="73" t="s">
        <v>3127</v>
      </c>
      <c r="D527" s="73" t="s">
        <v>3128</v>
      </c>
      <c r="E527" s="73" t="s">
        <v>3131</v>
      </c>
      <c r="F527" s="102">
        <v>2254</v>
      </c>
      <c r="G527" s="102">
        <v>7857</v>
      </c>
      <c r="H527" s="80">
        <f t="shared" si="237"/>
        <v>3.4858030168589176</v>
      </c>
      <c r="J527" s="104">
        <f t="shared" si="238"/>
        <v>6.3799999999999996E-2</v>
      </c>
      <c r="L527" s="69">
        <f t="shared" si="239"/>
        <v>8891.5346470800014</v>
      </c>
      <c r="N527" s="69">
        <f t="shared" si="240"/>
        <v>4939.7414706000009</v>
      </c>
      <c r="P527" s="81">
        <f t="shared" si="241"/>
        <v>4960</v>
      </c>
      <c r="Q527" s="69"/>
      <c r="R527" s="74">
        <f t="shared" si="242"/>
        <v>20.258529399999134</v>
      </c>
      <c r="S527" s="77"/>
      <c r="T527" s="75">
        <f t="shared" si="243"/>
        <v>4.1011315107424944E-3</v>
      </c>
      <c r="U527" s="69"/>
      <c r="V527" s="81">
        <f t="shared" si="244"/>
        <v>124</v>
      </c>
      <c r="W527" s="287"/>
      <c r="X527" s="287"/>
      <c r="Y527" s="287"/>
      <c r="Z527" s="287"/>
      <c r="AA527" s="287"/>
      <c r="AB527" s="287"/>
      <c r="AC527" s="287"/>
      <c r="AD527" s="287"/>
      <c r="AE527" s="287"/>
      <c r="AF527" s="287"/>
      <c r="AG527" s="287"/>
      <c r="AH527" s="287"/>
      <c r="AI527" s="287"/>
      <c r="AJ527" s="287"/>
      <c r="AK527" s="72"/>
      <c r="AL527" s="80"/>
    </row>
    <row r="528" spans="2:38" s="68" customFormat="1">
      <c r="B528" s="68" t="s">
        <v>1476</v>
      </c>
      <c r="C528" s="73" t="s">
        <v>3127</v>
      </c>
      <c r="D528" s="73" t="s">
        <v>3128</v>
      </c>
      <c r="E528" s="73" t="s">
        <v>3132</v>
      </c>
      <c r="F528" s="102">
        <v>1208</v>
      </c>
      <c r="G528" s="102">
        <v>6298</v>
      </c>
      <c r="H528" s="80">
        <f t="shared" si="237"/>
        <v>5.2135761589403975</v>
      </c>
      <c r="J528" s="104">
        <f t="shared" si="238"/>
        <v>6.3799999999999996E-2</v>
      </c>
      <c r="L528" s="69">
        <f t="shared" si="239"/>
        <v>7127.2604311200012</v>
      </c>
      <c r="N528" s="69">
        <f t="shared" si="240"/>
        <v>3959.5891284000004</v>
      </c>
      <c r="P528" s="81">
        <f t="shared" si="241"/>
        <v>3960</v>
      </c>
      <c r="Q528" s="69"/>
      <c r="R528" s="74">
        <f t="shared" si="242"/>
        <v>0.41087159999960932</v>
      </c>
      <c r="S528" s="77"/>
      <c r="T528" s="75">
        <f t="shared" si="243"/>
        <v>1.0376622085676733E-4</v>
      </c>
      <c r="U528" s="69"/>
      <c r="V528" s="81">
        <f t="shared" si="244"/>
        <v>99</v>
      </c>
      <c r="W528" s="287"/>
      <c r="X528" s="287"/>
      <c r="Y528" s="287"/>
      <c r="Z528" s="287"/>
      <c r="AA528" s="287"/>
      <c r="AB528" s="287"/>
      <c r="AC528" s="287"/>
      <c r="AD528" s="287"/>
      <c r="AE528" s="287"/>
      <c r="AF528" s="287"/>
      <c r="AG528" s="287"/>
      <c r="AH528" s="287"/>
      <c r="AI528" s="287"/>
      <c r="AJ528" s="287"/>
      <c r="AK528" s="72"/>
      <c r="AL528" s="80"/>
    </row>
    <row r="529" spans="2:38" s="68" customFormat="1">
      <c r="B529" s="68" t="s">
        <v>1476</v>
      </c>
      <c r="C529" s="73" t="s">
        <v>3127</v>
      </c>
      <c r="D529" s="73" t="s">
        <v>3128</v>
      </c>
      <c r="E529" s="73" t="s">
        <v>3133</v>
      </c>
      <c r="F529" s="102">
        <v>2174</v>
      </c>
      <c r="G529" s="102">
        <v>10239</v>
      </c>
      <c r="H529" s="80">
        <f t="shared" si="237"/>
        <v>4.7097516099356023</v>
      </c>
      <c r="J529" s="104">
        <f t="shared" si="238"/>
        <v>6.3799999999999996E-2</v>
      </c>
      <c r="L529" s="69">
        <f t="shared" si="239"/>
        <v>11587.173635160001</v>
      </c>
      <c r="N529" s="69">
        <f t="shared" si="240"/>
        <v>6437.3186862000002</v>
      </c>
      <c r="P529" s="81">
        <f t="shared" si="241"/>
        <v>6440</v>
      </c>
      <c r="Q529" s="69"/>
      <c r="R529" s="74">
        <f t="shared" si="242"/>
        <v>2.6813137999997707</v>
      </c>
      <c r="S529" s="77"/>
      <c r="T529" s="75">
        <f t="shared" si="243"/>
        <v>4.1652649662161922E-4</v>
      </c>
      <c r="U529" s="69"/>
      <c r="V529" s="81">
        <f t="shared" si="244"/>
        <v>161</v>
      </c>
      <c r="W529" s="287"/>
      <c r="X529" s="287"/>
      <c r="Y529" s="287"/>
      <c r="Z529" s="287"/>
      <c r="AA529" s="287"/>
      <c r="AB529" s="287"/>
      <c r="AC529" s="287"/>
      <c r="AD529" s="287"/>
      <c r="AE529" s="287"/>
      <c r="AF529" s="287"/>
      <c r="AG529" s="287"/>
      <c r="AH529" s="287"/>
      <c r="AI529" s="287"/>
      <c r="AJ529" s="287"/>
      <c r="AK529" s="72"/>
      <c r="AL529" s="80"/>
    </row>
    <row r="530" spans="2:38" s="68" customFormat="1">
      <c r="B530" s="68" t="s">
        <v>1476</v>
      </c>
      <c r="C530" s="73" t="s">
        <v>3127</v>
      </c>
      <c r="D530" s="73" t="s">
        <v>3128</v>
      </c>
      <c r="E530" s="73" t="s">
        <v>3134</v>
      </c>
      <c r="F530" s="102">
        <v>347</v>
      </c>
      <c r="G530" s="102">
        <v>2102</v>
      </c>
      <c r="H530" s="80">
        <f t="shared" si="237"/>
        <v>6.0576368876080693</v>
      </c>
      <c r="J530" s="104">
        <f t="shared" si="238"/>
        <v>6.3799999999999996E-2</v>
      </c>
      <c r="L530" s="69">
        <f t="shared" si="239"/>
        <v>2378.7712648800002</v>
      </c>
      <c r="N530" s="69">
        <f t="shared" si="240"/>
        <v>1321.5395916</v>
      </c>
      <c r="P530" s="81">
        <f t="shared" si="241"/>
        <v>1360</v>
      </c>
      <c r="Q530" s="69"/>
      <c r="R530" s="74">
        <f t="shared" si="242"/>
        <v>38.460408400000006</v>
      </c>
      <c r="S530" s="77"/>
      <c r="T530" s="75">
        <f t="shared" si="243"/>
        <v>2.9102728850851634E-2</v>
      </c>
      <c r="U530" s="69"/>
      <c r="V530" s="81">
        <f t="shared" si="244"/>
        <v>34</v>
      </c>
      <c r="W530" s="287"/>
      <c r="X530" s="287"/>
      <c r="Y530" s="287"/>
      <c r="Z530" s="287"/>
      <c r="AA530" s="287"/>
      <c r="AB530" s="287"/>
      <c r="AC530" s="287"/>
      <c r="AD530" s="287"/>
      <c r="AE530" s="287"/>
      <c r="AF530" s="287"/>
      <c r="AG530" s="287"/>
      <c r="AH530" s="287"/>
      <c r="AI530" s="287"/>
      <c r="AJ530" s="287"/>
      <c r="AK530" s="72"/>
      <c r="AL530" s="80"/>
    </row>
    <row r="531" spans="2:38" s="68" customFormat="1">
      <c r="B531" s="68" t="s">
        <v>1476</v>
      </c>
      <c r="C531" s="73" t="s">
        <v>3127</v>
      </c>
      <c r="D531" s="73" t="s">
        <v>3128</v>
      </c>
      <c r="E531" s="73" t="s">
        <v>3135</v>
      </c>
      <c r="F531" s="102">
        <v>1540</v>
      </c>
      <c r="G531" s="102">
        <v>8070</v>
      </c>
      <c r="H531" s="80">
        <f t="shared" si="237"/>
        <v>5.2402597402597406</v>
      </c>
      <c r="J531" s="104">
        <f t="shared" si="238"/>
        <v>6.3799999999999996E-2</v>
      </c>
      <c r="L531" s="69">
        <f t="shared" si="239"/>
        <v>9132.5804508000019</v>
      </c>
      <c r="N531" s="69">
        <f t="shared" si="240"/>
        <v>5073.6558060000007</v>
      </c>
      <c r="P531" s="81">
        <f t="shared" si="241"/>
        <v>5080</v>
      </c>
      <c r="Q531" s="69"/>
      <c r="R531" s="74">
        <f t="shared" si="242"/>
        <v>6.3441939999993338</v>
      </c>
      <c r="S531" s="77"/>
      <c r="T531" s="75">
        <f t="shared" si="243"/>
        <v>1.2504186808448498E-3</v>
      </c>
      <c r="U531" s="69"/>
      <c r="V531" s="81">
        <f t="shared" si="244"/>
        <v>127</v>
      </c>
      <c r="W531" s="287"/>
      <c r="X531" s="287"/>
      <c r="Y531" s="287"/>
      <c r="Z531" s="287"/>
      <c r="AA531" s="287"/>
      <c r="AB531" s="287"/>
      <c r="AC531" s="287"/>
      <c r="AD531" s="287"/>
      <c r="AE531" s="287"/>
      <c r="AF531" s="287"/>
      <c r="AG531" s="287"/>
      <c r="AH531" s="287"/>
      <c r="AI531" s="287"/>
      <c r="AJ531" s="287"/>
      <c r="AK531" s="72"/>
      <c r="AL531" s="80"/>
    </row>
    <row r="532" spans="2:38" s="68" customFormat="1">
      <c r="B532" s="68" t="s">
        <v>1476</v>
      </c>
      <c r="C532" s="73" t="s">
        <v>3127</v>
      </c>
      <c r="D532" s="73" t="s">
        <v>3128</v>
      </c>
      <c r="E532" s="73" t="s">
        <v>3136</v>
      </c>
      <c r="F532" s="102">
        <v>809</v>
      </c>
      <c r="G532" s="102">
        <v>4582</v>
      </c>
      <c r="H532" s="80">
        <f t="shared" si="237"/>
        <v>5.6637824474660077</v>
      </c>
      <c r="J532" s="104">
        <f t="shared" si="238"/>
        <v>6.3799999999999996E-2</v>
      </c>
      <c r="L532" s="69">
        <f t="shared" si="239"/>
        <v>5185.3139560800009</v>
      </c>
      <c r="N532" s="69">
        <f t="shared" si="240"/>
        <v>2880.7299756000007</v>
      </c>
      <c r="P532" s="81">
        <f t="shared" si="241"/>
        <v>2920</v>
      </c>
      <c r="Q532" s="69"/>
      <c r="R532" s="74">
        <f t="shared" si="242"/>
        <v>39.270024399999329</v>
      </c>
      <c r="S532" s="77"/>
      <c r="T532" s="75">
        <f t="shared" si="243"/>
        <v>1.3631969928670645E-2</v>
      </c>
      <c r="U532" s="69"/>
      <c r="V532" s="81">
        <f t="shared" si="244"/>
        <v>73</v>
      </c>
      <c r="W532" s="287"/>
      <c r="X532" s="287"/>
      <c r="Y532" s="287"/>
      <c r="Z532" s="287"/>
      <c r="AA532" s="287"/>
      <c r="AB532" s="287"/>
      <c r="AC532" s="287"/>
      <c r="AD532" s="287"/>
      <c r="AE532" s="287"/>
      <c r="AF532" s="287"/>
      <c r="AG532" s="287"/>
      <c r="AH532" s="287"/>
      <c r="AI532" s="287"/>
      <c r="AJ532" s="287"/>
      <c r="AK532" s="72"/>
      <c r="AL532" s="80"/>
    </row>
    <row r="533" spans="2:38" s="68" customFormat="1">
      <c r="B533" s="68" t="s">
        <v>1476</v>
      </c>
      <c r="C533" s="73" t="s">
        <v>3127</v>
      </c>
      <c r="D533" s="73" t="s">
        <v>3128</v>
      </c>
      <c r="E533" s="73" t="s">
        <v>3137</v>
      </c>
      <c r="F533" s="102">
        <v>744</v>
      </c>
      <c r="G533" s="102">
        <v>2988</v>
      </c>
      <c r="H533" s="80">
        <f t="shared" si="237"/>
        <v>4.0161290322580649</v>
      </c>
      <c r="J533" s="104">
        <f t="shared" si="238"/>
        <v>6.3799999999999996E-2</v>
      </c>
      <c r="L533" s="69">
        <f t="shared" si="239"/>
        <v>3381.4312747200006</v>
      </c>
      <c r="N533" s="69">
        <f t="shared" si="240"/>
        <v>1878.5729304000004</v>
      </c>
      <c r="P533" s="81">
        <f t="shared" si="241"/>
        <v>1880</v>
      </c>
      <c r="Q533" s="69"/>
      <c r="R533" s="74">
        <f t="shared" si="242"/>
        <v>1.4270695999996406</v>
      </c>
      <c r="S533" s="77"/>
      <c r="T533" s="75">
        <f t="shared" si="243"/>
        <v>7.5965621398354642E-4</v>
      </c>
      <c r="U533" s="69"/>
      <c r="V533" s="81">
        <f t="shared" si="244"/>
        <v>47</v>
      </c>
      <c r="W533" s="287"/>
      <c r="X533" s="287"/>
      <c r="Y533" s="287"/>
      <c r="Z533" s="287"/>
      <c r="AA533" s="287"/>
      <c r="AB533" s="287"/>
      <c r="AC533" s="287"/>
      <c r="AD533" s="287"/>
      <c r="AE533" s="287"/>
      <c r="AF533" s="287"/>
      <c r="AG533" s="287"/>
      <c r="AH533" s="287"/>
      <c r="AI533" s="287"/>
      <c r="AJ533" s="287"/>
      <c r="AK533" s="72"/>
      <c r="AL533" s="80"/>
    </row>
    <row r="534" spans="2:38" s="68" customFormat="1" ht="15" thickBot="1">
      <c r="B534" s="97" t="s">
        <v>1476</v>
      </c>
      <c r="C534" s="98" t="s">
        <v>3127</v>
      </c>
      <c r="D534" s="98" t="s">
        <v>3128</v>
      </c>
      <c r="E534" s="73"/>
      <c r="F534" s="82">
        <f>SUM(F524:F533)</f>
        <v>13601</v>
      </c>
      <c r="G534" s="82">
        <f>SUM(G524:G533)</f>
        <v>66422</v>
      </c>
      <c r="H534" s="163">
        <f t="shared" ref="H534" si="245">G534/F534</f>
        <v>4.8836114991544743</v>
      </c>
      <c r="J534" s="97"/>
      <c r="L534" s="82">
        <f>SUM(L524:L533)</f>
        <v>75167.813965680019</v>
      </c>
      <c r="N534" s="82">
        <f>SUM(N524:N533)</f>
        <v>41759.896647599999</v>
      </c>
      <c r="P534" s="246">
        <f>SUM(P524:P533)</f>
        <v>41920</v>
      </c>
      <c r="Q534" s="69"/>
      <c r="R534" s="177">
        <f>SUM(R524:R533)</f>
        <v>160.10335239999495</v>
      </c>
      <c r="S534" s="77"/>
      <c r="T534" s="83">
        <f t="shared" ref="T534" si="246">R534/N534</f>
        <v>3.8339020268910633E-3</v>
      </c>
      <c r="U534" s="69"/>
      <c r="V534" s="246">
        <f>SUM(V524:V533)</f>
        <v>1048</v>
      </c>
      <c r="W534" s="266"/>
      <c r="X534" s="266"/>
      <c r="Y534" s="266"/>
      <c r="Z534" s="266"/>
      <c r="AA534" s="266"/>
      <c r="AB534" s="266"/>
      <c r="AC534" s="266"/>
      <c r="AD534" s="266"/>
      <c r="AE534" s="266"/>
      <c r="AF534" s="266"/>
      <c r="AG534" s="266"/>
      <c r="AH534" s="266"/>
      <c r="AI534" s="266"/>
      <c r="AJ534" s="266"/>
      <c r="AK534" s="72"/>
      <c r="AL534" s="72"/>
    </row>
    <row r="535" spans="2:38" s="68" customFormat="1">
      <c r="C535" s="73"/>
      <c r="D535" s="73"/>
      <c r="E535" s="73"/>
      <c r="F535" s="76"/>
      <c r="G535" s="76"/>
      <c r="H535" s="80"/>
      <c r="J535" s="72"/>
      <c r="P535" s="81"/>
      <c r="Q535" s="69"/>
      <c r="R535" s="74"/>
      <c r="S535" s="77"/>
      <c r="T535" s="75"/>
      <c r="U535" s="69"/>
      <c r="V535" s="81"/>
      <c r="W535" s="287"/>
      <c r="X535" s="287"/>
      <c r="Y535" s="287"/>
      <c r="Z535" s="287"/>
      <c r="AA535" s="287"/>
      <c r="AB535" s="287"/>
      <c r="AC535" s="287"/>
      <c r="AD535" s="287"/>
      <c r="AE535" s="287"/>
      <c r="AF535" s="287"/>
      <c r="AG535" s="287"/>
      <c r="AH535" s="287"/>
      <c r="AI535" s="287"/>
      <c r="AJ535" s="287"/>
      <c r="AK535" s="72"/>
      <c r="AL535" s="72"/>
    </row>
    <row r="536" spans="2:38" s="68" customFormat="1">
      <c r="B536" s="68" t="s">
        <v>1476</v>
      </c>
      <c r="C536" s="73" t="s">
        <v>1804</v>
      </c>
      <c r="D536" s="73" t="s">
        <v>1805</v>
      </c>
      <c r="E536" s="73" t="s">
        <v>1806</v>
      </c>
      <c r="F536" s="102">
        <v>7173</v>
      </c>
      <c r="G536" s="102">
        <v>35167</v>
      </c>
      <c r="H536" s="80">
        <f t="shared" ref="H536:H561" si="247">G536/F536</f>
        <v>4.902690645476091</v>
      </c>
      <c r="J536" s="104">
        <f>$J$25</f>
        <v>2.1100000000000001E-2</v>
      </c>
      <c r="L536" s="69">
        <f>G536*((1+J536)^2)</f>
        <v>36666.704100069997</v>
      </c>
      <c r="N536" s="69">
        <f>L536/$N$6</f>
        <v>20370.391166705554</v>
      </c>
      <c r="P536" s="81">
        <f t="shared" si="221"/>
        <v>20400</v>
      </c>
      <c r="Q536" s="69"/>
      <c r="R536" s="74">
        <f t="shared" si="219"/>
        <v>29.608833294445503</v>
      </c>
      <c r="S536" s="77"/>
      <c r="T536" s="75">
        <f t="shared" si="220"/>
        <v>1.4535230596278263E-3</v>
      </c>
      <c r="U536" s="69"/>
      <c r="V536" s="81">
        <f>P536/40</f>
        <v>510</v>
      </c>
      <c r="W536" s="287"/>
      <c r="X536" s="287"/>
      <c r="Y536" s="287"/>
      <c r="Z536" s="287"/>
      <c r="AA536" s="287"/>
      <c r="AB536" s="287"/>
      <c r="AC536" s="287"/>
      <c r="AD536" s="287"/>
      <c r="AE536" s="287"/>
      <c r="AF536" s="287"/>
      <c r="AG536" s="287"/>
      <c r="AH536" s="287"/>
      <c r="AI536" s="287"/>
      <c r="AJ536" s="287"/>
      <c r="AK536" s="72"/>
      <c r="AL536" s="72"/>
    </row>
    <row r="537" spans="2:38" s="68" customFormat="1">
      <c r="B537" s="68" t="s">
        <v>1476</v>
      </c>
      <c r="C537" s="73" t="s">
        <v>1804</v>
      </c>
      <c r="D537" s="73" t="s">
        <v>1805</v>
      </c>
      <c r="E537" s="73" t="s">
        <v>1807</v>
      </c>
      <c r="F537" s="102">
        <v>5697</v>
      </c>
      <c r="G537" s="102">
        <v>26315</v>
      </c>
      <c r="H537" s="80">
        <f t="shared" si="247"/>
        <v>4.6190977707565386</v>
      </c>
      <c r="J537" s="104">
        <f>$J$25</f>
        <v>2.1100000000000001E-2</v>
      </c>
      <c r="L537" s="69">
        <f>G537*((1+J537)^2)</f>
        <v>27437.208701149997</v>
      </c>
      <c r="N537" s="69">
        <f>L537/$N$6</f>
        <v>15242.893722861108</v>
      </c>
      <c r="P537" s="81">
        <f t="shared" si="221"/>
        <v>15280</v>
      </c>
      <c r="Q537" s="69"/>
      <c r="R537" s="74">
        <f t="shared" ref="R537:R600" si="248">P537-N537</f>
        <v>37.106277138891528</v>
      </c>
      <c r="S537" s="77"/>
      <c r="T537" s="75">
        <f t="shared" ref="T537:T600" si="249">R537/N537</f>
        <v>2.4343328644507952E-3</v>
      </c>
      <c r="U537" s="69"/>
      <c r="V537" s="81">
        <f>P537/40</f>
        <v>382</v>
      </c>
      <c r="W537" s="287"/>
      <c r="X537" s="287"/>
      <c r="Y537" s="287"/>
      <c r="Z537" s="287"/>
      <c r="AA537" s="287"/>
      <c r="AB537" s="287"/>
      <c r="AC537" s="287"/>
      <c r="AD537" s="287"/>
      <c r="AE537" s="287"/>
      <c r="AF537" s="287"/>
      <c r="AG537" s="287"/>
      <c r="AH537" s="287"/>
      <c r="AI537" s="287"/>
      <c r="AJ537" s="287"/>
      <c r="AK537" s="72"/>
      <c r="AL537" s="72"/>
    </row>
    <row r="538" spans="2:38" s="68" customFormat="1">
      <c r="B538" s="68" t="s">
        <v>1476</v>
      </c>
      <c r="C538" s="73" t="s">
        <v>1804</v>
      </c>
      <c r="D538" s="73" t="s">
        <v>1805</v>
      </c>
      <c r="E538" s="73" t="s">
        <v>1808</v>
      </c>
      <c r="F538" s="102">
        <v>4871</v>
      </c>
      <c r="G538" s="102">
        <v>19632</v>
      </c>
      <c r="H538" s="80">
        <f t="shared" si="247"/>
        <v>4.0303839047423526</v>
      </c>
      <c r="J538" s="104">
        <f>$J$25</f>
        <v>2.1100000000000001E-2</v>
      </c>
      <c r="L538" s="69">
        <f>G538*((1+J538)^2)</f>
        <v>20469.210762719998</v>
      </c>
      <c r="N538" s="69">
        <f>L538/$N$6</f>
        <v>11371.783757066665</v>
      </c>
      <c r="P538" s="81">
        <f t="shared" si="221"/>
        <v>11400</v>
      </c>
      <c r="Q538" s="69"/>
      <c r="R538" s="74">
        <f t="shared" si="248"/>
        <v>28.216242933334797</v>
      </c>
      <c r="S538" s="77"/>
      <c r="T538" s="75">
        <f t="shared" si="249"/>
        <v>2.4812503944951145E-3</v>
      </c>
      <c r="U538" s="69"/>
      <c r="V538" s="81">
        <f>P538/40</f>
        <v>285</v>
      </c>
      <c r="W538" s="287"/>
      <c r="X538" s="287"/>
      <c r="Y538" s="287"/>
      <c r="Z538" s="287"/>
      <c r="AA538" s="287"/>
      <c r="AB538" s="287"/>
      <c r="AC538" s="287"/>
      <c r="AD538" s="287"/>
      <c r="AE538" s="287"/>
      <c r="AF538" s="287"/>
      <c r="AG538" s="287"/>
      <c r="AH538" s="287"/>
      <c r="AI538" s="287"/>
      <c r="AJ538" s="287"/>
      <c r="AK538" s="72"/>
      <c r="AL538" s="72"/>
    </row>
    <row r="539" spans="2:38" s="68" customFormat="1">
      <c r="B539" s="68" t="s">
        <v>1476</v>
      </c>
      <c r="C539" s="73" t="s">
        <v>1804</v>
      </c>
      <c r="D539" s="73" t="s">
        <v>1805</v>
      </c>
      <c r="E539" s="73" t="s">
        <v>1809</v>
      </c>
      <c r="F539" s="102">
        <v>4387</v>
      </c>
      <c r="G539" s="102">
        <v>21895</v>
      </c>
      <c r="H539" s="80">
        <f t="shared" si="247"/>
        <v>4.9908821518121727</v>
      </c>
      <c r="J539" s="104">
        <f>$J$25</f>
        <v>2.1100000000000001E-2</v>
      </c>
      <c r="L539" s="69">
        <f>G539*((1+J539)^2)</f>
        <v>22828.716872949997</v>
      </c>
      <c r="N539" s="69">
        <f>L539/$N$6</f>
        <v>12682.62048497222</v>
      </c>
      <c r="P539" s="81">
        <f t="shared" si="221"/>
        <v>12720</v>
      </c>
      <c r="Q539" s="69"/>
      <c r="R539" s="74">
        <f t="shared" si="248"/>
        <v>37.379515027780144</v>
      </c>
      <c r="S539" s="77"/>
      <c r="T539" s="75">
        <f t="shared" si="249"/>
        <v>2.9473021819167067E-3</v>
      </c>
      <c r="U539" s="69"/>
      <c r="V539" s="81">
        <f>P539/40</f>
        <v>318</v>
      </c>
      <c r="W539" s="287"/>
      <c r="X539" s="287"/>
      <c r="Y539" s="287"/>
      <c r="Z539" s="287"/>
      <c r="AA539" s="287"/>
      <c r="AB539" s="287"/>
      <c r="AC539" s="287"/>
      <c r="AD539" s="287"/>
      <c r="AE539" s="287"/>
      <c r="AF539" s="287"/>
      <c r="AG539" s="287"/>
      <c r="AH539" s="287"/>
      <c r="AI539" s="287"/>
      <c r="AJ539" s="287"/>
      <c r="AK539" s="72"/>
      <c r="AL539" s="72"/>
    </row>
    <row r="540" spans="2:38" s="68" customFormat="1">
      <c r="B540" s="68" t="s">
        <v>1476</v>
      </c>
      <c r="C540" s="73" t="s">
        <v>1804</v>
      </c>
      <c r="D540" s="73" t="s">
        <v>1805</v>
      </c>
      <c r="E540" s="73" t="s">
        <v>1810</v>
      </c>
      <c r="F540" s="102">
        <v>1742</v>
      </c>
      <c r="G540" s="102">
        <v>7688</v>
      </c>
      <c r="H540" s="80">
        <f t="shared" si="247"/>
        <v>4.4133180252583237</v>
      </c>
      <c r="J540" s="104">
        <f>$J$25</f>
        <v>2.1100000000000001E-2</v>
      </c>
      <c r="L540" s="69">
        <f>G540*((1+J540)^2)</f>
        <v>8015.8563744799994</v>
      </c>
      <c r="N540" s="69">
        <f>L540/$N$6</f>
        <v>4453.2535413777778</v>
      </c>
      <c r="P540" s="81">
        <f t="shared" si="221"/>
        <v>4480</v>
      </c>
      <c r="Q540" s="69"/>
      <c r="R540" s="74">
        <f t="shared" si="248"/>
        <v>26.746458622222235</v>
      </c>
      <c r="S540" s="77"/>
      <c r="T540" s="75">
        <f t="shared" si="249"/>
        <v>6.0060489198976155E-3</v>
      </c>
      <c r="U540" s="69"/>
      <c r="V540" s="81">
        <f>P540/40</f>
        <v>112</v>
      </c>
      <c r="W540" s="287"/>
      <c r="X540" s="287"/>
      <c r="Y540" s="287"/>
      <c r="Z540" s="287"/>
      <c r="AA540" s="287"/>
      <c r="AB540" s="287"/>
      <c r="AC540" s="287"/>
      <c r="AD540" s="287"/>
      <c r="AE540" s="287"/>
      <c r="AF540" s="287"/>
      <c r="AG540" s="287"/>
      <c r="AH540" s="287"/>
      <c r="AI540" s="287"/>
      <c r="AJ540" s="287"/>
      <c r="AK540" s="72"/>
      <c r="AL540" s="72"/>
    </row>
    <row r="541" spans="2:38" s="68" customFormat="1" ht="15" thickBot="1">
      <c r="B541" s="95" t="s">
        <v>1476</v>
      </c>
      <c r="C541" s="96" t="s">
        <v>1804</v>
      </c>
      <c r="D541" s="96" t="s">
        <v>1805</v>
      </c>
      <c r="E541" s="73"/>
      <c r="F541" s="84">
        <f>SUM(F536:F540)</f>
        <v>23870</v>
      </c>
      <c r="G541" s="84">
        <f>SUM(G536:G540)</f>
        <v>110697</v>
      </c>
      <c r="H541" s="159">
        <f t="shared" si="247"/>
        <v>4.6374947633012154</v>
      </c>
      <c r="J541" s="95"/>
      <c r="L541" s="84">
        <f>SUM(L536:L540)</f>
        <v>115417.69681137</v>
      </c>
      <c r="N541" s="84">
        <f>SUM(N536:N540)</f>
        <v>64120.942672983329</v>
      </c>
      <c r="P541" s="248">
        <f>SUM(P536:P540)</f>
        <v>64280</v>
      </c>
      <c r="Q541" s="69"/>
      <c r="R541" s="252">
        <f t="shared" si="248"/>
        <v>159.05732701667148</v>
      </c>
      <c r="S541" s="77"/>
      <c r="T541" s="85">
        <f t="shared" si="249"/>
        <v>2.480583104148414E-3</v>
      </c>
      <c r="U541" s="69"/>
      <c r="V541" s="248">
        <f>SUM(V536:V540)</f>
        <v>1607</v>
      </c>
      <c r="W541" s="266"/>
      <c r="X541" s="266"/>
      <c r="Y541" s="266"/>
      <c r="Z541" s="266"/>
      <c r="AA541" s="266"/>
      <c r="AB541" s="266"/>
      <c r="AC541" s="266"/>
      <c r="AD541" s="266"/>
      <c r="AE541" s="266"/>
      <c r="AF541" s="266"/>
      <c r="AG541" s="266"/>
      <c r="AH541" s="266"/>
      <c r="AI541" s="266"/>
      <c r="AJ541" s="266"/>
      <c r="AK541" s="72"/>
      <c r="AL541" s="72"/>
    </row>
    <row r="542" spans="2:38" s="68" customFormat="1">
      <c r="B542" s="68" t="s">
        <v>1476</v>
      </c>
      <c r="C542" s="73" t="s">
        <v>1804</v>
      </c>
      <c r="D542" s="73" t="s">
        <v>1864</v>
      </c>
      <c r="E542" s="73" t="s">
        <v>1477</v>
      </c>
      <c r="F542" s="102">
        <v>1745</v>
      </c>
      <c r="G542" s="102">
        <v>7865</v>
      </c>
      <c r="H542" s="80">
        <f t="shared" si="247"/>
        <v>4.5071633237822351</v>
      </c>
      <c r="J542" s="104">
        <f>$J$25</f>
        <v>2.1100000000000001E-2</v>
      </c>
      <c r="L542" s="69">
        <f>G542*((1+J542)^2)</f>
        <v>8200.4045766499985</v>
      </c>
      <c r="N542" s="69">
        <f>L542/$N$6</f>
        <v>4555.7803203611102</v>
      </c>
      <c r="P542" s="81">
        <f t="shared" si="221"/>
        <v>4560</v>
      </c>
      <c r="Q542" s="69"/>
      <c r="R542" s="74">
        <f t="shared" si="248"/>
        <v>4.2196796388898292</v>
      </c>
      <c r="S542" s="77"/>
      <c r="T542" s="75">
        <f t="shared" si="249"/>
        <v>9.2622544156285391E-4</v>
      </c>
      <c r="U542" s="69"/>
      <c r="V542" s="81">
        <f>P542/40</f>
        <v>114</v>
      </c>
      <c r="W542" s="287"/>
      <c r="X542" s="287"/>
      <c r="Y542" s="287"/>
      <c r="Z542" s="287"/>
      <c r="AA542" s="287"/>
      <c r="AB542" s="287"/>
      <c r="AC542" s="287"/>
      <c r="AD542" s="287"/>
      <c r="AE542" s="287"/>
      <c r="AF542" s="287"/>
      <c r="AG542" s="287"/>
      <c r="AH542" s="287"/>
      <c r="AI542" s="287"/>
      <c r="AJ542" s="287"/>
      <c r="AK542" s="72"/>
      <c r="AL542" s="72"/>
    </row>
    <row r="543" spans="2:38" s="68" customFormat="1">
      <c r="B543" s="68" t="s">
        <v>1476</v>
      </c>
      <c r="C543" s="73" t="s">
        <v>1804</v>
      </c>
      <c r="D543" s="73" t="s">
        <v>1864</v>
      </c>
      <c r="E543" s="73" t="s">
        <v>1510</v>
      </c>
      <c r="F543" s="102">
        <v>1414</v>
      </c>
      <c r="G543" s="102">
        <v>5735</v>
      </c>
      <c r="H543" s="80">
        <f t="shared" si="247"/>
        <v>4.0558698727015559</v>
      </c>
      <c r="J543" s="104">
        <f>$J$25</f>
        <v>2.1100000000000001E-2</v>
      </c>
      <c r="L543" s="69">
        <f>G543*((1+J543)^2)</f>
        <v>5979.5702793499995</v>
      </c>
      <c r="N543" s="69">
        <f>L543/$N$6</f>
        <v>3321.9834885277774</v>
      </c>
      <c r="P543" s="81">
        <f t="shared" si="221"/>
        <v>3360</v>
      </c>
      <c r="Q543" s="69"/>
      <c r="R543" s="74">
        <f t="shared" si="248"/>
        <v>38.016511472222646</v>
      </c>
      <c r="S543" s="77"/>
      <c r="T543" s="75">
        <f t="shared" si="249"/>
        <v>1.1443919454599891E-2</v>
      </c>
      <c r="U543" s="69"/>
      <c r="V543" s="81">
        <f>P543/40</f>
        <v>84</v>
      </c>
      <c r="W543" s="287"/>
      <c r="X543" s="287"/>
      <c r="Y543" s="287"/>
      <c r="Z543" s="287"/>
      <c r="AA543" s="287"/>
      <c r="AB543" s="287"/>
      <c r="AC543" s="287"/>
      <c r="AD543" s="287"/>
      <c r="AE543" s="287"/>
      <c r="AF543" s="287"/>
      <c r="AG543" s="287"/>
      <c r="AH543" s="287"/>
      <c r="AI543" s="287"/>
      <c r="AJ543" s="287"/>
      <c r="AK543" s="72"/>
      <c r="AL543" s="72"/>
    </row>
    <row r="544" spans="2:38" s="68" customFormat="1">
      <c r="B544" s="68" t="s">
        <v>1476</v>
      </c>
      <c r="C544" s="73" t="s">
        <v>1804</v>
      </c>
      <c r="D544" s="73" t="s">
        <v>1864</v>
      </c>
      <c r="E544" s="73" t="s">
        <v>1511</v>
      </c>
      <c r="F544" s="102">
        <v>1306</v>
      </c>
      <c r="G544" s="102">
        <v>5254</v>
      </c>
      <c r="H544" s="80">
        <f t="shared" si="247"/>
        <v>4.0229709035222054</v>
      </c>
      <c r="J544" s="104">
        <f>$J$25</f>
        <v>2.1100000000000001E-2</v>
      </c>
      <c r="L544" s="69">
        <f>G544*((1+J544)^2)</f>
        <v>5478.0579333399992</v>
      </c>
      <c r="N544" s="69">
        <f>L544/$N$6</f>
        <v>3043.3655185222219</v>
      </c>
      <c r="P544" s="81">
        <f t="shared" si="221"/>
        <v>3080</v>
      </c>
      <c r="Q544" s="69"/>
      <c r="R544" s="74">
        <f t="shared" si="248"/>
        <v>36.634481477778081</v>
      </c>
      <c r="S544" s="77"/>
      <c r="T544" s="75">
        <f t="shared" si="249"/>
        <v>1.2037489829866648E-2</v>
      </c>
      <c r="U544" s="69"/>
      <c r="V544" s="81">
        <f>P544/40</f>
        <v>77</v>
      </c>
      <c r="W544" s="287"/>
      <c r="X544" s="287"/>
      <c r="Y544" s="287"/>
      <c r="Z544" s="287"/>
      <c r="AA544" s="287"/>
      <c r="AB544" s="287"/>
      <c r="AC544" s="287"/>
      <c r="AD544" s="287"/>
      <c r="AE544" s="287"/>
      <c r="AF544" s="287"/>
      <c r="AG544" s="287"/>
      <c r="AH544" s="287"/>
      <c r="AI544" s="287"/>
      <c r="AJ544" s="287"/>
      <c r="AK544" s="72"/>
      <c r="AL544" s="72"/>
    </row>
    <row r="545" spans="2:38" s="68" customFormat="1" ht="15" thickBot="1">
      <c r="B545" s="95" t="s">
        <v>1476</v>
      </c>
      <c r="C545" s="96" t="s">
        <v>1804</v>
      </c>
      <c r="D545" s="96" t="s">
        <v>1864</v>
      </c>
      <c r="E545" s="73"/>
      <c r="F545" s="84">
        <f>SUM(F542:F544)</f>
        <v>4465</v>
      </c>
      <c r="G545" s="84">
        <f>SUM(G542:G544)</f>
        <v>18854</v>
      </c>
      <c r="H545" s="159">
        <f t="shared" si="247"/>
        <v>4.2226203807390821</v>
      </c>
      <c r="J545" s="95"/>
      <c r="L545" s="84">
        <f>SUM(L542:L544)</f>
        <v>19658.032789339995</v>
      </c>
      <c r="N545" s="84">
        <f>SUM(N542:N544)</f>
        <v>10921.129327411109</v>
      </c>
      <c r="P545" s="248">
        <f>SUM(P542:P544)</f>
        <v>11000</v>
      </c>
      <c r="Q545" s="69"/>
      <c r="R545" s="252">
        <f t="shared" si="248"/>
        <v>78.870672588891466</v>
      </c>
      <c r="S545" s="77"/>
      <c r="T545" s="85">
        <f t="shared" si="249"/>
        <v>7.2218421945551697E-3</v>
      </c>
      <c r="U545" s="69"/>
      <c r="V545" s="248">
        <f>SUM(V542:V544)</f>
        <v>275</v>
      </c>
      <c r="W545" s="266"/>
      <c r="X545" s="266"/>
      <c r="Y545" s="266"/>
      <c r="Z545" s="266"/>
      <c r="AA545" s="266"/>
      <c r="AB545" s="266"/>
      <c r="AC545" s="266"/>
      <c r="AD545" s="266"/>
      <c r="AE545" s="266"/>
      <c r="AF545" s="266"/>
      <c r="AG545" s="266"/>
      <c r="AH545" s="266"/>
      <c r="AI545" s="266"/>
      <c r="AJ545" s="266"/>
      <c r="AK545" s="72"/>
      <c r="AL545" s="72"/>
    </row>
    <row r="546" spans="2:38" s="68" customFormat="1">
      <c r="B546" s="68" t="s">
        <v>1476</v>
      </c>
      <c r="C546" s="73" t="s">
        <v>1804</v>
      </c>
      <c r="D546" s="73" t="s">
        <v>1811</v>
      </c>
      <c r="E546" s="73" t="s">
        <v>1812</v>
      </c>
      <c r="F546" s="102">
        <v>4774</v>
      </c>
      <c r="G546" s="102">
        <v>23363</v>
      </c>
      <c r="H546" s="80">
        <f t="shared" si="247"/>
        <v>4.8937997486384583</v>
      </c>
      <c r="J546" s="104">
        <f t="shared" ref="J546:J553" si="250">$J$25</f>
        <v>2.1100000000000001E-2</v>
      </c>
      <c r="L546" s="69">
        <f t="shared" ref="L546:L553" si="251">G546*((1+J546)^2)</f>
        <v>24359.320041229996</v>
      </c>
      <c r="N546" s="69">
        <f t="shared" ref="N546:N553" si="252">L546/$N$6</f>
        <v>13532.955578461108</v>
      </c>
      <c r="P546" s="81">
        <f t="shared" si="221"/>
        <v>13560</v>
      </c>
      <c r="Q546" s="69"/>
      <c r="R546" s="74">
        <f t="shared" si="248"/>
        <v>27.044421538892493</v>
      </c>
      <c r="S546" s="77"/>
      <c r="T546" s="75">
        <f t="shared" si="249"/>
        <v>1.9984120528656782E-3</v>
      </c>
      <c r="U546" s="69"/>
      <c r="V546" s="81">
        <f t="shared" ref="V546:V553" si="253">P546/40</f>
        <v>339</v>
      </c>
      <c r="W546" s="287"/>
      <c r="X546" s="287"/>
      <c r="Y546" s="287"/>
      <c r="Z546" s="287"/>
      <c r="AA546" s="287"/>
      <c r="AB546" s="287"/>
      <c r="AC546" s="287"/>
      <c r="AD546" s="287"/>
      <c r="AE546" s="287"/>
      <c r="AF546" s="287"/>
      <c r="AG546" s="287"/>
      <c r="AH546" s="287"/>
      <c r="AI546" s="287"/>
      <c r="AJ546" s="287"/>
      <c r="AK546" s="72"/>
      <c r="AL546" s="72"/>
    </row>
    <row r="547" spans="2:38" s="68" customFormat="1">
      <c r="B547" s="68" t="s">
        <v>1476</v>
      </c>
      <c r="C547" s="73" t="s">
        <v>1804</v>
      </c>
      <c r="D547" s="73" t="s">
        <v>1811</v>
      </c>
      <c r="E547" s="73" t="s">
        <v>1813</v>
      </c>
      <c r="F547" s="102">
        <v>3869</v>
      </c>
      <c r="G547" s="102">
        <v>18180</v>
      </c>
      <c r="H547" s="80">
        <f t="shared" si="247"/>
        <v>4.6988886017058675</v>
      </c>
      <c r="J547" s="104">
        <f t="shared" si="250"/>
        <v>2.1100000000000001E-2</v>
      </c>
      <c r="L547" s="69">
        <f t="shared" si="251"/>
        <v>18955.289917799997</v>
      </c>
      <c r="N547" s="69">
        <f t="shared" si="252"/>
        <v>10530.716620999998</v>
      </c>
      <c r="P547" s="81">
        <f t="shared" ref="P547:P606" si="254">ROUNDUP(N547/40,0)*40</f>
        <v>10560</v>
      </c>
      <c r="Q547" s="69"/>
      <c r="R547" s="74">
        <f t="shared" si="248"/>
        <v>29.283379000002242</v>
      </c>
      <c r="S547" s="77"/>
      <c r="T547" s="75">
        <f t="shared" si="249"/>
        <v>2.7807584283111673E-3</v>
      </c>
      <c r="U547" s="69"/>
      <c r="V547" s="81">
        <f t="shared" si="253"/>
        <v>264</v>
      </c>
      <c r="W547" s="287"/>
      <c r="X547" s="287"/>
      <c r="Y547" s="287"/>
      <c r="Z547" s="287"/>
      <c r="AA547" s="287"/>
      <c r="AB547" s="287"/>
      <c r="AC547" s="287"/>
      <c r="AD547" s="287"/>
      <c r="AE547" s="287"/>
      <c r="AF547" s="287"/>
      <c r="AG547" s="287"/>
      <c r="AH547" s="287"/>
      <c r="AI547" s="287"/>
      <c r="AJ547" s="287"/>
      <c r="AK547" s="72"/>
      <c r="AL547" s="72"/>
    </row>
    <row r="548" spans="2:38" s="68" customFormat="1">
      <c r="B548" s="68" t="s">
        <v>1476</v>
      </c>
      <c r="C548" s="73" t="s">
        <v>1804</v>
      </c>
      <c r="D548" s="73" t="s">
        <v>1811</v>
      </c>
      <c r="E548" s="73" t="s">
        <v>1814</v>
      </c>
      <c r="F548" s="102">
        <v>6437</v>
      </c>
      <c r="G548" s="102">
        <v>31296</v>
      </c>
      <c r="H548" s="80">
        <f t="shared" si="247"/>
        <v>4.8618921858008388</v>
      </c>
      <c r="J548" s="104">
        <f t="shared" si="250"/>
        <v>2.1100000000000001E-2</v>
      </c>
      <c r="L548" s="69">
        <f t="shared" si="251"/>
        <v>32630.624492159997</v>
      </c>
      <c r="N548" s="69">
        <f t="shared" si="252"/>
        <v>18128.124717866664</v>
      </c>
      <c r="P548" s="81">
        <f t="shared" si="254"/>
        <v>18160</v>
      </c>
      <c r="Q548" s="69"/>
      <c r="R548" s="74">
        <f t="shared" si="248"/>
        <v>31.875282133336441</v>
      </c>
      <c r="S548" s="77"/>
      <c r="T548" s="75">
        <f t="shared" si="249"/>
        <v>1.7583331221194046E-3</v>
      </c>
      <c r="U548" s="69"/>
      <c r="V548" s="81">
        <f t="shared" si="253"/>
        <v>454</v>
      </c>
      <c r="W548" s="287"/>
      <c r="X548" s="287"/>
      <c r="Y548" s="287"/>
      <c r="Z548" s="287"/>
      <c r="AA548" s="287"/>
      <c r="AB548" s="287"/>
      <c r="AC548" s="287"/>
      <c r="AD548" s="287"/>
      <c r="AE548" s="287"/>
      <c r="AF548" s="287"/>
      <c r="AG548" s="287"/>
      <c r="AH548" s="287"/>
      <c r="AI548" s="287"/>
      <c r="AJ548" s="287"/>
      <c r="AK548" s="72"/>
      <c r="AL548" s="72"/>
    </row>
    <row r="549" spans="2:38" s="68" customFormat="1">
      <c r="B549" s="68" t="s">
        <v>1476</v>
      </c>
      <c r="C549" s="73" t="s">
        <v>1804</v>
      </c>
      <c r="D549" s="73" t="s">
        <v>1811</v>
      </c>
      <c r="E549" s="73" t="s">
        <v>1815</v>
      </c>
      <c r="F549" s="102">
        <v>7939</v>
      </c>
      <c r="G549" s="102">
        <v>38768</v>
      </c>
      <c r="H549" s="80">
        <f t="shared" si="247"/>
        <v>4.8832346643154052</v>
      </c>
      <c r="J549" s="104">
        <f t="shared" si="250"/>
        <v>2.1100000000000001E-2</v>
      </c>
      <c r="L549" s="69">
        <f t="shared" si="251"/>
        <v>40421.269501279996</v>
      </c>
      <c r="N549" s="69">
        <f t="shared" si="252"/>
        <v>22456.260834044442</v>
      </c>
      <c r="P549" s="81">
        <f t="shared" si="254"/>
        <v>22480</v>
      </c>
      <c r="Q549" s="69"/>
      <c r="R549" s="74">
        <f t="shared" si="248"/>
        <v>23.739165955557837</v>
      </c>
      <c r="S549" s="77"/>
      <c r="T549" s="75">
        <f t="shared" si="249"/>
        <v>1.0571290621797761E-3</v>
      </c>
      <c r="U549" s="69"/>
      <c r="V549" s="81">
        <f t="shared" si="253"/>
        <v>562</v>
      </c>
      <c r="W549" s="287"/>
      <c r="X549" s="287"/>
      <c r="Y549" s="287"/>
      <c r="Z549" s="287"/>
      <c r="AA549" s="287"/>
      <c r="AB549" s="287"/>
      <c r="AC549" s="287"/>
      <c r="AD549" s="287"/>
      <c r="AE549" s="287"/>
      <c r="AF549" s="287"/>
      <c r="AG549" s="287"/>
      <c r="AH549" s="287"/>
      <c r="AI549" s="287"/>
      <c r="AJ549" s="287"/>
      <c r="AK549" s="72"/>
      <c r="AL549" s="72"/>
    </row>
    <row r="550" spans="2:38" s="68" customFormat="1">
      <c r="B550" s="68" t="s">
        <v>1476</v>
      </c>
      <c r="C550" s="73" t="s">
        <v>1804</v>
      </c>
      <c r="D550" s="73" t="s">
        <v>1811</v>
      </c>
      <c r="E550" s="73" t="s">
        <v>1811</v>
      </c>
      <c r="F550" s="102">
        <v>9446</v>
      </c>
      <c r="G550" s="102">
        <v>43332</v>
      </c>
      <c r="H550" s="80">
        <f t="shared" si="247"/>
        <v>4.5873385560025408</v>
      </c>
      <c r="J550" s="104">
        <f t="shared" si="250"/>
        <v>2.1100000000000001E-2</v>
      </c>
      <c r="L550" s="69">
        <f t="shared" si="251"/>
        <v>45179.902239719995</v>
      </c>
      <c r="N550" s="69">
        <f t="shared" si="252"/>
        <v>25099.945688733329</v>
      </c>
      <c r="P550" s="81">
        <f t="shared" si="254"/>
        <v>25120</v>
      </c>
      <c r="Q550" s="69"/>
      <c r="R550" s="74">
        <f t="shared" si="248"/>
        <v>20.054311266670993</v>
      </c>
      <c r="S550" s="77"/>
      <c r="T550" s="75">
        <f t="shared" si="249"/>
        <v>7.9897827331446448E-4</v>
      </c>
      <c r="U550" s="69"/>
      <c r="V550" s="81">
        <f t="shared" si="253"/>
        <v>628</v>
      </c>
      <c r="W550" s="287"/>
      <c r="X550" s="287"/>
      <c r="Y550" s="287"/>
      <c r="Z550" s="287"/>
      <c r="AA550" s="287"/>
      <c r="AB550" s="287"/>
      <c r="AC550" s="287"/>
      <c r="AD550" s="287"/>
      <c r="AE550" s="287"/>
      <c r="AF550" s="287"/>
      <c r="AG550" s="287"/>
      <c r="AH550" s="287"/>
      <c r="AI550" s="287"/>
      <c r="AJ550" s="287"/>
      <c r="AK550" s="72"/>
      <c r="AL550" s="72"/>
    </row>
    <row r="551" spans="2:38" s="68" customFormat="1">
      <c r="B551" s="68" t="s">
        <v>1476</v>
      </c>
      <c r="C551" s="73" t="s">
        <v>1804</v>
      </c>
      <c r="D551" s="73" t="s">
        <v>1811</v>
      </c>
      <c r="E551" s="73" t="s">
        <v>1816</v>
      </c>
      <c r="F551" s="102">
        <v>5181</v>
      </c>
      <c r="G551" s="102">
        <v>23714</v>
      </c>
      <c r="H551" s="80">
        <f t="shared" si="247"/>
        <v>4.5771086662806404</v>
      </c>
      <c r="J551" s="104">
        <f t="shared" si="250"/>
        <v>2.1100000000000001E-2</v>
      </c>
      <c r="L551" s="69">
        <f t="shared" si="251"/>
        <v>24725.288509939997</v>
      </c>
      <c r="N551" s="69">
        <f t="shared" si="252"/>
        <v>13736.271394411109</v>
      </c>
      <c r="P551" s="81">
        <f t="shared" si="254"/>
        <v>13760</v>
      </c>
      <c r="Q551" s="69"/>
      <c r="R551" s="74">
        <f t="shared" si="248"/>
        <v>23.728605588890787</v>
      </c>
      <c r="S551" s="77"/>
      <c r="T551" s="75">
        <f t="shared" si="249"/>
        <v>1.7274415237999207E-3</v>
      </c>
      <c r="U551" s="69"/>
      <c r="V551" s="81">
        <f t="shared" si="253"/>
        <v>344</v>
      </c>
      <c r="W551" s="287"/>
      <c r="X551" s="287"/>
      <c r="Y551" s="287"/>
      <c r="Z551" s="287"/>
      <c r="AA551" s="287"/>
      <c r="AB551" s="287"/>
      <c r="AC551" s="287"/>
      <c r="AD551" s="287"/>
      <c r="AE551" s="287"/>
      <c r="AF551" s="287"/>
      <c r="AG551" s="287"/>
      <c r="AH551" s="287"/>
      <c r="AI551" s="287"/>
      <c r="AJ551" s="287"/>
      <c r="AK551" s="72"/>
      <c r="AL551" s="72"/>
    </row>
    <row r="552" spans="2:38" s="68" customFormat="1">
      <c r="B552" s="68" t="s">
        <v>1476</v>
      </c>
      <c r="C552" s="73" t="s">
        <v>1804</v>
      </c>
      <c r="D552" s="73" t="s">
        <v>1811</v>
      </c>
      <c r="E552" s="73" t="s">
        <v>1817</v>
      </c>
      <c r="F552" s="102">
        <v>3594</v>
      </c>
      <c r="G552" s="102">
        <v>16872</v>
      </c>
      <c r="H552" s="80">
        <f t="shared" si="247"/>
        <v>4.69449081803005</v>
      </c>
      <c r="J552" s="104">
        <f t="shared" si="250"/>
        <v>2.1100000000000001E-2</v>
      </c>
      <c r="L552" s="69">
        <f t="shared" si="251"/>
        <v>17591.509983119999</v>
      </c>
      <c r="N552" s="69">
        <f t="shared" si="252"/>
        <v>9773.0611017333322</v>
      </c>
      <c r="P552" s="81">
        <f t="shared" si="254"/>
        <v>9800</v>
      </c>
      <c r="Q552" s="69"/>
      <c r="R552" s="74">
        <f t="shared" si="248"/>
        <v>26.93889826666782</v>
      </c>
      <c r="S552" s="77"/>
      <c r="T552" s="75">
        <f t="shared" si="249"/>
        <v>2.7564442692259426E-3</v>
      </c>
      <c r="U552" s="69"/>
      <c r="V552" s="81">
        <f t="shared" si="253"/>
        <v>245</v>
      </c>
      <c r="W552" s="287"/>
      <c r="X552" s="287"/>
      <c r="Y552" s="287"/>
      <c r="Z552" s="287"/>
      <c r="AA552" s="287"/>
      <c r="AB552" s="287"/>
      <c r="AC552" s="287"/>
      <c r="AD552" s="287"/>
      <c r="AE552" s="287"/>
      <c r="AF552" s="287"/>
      <c r="AG552" s="287"/>
      <c r="AH552" s="287"/>
      <c r="AI552" s="287"/>
      <c r="AJ552" s="287"/>
      <c r="AK552" s="72"/>
      <c r="AL552" s="72"/>
    </row>
    <row r="553" spans="2:38" s="68" customFormat="1">
      <c r="B553" s="68" t="s">
        <v>1476</v>
      </c>
      <c r="C553" s="73" t="s">
        <v>1804</v>
      </c>
      <c r="D553" s="73" t="s">
        <v>1811</v>
      </c>
      <c r="E553" s="73" t="s">
        <v>1818</v>
      </c>
      <c r="F553" s="102">
        <v>7363</v>
      </c>
      <c r="G553" s="102">
        <v>36620</v>
      </c>
      <c r="H553" s="80">
        <f t="shared" si="247"/>
        <v>4.973516229797637</v>
      </c>
      <c r="J553" s="104">
        <f t="shared" si="250"/>
        <v>2.1100000000000001E-2</v>
      </c>
      <c r="L553" s="69">
        <f t="shared" si="251"/>
        <v>38181.667590199999</v>
      </c>
      <c r="N553" s="69">
        <f t="shared" si="252"/>
        <v>21212.037550111108</v>
      </c>
      <c r="P553" s="81">
        <f t="shared" si="254"/>
        <v>21240</v>
      </c>
      <c r="Q553" s="69"/>
      <c r="R553" s="74">
        <f t="shared" si="248"/>
        <v>27.96244988889157</v>
      </c>
      <c r="S553" s="77"/>
      <c r="T553" s="75">
        <f t="shared" si="249"/>
        <v>1.3182349796823315E-3</v>
      </c>
      <c r="U553" s="69"/>
      <c r="V553" s="81">
        <f t="shared" si="253"/>
        <v>531</v>
      </c>
      <c r="W553" s="287"/>
      <c r="X553" s="287"/>
      <c r="Y553" s="287"/>
      <c r="Z553" s="287"/>
      <c r="AA553" s="287"/>
      <c r="AB553" s="287"/>
      <c r="AC553" s="287"/>
      <c r="AD553" s="287"/>
      <c r="AE553" s="287"/>
      <c r="AF553" s="287"/>
      <c r="AG553" s="287"/>
      <c r="AH553" s="287"/>
      <c r="AI553" s="287"/>
      <c r="AJ553" s="287"/>
      <c r="AK553" s="72"/>
      <c r="AL553" s="72"/>
    </row>
    <row r="554" spans="2:38" s="68" customFormat="1" ht="15" thickBot="1">
      <c r="B554" s="95" t="s">
        <v>1476</v>
      </c>
      <c r="C554" s="96" t="s">
        <v>1804</v>
      </c>
      <c r="D554" s="96" t="s">
        <v>1811</v>
      </c>
      <c r="E554" s="73"/>
      <c r="F554" s="84">
        <f>SUM(F546:F553)</f>
        <v>48603</v>
      </c>
      <c r="G554" s="84">
        <f>SUM(G546:G553)</f>
        <v>232145</v>
      </c>
      <c r="H554" s="159">
        <f t="shared" si="247"/>
        <v>4.7763512540378166</v>
      </c>
      <c r="J554" s="95"/>
      <c r="L554" s="84">
        <f>SUM(L546:L553)</f>
        <v>242044.87227544998</v>
      </c>
      <c r="N554" s="84">
        <f>SUM(N546:N553)</f>
        <v>134469.37348636106</v>
      </c>
      <c r="P554" s="248">
        <f>SUM(P546:P553)</f>
        <v>134680</v>
      </c>
      <c r="Q554" s="69"/>
      <c r="R554" s="252">
        <f t="shared" si="248"/>
        <v>210.62651363894111</v>
      </c>
      <c r="S554" s="77"/>
      <c r="T554" s="85">
        <f t="shared" si="249"/>
        <v>1.5663530525804412E-3</v>
      </c>
      <c r="U554" s="69"/>
      <c r="V554" s="248">
        <f>SUM(V546:V553)</f>
        <v>3367</v>
      </c>
      <c r="W554" s="266"/>
      <c r="X554" s="266"/>
      <c r="Y554" s="266"/>
      <c r="Z554" s="266"/>
      <c r="AA554" s="266"/>
      <c r="AB554" s="266"/>
      <c r="AC554" s="266"/>
      <c r="AD554" s="266"/>
      <c r="AE554" s="266"/>
      <c r="AF554" s="266"/>
      <c r="AG554" s="266"/>
      <c r="AH554" s="266"/>
      <c r="AI554" s="266"/>
      <c r="AJ554" s="266"/>
      <c r="AK554" s="72"/>
      <c r="AL554" s="72"/>
    </row>
    <row r="555" spans="2:38" s="68" customFormat="1">
      <c r="B555" s="68" t="s">
        <v>1476</v>
      </c>
      <c r="C555" s="73" t="s">
        <v>1804</v>
      </c>
      <c r="D555" s="73" t="s">
        <v>1819</v>
      </c>
      <c r="E555" s="73" t="s">
        <v>1478</v>
      </c>
      <c r="F555" s="102">
        <v>6178</v>
      </c>
      <c r="G555" s="102">
        <v>28063</v>
      </c>
      <c r="H555" s="80">
        <f t="shared" si="247"/>
        <v>4.5424085464551638</v>
      </c>
      <c r="J555" s="104">
        <f>$J$25</f>
        <v>2.1100000000000001E-2</v>
      </c>
      <c r="L555" s="69">
        <f>G555*((1+J555)^2)</f>
        <v>29259.752528229998</v>
      </c>
      <c r="N555" s="69">
        <f>L555/$N$6</f>
        <v>16255.418071238888</v>
      </c>
      <c r="P555" s="81">
        <f t="shared" si="254"/>
        <v>16280</v>
      </c>
      <c r="Q555" s="69"/>
      <c r="R555" s="74">
        <f t="shared" si="248"/>
        <v>24.581928761112067</v>
      </c>
      <c r="S555" s="77"/>
      <c r="T555" s="75">
        <f t="shared" si="249"/>
        <v>1.5122298702735599E-3</v>
      </c>
      <c r="U555" s="69"/>
      <c r="V555" s="81">
        <f>P555/40</f>
        <v>407</v>
      </c>
      <c r="W555" s="287"/>
      <c r="X555" s="287"/>
      <c r="Y555" s="287"/>
      <c r="Z555" s="287"/>
      <c r="AA555" s="287"/>
      <c r="AB555" s="287"/>
      <c r="AC555" s="287"/>
      <c r="AD555" s="287"/>
      <c r="AE555" s="287"/>
      <c r="AF555" s="287"/>
      <c r="AG555" s="287"/>
      <c r="AH555" s="287"/>
      <c r="AI555" s="287"/>
      <c r="AJ555" s="287"/>
      <c r="AK555" s="72"/>
      <c r="AL555" s="72"/>
    </row>
    <row r="556" spans="2:38" s="68" customFormat="1">
      <c r="B556" s="68" t="s">
        <v>1476</v>
      </c>
      <c r="C556" s="73" t="s">
        <v>1804</v>
      </c>
      <c r="D556" s="73" t="s">
        <v>1819</v>
      </c>
      <c r="E556" s="73" t="s">
        <v>1481</v>
      </c>
      <c r="F556" s="102">
        <v>5210</v>
      </c>
      <c r="G556" s="102">
        <v>26949</v>
      </c>
      <c r="H556" s="80">
        <f t="shared" si="247"/>
        <v>5.1725527831094054</v>
      </c>
      <c r="J556" s="104">
        <f>$J$25</f>
        <v>2.1100000000000001E-2</v>
      </c>
      <c r="L556" s="69">
        <f>G556*((1+J556)^2)</f>
        <v>28098.245764289997</v>
      </c>
      <c r="N556" s="69">
        <f>L556/$N$6</f>
        <v>15610.136535716665</v>
      </c>
      <c r="P556" s="81">
        <f t="shared" si="254"/>
        <v>15640</v>
      </c>
      <c r="Q556" s="69"/>
      <c r="R556" s="74">
        <f t="shared" si="248"/>
        <v>29.863464283334906</v>
      </c>
      <c r="S556" s="77"/>
      <c r="T556" s="75">
        <f t="shared" si="249"/>
        <v>1.9130815553730753E-3</v>
      </c>
      <c r="U556" s="69"/>
      <c r="V556" s="81">
        <f>P556/40</f>
        <v>391</v>
      </c>
      <c r="W556" s="287"/>
      <c r="X556" s="287"/>
      <c r="Y556" s="287"/>
      <c r="Z556" s="287"/>
      <c r="AA556" s="287"/>
      <c r="AB556" s="287"/>
      <c r="AC556" s="287"/>
      <c r="AD556" s="287"/>
      <c r="AE556" s="287"/>
      <c r="AF556" s="287"/>
      <c r="AG556" s="287"/>
      <c r="AH556" s="287"/>
      <c r="AI556" s="287"/>
      <c r="AJ556" s="287"/>
      <c r="AK556" s="72"/>
      <c r="AL556" s="72"/>
    </row>
    <row r="557" spans="2:38" s="68" customFormat="1">
      <c r="B557" s="68" t="s">
        <v>1476</v>
      </c>
      <c r="C557" s="73" t="s">
        <v>1804</v>
      </c>
      <c r="D557" s="73" t="s">
        <v>1819</v>
      </c>
      <c r="E557" s="73" t="s">
        <v>1820</v>
      </c>
      <c r="F557" s="102">
        <v>5179</v>
      </c>
      <c r="G557" s="102">
        <v>26262</v>
      </c>
      <c r="H557" s="80">
        <f t="shared" si="247"/>
        <v>5.070863100984746</v>
      </c>
      <c r="J557" s="104">
        <f>$J$25</f>
        <v>2.1100000000000001E-2</v>
      </c>
      <c r="L557" s="69">
        <f>G557*((1+J557)^2)</f>
        <v>27381.948505019998</v>
      </c>
      <c r="N557" s="69">
        <f>L557/$N$6</f>
        <v>15212.193613899999</v>
      </c>
      <c r="P557" s="81">
        <f t="shared" si="254"/>
        <v>15240</v>
      </c>
      <c r="Q557" s="69"/>
      <c r="R557" s="74">
        <f t="shared" si="248"/>
        <v>27.806386100000964</v>
      </c>
      <c r="S557" s="77"/>
      <c r="T557" s="75">
        <f t="shared" si="249"/>
        <v>1.8279011433691679E-3</v>
      </c>
      <c r="U557" s="69"/>
      <c r="V557" s="81">
        <f>P557/40</f>
        <v>381</v>
      </c>
      <c r="W557" s="287"/>
      <c r="X557" s="287"/>
      <c r="Y557" s="287"/>
      <c r="Z557" s="287"/>
      <c r="AA557" s="287"/>
      <c r="AB557" s="287"/>
      <c r="AC557" s="287"/>
      <c r="AD557" s="287"/>
      <c r="AE557" s="287"/>
      <c r="AF557" s="287"/>
      <c r="AG557" s="287"/>
      <c r="AH557" s="287"/>
      <c r="AI557" s="287"/>
      <c r="AJ557" s="287"/>
      <c r="AK557" s="72"/>
      <c r="AL557" s="72"/>
    </row>
    <row r="558" spans="2:38" s="68" customFormat="1">
      <c r="B558" s="68" t="s">
        <v>1476</v>
      </c>
      <c r="C558" s="73" t="s">
        <v>1804</v>
      </c>
      <c r="D558" s="73" t="s">
        <v>1819</v>
      </c>
      <c r="E558" s="73" t="s">
        <v>1821</v>
      </c>
      <c r="F558" s="102">
        <v>3203</v>
      </c>
      <c r="G558" s="102">
        <v>13340</v>
      </c>
      <c r="H558" s="80">
        <f t="shared" si="247"/>
        <v>4.164845457383703</v>
      </c>
      <c r="J558" s="104">
        <f>$J$25</f>
        <v>2.1100000000000001E-2</v>
      </c>
      <c r="L558" s="69">
        <f>G558*((1+J558)^2)</f>
        <v>13908.887101399998</v>
      </c>
      <c r="N558" s="69">
        <f>L558/$N$6</f>
        <v>7727.159500777776</v>
      </c>
      <c r="P558" s="81">
        <f t="shared" si="254"/>
        <v>7760</v>
      </c>
      <c r="Q558" s="69"/>
      <c r="R558" s="74">
        <f t="shared" si="248"/>
        <v>32.840499222224025</v>
      </c>
      <c r="S558" s="77"/>
      <c r="T558" s="75">
        <f t="shared" si="249"/>
        <v>4.2500092328776789E-3</v>
      </c>
      <c r="U558" s="69"/>
      <c r="V558" s="81">
        <f>P558/40</f>
        <v>194</v>
      </c>
      <c r="W558" s="287"/>
      <c r="X558" s="287"/>
      <c r="Y558" s="287"/>
      <c r="Z558" s="287"/>
      <c r="AA558" s="287"/>
      <c r="AB558" s="287"/>
      <c r="AC558" s="287"/>
      <c r="AD558" s="287"/>
      <c r="AE558" s="287"/>
      <c r="AF558" s="287"/>
      <c r="AG558" s="287"/>
      <c r="AH558" s="287"/>
      <c r="AI558" s="287"/>
      <c r="AJ558" s="287"/>
      <c r="AK558" s="72"/>
      <c r="AL558" s="72"/>
    </row>
    <row r="559" spans="2:38" s="68" customFormat="1">
      <c r="B559" s="68" t="s">
        <v>1476</v>
      </c>
      <c r="C559" s="73" t="s">
        <v>1804</v>
      </c>
      <c r="D559" s="73" t="s">
        <v>1819</v>
      </c>
      <c r="E559" s="73" t="s">
        <v>1822</v>
      </c>
      <c r="F559" s="102">
        <v>6524</v>
      </c>
      <c r="G559" s="102">
        <v>33013</v>
      </c>
      <c r="H559" s="80">
        <f t="shared" si="247"/>
        <v>5.0602391171060699</v>
      </c>
      <c r="J559" s="104">
        <f>$J$25</f>
        <v>2.1100000000000001E-2</v>
      </c>
      <c r="L559" s="69">
        <f>G559*((1+J559)^2)</f>
        <v>34420.846317729993</v>
      </c>
      <c r="N559" s="69">
        <f>L559/$N$6</f>
        <v>19122.692398738884</v>
      </c>
      <c r="P559" s="81">
        <f t="shared" si="254"/>
        <v>19160</v>
      </c>
      <c r="Q559" s="69"/>
      <c r="R559" s="74">
        <f t="shared" si="248"/>
        <v>37.307601261116361</v>
      </c>
      <c r="S559" s="77"/>
      <c r="T559" s="75">
        <f t="shared" si="249"/>
        <v>1.950959649571979E-3</v>
      </c>
      <c r="U559" s="69"/>
      <c r="V559" s="81">
        <f>P559/40</f>
        <v>479</v>
      </c>
      <c r="W559" s="287"/>
      <c r="X559" s="287"/>
      <c r="Y559" s="287"/>
      <c r="Z559" s="287"/>
      <c r="AA559" s="287"/>
      <c r="AB559" s="287"/>
      <c r="AC559" s="287"/>
      <c r="AD559" s="287"/>
      <c r="AE559" s="287"/>
      <c r="AF559" s="287"/>
      <c r="AG559" s="287"/>
      <c r="AH559" s="287"/>
      <c r="AI559" s="287"/>
      <c r="AJ559" s="287"/>
      <c r="AK559" s="72"/>
      <c r="AL559" s="72"/>
    </row>
    <row r="560" spans="2:38" s="68" customFormat="1" ht="15" thickBot="1">
      <c r="B560" s="95" t="s">
        <v>1476</v>
      </c>
      <c r="C560" s="96" t="s">
        <v>1804</v>
      </c>
      <c r="D560" s="96" t="s">
        <v>1819</v>
      </c>
      <c r="E560" s="73"/>
      <c r="F560" s="84">
        <f>SUM(F555:F559)</f>
        <v>26294</v>
      </c>
      <c r="G560" s="84">
        <f>SUM(G555:G559)</f>
        <v>127627</v>
      </c>
      <c r="H560" s="159">
        <f t="shared" si="247"/>
        <v>4.853844983646459</v>
      </c>
      <c r="J560" s="95"/>
      <c r="L560" s="84">
        <f>SUM(L555:L559)</f>
        <v>133069.68021666998</v>
      </c>
      <c r="N560" s="84">
        <f>SUM(N555:N559)</f>
        <v>73927.600120372212</v>
      </c>
      <c r="P560" s="248">
        <f>SUM(P555:P559)</f>
        <v>74080</v>
      </c>
      <c r="Q560" s="69"/>
      <c r="R560" s="252">
        <f t="shared" si="248"/>
        <v>152.39987962778832</v>
      </c>
      <c r="S560" s="77"/>
      <c r="T560" s="85">
        <f t="shared" si="249"/>
        <v>2.0614747317597762E-3</v>
      </c>
      <c r="U560" s="69"/>
      <c r="V560" s="248">
        <f>SUM(V555:V559)</f>
        <v>1852</v>
      </c>
      <c r="W560" s="266"/>
      <c r="X560" s="266"/>
      <c r="Y560" s="266"/>
      <c r="Z560" s="266"/>
      <c r="AA560" s="266"/>
      <c r="AB560" s="266"/>
      <c r="AC560" s="266"/>
      <c r="AD560" s="266"/>
      <c r="AE560" s="266"/>
      <c r="AF560" s="266"/>
      <c r="AG560" s="266"/>
      <c r="AH560" s="266"/>
      <c r="AI560" s="266"/>
      <c r="AJ560" s="266"/>
      <c r="AK560" s="72"/>
      <c r="AL560" s="72"/>
    </row>
    <row r="561" spans="2:38" s="68" customFormat="1" ht="15" thickBot="1">
      <c r="C561" s="73"/>
      <c r="D561" s="73"/>
      <c r="E561" s="73"/>
      <c r="F561" s="249">
        <f>F560+F554+F545+F541</f>
        <v>103232</v>
      </c>
      <c r="G561" s="249">
        <f>G560+G554+G545+G541</f>
        <v>489323</v>
      </c>
      <c r="H561" s="161">
        <f t="shared" si="247"/>
        <v>4.7400321605703661</v>
      </c>
      <c r="J561" s="188"/>
      <c r="L561" s="249">
        <f>L560+L554+L545+L541</f>
        <v>510190.28209282993</v>
      </c>
      <c r="N561" s="249">
        <f>N560+N554+N545+N541</f>
        <v>283439.04560712771</v>
      </c>
      <c r="P561" s="250">
        <f>P560+P554+P545+P541</f>
        <v>284040</v>
      </c>
      <c r="Q561" s="69"/>
      <c r="R561" s="253">
        <f t="shared" si="248"/>
        <v>600.9543928722851</v>
      </c>
      <c r="S561" s="77"/>
      <c r="T561" s="86">
        <f t="shared" si="249"/>
        <v>2.1202244439718532E-3</v>
      </c>
      <c r="U561" s="69"/>
      <c r="V561" s="250">
        <f>V560+V554+V545+V541</f>
        <v>7101</v>
      </c>
      <c r="W561" s="266"/>
      <c r="X561" s="266"/>
      <c r="Y561" s="266"/>
      <c r="Z561" s="266"/>
      <c r="AA561" s="266"/>
      <c r="AB561" s="266"/>
      <c r="AC561" s="266"/>
      <c r="AD561" s="266"/>
      <c r="AE561" s="266"/>
      <c r="AF561" s="266"/>
      <c r="AG561" s="266"/>
      <c r="AH561" s="266"/>
      <c r="AI561" s="266"/>
      <c r="AJ561" s="266"/>
      <c r="AK561" s="72"/>
      <c r="AL561" s="72"/>
    </row>
    <row r="562" spans="2:38" s="68" customFormat="1">
      <c r="C562" s="73"/>
      <c r="D562" s="73"/>
      <c r="E562" s="73"/>
      <c r="F562" s="76"/>
      <c r="G562" s="76"/>
      <c r="H562" s="80"/>
      <c r="J562" s="72"/>
      <c r="P562" s="81"/>
      <c r="Q562" s="69"/>
      <c r="R562" s="74"/>
      <c r="S562" s="77"/>
      <c r="T562" s="75"/>
      <c r="U562" s="69"/>
      <c r="V562" s="81"/>
      <c r="W562" s="287"/>
      <c r="X562" s="287"/>
      <c r="Y562" s="287"/>
      <c r="Z562" s="287"/>
      <c r="AA562" s="287"/>
      <c r="AB562" s="287"/>
      <c r="AC562" s="287"/>
      <c r="AD562" s="287"/>
      <c r="AE562" s="287"/>
      <c r="AF562" s="287"/>
      <c r="AG562" s="287"/>
      <c r="AH562" s="287"/>
      <c r="AI562" s="287"/>
      <c r="AJ562" s="287"/>
      <c r="AK562" s="72"/>
      <c r="AL562" s="72"/>
    </row>
    <row r="563" spans="2:38" s="68" customFormat="1">
      <c r="B563" s="68" t="s">
        <v>1476</v>
      </c>
      <c r="C563" s="73" t="s">
        <v>1823</v>
      </c>
      <c r="D563" s="73" t="s">
        <v>1824</v>
      </c>
      <c r="E563" s="73" t="s">
        <v>1825</v>
      </c>
      <c r="F563" s="102">
        <v>1353</v>
      </c>
      <c r="G563" s="102">
        <v>4009</v>
      </c>
      <c r="H563" s="80">
        <f t="shared" ref="H563:H576" si="255">G563/F563</f>
        <v>2.9630450849963044</v>
      </c>
      <c r="J563" s="104">
        <f t="shared" ref="J563:J568" si="256">$J$23</f>
        <v>1.9900000000000001E-2</v>
      </c>
      <c r="L563" s="69">
        <f t="shared" ref="L563:L568" si="257">G563*((1+J563)^2)</f>
        <v>4170.1458040900006</v>
      </c>
      <c r="N563" s="69">
        <f t="shared" ref="N563:N568" si="258">L563/$N$6</f>
        <v>2316.7476689388891</v>
      </c>
      <c r="P563" s="81">
        <f t="shared" si="254"/>
        <v>2320</v>
      </c>
      <c r="Q563" s="69"/>
      <c r="R563" s="74">
        <f t="shared" si="248"/>
        <v>3.2523310611109082</v>
      </c>
      <c r="S563" s="77"/>
      <c r="T563" s="75">
        <f t="shared" si="249"/>
        <v>1.4038348261727323E-3</v>
      </c>
      <c r="U563" s="69"/>
      <c r="V563" s="81">
        <f t="shared" ref="V563:V568" si="259">P563/40</f>
        <v>58</v>
      </c>
      <c r="W563" s="287"/>
      <c r="X563" s="287"/>
      <c r="Y563" s="287"/>
      <c r="Z563" s="287"/>
      <c r="AA563" s="287"/>
      <c r="AB563" s="287"/>
      <c r="AC563" s="287"/>
      <c r="AD563" s="287"/>
      <c r="AE563" s="287"/>
      <c r="AF563" s="287"/>
      <c r="AG563" s="287"/>
      <c r="AH563" s="287"/>
      <c r="AI563" s="287"/>
      <c r="AJ563" s="287"/>
      <c r="AK563" s="72"/>
      <c r="AL563" s="72"/>
    </row>
    <row r="564" spans="2:38" s="68" customFormat="1">
      <c r="B564" s="68" t="s">
        <v>1476</v>
      </c>
      <c r="C564" s="73" t="s">
        <v>1823</v>
      </c>
      <c r="D564" s="73" t="s">
        <v>1824</v>
      </c>
      <c r="E564" s="73" t="s">
        <v>1826</v>
      </c>
      <c r="F564" s="102">
        <v>3647</v>
      </c>
      <c r="G564" s="102">
        <v>16689</v>
      </c>
      <c r="H564" s="80">
        <f t="shared" si="255"/>
        <v>4.5760899369344665</v>
      </c>
      <c r="J564" s="104">
        <f t="shared" si="256"/>
        <v>1.9900000000000001E-2</v>
      </c>
      <c r="L564" s="69">
        <f t="shared" si="257"/>
        <v>17359.831210890003</v>
      </c>
      <c r="N564" s="69">
        <f t="shared" si="258"/>
        <v>9644.3506727166678</v>
      </c>
      <c r="P564" s="81">
        <f t="shared" si="254"/>
        <v>9680</v>
      </c>
      <c r="Q564" s="69"/>
      <c r="R564" s="74">
        <f t="shared" si="248"/>
        <v>35.649327283332241</v>
      </c>
      <c r="S564" s="77"/>
      <c r="T564" s="75">
        <f t="shared" si="249"/>
        <v>3.6963947592845423E-3</v>
      </c>
      <c r="U564" s="69"/>
      <c r="V564" s="81">
        <f t="shared" si="259"/>
        <v>242</v>
      </c>
      <c r="W564" s="287"/>
      <c r="X564" s="287"/>
      <c r="Y564" s="287"/>
      <c r="Z564" s="287"/>
      <c r="AA564" s="287"/>
      <c r="AB564" s="287"/>
      <c r="AC564" s="287"/>
      <c r="AD564" s="287"/>
      <c r="AE564" s="287"/>
      <c r="AF564" s="287"/>
      <c r="AG564" s="287"/>
      <c r="AH564" s="287"/>
      <c r="AI564" s="287"/>
      <c r="AJ564" s="287"/>
      <c r="AK564" s="72"/>
      <c r="AL564" s="72"/>
    </row>
    <row r="565" spans="2:38" s="68" customFormat="1">
      <c r="B565" s="68" t="s">
        <v>1476</v>
      </c>
      <c r="C565" s="73" t="s">
        <v>1823</v>
      </c>
      <c r="D565" s="73" t="s">
        <v>1824</v>
      </c>
      <c r="E565" s="73" t="s">
        <v>1827</v>
      </c>
      <c r="F565" s="102">
        <v>2473</v>
      </c>
      <c r="G565" s="102">
        <v>11507</v>
      </c>
      <c r="H565" s="80">
        <f t="shared" si="255"/>
        <v>4.6530529720986653</v>
      </c>
      <c r="J565" s="104">
        <f t="shared" si="256"/>
        <v>1.9900000000000001E-2</v>
      </c>
      <c r="L565" s="69">
        <f t="shared" si="257"/>
        <v>11969.535487070001</v>
      </c>
      <c r="N565" s="69">
        <f t="shared" si="258"/>
        <v>6649.7419372611112</v>
      </c>
      <c r="P565" s="81">
        <f t="shared" si="254"/>
        <v>6680</v>
      </c>
      <c r="Q565" s="69"/>
      <c r="R565" s="74">
        <f t="shared" si="248"/>
        <v>30.258062738888839</v>
      </c>
      <c r="S565" s="77"/>
      <c r="T565" s="75">
        <f t="shared" si="249"/>
        <v>4.5502612017680041E-3</v>
      </c>
      <c r="U565" s="69"/>
      <c r="V565" s="81">
        <f t="shared" si="259"/>
        <v>167</v>
      </c>
      <c r="W565" s="287"/>
      <c r="X565" s="287"/>
      <c r="Y565" s="287"/>
      <c r="Z565" s="287"/>
      <c r="AA565" s="287"/>
      <c r="AB565" s="287"/>
      <c r="AC565" s="287"/>
      <c r="AD565" s="287"/>
      <c r="AE565" s="287"/>
      <c r="AF565" s="287"/>
      <c r="AG565" s="287"/>
      <c r="AH565" s="287"/>
      <c r="AI565" s="287"/>
      <c r="AJ565" s="287"/>
      <c r="AK565" s="72"/>
      <c r="AL565" s="72"/>
    </row>
    <row r="566" spans="2:38" s="68" customFormat="1">
      <c r="B566" s="68" t="s">
        <v>1476</v>
      </c>
      <c r="C566" s="73" t="s">
        <v>1823</v>
      </c>
      <c r="D566" s="73" t="s">
        <v>1824</v>
      </c>
      <c r="E566" s="73" t="s">
        <v>1828</v>
      </c>
      <c r="F566" s="102">
        <v>1936</v>
      </c>
      <c r="G566" s="102">
        <v>8140</v>
      </c>
      <c r="H566" s="80">
        <f t="shared" si="255"/>
        <v>4.2045454545454541</v>
      </c>
      <c r="J566" s="104">
        <f t="shared" si="256"/>
        <v>1.9900000000000001E-2</v>
      </c>
      <c r="L566" s="69">
        <f t="shared" si="257"/>
        <v>8467.1955214000009</v>
      </c>
      <c r="N566" s="69">
        <f t="shared" si="258"/>
        <v>4703.9975118888897</v>
      </c>
      <c r="P566" s="81">
        <f t="shared" si="254"/>
        <v>4720</v>
      </c>
      <c r="Q566" s="69"/>
      <c r="R566" s="74">
        <f t="shared" si="248"/>
        <v>16.002488111110324</v>
      </c>
      <c r="S566" s="77"/>
      <c r="T566" s="75">
        <f t="shared" si="249"/>
        <v>3.4018912787826981E-3</v>
      </c>
      <c r="U566" s="69"/>
      <c r="V566" s="81">
        <f t="shared" si="259"/>
        <v>118</v>
      </c>
      <c r="W566" s="287"/>
      <c r="X566" s="287"/>
      <c r="Y566" s="287"/>
      <c r="Z566" s="287"/>
      <c r="AA566" s="287"/>
      <c r="AB566" s="287"/>
      <c r="AC566" s="287"/>
      <c r="AD566" s="287"/>
      <c r="AE566" s="287"/>
      <c r="AF566" s="287"/>
      <c r="AG566" s="287"/>
      <c r="AH566" s="287"/>
      <c r="AI566" s="287"/>
      <c r="AJ566" s="287"/>
      <c r="AK566" s="72"/>
      <c r="AL566" s="72"/>
    </row>
    <row r="567" spans="2:38" s="68" customFormat="1">
      <c r="B567" s="68" t="s">
        <v>1476</v>
      </c>
      <c r="C567" s="73" t="s">
        <v>1823</v>
      </c>
      <c r="D567" s="73" t="s">
        <v>1824</v>
      </c>
      <c r="E567" s="73" t="s">
        <v>1829</v>
      </c>
      <c r="F567" s="102">
        <v>2971</v>
      </c>
      <c r="G567" s="102">
        <v>13143</v>
      </c>
      <c r="H567" s="80">
        <f t="shared" si="255"/>
        <v>4.4237630427465504</v>
      </c>
      <c r="J567" s="104">
        <f t="shared" si="256"/>
        <v>1.9900000000000001E-2</v>
      </c>
      <c r="L567" s="69">
        <f t="shared" si="257"/>
        <v>13671.296159430001</v>
      </c>
      <c r="N567" s="69">
        <f t="shared" si="258"/>
        <v>7595.1645330166675</v>
      </c>
      <c r="P567" s="81">
        <f t="shared" si="254"/>
        <v>7600</v>
      </c>
      <c r="Q567" s="69"/>
      <c r="R567" s="74">
        <f t="shared" si="248"/>
        <v>4.8354669833324806</v>
      </c>
      <c r="S567" s="77"/>
      <c r="T567" s="75">
        <f t="shared" si="249"/>
        <v>6.366507219576871E-4</v>
      </c>
      <c r="U567" s="69"/>
      <c r="V567" s="81">
        <f t="shared" si="259"/>
        <v>190</v>
      </c>
      <c r="W567" s="287"/>
      <c r="X567" s="287"/>
      <c r="Y567" s="287"/>
      <c r="Z567" s="287"/>
      <c r="AA567" s="287"/>
      <c r="AB567" s="287"/>
      <c r="AC567" s="287"/>
      <c r="AD567" s="287"/>
      <c r="AE567" s="287"/>
      <c r="AF567" s="287"/>
      <c r="AG567" s="287"/>
      <c r="AH567" s="287"/>
      <c r="AI567" s="287"/>
      <c r="AJ567" s="287"/>
      <c r="AK567" s="72"/>
      <c r="AL567" s="72"/>
    </row>
    <row r="568" spans="2:38" s="68" customFormat="1">
      <c r="B568" s="68" t="s">
        <v>1476</v>
      </c>
      <c r="C568" s="73" t="s">
        <v>1823</v>
      </c>
      <c r="D568" s="73" t="s">
        <v>1824</v>
      </c>
      <c r="E568" s="73" t="s">
        <v>1830</v>
      </c>
      <c r="F568" s="102">
        <v>2786</v>
      </c>
      <c r="G568" s="102">
        <v>13292</v>
      </c>
      <c r="H568" s="80">
        <f t="shared" si="255"/>
        <v>4.7709978463747307</v>
      </c>
      <c r="J568" s="104">
        <f t="shared" si="256"/>
        <v>1.9900000000000001E-2</v>
      </c>
      <c r="L568" s="69">
        <f t="shared" si="257"/>
        <v>13826.285364920001</v>
      </c>
      <c r="N568" s="69">
        <f t="shared" si="258"/>
        <v>7681.2696471777781</v>
      </c>
      <c r="P568" s="81">
        <f t="shared" si="254"/>
        <v>7720</v>
      </c>
      <c r="Q568" s="69"/>
      <c r="R568" s="74">
        <f t="shared" si="248"/>
        <v>38.730352822221903</v>
      </c>
      <c r="S568" s="77"/>
      <c r="T568" s="75">
        <f t="shared" si="249"/>
        <v>5.042181123852625E-3</v>
      </c>
      <c r="U568" s="69"/>
      <c r="V568" s="81">
        <f t="shared" si="259"/>
        <v>193</v>
      </c>
      <c r="W568" s="287"/>
      <c r="X568" s="287"/>
      <c r="Y568" s="287"/>
      <c r="Z568" s="287"/>
      <c r="AA568" s="287"/>
      <c r="AB568" s="287"/>
      <c r="AC568" s="287"/>
      <c r="AD568" s="287"/>
      <c r="AE568" s="287"/>
      <c r="AF568" s="287"/>
      <c r="AG568" s="287"/>
      <c r="AH568" s="287"/>
      <c r="AI568" s="287"/>
      <c r="AJ568" s="287"/>
      <c r="AK568" s="72"/>
      <c r="AL568" s="72"/>
    </row>
    <row r="569" spans="2:38" s="68" customFormat="1" ht="15" thickBot="1">
      <c r="B569" s="95" t="s">
        <v>1476</v>
      </c>
      <c r="C569" s="96" t="s">
        <v>1823</v>
      </c>
      <c r="D569" s="96" t="s">
        <v>1824</v>
      </c>
      <c r="E569" s="73"/>
      <c r="F569" s="84">
        <f>SUM(F563:F568)</f>
        <v>15166</v>
      </c>
      <c r="G569" s="84">
        <f>SUM(G563:G568)</f>
        <v>66780</v>
      </c>
      <c r="H569" s="159">
        <f t="shared" si="255"/>
        <v>4.4032704734274031</v>
      </c>
      <c r="J569" s="95"/>
      <c r="L569" s="84">
        <f>SUM(L563:L568)</f>
        <v>69464.289547799999</v>
      </c>
      <c r="N569" s="84">
        <f>SUM(N563:N568)</f>
        <v>38591.271971000009</v>
      </c>
      <c r="P569" s="248">
        <f>SUM(P563:P568)</f>
        <v>38720</v>
      </c>
      <c r="Q569" s="69"/>
      <c r="R569" s="252">
        <f t="shared" si="248"/>
        <v>128.72802899999078</v>
      </c>
      <c r="S569" s="77"/>
      <c r="T569" s="85">
        <f t="shared" si="249"/>
        <v>3.3356772768911424E-3</v>
      </c>
      <c r="U569" s="69"/>
      <c r="V569" s="248">
        <f>SUM(V563:V568)</f>
        <v>968</v>
      </c>
      <c r="W569" s="266"/>
      <c r="X569" s="266"/>
      <c r="Y569" s="266"/>
      <c r="Z569" s="266"/>
      <c r="AA569" s="266"/>
      <c r="AB569" s="266"/>
      <c r="AC569" s="266"/>
      <c r="AD569" s="266"/>
      <c r="AE569" s="266"/>
      <c r="AF569" s="266"/>
      <c r="AG569" s="266"/>
      <c r="AH569" s="266"/>
      <c r="AI569" s="266"/>
      <c r="AJ569" s="266"/>
      <c r="AK569" s="72"/>
      <c r="AL569" s="72"/>
    </row>
    <row r="570" spans="2:38" s="68" customFormat="1">
      <c r="B570" s="68" t="s">
        <v>1476</v>
      </c>
      <c r="C570" s="73" t="s">
        <v>1823</v>
      </c>
      <c r="D570" s="73" t="s">
        <v>1831</v>
      </c>
      <c r="E570" s="73" t="s">
        <v>1832</v>
      </c>
      <c r="F570" s="102">
        <v>3916</v>
      </c>
      <c r="G570" s="102">
        <v>18954</v>
      </c>
      <c r="H570" s="80">
        <f t="shared" si="255"/>
        <v>4.8401430030643517</v>
      </c>
      <c r="J570" s="104">
        <f>$J$23</f>
        <v>1.9900000000000001E-2</v>
      </c>
      <c r="L570" s="69">
        <f>G570*((1+J570)^2)</f>
        <v>19715.87517354</v>
      </c>
      <c r="N570" s="69">
        <f>L570/$N$6</f>
        <v>10953.2639853</v>
      </c>
      <c r="P570" s="81">
        <f t="shared" si="254"/>
        <v>10960</v>
      </c>
      <c r="Q570" s="69"/>
      <c r="R570" s="74">
        <f t="shared" si="248"/>
        <v>6.7360146999999415</v>
      </c>
      <c r="S570" s="77"/>
      <c r="T570" s="75">
        <f t="shared" si="249"/>
        <v>6.1497784669849241E-4</v>
      </c>
      <c r="U570" s="69"/>
      <c r="V570" s="81">
        <f>P570/40</f>
        <v>274</v>
      </c>
      <c r="W570" s="287"/>
      <c r="X570" s="287"/>
      <c r="Y570" s="287"/>
      <c r="Z570" s="287"/>
      <c r="AA570" s="287"/>
      <c r="AB570" s="287"/>
      <c r="AC570" s="287"/>
      <c r="AD570" s="287"/>
      <c r="AE570" s="287"/>
      <c r="AF570" s="287"/>
      <c r="AG570" s="287"/>
      <c r="AH570" s="287"/>
      <c r="AI570" s="287"/>
      <c r="AJ570" s="287"/>
      <c r="AK570" s="72"/>
      <c r="AL570" s="72"/>
    </row>
    <row r="571" spans="2:38" s="68" customFormat="1">
      <c r="B571" s="68" t="s">
        <v>1476</v>
      </c>
      <c r="C571" s="73" t="s">
        <v>1823</v>
      </c>
      <c r="D571" s="73" t="s">
        <v>1831</v>
      </c>
      <c r="E571" s="73" t="s">
        <v>1831</v>
      </c>
      <c r="F571" s="102">
        <v>2342</v>
      </c>
      <c r="G571" s="102">
        <v>10391</v>
      </c>
      <c r="H571" s="80">
        <f t="shared" si="255"/>
        <v>4.4368061485909482</v>
      </c>
      <c r="J571" s="104">
        <f>$J$23</f>
        <v>1.9900000000000001E-2</v>
      </c>
      <c r="L571" s="69">
        <f>G571*((1+J571)^2)</f>
        <v>10808.676739910001</v>
      </c>
      <c r="N571" s="69">
        <f>L571/$N$6</f>
        <v>6004.8204110611114</v>
      </c>
      <c r="P571" s="81">
        <f t="shared" si="254"/>
        <v>6040</v>
      </c>
      <c r="Q571" s="69"/>
      <c r="R571" s="74">
        <f t="shared" si="248"/>
        <v>35.179588938888628</v>
      </c>
      <c r="S571" s="77"/>
      <c r="T571" s="75">
        <f t="shared" si="249"/>
        <v>5.8585580468129344E-3</v>
      </c>
      <c r="U571" s="69"/>
      <c r="V571" s="81">
        <f>P571/40</f>
        <v>151</v>
      </c>
      <c r="W571" s="287"/>
      <c r="X571" s="287"/>
      <c r="Y571" s="287"/>
      <c r="Z571" s="287"/>
      <c r="AA571" s="287"/>
      <c r="AB571" s="287"/>
      <c r="AC571" s="287"/>
      <c r="AD571" s="287"/>
      <c r="AE571" s="287"/>
      <c r="AF571" s="287"/>
      <c r="AG571" s="287"/>
      <c r="AH571" s="287"/>
      <c r="AI571" s="287"/>
      <c r="AJ571" s="287"/>
      <c r="AK571" s="72"/>
      <c r="AL571" s="72"/>
    </row>
    <row r="572" spans="2:38" s="68" customFormat="1">
      <c r="B572" s="68" t="s">
        <v>1476</v>
      </c>
      <c r="C572" s="73" t="s">
        <v>1823</v>
      </c>
      <c r="D572" s="73" t="s">
        <v>1831</v>
      </c>
      <c r="E572" s="73" t="s">
        <v>1833</v>
      </c>
      <c r="F572" s="102">
        <v>2145</v>
      </c>
      <c r="G572" s="102">
        <v>9201</v>
      </c>
      <c r="H572" s="80">
        <f t="shared" si="255"/>
        <v>4.2895104895104899</v>
      </c>
      <c r="J572" s="104">
        <f>$J$23</f>
        <v>1.9900000000000001E-2</v>
      </c>
      <c r="L572" s="69">
        <f>G572*((1+J572)^2)</f>
        <v>9570.8434880100012</v>
      </c>
      <c r="N572" s="69">
        <f>L572/$N$6</f>
        <v>5317.1352711166674</v>
      </c>
      <c r="P572" s="81">
        <f t="shared" si="254"/>
        <v>5320</v>
      </c>
      <c r="Q572" s="69"/>
      <c r="R572" s="74">
        <f t="shared" si="248"/>
        <v>2.8647288833326456</v>
      </c>
      <c r="S572" s="77"/>
      <c r="T572" s="75">
        <f t="shared" si="249"/>
        <v>5.3877299283586135E-4</v>
      </c>
      <c r="U572" s="69"/>
      <c r="V572" s="81">
        <f>P572/40</f>
        <v>133</v>
      </c>
      <c r="W572" s="287"/>
      <c r="X572" s="287"/>
      <c r="Y572" s="287"/>
      <c r="Z572" s="287"/>
      <c r="AA572" s="287"/>
      <c r="AB572" s="287"/>
      <c r="AC572" s="287"/>
      <c r="AD572" s="287"/>
      <c r="AE572" s="287"/>
      <c r="AF572" s="287"/>
      <c r="AG572" s="287"/>
      <c r="AH572" s="287"/>
      <c r="AI572" s="287"/>
      <c r="AJ572" s="287"/>
      <c r="AK572" s="72"/>
      <c r="AL572" s="72"/>
    </row>
    <row r="573" spans="2:38" s="68" customFormat="1">
      <c r="B573" s="68" t="s">
        <v>1476</v>
      </c>
      <c r="C573" s="73" t="s">
        <v>1823</v>
      </c>
      <c r="D573" s="73" t="s">
        <v>1831</v>
      </c>
      <c r="E573" s="73" t="s">
        <v>1834</v>
      </c>
      <c r="F573" s="102">
        <v>2478</v>
      </c>
      <c r="G573" s="102">
        <v>11321</v>
      </c>
      <c r="H573" s="80">
        <f t="shared" si="255"/>
        <v>4.5686037126715089</v>
      </c>
      <c r="J573" s="104">
        <f>$J$23</f>
        <v>1.9900000000000001E-2</v>
      </c>
      <c r="L573" s="69">
        <f>G573*((1+J573)^2)</f>
        <v>11776.059029210001</v>
      </c>
      <c r="N573" s="69">
        <f>L573/$N$6</f>
        <v>6542.2550162277776</v>
      </c>
      <c r="P573" s="81">
        <f t="shared" si="254"/>
        <v>6560</v>
      </c>
      <c r="Q573" s="69"/>
      <c r="R573" s="74">
        <f t="shared" si="248"/>
        <v>17.74498377222244</v>
      </c>
      <c r="S573" s="77"/>
      <c r="T573" s="75">
        <f t="shared" si="249"/>
        <v>2.7123650374690049E-3</v>
      </c>
      <c r="U573" s="69"/>
      <c r="V573" s="81">
        <f>P573/40</f>
        <v>164</v>
      </c>
      <c r="W573" s="287"/>
      <c r="X573" s="287"/>
      <c r="Y573" s="287"/>
      <c r="Z573" s="287"/>
      <c r="AA573" s="287"/>
      <c r="AB573" s="287"/>
      <c r="AC573" s="287"/>
      <c r="AD573" s="287"/>
      <c r="AE573" s="287"/>
      <c r="AF573" s="287"/>
      <c r="AG573" s="287"/>
      <c r="AH573" s="287"/>
      <c r="AI573" s="287"/>
      <c r="AJ573" s="287"/>
      <c r="AK573" s="72"/>
      <c r="AL573" s="72"/>
    </row>
    <row r="574" spans="2:38" s="68" customFormat="1">
      <c r="B574" s="68" t="s">
        <v>1476</v>
      </c>
      <c r="C574" s="73" t="s">
        <v>1823</v>
      </c>
      <c r="D574" s="73" t="s">
        <v>1831</v>
      </c>
      <c r="E574" s="73" t="s">
        <v>1835</v>
      </c>
      <c r="F574" s="102">
        <v>2806</v>
      </c>
      <c r="G574" s="102">
        <v>12636</v>
      </c>
      <c r="H574" s="80">
        <f t="shared" si="255"/>
        <v>4.5032074126870993</v>
      </c>
      <c r="J574" s="104">
        <f>$J$23</f>
        <v>1.9900000000000001E-2</v>
      </c>
      <c r="L574" s="69">
        <f>G574*((1+J574)^2)</f>
        <v>13143.91678236</v>
      </c>
      <c r="N574" s="69">
        <f>L574/$N$6</f>
        <v>7302.1759901999994</v>
      </c>
      <c r="P574" s="81">
        <f t="shared" si="254"/>
        <v>7320</v>
      </c>
      <c r="Q574" s="69"/>
      <c r="R574" s="74">
        <f t="shared" si="248"/>
        <v>17.824009800000567</v>
      </c>
      <c r="S574" s="77"/>
      <c r="T574" s="75">
        <f t="shared" si="249"/>
        <v>2.440917587294741E-3</v>
      </c>
      <c r="U574" s="69"/>
      <c r="V574" s="81">
        <f>P574/40</f>
        <v>183</v>
      </c>
      <c r="W574" s="287"/>
      <c r="X574" s="287"/>
      <c r="Y574" s="287"/>
      <c r="Z574" s="287"/>
      <c r="AA574" s="287"/>
      <c r="AB574" s="287"/>
      <c r="AC574" s="287"/>
      <c r="AD574" s="287"/>
      <c r="AE574" s="287"/>
      <c r="AF574" s="287"/>
      <c r="AG574" s="287"/>
      <c r="AH574" s="287"/>
      <c r="AI574" s="287"/>
      <c r="AJ574" s="287"/>
      <c r="AK574" s="72"/>
      <c r="AL574" s="72"/>
    </row>
    <row r="575" spans="2:38" s="68" customFormat="1" ht="15" thickBot="1">
      <c r="B575" s="95" t="s">
        <v>1476</v>
      </c>
      <c r="C575" s="96" t="s">
        <v>1823</v>
      </c>
      <c r="D575" s="96" t="s">
        <v>1831</v>
      </c>
      <c r="E575" s="73"/>
      <c r="F575" s="84">
        <f>SUM(F570:F574)</f>
        <v>13687</v>
      </c>
      <c r="G575" s="84">
        <f>SUM(G570:G574)</f>
        <v>62503</v>
      </c>
      <c r="H575" s="159">
        <f t="shared" si="255"/>
        <v>4.5665960400379921</v>
      </c>
      <c r="J575" s="95"/>
      <c r="L575" s="84">
        <f>SUM(L570:L574)</f>
        <v>65015.371213030005</v>
      </c>
      <c r="N575" s="84">
        <f>SUM(N570:N574)</f>
        <v>36119.650673905555</v>
      </c>
      <c r="P575" s="248">
        <f>SUM(P570:P574)</f>
        <v>36200</v>
      </c>
      <c r="Q575" s="69"/>
      <c r="R575" s="252">
        <f t="shared" si="248"/>
        <v>80.349326094445132</v>
      </c>
      <c r="S575" s="77"/>
      <c r="T575" s="85">
        <f t="shared" si="249"/>
        <v>2.2245322032555829E-3</v>
      </c>
      <c r="U575" s="69"/>
      <c r="V575" s="248">
        <f>SUM(V570:V574)</f>
        <v>905</v>
      </c>
      <c r="W575" s="266"/>
      <c r="X575" s="266"/>
      <c r="Y575" s="266"/>
      <c r="Z575" s="266"/>
      <c r="AA575" s="266"/>
      <c r="AB575" s="266"/>
      <c r="AC575" s="266"/>
      <c r="AD575" s="266"/>
      <c r="AE575" s="266"/>
      <c r="AF575" s="266"/>
      <c r="AG575" s="266"/>
      <c r="AH575" s="266"/>
      <c r="AI575" s="266"/>
      <c r="AJ575" s="266"/>
      <c r="AK575" s="72"/>
      <c r="AL575" s="72"/>
    </row>
    <row r="576" spans="2:38" s="68" customFormat="1" ht="15" thickBot="1">
      <c r="C576" s="73"/>
      <c r="D576" s="73"/>
      <c r="E576" s="73"/>
      <c r="F576" s="249">
        <f>F575+F569</f>
        <v>28853</v>
      </c>
      <c r="G576" s="249">
        <f>G575+G569</f>
        <v>129283</v>
      </c>
      <c r="H576" s="161">
        <f t="shared" si="255"/>
        <v>4.480747235989325</v>
      </c>
      <c r="J576" s="188"/>
      <c r="L576" s="249">
        <f>L575+L569</f>
        <v>134479.66076083001</v>
      </c>
      <c r="N576" s="249">
        <f>N575+N569</f>
        <v>74710.922644905571</v>
      </c>
      <c r="P576" s="250">
        <f>P575+P569</f>
        <v>74920</v>
      </c>
      <c r="Q576" s="69"/>
      <c r="R576" s="253">
        <f t="shared" si="248"/>
        <v>209.07735509442864</v>
      </c>
      <c r="S576" s="77"/>
      <c r="T576" s="86">
        <f t="shared" si="249"/>
        <v>2.7984844476912013E-3</v>
      </c>
      <c r="U576" s="69"/>
      <c r="V576" s="250">
        <f>V575+V569</f>
        <v>1873</v>
      </c>
      <c r="W576" s="266"/>
      <c r="X576" s="266"/>
      <c r="Y576" s="266"/>
      <c r="Z576" s="266"/>
      <c r="AA576" s="266"/>
      <c r="AB576" s="266"/>
      <c r="AC576" s="266"/>
      <c r="AD576" s="266"/>
      <c r="AE576" s="266"/>
      <c r="AF576" s="266"/>
      <c r="AG576" s="266"/>
      <c r="AH576" s="266"/>
      <c r="AI576" s="266"/>
      <c r="AJ576" s="266"/>
      <c r="AK576" s="72"/>
      <c r="AL576" s="72"/>
    </row>
    <row r="577" spans="2:38" s="68" customFormat="1">
      <c r="C577" s="73"/>
      <c r="D577" s="73"/>
      <c r="E577" s="73"/>
      <c r="F577" s="76"/>
      <c r="G577" s="76"/>
      <c r="H577" s="80"/>
      <c r="J577" s="72"/>
      <c r="P577" s="81"/>
      <c r="Q577" s="69"/>
      <c r="R577" s="74"/>
      <c r="S577" s="77"/>
      <c r="T577" s="75"/>
      <c r="U577" s="69"/>
      <c r="V577" s="81"/>
      <c r="W577" s="287"/>
      <c r="X577" s="287"/>
      <c r="Y577" s="287"/>
      <c r="Z577" s="287"/>
      <c r="AA577" s="287"/>
      <c r="AB577" s="287"/>
      <c r="AC577" s="287"/>
      <c r="AD577" s="287"/>
      <c r="AE577" s="287"/>
      <c r="AF577" s="287"/>
      <c r="AG577" s="287"/>
      <c r="AH577" s="287"/>
      <c r="AI577" s="287"/>
      <c r="AJ577" s="287"/>
      <c r="AK577" s="72"/>
      <c r="AL577" s="72"/>
    </row>
    <row r="578" spans="2:38" s="68" customFormat="1">
      <c r="B578" s="68" t="s">
        <v>1476</v>
      </c>
      <c r="C578" s="73" t="s">
        <v>1836</v>
      </c>
      <c r="D578" s="73" t="s">
        <v>1837</v>
      </c>
      <c r="E578" s="73" t="s">
        <v>1699</v>
      </c>
      <c r="F578" s="102">
        <v>7668</v>
      </c>
      <c r="G578" s="102">
        <v>35978</v>
      </c>
      <c r="H578" s="80">
        <f t="shared" ref="H578:H593" si="260">G578/F578</f>
        <v>4.6919666145018262</v>
      </c>
      <c r="J578" s="104">
        <f>$J$32</f>
        <v>1.2699999999999999E-2</v>
      </c>
      <c r="L578" s="69">
        <f>G578*((1+J578)^2)</f>
        <v>36897.644091620001</v>
      </c>
      <c r="N578" s="69">
        <f>L578/$N$6</f>
        <v>20498.69116201111</v>
      </c>
      <c r="P578" s="81">
        <f t="shared" si="254"/>
        <v>20520</v>
      </c>
      <c r="Q578" s="69"/>
      <c r="R578" s="74">
        <f t="shared" si="248"/>
        <v>21.308837988890446</v>
      </c>
      <c r="S578" s="77"/>
      <c r="T578" s="75">
        <f t="shared" si="249"/>
        <v>1.0395218807130833E-3</v>
      </c>
      <c r="U578" s="69"/>
      <c r="V578" s="81">
        <f>P578/40</f>
        <v>513</v>
      </c>
      <c r="W578" s="287"/>
      <c r="X578" s="287"/>
      <c r="Y578" s="287"/>
      <c r="Z578" s="287"/>
      <c r="AA578" s="287"/>
      <c r="AB578" s="287"/>
      <c r="AC578" s="287"/>
      <c r="AD578" s="287"/>
      <c r="AE578" s="287"/>
      <c r="AF578" s="287"/>
      <c r="AG578" s="287"/>
      <c r="AH578" s="287"/>
      <c r="AI578" s="287"/>
      <c r="AJ578" s="287"/>
      <c r="AK578" s="72"/>
      <c r="AL578" s="72"/>
    </row>
    <row r="579" spans="2:38" s="68" customFormat="1">
      <c r="B579" s="68" t="s">
        <v>1476</v>
      </c>
      <c r="C579" s="73" t="s">
        <v>1836</v>
      </c>
      <c r="D579" s="73" t="s">
        <v>1837</v>
      </c>
      <c r="E579" s="73" t="s">
        <v>1838</v>
      </c>
      <c r="F579" s="102">
        <v>5631</v>
      </c>
      <c r="G579" s="102">
        <v>26024</v>
      </c>
      <c r="H579" s="80">
        <f t="shared" si="260"/>
        <v>4.6215592257147931</v>
      </c>
      <c r="J579" s="104">
        <f>$J$32</f>
        <v>1.2699999999999999E-2</v>
      </c>
      <c r="L579" s="69">
        <f>G579*((1+J579)^2)</f>
        <v>26689.207010959999</v>
      </c>
      <c r="N579" s="69">
        <f>L579/$N$6</f>
        <v>14827.337228311109</v>
      </c>
      <c r="P579" s="81">
        <f t="shared" si="254"/>
        <v>14840</v>
      </c>
      <c r="Q579" s="69"/>
      <c r="R579" s="74">
        <f t="shared" si="248"/>
        <v>12.662771688890643</v>
      </c>
      <c r="S579" s="77"/>
      <c r="T579" s="75">
        <f t="shared" si="249"/>
        <v>8.5401522160786396E-4</v>
      </c>
      <c r="U579" s="69"/>
      <c r="V579" s="81">
        <f>P579/40</f>
        <v>371</v>
      </c>
      <c r="W579" s="287"/>
      <c r="X579" s="287"/>
      <c r="Y579" s="287"/>
      <c r="Z579" s="287"/>
      <c r="AA579" s="287"/>
      <c r="AB579" s="287"/>
      <c r="AC579" s="287"/>
      <c r="AD579" s="287"/>
      <c r="AE579" s="287"/>
      <c r="AF579" s="287"/>
      <c r="AG579" s="287"/>
      <c r="AH579" s="287"/>
      <c r="AI579" s="287"/>
      <c r="AJ579" s="287"/>
      <c r="AK579" s="72"/>
      <c r="AL579" s="72"/>
    </row>
    <row r="580" spans="2:38" s="68" customFormat="1">
      <c r="B580" s="68" t="s">
        <v>1476</v>
      </c>
      <c r="C580" s="73" t="s">
        <v>1836</v>
      </c>
      <c r="D580" s="73" t="s">
        <v>1837</v>
      </c>
      <c r="E580" s="73" t="s">
        <v>1839</v>
      </c>
      <c r="F580" s="102">
        <v>7906</v>
      </c>
      <c r="G580" s="102">
        <v>34421</v>
      </c>
      <c r="H580" s="80">
        <f t="shared" si="260"/>
        <v>4.3537819377687832</v>
      </c>
      <c r="J580" s="104">
        <f>$J$32</f>
        <v>1.2699999999999999E-2</v>
      </c>
      <c r="L580" s="69">
        <f>G580*((1+J580)^2)</f>
        <v>35300.845163090002</v>
      </c>
      <c r="N580" s="69">
        <f>L580/$N$6</f>
        <v>19611.58064616111</v>
      </c>
      <c r="P580" s="81">
        <f t="shared" si="254"/>
        <v>19640</v>
      </c>
      <c r="Q580" s="69"/>
      <c r="R580" s="74">
        <f t="shared" si="248"/>
        <v>28.419353838889947</v>
      </c>
      <c r="S580" s="77"/>
      <c r="T580" s="75">
        <f t="shared" si="249"/>
        <v>1.4491108264877632E-3</v>
      </c>
      <c r="U580" s="69"/>
      <c r="V580" s="81">
        <f>P580/40</f>
        <v>491</v>
      </c>
      <c r="W580" s="287"/>
      <c r="X580" s="287"/>
      <c r="Y580" s="287"/>
      <c r="Z580" s="287"/>
      <c r="AA580" s="287"/>
      <c r="AB580" s="287"/>
      <c r="AC580" s="287"/>
      <c r="AD580" s="287"/>
      <c r="AE580" s="287"/>
      <c r="AF580" s="287"/>
      <c r="AG580" s="287"/>
      <c r="AH580" s="287"/>
      <c r="AI580" s="287"/>
      <c r="AJ580" s="287"/>
      <c r="AK580" s="72"/>
      <c r="AL580" s="72"/>
    </row>
    <row r="581" spans="2:38" s="68" customFormat="1">
      <c r="B581" s="68" t="s">
        <v>1476</v>
      </c>
      <c r="C581" s="73" t="s">
        <v>1836</v>
      </c>
      <c r="D581" s="73" t="s">
        <v>1837</v>
      </c>
      <c r="E581" s="73" t="s">
        <v>1840</v>
      </c>
      <c r="F581" s="102">
        <v>9695</v>
      </c>
      <c r="G581" s="102">
        <v>45205</v>
      </c>
      <c r="H581" s="80">
        <f t="shared" si="260"/>
        <v>4.6627127385250127</v>
      </c>
      <c r="J581" s="104">
        <f>$J$32</f>
        <v>1.2699999999999999E-2</v>
      </c>
      <c r="L581" s="69">
        <f>G581*((1+J581)^2)</f>
        <v>46360.498114449998</v>
      </c>
      <c r="N581" s="69">
        <f>L581/$N$6</f>
        <v>25755.832285805554</v>
      </c>
      <c r="P581" s="81">
        <f t="shared" si="254"/>
        <v>25760</v>
      </c>
      <c r="Q581" s="69"/>
      <c r="R581" s="74">
        <f t="shared" si="248"/>
        <v>4.1677141944455798</v>
      </c>
      <c r="S581" s="77"/>
      <c r="T581" s="75">
        <f t="shared" si="249"/>
        <v>1.6181632758738193E-4</v>
      </c>
      <c r="U581" s="69"/>
      <c r="V581" s="81">
        <f>P581/40</f>
        <v>644</v>
      </c>
      <c r="W581" s="287"/>
      <c r="X581" s="287"/>
      <c r="Y581" s="287"/>
      <c r="Z581" s="287"/>
      <c r="AA581" s="287"/>
      <c r="AB581" s="287"/>
      <c r="AC581" s="287"/>
      <c r="AD581" s="287"/>
      <c r="AE581" s="287"/>
      <c r="AF581" s="287"/>
      <c r="AG581" s="287"/>
      <c r="AH581" s="287"/>
      <c r="AI581" s="287"/>
      <c r="AJ581" s="287"/>
      <c r="AK581" s="72"/>
      <c r="AL581" s="72"/>
    </row>
    <row r="582" spans="2:38" s="68" customFormat="1" ht="15" thickBot="1">
      <c r="B582" s="95" t="s">
        <v>1476</v>
      </c>
      <c r="C582" s="96" t="s">
        <v>1836</v>
      </c>
      <c r="D582" s="96" t="s">
        <v>1837</v>
      </c>
      <c r="E582" s="73"/>
      <c r="F582" s="84">
        <f>SUM(F578:F581)</f>
        <v>30900</v>
      </c>
      <c r="G582" s="84">
        <f>SUM(G578:G581)</f>
        <v>141628</v>
      </c>
      <c r="H582" s="159">
        <f t="shared" si="260"/>
        <v>4.5834304207119745</v>
      </c>
      <c r="J582" s="95"/>
      <c r="L582" s="84">
        <f>SUM(L578:L581)</f>
        <v>145248.19438012</v>
      </c>
      <c r="N582" s="84">
        <f>SUM(N578:N581)</f>
        <v>80693.441322288883</v>
      </c>
      <c r="P582" s="248">
        <f>SUM(P578:P581)</f>
        <v>80760</v>
      </c>
      <c r="Q582" s="69"/>
      <c r="R582" s="252">
        <f t="shared" si="248"/>
        <v>66.558677711116616</v>
      </c>
      <c r="S582" s="77"/>
      <c r="T582" s="85">
        <f t="shared" si="249"/>
        <v>8.2483379839114624E-4</v>
      </c>
      <c r="U582" s="69"/>
      <c r="V582" s="248">
        <f>SUM(V578:V581)</f>
        <v>2019</v>
      </c>
      <c r="W582" s="266"/>
      <c r="X582" s="266"/>
      <c r="Y582" s="266"/>
      <c r="Z582" s="266"/>
      <c r="AA582" s="266"/>
      <c r="AB582" s="266"/>
      <c r="AC582" s="266"/>
      <c r="AD582" s="266"/>
      <c r="AE582" s="266"/>
      <c r="AF582" s="266"/>
      <c r="AG582" s="266"/>
      <c r="AH582" s="266"/>
      <c r="AI582" s="266"/>
      <c r="AJ582" s="266"/>
      <c r="AK582" s="72"/>
      <c r="AL582" s="72"/>
    </row>
    <row r="583" spans="2:38" s="68" customFormat="1">
      <c r="B583" s="68" t="s">
        <v>1476</v>
      </c>
      <c r="C583" s="73" t="s">
        <v>1836</v>
      </c>
      <c r="D583" s="73" t="s">
        <v>1841</v>
      </c>
      <c r="E583" s="73" t="s">
        <v>1842</v>
      </c>
      <c r="F583" s="102">
        <v>6816</v>
      </c>
      <c r="G583" s="102">
        <v>30800</v>
      </c>
      <c r="H583" s="80">
        <f t="shared" si="260"/>
        <v>4.518779342723005</v>
      </c>
      <c r="J583" s="104">
        <f>$J$32</f>
        <v>1.2699999999999999E-2</v>
      </c>
      <c r="L583" s="69">
        <f>G583*((1+J583)^2)</f>
        <v>31587.287731999997</v>
      </c>
      <c r="N583" s="69">
        <f>L583/$N$6</f>
        <v>17548.493184444444</v>
      </c>
      <c r="P583" s="81">
        <f t="shared" si="254"/>
        <v>17560</v>
      </c>
      <c r="Q583" s="69"/>
      <c r="R583" s="74">
        <f t="shared" si="248"/>
        <v>11.506815555556386</v>
      </c>
      <c r="S583" s="77"/>
      <c r="T583" s="75">
        <f t="shared" si="249"/>
        <v>6.5571530470527248E-4</v>
      </c>
      <c r="U583" s="69"/>
      <c r="V583" s="81">
        <f>P583/40</f>
        <v>439</v>
      </c>
      <c r="W583" s="287"/>
      <c r="X583" s="287"/>
      <c r="Y583" s="287"/>
      <c r="Z583" s="287"/>
      <c r="AA583" s="287"/>
      <c r="AB583" s="287"/>
      <c r="AC583" s="287"/>
      <c r="AD583" s="287"/>
      <c r="AE583" s="287"/>
      <c r="AF583" s="287"/>
      <c r="AG583" s="287"/>
      <c r="AH583" s="287"/>
      <c r="AI583" s="287"/>
      <c r="AJ583" s="287"/>
      <c r="AK583" s="72"/>
      <c r="AL583" s="72"/>
    </row>
    <row r="584" spans="2:38" s="68" customFormat="1">
      <c r="B584" s="68" t="s">
        <v>1476</v>
      </c>
      <c r="C584" s="73" t="s">
        <v>1836</v>
      </c>
      <c r="D584" s="73" t="s">
        <v>1841</v>
      </c>
      <c r="E584" s="73" t="s">
        <v>1843</v>
      </c>
      <c r="F584" s="102">
        <v>4937</v>
      </c>
      <c r="G584" s="102">
        <v>22294</v>
      </c>
      <c r="H584" s="80">
        <f t="shared" si="260"/>
        <v>4.5156977921814869</v>
      </c>
      <c r="J584" s="104">
        <f>$J$32</f>
        <v>1.2699999999999999E-2</v>
      </c>
      <c r="L584" s="69">
        <f>G584*((1+J584)^2)</f>
        <v>22863.863399260001</v>
      </c>
      <c r="N584" s="69">
        <f>L584/$N$6</f>
        <v>12702.146332922222</v>
      </c>
      <c r="P584" s="81">
        <f t="shared" si="254"/>
        <v>12720</v>
      </c>
      <c r="Q584" s="69"/>
      <c r="R584" s="74">
        <f t="shared" si="248"/>
        <v>17.853667077777573</v>
      </c>
      <c r="S584" s="77"/>
      <c r="T584" s="75">
        <f t="shared" si="249"/>
        <v>1.4055630135123946E-3</v>
      </c>
      <c r="U584" s="69"/>
      <c r="V584" s="81">
        <f>P584/40</f>
        <v>318</v>
      </c>
      <c r="W584" s="287"/>
      <c r="X584" s="287"/>
      <c r="Y584" s="287"/>
      <c r="Z584" s="287"/>
      <c r="AA584" s="287"/>
      <c r="AB584" s="287"/>
      <c r="AC584" s="287"/>
      <c r="AD584" s="287"/>
      <c r="AE584" s="287"/>
      <c r="AF584" s="287"/>
      <c r="AG584" s="287"/>
      <c r="AH584" s="287"/>
      <c r="AI584" s="287"/>
      <c r="AJ584" s="287"/>
      <c r="AK584" s="72"/>
      <c r="AL584" s="72"/>
    </row>
    <row r="585" spans="2:38" s="68" customFormat="1">
      <c r="B585" s="68" t="s">
        <v>1476</v>
      </c>
      <c r="C585" s="73" t="s">
        <v>1836</v>
      </c>
      <c r="D585" s="73" t="s">
        <v>1841</v>
      </c>
      <c r="E585" s="73" t="s">
        <v>1844</v>
      </c>
      <c r="F585" s="102">
        <v>6909</v>
      </c>
      <c r="G585" s="102">
        <v>31411</v>
      </c>
      <c r="H585" s="80">
        <f t="shared" si="260"/>
        <v>4.5463887682732667</v>
      </c>
      <c r="J585" s="104">
        <f>$J$32</f>
        <v>1.2699999999999999E-2</v>
      </c>
      <c r="L585" s="69">
        <f>G585*((1+J585)^2)</f>
        <v>32213.905680189997</v>
      </c>
      <c r="N585" s="69">
        <f>L585/$N$6</f>
        <v>17896.61426677222</v>
      </c>
      <c r="P585" s="81">
        <f t="shared" si="254"/>
        <v>17920</v>
      </c>
      <c r="Q585" s="69"/>
      <c r="R585" s="74">
        <f t="shared" si="248"/>
        <v>23.385733227780293</v>
      </c>
      <c r="S585" s="77"/>
      <c r="T585" s="75">
        <f t="shared" si="249"/>
        <v>1.3067127043800376E-3</v>
      </c>
      <c r="U585" s="69"/>
      <c r="V585" s="81">
        <f>P585/40</f>
        <v>448</v>
      </c>
      <c r="W585" s="287"/>
      <c r="X585" s="287"/>
      <c r="Y585" s="287"/>
      <c r="Z585" s="287"/>
      <c r="AA585" s="287"/>
      <c r="AB585" s="287"/>
      <c r="AC585" s="287"/>
      <c r="AD585" s="287"/>
      <c r="AE585" s="287"/>
      <c r="AF585" s="287"/>
      <c r="AG585" s="287"/>
      <c r="AH585" s="287"/>
      <c r="AI585" s="287"/>
      <c r="AJ585" s="287"/>
      <c r="AK585" s="72"/>
      <c r="AL585" s="72"/>
    </row>
    <row r="586" spans="2:38" s="68" customFormat="1">
      <c r="B586" s="68" t="s">
        <v>1476</v>
      </c>
      <c r="C586" s="73" t="s">
        <v>1836</v>
      </c>
      <c r="D586" s="73" t="s">
        <v>1841</v>
      </c>
      <c r="E586" s="73" t="s">
        <v>1845</v>
      </c>
      <c r="F586" s="102">
        <v>7265</v>
      </c>
      <c r="G586" s="102">
        <v>31987</v>
      </c>
      <c r="H586" s="80">
        <f t="shared" si="260"/>
        <v>4.4028905712319339</v>
      </c>
      <c r="J586" s="104">
        <f>$J$32</f>
        <v>1.2699999999999999E-2</v>
      </c>
      <c r="L586" s="69">
        <f>G586*((1+J586)^2)</f>
        <v>32804.628983229995</v>
      </c>
      <c r="N586" s="69">
        <f>L586/$N$6</f>
        <v>18224.793879572218</v>
      </c>
      <c r="P586" s="81">
        <f t="shared" si="254"/>
        <v>18240</v>
      </c>
      <c r="Q586" s="69"/>
      <c r="R586" s="74">
        <f t="shared" si="248"/>
        <v>15.20612042778157</v>
      </c>
      <c r="S586" s="77"/>
      <c r="T586" s="75">
        <f t="shared" si="249"/>
        <v>8.3436446679519298E-4</v>
      </c>
      <c r="U586" s="69"/>
      <c r="V586" s="81">
        <f>P586/40</f>
        <v>456</v>
      </c>
      <c r="W586" s="287"/>
      <c r="X586" s="287"/>
      <c r="Y586" s="287"/>
      <c r="Z586" s="287"/>
      <c r="AA586" s="287"/>
      <c r="AB586" s="287"/>
      <c r="AC586" s="287"/>
      <c r="AD586" s="287"/>
      <c r="AE586" s="287"/>
      <c r="AF586" s="287"/>
      <c r="AG586" s="287"/>
      <c r="AH586" s="287"/>
      <c r="AI586" s="287"/>
      <c r="AJ586" s="287"/>
      <c r="AK586" s="72"/>
      <c r="AL586" s="72"/>
    </row>
    <row r="587" spans="2:38" s="68" customFormat="1">
      <c r="B587" s="68" t="s">
        <v>1476</v>
      </c>
      <c r="C587" s="73" t="s">
        <v>1836</v>
      </c>
      <c r="D587" s="73" t="s">
        <v>1841</v>
      </c>
      <c r="E587" s="73" t="s">
        <v>1792</v>
      </c>
      <c r="F587" s="102">
        <v>5634</v>
      </c>
      <c r="G587" s="102">
        <v>25938</v>
      </c>
      <c r="H587" s="80">
        <f t="shared" si="260"/>
        <v>4.6038338658146962</v>
      </c>
      <c r="J587" s="104">
        <f>$J$32</f>
        <v>1.2699999999999999E-2</v>
      </c>
      <c r="L587" s="69">
        <f>G587*((1+J587)^2)</f>
        <v>26601.008740019999</v>
      </c>
      <c r="N587" s="69">
        <f>L587/$N$6</f>
        <v>14778.338188899999</v>
      </c>
      <c r="P587" s="81">
        <f t="shared" si="254"/>
        <v>14800</v>
      </c>
      <c r="Q587" s="69"/>
      <c r="R587" s="74">
        <f t="shared" si="248"/>
        <v>21.661811100000705</v>
      </c>
      <c r="S587" s="77"/>
      <c r="T587" s="75">
        <f t="shared" si="249"/>
        <v>1.4657812551800227E-3</v>
      </c>
      <c r="U587" s="69"/>
      <c r="V587" s="81">
        <f>P587/40</f>
        <v>370</v>
      </c>
      <c r="W587" s="287"/>
      <c r="X587" s="287"/>
      <c r="Y587" s="287"/>
      <c r="Z587" s="287"/>
      <c r="AA587" s="287"/>
      <c r="AB587" s="287"/>
      <c r="AC587" s="287"/>
      <c r="AD587" s="287"/>
      <c r="AE587" s="287"/>
      <c r="AF587" s="287"/>
      <c r="AG587" s="287"/>
      <c r="AH587" s="287"/>
      <c r="AI587" s="287"/>
      <c r="AJ587" s="287"/>
      <c r="AK587" s="72"/>
      <c r="AL587" s="72"/>
    </row>
    <row r="588" spans="2:38" s="68" customFormat="1" ht="15" thickBot="1">
      <c r="B588" s="95" t="s">
        <v>1476</v>
      </c>
      <c r="C588" s="96" t="s">
        <v>1836</v>
      </c>
      <c r="D588" s="96" t="s">
        <v>1841</v>
      </c>
      <c r="E588" s="73"/>
      <c r="F588" s="84">
        <f>SUM(F583:F587)</f>
        <v>31561</v>
      </c>
      <c r="G588" s="84">
        <f>SUM(G583:G587)</f>
        <v>142430</v>
      </c>
      <c r="H588" s="159">
        <f t="shared" si="260"/>
        <v>4.5128481353569274</v>
      </c>
      <c r="J588" s="95"/>
      <c r="L588" s="84">
        <f>SUM(L583:L587)</f>
        <v>146070.69453469999</v>
      </c>
      <c r="N588" s="84">
        <f>SUM(N583:N587)</f>
        <v>81150.3858526111</v>
      </c>
      <c r="P588" s="248">
        <f>SUM(P583:P587)</f>
        <v>81240</v>
      </c>
      <c r="Q588" s="69"/>
      <c r="R588" s="252">
        <f t="shared" si="248"/>
        <v>89.614147388900165</v>
      </c>
      <c r="S588" s="77"/>
      <c r="T588" s="85">
        <f t="shared" si="249"/>
        <v>1.1042972432892841E-3</v>
      </c>
      <c r="U588" s="69"/>
      <c r="V588" s="248">
        <f>SUM(V583:V587)</f>
        <v>2031</v>
      </c>
      <c r="W588" s="266"/>
      <c r="X588" s="266"/>
      <c r="Y588" s="266"/>
      <c r="Z588" s="266"/>
      <c r="AA588" s="266"/>
      <c r="AB588" s="266"/>
      <c r="AC588" s="266"/>
      <c r="AD588" s="266"/>
      <c r="AE588" s="266"/>
      <c r="AF588" s="266"/>
      <c r="AG588" s="266"/>
      <c r="AH588" s="266"/>
      <c r="AI588" s="266"/>
      <c r="AJ588" s="266"/>
      <c r="AK588" s="72"/>
      <c r="AL588" s="72"/>
    </row>
    <row r="589" spans="2:38" s="68" customFormat="1">
      <c r="B589" s="68" t="s">
        <v>1476</v>
      </c>
      <c r="C589" s="73" t="s">
        <v>1836</v>
      </c>
      <c r="D589" s="73" t="s">
        <v>1846</v>
      </c>
      <c r="E589" s="73" t="s">
        <v>1871</v>
      </c>
      <c r="F589" s="102">
        <v>2887</v>
      </c>
      <c r="G589" s="102">
        <v>12994</v>
      </c>
      <c r="H589" s="80">
        <f t="shared" si="260"/>
        <v>4.5008659508139939</v>
      </c>
      <c r="J589" s="104">
        <f>$J$32</f>
        <v>1.2699999999999999E-2</v>
      </c>
      <c r="L589" s="69">
        <f>G589*((1+J589)^2)</f>
        <v>13326.143402259999</v>
      </c>
      <c r="N589" s="69">
        <f>L589/$N$6</f>
        <v>7403.4130012555543</v>
      </c>
      <c r="P589" s="81">
        <f t="shared" si="254"/>
        <v>7440</v>
      </c>
      <c r="Q589" s="69"/>
      <c r="R589" s="74">
        <f t="shared" si="248"/>
        <v>36.586998744445737</v>
      </c>
      <c r="S589" s="77"/>
      <c r="T589" s="75">
        <f t="shared" si="249"/>
        <v>4.9419097297747541E-3</v>
      </c>
      <c r="U589" s="69"/>
      <c r="V589" s="81">
        <f>P589/40</f>
        <v>186</v>
      </c>
      <c r="W589" s="287"/>
      <c r="X589" s="287"/>
      <c r="Y589" s="287"/>
      <c r="Z589" s="287"/>
      <c r="AA589" s="287"/>
      <c r="AB589" s="287"/>
      <c r="AC589" s="287"/>
      <c r="AD589" s="287"/>
      <c r="AE589" s="287"/>
      <c r="AF589" s="287"/>
      <c r="AG589" s="287"/>
      <c r="AH589" s="287"/>
      <c r="AI589" s="287"/>
      <c r="AJ589" s="287"/>
      <c r="AK589" s="72"/>
      <c r="AL589" s="72"/>
    </row>
    <row r="590" spans="2:38" s="68" customFormat="1">
      <c r="B590" s="68" t="s">
        <v>1476</v>
      </c>
      <c r="C590" s="73" t="s">
        <v>1836</v>
      </c>
      <c r="D590" s="73" t="s">
        <v>1846</v>
      </c>
      <c r="E590" s="73" t="s">
        <v>1870</v>
      </c>
      <c r="F590" s="102">
        <v>2095</v>
      </c>
      <c r="G590" s="102">
        <v>9339</v>
      </c>
      <c r="H590" s="80">
        <f t="shared" si="260"/>
        <v>4.4577565632458231</v>
      </c>
      <c r="J590" s="104">
        <f>$J$32</f>
        <v>1.2699999999999999E-2</v>
      </c>
      <c r="L590" s="69">
        <f>G590*((1+J590)^2)</f>
        <v>9577.7168873099999</v>
      </c>
      <c r="N590" s="69">
        <f>L590/$N$6</f>
        <v>5320.953826283333</v>
      </c>
      <c r="P590" s="81">
        <f t="shared" si="254"/>
        <v>5360</v>
      </c>
      <c r="Q590" s="69"/>
      <c r="R590" s="74">
        <f t="shared" si="248"/>
        <v>39.046173716666999</v>
      </c>
      <c r="S590" s="77"/>
      <c r="T590" s="75">
        <f t="shared" si="249"/>
        <v>7.3381906687096004E-3</v>
      </c>
      <c r="U590" s="69"/>
      <c r="V590" s="81">
        <f>P590/40</f>
        <v>134</v>
      </c>
      <c r="W590" s="287"/>
      <c r="X590" s="287"/>
      <c r="Y590" s="287"/>
      <c r="Z590" s="287"/>
      <c r="AA590" s="287"/>
      <c r="AB590" s="287"/>
      <c r="AC590" s="287"/>
      <c r="AD590" s="287"/>
      <c r="AE590" s="287"/>
      <c r="AF590" s="287"/>
      <c r="AG590" s="287"/>
      <c r="AH590" s="287"/>
      <c r="AI590" s="287"/>
      <c r="AJ590" s="287"/>
      <c r="AK590" s="72"/>
      <c r="AL590" s="72"/>
    </row>
    <row r="591" spans="2:38" s="68" customFormat="1">
      <c r="B591" s="68" t="s">
        <v>1476</v>
      </c>
      <c r="C591" s="73" t="s">
        <v>1836</v>
      </c>
      <c r="D591" s="73" t="s">
        <v>1846</v>
      </c>
      <c r="E591" s="73" t="s">
        <v>1869</v>
      </c>
      <c r="F591" s="102">
        <v>3410</v>
      </c>
      <c r="G591" s="102">
        <v>14176</v>
      </c>
      <c r="H591" s="80">
        <f t="shared" si="260"/>
        <v>4.1571847507331379</v>
      </c>
      <c r="J591" s="104">
        <f>$J$32</f>
        <v>1.2699999999999999E-2</v>
      </c>
      <c r="L591" s="69">
        <f>G591*((1+J591)^2)</f>
        <v>14538.356847039999</v>
      </c>
      <c r="N591" s="69">
        <f>L591/$N$6</f>
        <v>8076.8649150222209</v>
      </c>
      <c r="P591" s="81">
        <f t="shared" si="254"/>
        <v>8080</v>
      </c>
      <c r="Q591" s="69"/>
      <c r="R591" s="74">
        <f t="shared" si="248"/>
        <v>3.1350849777791154</v>
      </c>
      <c r="S591" s="77"/>
      <c r="T591" s="75">
        <f t="shared" si="249"/>
        <v>3.8815617331275994E-4</v>
      </c>
      <c r="U591" s="69"/>
      <c r="V591" s="81">
        <f>P591/40</f>
        <v>202</v>
      </c>
      <c r="W591" s="287"/>
      <c r="X591" s="287"/>
      <c r="Y591" s="287"/>
      <c r="Z591" s="287"/>
      <c r="AA591" s="287"/>
      <c r="AB591" s="287"/>
      <c r="AC591" s="287"/>
      <c r="AD591" s="287"/>
      <c r="AE591" s="287"/>
      <c r="AF591" s="287"/>
      <c r="AG591" s="287"/>
      <c r="AH591" s="287"/>
      <c r="AI591" s="287"/>
      <c r="AJ591" s="287"/>
      <c r="AK591" s="72"/>
      <c r="AL591" s="72"/>
    </row>
    <row r="592" spans="2:38" s="68" customFormat="1" ht="15" thickBot="1">
      <c r="B592" s="95" t="s">
        <v>1476</v>
      </c>
      <c r="C592" s="96" t="s">
        <v>1836</v>
      </c>
      <c r="D592" s="96" t="s">
        <v>1846</v>
      </c>
      <c r="E592" s="73"/>
      <c r="F592" s="84">
        <f>SUM(F589:F591)</f>
        <v>8392</v>
      </c>
      <c r="G592" s="84">
        <f>SUM(G589:G591)</f>
        <v>36509</v>
      </c>
      <c r="H592" s="257">
        <f t="shared" si="260"/>
        <v>4.3504528122020973</v>
      </c>
      <c r="J592" s="95"/>
      <c r="L592" s="84">
        <f>SUM(L589:L591)</f>
        <v>37442.217136609994</v>
      </c>
      <c r="N592" s="84">
        <f>SUM(N589:N591)</f>
        <v>20801.231742561111</v>
      </c>
      <c r="P592" s="248">
        <f>SUM(P589:P591)</f>
        <v>20880</v>
      </c>
      <c r="Q592" s="69"/>
      <c r="R592" s="252">
        <f t="shared" si="248"/>
        <v>78.768257438889123</v>
      </c>
      <c r="S592" s="77"/>
      <c r="T592" s="85">
        <f t="shared" si="249"/>
        <v>3.7867112108425044E-3</v>
      </c>
      <c r="U592" s="69"/>
      <c r="V592" s="248">
        <f>SUM(V589:V591)</f>
        <v>522</v>
      </c>
      <c r="W592" s="266"/>
      <c r="X592" s="266"/>
      <c r="Y592" s="266"/>
      <c r="Z592" s="266"/>
      <c r="AA592" s="266"/>
      <c r="AB592" s="266"/>
      <c r="AC592" s="266"/>
      <c r="AD592" s="266"/>
      <c r="AE592" s="266"/>
      <c r="AF592" s="266"/>
      <c r="AG592" s="266"/>
      <c r="AH592" s="266"/>
      <c r="AI592" s="266"/>
      <c r="AJ592" s="266"/>
      <c r="AK592" s="72"/>
      <c r="AL592" s="72"/>
    </row>
    <row r="593" spans="2:54" s="68" customFormat="1" ht="15" thickBot="1">
      <c r="C593" s="73"/>
      <c r="D593" s="73"/>
      <c r="E593" s="73"/>
      <c r="F593" s="249">
        <f>F592+F588+F582</f>
        <v>70853</v>
      </c>
      <c r="G593" s="249">
        <f>G592+G588+G582</f>
        <v>320567</v>
      </c>
      <c r="H593" s="161">
        <f t="shared" si="260"/>
        <v>4.5243955795802577</v>
      </c>
      <c r="J593" s="188"/>
      <c r="L593" s="249">
        <f>L592+L588+L582</f>
        <v>328761.10605142999</v>
      </c>
      <c r="N593" s="249">
        <f>N592+N588+N582</f>
        <v>182645.05891746108</v>
      </c>
      <c r="P593" s="250">
        <f>P592+P588+P582</f>
        <v>182880</v>
      </c>
      <c r="Q593" s="69"/>
      <c r="R593" s="253">
        <f t="shared" si="248"/>
        <v>234.94108253892045</v>
      </c>
      <c r="S593" s="77"/>
      <c r="T593" s="86">
        <f t="shared" si="249"/>
        <v>1.2863259697876218E-3</v>
      </c>
      <c r="U593" s="69"/>
      <c r="V593" s="250">
        <f>V592+V588+V582</f>
        <v>4572</v>
      </c>
      <c r="W593" s="266"/>
      <c r="X593" s="266"/>
      <c r="Y593" s="266"/>
      <c r="Z593" s="266"/>
      <c r="AA593" s="266"/>
      <c r="AB593" s="266"/>
      <c r="AC593" s="266"/>
      <c r="AD593" s="266"/>
      <c r="AE593" s="266"/>
      <c r="AF593" s="266"/>
      <c r="AG593" s="266"/>
      <c r="AH593" s="266"/>
      <c r="AI593" s="266"/>
      <c r="AJ593" s="266"/>
      <c r="AK593" s="72"/>
      <c r="AL593" s="72"/>
      <c r="AP593" s="69"/>
      <c r="AQ593" s="69"/>
      <c r="AR593" s="69"/>
      <c r="AS593" s="69"/>
      <c r="AT593" s="69"/>
      <c r="AU593" s="69"/>
      <c r="AV593" s="69"/>
      <c r="AW593" s="69"/>
      <c r="AX593" s="69"/>
      <c r="AY593" s="69"/>
      <c r="AZ593" s="69"/>
      <c r="BA593" s="69"/>
      <c r="BB593" s="69"/>
    </row>
    <row r="594" spans="2:54" s="68" customFormat="1">
      <c r="C594" s="73"/>
      <c r="D594" s="73"/>
      <c r="E594" s="73"/>
      <c r="F594" s="76"/>
      <c r="G594" s="76"/>
      <c r="H594" s="80"/>
      <c r="J594" s="72"/>
      <c r="P594" s="81"/>
      <c r="Q594" s="69"/>
      <c r="R594" s="74"/>
      <c r="S594" s="77"/>
      <c r="T594" s="75"/>
      <c r="U594" s="69"/>
      <c r="V594" s="81"/>
      <c r="W594" s="287"/>
      <c r="X594" s="287"/>
      <c r="Y594" s="287"/>
      <c r="Z594" s="287"/>
      <c r="AA594" s="287"/>
      <c r="AB594" s="287"/>
      <c r="AC594" s="287"/>
      <c r="AD594" s="287"/>
      <c r="AE594" s="287"/>
      <c r="AF594" s="287"/>
      <c r="AG594" s="287"/>
      <c r="AH594" s="287"/>
      <c r="AI594" s="287"/>
      <c r="AJ594" s="287"/>
      <c r="AK594" s="72"/>
      <c r="AL594" s="72"/>
    </row>
    <row r="595" spans="2:54" s="68" customFormat="1">
      <c r="B595" s="68" t="s">
        <v>1476</v>
      </c>
      <c r="C595" s="73" t="s">
        <v>1847</v>
      </c>
      <c r="D595" s="73" t="s">
        <v>1848</v>
      </c>
      <c r="E595" s="73" t="s">
        <v>1849</v>
      </c>
      <c r="F595" s="102">
        <v>2732</v>
      </c>
      <c r="G595" s="102">
        <v>11825</v>
      </c>
      <c r="H595" s="80">
        <f t="shared" ref="H595:H607" si="261">G595/F595</f>
        <v>4.3283308931185944</v>
      </c>
      <c r="J595" s="104">
        <f t="shared" ref="J595:J606" si="262">$J$22</f>
        <v>1.34E-2</v>
      </c>
      <c r="L595" s="69">
        <f t="shared" ref="L595:L606" si="263">G595*((1+J595)^2)</f>
        <v>12144.033297000004</v>
      </c>
      <c r="N595" s="69">
        <f t="shared" ref="N595:N606" si="264">L595/$N$6</f>
        <v>6746.6851650000017</v>
      </c>
      <c r="P595" s="81">
        <f t="shared" si="254"/>
        <v>6760</v>
      </c>
      <c r="Q595" s="69"/>
      <c r="R595" s="74">
        <f t="shared" si="248"/>
        <v>13.314834999998311</v>
      </c>
      <c r="S595" s="77"/>
      <c r="T595" s="75">
        <f t="shared" si="249"/>
        <v>1.9735373260148723E-3</v>
      </c>
      <c r="U595" s="69"/>
      <c r="V595" s="81">
        <f t="shared" ref="V595:V606" si="265">P595/40</f>
        <v>169</v>
      </c>
      <c r="W595" s="287"/>
      <c r="X595" s="287"/>
      <c r="Y595" s="287"/>
      <c r="Z595" s="287"/>
      <c r="AA595" s="287"/>
      <c r="AB595" s="287"/>
      <c r="AC595" s="287"/>
      <c r="AD595" s="287"/>
      <c r="AE595" s="287"/>
      <c r="AF595" s="287"/>
      <c r="AG595" s="287"/>
      <c r="AH595" s="287"/>
      <c r="AI595" s="287"/>
      <c r="AJ595" s="287"/>
      <c r="AK595" s="72"/>
      <c r="AL595" s="72"/>
    </row>
    <row r="596" spans="2:54" s="68" customFormat="1">
      <c r="B596" s="68" t="s">
        <v>1476</v>
      </c>
      <c r="C596" s="73" t="s">
        <v>1847</v>
      </c>
      <c r="D596" s="73" t="s">
        <v>1848</v>
      </c>
      <c r="E596" s="73" t="s">
        <v>1850</v>
      </c>
      <c r="F596" s="102">
        <v>5271</v>
      </c>
      <c r="G596" s="102">
        <v>20300</v>
      </c>
      <c r="H596" s="80">
        <f t="shared" si="261"/>
        <v>3.8512616201859231</v>
      </c>
      <c r="J596" s="104">
        <f t="shared" si="262"/>
        <v>1.34E-2</v>
      </c>
      <c r="L596" s="69">
        <f t="shared" si="263"/>
        <v>20847.685068000006</v>
      </c>
      <c r="N596" s="69">
        <f t="shared" si="264"/>
        <v>11582.047260000003</v>
      </c>
      <c r="P596" s="81">
        <f t="shared" si="254"/>
        <v>11600</v>
      </c>
      <c r="Q596" s="69"/>
      <c r="R596" s="74">
        <f t="shared" si="248"/>
        <v>17.952739999996993</v>
      </c>
      <c r="S596" s="77"/>
      <c r="T596" s="75">
        <f t="shared" si="249"/>
        <v>1.5500489332312558E-3</v>
      </c>
      <c r="U596" s="69"/>
      <c r="V596" s="81">
        <f t="shared" si="265"/>
        <v>290</v>
      </c>
      <c r="W596" s="287"/>
      <c r="X596" s="287"/>
      <c r="Y596" s="287"/>
      <c r="Z596" s="287"/>
      <c r="AA596" s="287"/>
      <c r="AB596" s="287"/>
      <c r="AC596" s="287"/>
      <c r="AD596" s="287"/>
      <c r="AE596" s="287"/>
      <c r="AF596" s="287"/>
      <c r="AG596" s="287"/>
      <c r="AH596" s="287"/>
      <c r="AI596" s="287"/>
      <c r="AJ596" s="287"/>
      <c r="AK596" s="72"/>
      <c r="AL596" s="72"/>
    </row>
    <row r="597" spans="2:54" s="68" customFormat="1">
      <c r="B597" s="68" t="s">
        <v>1476</v>
      </c>
      <c r="C597" s="73" t="s">
        <v>1847</v>
      </c>
      <c r="D597" s="73" t="s">
        <v>1848</v>
      </c>
      <c r="E597" s="73" t="s">
        <v>1851</v>
      </c>
      <c r="F597" s="102">
        <v>4224</v>
      </c>
      <c r="G597" s="102">
        <v>20032</v>
      </c>
      <c r="H597" s="80">
        <f t="shared" si="261"/>
        <v>4.7424242424242422</v>
      </c>
      <c r="J597" s="104">
        <f t="shared" si="262"/>
        <v>1.34E-2</v>
      </c>
      <c r="L597" s="69">
        <f t="shared" si="263"/>
        <v>20572.454545920005</v>
      </c>
      <c r="N597" s="69">
        <f t="shared" si="264"/>
        <v>11429.141414400003</v>
      </c>
      <c r="P597" s="81">
        <f t="shared" si="254"/>
        <v>11440</v>
      </c>
      <c r="Q597" s="69"/>
      <c r="R597" s="74">
        <f t="shared" si="248"/>
        <v>10.858585599997241</v>
      </c>
      <c r="S597" s="77"/>
      <c r="T597" s="75">
        <f t="shared" si="249"/>
        <v>9.5007885599491344E-4</v>
      </c>
      <c r="U597" s="69"/>
      <c r="V597" s="81">
        <f t="shared" si="265"/>
        <v>286</v>
      </c>
      <c r="W597" s="287"/>
      <c r="X597" s="287"/>
      <c r="Y597" s="287"/>
      <c r="Z597" s="287"/>
      <c r="AA597" s="287"/>
      <c r="AB597" s="287"/>
      <c r="AC597" s="287"/>
      <c r="AD597" s="287"/>
      <c r="AE597" s="287"/>
      <c r="AF597" s="287"/>
      <c r="AG597" s="287"/>
      <c r="AH597" s="287"/>
      <c r="AI597" s="287"/>
      <c r="AJ597" s="287"/>
      <c r="AK597" s="72"/>
      <c r="AL597" s="72"/>
    </row>
    <row r="598" spans="2:54" s="68" customFormat="1">
      <c r="B598" s="68" t="s">
        <v>1476</v>
      </c>
      <c r="C598" s="73" t="s">
        <v>1847</v>
      </c>
      <c r="D598" s="73" t="s">
        <v>1848</v>
      </c>
      <c r="E598" s="73" t="s">
        <v>1852</v>
      </c>
      <c r="F598" s="102">
        <v>3718</v>
      </c>
      <c r="G598" s="102">
        <v>16734</v>
      </c>
      <c r="H598" s="80">
        <f t="shared" si="261"/>
        <v>4.5008068854222705</v>
      </c>
      <c r="J598" s="104">
        <f t="shared" si="262"/>
        <v>1.34E-2</v>
      </c>
      <c r="L598" s="69">
        <f t="shared" si="263"/>
        <v>17185.475957040006</v>
      </c>
      <c r="N598" s="69">
        <f t="shared" si="264"/>
        <v>9547.4866428000023</v>
      </c>
      <c r="P598" s="81">
        <f t="shared" si="254"/>
        <v>9560</v>
      </c>
      <c r="Q598" s="69"/>
      <c r="R598" s="74">
        <f t="shared" si="248"/>
        <v>12.513357199997699</v>
      </c>
      <c r="S598" s="77"/>
      <c r="T598" s="75">
        <f t="shared" si="249"/>
        <v>1.310644116945095E-3</v>
      </c>
      <c r="U598" s="69"/>
      <c r="V598" s="81">
        <f t="shared" si="265"/>
        <v>239</v>
      </c>
      <c r="W598" s="287"/>
      <c r="X598" s="287"/>
      <c r="Y598" s="287"/>
      <c r="Z598" s="287"/>
      <c r="AA598" s="287"/>
      <c r="AB598" s="287"/>
      <c r="AC598" s="287"/>
      <c r="AD598" s="287"/>
      <c r="AE598" s="287"/>
      <c r="AF598" s="287"/>
      <c r="AG598" s="287"/>
      <c r="AH598" s="287"/>
      <c r="AI598" s="287"/>
      <c r="AJ598" s="287"/>
      <c r="AK598" s="72"/>
      <c r="AL598" s="72"/>
    </row>
    <row r="599" spans="2:54" s="68" customFormat="1">
      <c r="B599" s="68" t="s">
        <v>1476</v>
      </c>
      <c r="C599" s="73" t="s">
        <v>1847</v>
      </c>
      <c r="D599" s="73" t="s">
        <v>1848</v>
      </c>
      <c r="E599" s="73" t="s">
        <v>1853</v>
      </c>
      <c r="F599" s="102">
        <v>3166</v>
      </c>
      <c r="G599" s="102">
        <v>14318</v>
      </c>
      <c r="H599" s="80">
        <f t="shared" si="261"/>
        <v>4.5224257738471261</v>
      </c>
      <c r="J599" s="104">
        <f t="shared" si="262"/>
        <v>1.34E-2</v>
      </c>
      <c r="L599" s="69">
        <f t="shared" si="263"/>
        <v>14704.293340080003</v>
      </c>
      <c r="N599" s="69">
        <f t="shared" si="264"/>
        <v>8169.0518556000015</v>
      </c>
      <c r="P599" s="81">
        <f t="shared" si="254"/>
        <v>8200</v>
      </c>
      <c r="Q599" s="69"/>
      <c r="R599" s="74">
        <f t="shared" si="248"/>
        <v>30.948144399998455</v>
      </c>
      <c r="S599" s="77"/>
      <c r="T599" s="75">
        <f t="shared" si="249"/>
        <v>3.7884622287937932E-3</v>
      </c>
      <c r="U599" s="69"/>
      <c r="V599" s="81">
        <f t="shared" si="265"/>
        <v>205</v>
      </c>
      <c r="W599" s="287"/>
      <c r="X599" s="287"/>
      <c r="Y599" s="287"/>
      <c r="Z599" s="287"/>
      <c r="AA599" s="287"/>
      <c r="AB599" s="287"/>
      <c r="AC599" s="287"/>
      <c r="AD599" s="287"/>
      <c r="AE599" s="287"/>
      <c r="AF599" s="287"/>
      <c r="AG599" s="287"/>
      <c r="AH599" s="287"/>
      <c r="AI599" s="287"/>
      <c r="AJ599" s="287"/>
      <c r="AK599" s="72"/>
      <c r="AL599" s="72"/>
    </row>
    <row r="600" spans="2:54" s="68" customFormat="1">
      <c r="B600" s="68" t="s">
        <v>1476</v>
      </c>
      <c r="C600" s="73" t="s">
        <v>1847</v>
      </c>
      <c r="D600" s="73" t="s">
        <v>1848</v>
      </c>
      <c r="E600" s="73" t="s">
        <v>1854</v>
      </c>
      <c r="F600" s="102">
        <v>4887</v>
      </c>
      <c r="G600" s="102">
        <v>21642</v>
      </c>
      <c r="H600" s="80">
        <f t="shared" si="261"/>
        <v>4.4284837323511352</v>
      </c>
      <c r="J600" s="104">
        <f t="shared" si="262"/>
        <v>1.34E-2</v>
      </c>
      <c r="L600" s="69">
        <f t="shared" si="263"/>
        <v>22225.891637520006</v>
      </c>
      <c r="N600" s="69">
        <f t="shared" si="264"/>
        <v>12347.717576400002</v>
      </c>
      <c r="P600" s="81">
        <f t="shared" si="254"/>
        <v>12360</v>
      </c>
      <c r="Q600" s="69"/>
      <c r="R600" s="74">
        <f t="shared" si="248"/>
        <v>12.282423599997855</v>
      </c>
      <c r="S600" s="77"/>
      <c r="T600" s="75">
        <f t="shared" si="249"/>
        <v>9.9471206107540539E-4</v>
      </c>
      <c r="U600" s="69"/>
      <c r="V600" s="81">
        <f t="shared" si="265"/>
        <v>309</v>
      </c>
      <c r="W600" s="287"/>
      <c r="X600" s="287"/>
      <c r="Y600" s="287"/>
      <c r="Z600" s="287"/>
      <c r="AA600" s="287"/>
      <c r="AB600" s="287"/>
      <c r="AC600" s="287"/>
      <c r="AD600" s="287"/>
      <c r="AE600" s="287"/>
      <c r="AF600" s="287"/>
      <c r="AG600" s="287"/>
      <c r="AH600" s="287"/>
      <c r="AI600" s="287"/>
      <c r="AJ600" s="287"/>
      <c r="AK600" s="72"/>
      <c r="AL600" s="72"/>
    </row>
    <row r="601" spans="2:54" s="68" customFormat="1">
      <c r="B601" s="68" t="s">
        <v>1476</v>
      </c>
      <c r="C601" s="73" t="s">
        <v>1847</v>
      </c>
      <c r="D601" s="73" t="s">
        <v>1848</v>
      </c>
      <c r="E601" s="73" t="s">
        <v>1855</v>
      </c>
      <c r="F601" s="102">
        <v>4178</v>
      </c>
      <c r="G601" s="102">
        <v>18771</v>
      </c>
      <c r="H601" s="80">
        <f t="shared" si="261"/>
        <v>4.4928195308760168</v>
      </c>
      <c r="J601" s="104">
        <f t="shared" si="262"/>
        <v>1.34E-2</v>
      </c>
      <c r="L601" s="69">
        <f t="shared" si="263"/>
        <v>19277.433320760003</v>
      </c>
      <c r="N601" s="69">
        <f t="shared" si="264"/>
        <v>10709.685178200001</v>
      </c>
      <c r="P601" s="81">
        <f t="shared" si="254"/>
        <v>10720</v>
      </c>
      <c r="Q601" s="69"/>
      <c r="R601" s="74">
        <f t="shared" ref="R601:R607" si="266">P601-N601</f>
        <v>10.314821799998754</v>
      </c>
      <c r="S601" s="77"/>
      <c r="T601" s="75">
        <f t="shared" ref="T601:T609" si="267">R601/N601</f>
        <v>9.6313025344526388E-4</v>
      </c>
      <c r="U601" s="69"/>
      <c r="V601" s="81">
        <f t="shared" si="265"/>
        <v>268</v>
      </c>
      <c r="W601" s="287"/>
      <c r="X601" s="287"/>
      <c r="Y601" s="287"/>
      <c r="Z601" s="287"/>
      <c r="AA601" s="287"/>
      <c r="AB601" s="287"/>
      <c r="AC601" s="287"/>
      <c r="AD601" s="287"/>
      <c r="AE601" s="287"/>
      <c r="AF601" s="287"/>
      <c r="AG601" s="287"/>
      <c r="AH601" s="287"/>
      <c r="AI601" s="287"/>
      <c r="AJ601" s="287"/>
      <c r="AK601" s="72"/>
      <c r="AL601" s="72"/>
    </row>
    <row r="602" spans="2:54" s="68" customFormat="1">
      <c r="B602" s="68" t="s">
        <v>1476</v>
      </c>
      <c r="C602" s="73" t="s">
        <v>1847</v>
      </c>
      <c r="D602" s="73" t="s">
        <v>1848</v>
      </c>
      <c r="E602" s="73" t="s">
        <v>1856</v>
      </c>
      <c r="F602" s="102">
        <v>6708</v>
      </c>
      <c r="G602" s="102">
        <v>31263</v>
      </c>
      <c r="H602" s="80">
        <f t="shared" si="261"/>
        <v>4.6605545617173521</v>
      </c>
      <c r="J602" s="104">
        <f t="shared" si="262"/>
        <v>1.34E-2</v>
      </c>
      <c r="L602" s="69">
        <f t="shared" si="263"/>
        <v>32106.461984280006</v>
      </c>
      <c r="N602" s="69">
        <f t="shared" si="264"/>
        <v>17836.923324600004</v>
      </c>
      <c r="P602" s="81">
        <f t="shared" si="254"/>
        <v>17840</v>
      </c>
      <c r="Q602" s="69"/>
      <c r="R602" s="74">
        <f t="shared" si="266"/>
        <v>3.0766753999960201</v>
      </c>
      <c r="S602" s="77"/>
      <c r="T602" s="75">
        <f t="shared" si="267"/>
        <v>1.7248913077698701E-4</v>
      </c>
      <c r="U602" s="69"/>
      <c r="V602" s="81">
        <f t="shared" si="265"/>
        <v>446</v>
      </c>
      <c r="W602" s="287"/>
      <c r="X602" s="287"/>
      <c r="Y602" s="287"/>
      <c r="Z602" s="287"/>
      <c r="AA602" s="287"/>
      <c r="AB602" s="287"/>
      <c r="AC602" s="287"/>
      <c r="AD602" s="287"/>
      <c r="AE602" s="287"/>
      <c r="AF602" s="287"/>
      <c r="AG602" s="287"/>
      <c r="AH602" s="287"/>
      <c r="AI602" s="287"/>
      <c r="AJ602" s="287"/>
      <c r="AK602" s="72"/>
      <c r="AL602" s="72"/>
    </row>
    <row r="603" spans="2:54" s="68" customFormat="1">
      <c r="B603" s="68" t="s">
        <v>1476</v>
      </c>
      <c r="C603" s="73" t="s">
        <v>1847</v>
      </c>
      <c r="D603" s="73" t="s">
        <v>1848</v>
      </c>
      <c r="E603" s="73" t="s">
        <v>1857</v>
      </c>
      <c r="F603" s="102">
        <v>3962</v>
      </c>
      <c r="G603" s="102">
        <v>17845</v>
      </c>
      <c r="H603" s="80">
        <f t="shared" si="261"/>
        <v>4.5040383644623931</v>
      </c>
      <c r="J603" s="104">
        <f t="shared" si="262"/>
        <v>1.34E-2</v>
      </c>
      <c r="L603" s="69">
        <f t="shared" si="263"/>
        <v>18326.450248200003</v>
      </c>
      <c r="N603" s="69">
        <f t="shared" si="264"/>
        <v>10181.361249000001</v>
      </c>
      <c r="P603" s="81">
        <f t="shared" si="254"/>
        <v>10200</v>
      </c>
      <c r="Q603" s="69"/>
      <c r="R603" s="74">
        <f t="shared" si="266"/>
        <v>18.638750999998592</v>
      </c>
      <c r="S603" s="77"/>
      <c r="T603" s="75">
        <f t="shared" si="267"/>
        <v>1.8306737718229243E-3</v>
      </c>
      <c r="U603" s="69"/>
      <c r="V603" s="81">
        <f t="shared" si="265"/>
        <v>255</v>
      </c>
      <c r="W603" s="287"/>
      <c r="X603" s="287"/>
      <c r="Y603" s="287"/>
      <c r="Z603" s="287"/>
      <c r="AA603" s="287"/>
      <c r="AB603" s="287"/>
      <c r="AC603" s="287"/>
      <c r="AD603" s="287"/>
      <c r="AE603" s="287"/>
      <c r="AF603" s="287"/>
      <c r="AG603" s="287"/>
      <c r="AH603" s="287"/>
      <c r="AI603" s="287"/>
      <c r="AJ603" s="287"/>
      <c r="AK603" s="72"/>
      <c r="AL603" s="72"/>
    </row>
    <row r="604" spans="2:54" s="68" customFormat="1">
      <c r="B604" s="68" t="s">
        <v>1476</v>
      </c>
      <c r="C604" s="73" t="s">
        <v>1847</v>
      </c>
      <c r="D604" s="73" t="s">
        <v>1848</v>
      </c>
      <c r="E604" s="73" t="s">
        <v>1822</v>
      </c>
      <c r="F604" s="102">
        <v>2013</v>
      </c>
      <c r="G604" s="102">
        <v>10148</v>
      </c>
      <c r="H604" s="80">
        <f t="shared" si="261"/>
        <v>5.0412319920516646</v>
      </c>
      <c r="J604" s="104">
        <f t="shared" si="262"/>
        <v>1.34E-2</v>
      </c>
      <c r="L604" s="69">
        <f t="shared" si="263"/>
        <v>10421.788574880002</v>
      </c>
      <c r="N604" s="69">
        <f t="shared" si="264"/>
        <v>5789.8825416000009</v>
      </c>
      <c r="P604" s="81">
        <f t="shared" si="254"/>
        <v>5800</v>
      </c>
      <c r="Q604" s="69"/>
      <c r="R604" s="74">
        <f t="shared" si="266"/>
        <v>10.117458399999123</v>
      </c>
      <c r="S604" s="77"/>
      <c r="T604" s="75">
        <f t="shared" si="267"/>
        <v>1.7474375908847403E-3</v>
      </c>
      <c r="U604" s="69"/>
      <c r="V604" s="81">
        <f t="shared" si="265"/>
        <v>145</v>
      </c>
      <c r="W604" s="287"/>
      <c r="X604" s="287"/>
      <c r="Y604" s="287"/>
      <c r="Z604" s="287"/>
      <c r="AA604" s="287"/>
      <c r="AB604" s="287"/>
      <c r="AC604" s="287"/>
      <c r="AD604" s="287"/>
      <c r="AE604" s="287"/>
      <c r="AF604" s="287"/>
      <c r="AG604" s="287"/>
      <c r="AH604" s="287"/>
      <c r="AI604" s="287"/>
      <c r="AJ604" s="287"/>
      <c r="AK604" s="72"/>
      <c r="AL604" s="72"/>
    </row>
    <row r="605" spans="2:54" s="68" customFormat="1">
      <c r="B605" s="68" t="s">
        <v>1476</v>
      </c>
      <c r="C605" s="73" t="s">
        <v>1847</v>
      </c>
      <c r="D605" s="73" t="s">
        <v>1848</v>
      </c>
      <c r="E605" s="73" t="s">
        <v>1858</v>
      </c>
      <c r="F605" s="102">
        <v>3654</v>
      </c>
      <c r="G605" s="102">
        <v>15918</v>
      </c>
      <c r="H605" s="80">
        <f t="shared" si="261"/>
        <v>4.3563218390804597</v>
      </c>
      <c r="J605" s="104">
        <f t="shared" si="262"/>
        <v>1.34E-2</v>
      </c>
      <c r="L605" s="69">
        <f t="shared" si="263"/>
        <v>16347.460636080004</v>
      </c>
      <c r="N605" s="69">
        <f t="shared" si="264"/>
        <v>9081.9225756000014</v>
      </c>
      <c r="P605" s="81">
        <f t="shared" si="254"/>
        <v>9120</v>
      </c>
      <c r="Q605" s="69"/>
      <c r="R605" s="74">
        <f t="shared" si="266"/>
        <v>38.077424399998563</v>
      </c>
      <c r="S605" s="77"/>
      <c r="T605" s="75">
        <f t="shared" si="267"/>
        <v>4.1926611995459521E-3</v>
      </c>
      <c r="U605" s="69"/>
      <c r="V605" s="81">
        <f t="shared" si="265"/>
        <v>228</v>
      </c>
      <c r="W605" s="287"/>
      <c r="X605" s="287"/>
      <c r="Y605" s="287"/>
      <c r="Z605" s="287"/>
      <c r="AA605" s="287"/>
      <c r="AB605" s="287"/>
      <c r="AC605" s="287"/>
      <c r="AD605" s="287"/>
      <c r="AE605" s="287"/>
      <c r="AF605" s="287"/>
      <c r="AG605" s="287"/>
      <c r="AH605" s="287"/>
      <c r="AI605" s="287"/>
      <c r="AJ605" s="287"/>
      <c r="AK605" s="72"/>
      <c r="AL605" s="72"/>
    </row>
    <row r="606" spans="2:54" s="68" customFormat="1">
      <c r="B606" s="68" t="s">
        <v>1476</v>
      </c>
      <c r="C606" s="73" t="s">
        <v>1847</v>
      </c>
      <c r="D606" s="73" t="s">
        <v>1848</v>
      </c>
      <c r="E606" s="73" t="s">
        <v>1859</v>
      </c>
      <c r="F606" s="102">
        <v>2847</v>
      </c>
      <c r="G606" s="102">
        <v>12924</v>
      </c>
      <c r="H606" s="80">
        <f t="shared" si="261"/>
        <v>4.5395152792413063</v>
      </c>
      <c r="J606" s="104">
        <f t="shared" si="262"/>
        <v>1.34E-2</v>
      </c>
      <c r="L606" s="69">
        <f t="shared" si="263"/>
        <v>13272.683833440004</v>
      </c>
      <c r="N606" s="69">
        <f t="shared" si="264"/>
        <v>7373.7132408000016</v>
      </c>
      <c r="P606" s="81">
        <f t="shared" si="254"/>
        <v>7400</v>
      </c>
      <c r="Q606" s="69"/>
      <c r="R606" s="74">
        <f t="shared" si="266"/>
        <v>26.286759199998414</v>
      </c>
      <c r="S606" s="77"/>
      <c r="T606" s="75">
        <f t="shared" si="267"/>
        <v>3.5649283260093885E-3</v>
      </c>
      <c r="U606" s="69"/>
      <c r="V606" s="81">
        <f t="shared" si="265"/>
        <v>185</v>
      </c>
      <c r="W606" s="287"/>
      <c r="X606" s="287"/>
      <c r="Y606" s="287"/>
      <c r="Z606" s="287"/>
      <c r="AA606" s="287"/>
      <c r="AB606" s="287"/>
      <c r="AC606" s="287"/>
      <c r="AD606" s="287"/>
      <c r="AE606" s="287"/>
      <c r="AF606" s="287"/>
      <c r="AG606" s="287"/>
      <c r="AH606" s="287"/>
      <c r="AI606" s="287"/>
      <c r="AJ606" s="287"/>
      <c r="AK606" s="72"/>
      <c r="AL606" s="72"/>
    </row>
    <row r="607" spans="2:54" s="68" customFormat="1" ht="15" thickBot="1">
      <c r="B607" s="97" t="s">
        <v>1476</v>
      </c>
      <c r="C607" s="98" t="s">
        <v>1847</v>
      </c>
      <c r="D607" s="98" t="s">
        <v>1848</v>
      </c>
      <c r="E607" s="73"/>
      <c r="F607" s="82">
        <f>SUM(F595:F606)</f>
        <v>47360</v>
      </c>
      <c r="G607" s="82">
        <f>SUM(G595:G606)</f>
        <v>211720</v>
      </c>
      <c r="H607" s="163">
        <f t="shared" si="261"/>
        <v>4.4704391891891895</v>
      </c>
      <c r="J607" s="97"/>
      <c r="L607" s="82">
        <f>SUM(L595:L606)</f>
        <v>217432.11244320005</v>
      </c>
      <c r="N607" s="82">
        <f>SUM(N595:N606)</f>
        <v>120795.61802400004</v>
      </c>
      <c r="P607" s="246">
        <f>SUM(P595:P606)</f>
        <v>121000</v>
      </c>
      <c r="Q607" s="69"/>
      <c r="R607" s="247">
        <f t="shared" si="266"/>
        <v>204.38197599996056</v>
      </c>
      <c r="S607" s="77"/>
      <c r="T607" s="83">
        <f t="shared" si="267"/>
        <v>1.6919651502536569E-3</v>
      </c>
      <c r="U607" s="69"/>
      <c r="V607" s="246">
        <f>SUM(V595:V606)</f>
        <v>3025</v>
      </c>
      <c r="W607" s="266"/>
      <c r="X607" s="266"/>
      <c r="Y607" s="266"/>
      <c r="Z607" s="266"/>
      <c r="AA607" s="266"/>
      <c r="AB607" s="266"/>
      <c r="AC607" s="266"/>
      <c r="AD607" s="266"/>
      <c r="AE607" s="266"/>
      <c r="AF607" s="266"/>
      <c r="AG607" s="266"/>
      <c r="AH607" s="266"/>
      <c r="AI607" s="266"/>
      <c r="AJ607" s="266"/>
      <c r="AK607" s="72"/>
      <c r="AL607" s="72"/>
    </row>
    <row r="608" spans="2:54" s="68" customFormat="1">
      <c r="C608" s="73"/>
      <c r="D608" s="73"/>
      <c r="E608" s="73"/>
      <c r="F608" s="76"/>
      <c r="G608" s="76"/>
      <c r="H608" s="80"/>
      <c r="J608" s="72"/>
      <c r="P608" s="118"/>
      <c r="Q608" s="69"/>
      <c r="R608" s="74"/>
      <c r="S608" s="77"/>
      <c r="T608" s="75"/>
      <c r="U608" s="69"/>
      <c r="V608" s="118"/>
      <c r="W608" s="288"/>
      <c r="X608" s="288"/>
      <c r="Y608" s="288"/>
      <c r="Z608" s="288"/>
      <c r="AA608" s="288"/>
      <c r="AB608" s="288"/>
      <c r="AC608" s="288"/>
      <c r="AD608" s="288"/>
      <c r="AE608" s="288"/>
      <c r="AF608" s="288"/>
      <c r="AG608" s="288"/>
      <c r="AH608" s="288"/>
      <c r="AI608" s="288"/>
      <c r="AJ608" s="288"/>
      <c r="AK608" s="72"/>
      <c r="AL608" s="72"/>
    </row>
    <row r="609" spans="3:73" s="68" customFormat="1" ht="15" thickBot="1">
      <c r="C609" s="73"/>
      <c r="D609" s="73"/>
      <c r="E609" s="73"/>
      <c r="F609" s="112">
        <f>F607+F593+F576+F561+F534+F522+F508+F486+F472+F454+F443+F427+F417+F395+F355+F321+F302+F282+F253+F222+F199+F182+F162+F146+F127+F118</f>
        <v>1927562</v>
      </c>
      <c r="G609" s="112">
        <f>G607+G593+G576+G561+G534+G522+G508+G486+G472+G454+G443+G427+G417+G395+G355+G321+G302+G282+G253+G222+G199+G182+G162+G146+G127+G118</f>
        <v>8939355</v>
      </c>
      <c r="H609" s="258">
        <f>G609/F609</f>
        <v>4.6376484906840867</v>
      </c>
      <c r="J609" s="173">
        <f>((L609/G609)^(0.5))-1</f>
        <v>3.0881125986109481E-2</v>
      </c>
      <c r="L609" s="112">
        <f>L607+L593+L576+L561+L534+L522+L508+L486+L472+L454+L443+L427+L417+L395+L355+L321+L302+L282+L253+L222+L199+L182+L162+L146+L127+L118</f>
        <v>9499994.6577217709</v>
      </c>
      <c r="N609" s="112">
        <f>N607+N593+N576+N561+N534+N522+N508+N486+N472+N454+N443+N427+N417+N395+N355+N321+N302+N282+N253+N222+N199+N182+N162+N146+N127+N118</f>
        <v>5277774.8098454271</v>
      </c>
      <c r="P609" s="114">
        <f>P607+P593+P576+P561+P534+P522+P508+P486+P472+P454+P443+P427+P417+P395+P355+P321+P302+P282+P253+P222+P199+P182+P162+P146+P127+P118</f>
        <v>5285600</v>
      </c>
      <c r="Q609" s="69"/>
      <c r="R609" s="259">
        <f>R607+R593+R576+R561+R534+R522+R508+R486+R472+R454+R443+R427+R417+R395+R355+R321+R302+R282+R253+R222+R199+R182+R162+R146+R127+R118</f>
        <v>7825.1901545726359</v>
      </c>
      <c r="S609" s="77"/>
      <c r="T609" s="137">
        <f t="shared" si="267"/>
        <v>1.4826684420061144E-3</v>
      </c>
      <c r="U609" s="69"/>
      <c r="V609" s="114">
        <f>V607+V593+V576+V561+V534+V522+V508+V486+V472+V454+V443+V427+V417+V395+V355+V321+V302+V282+V253+V222+V199+V182+V162+V146+V127+V118</f>
        <v>132140</v>
      </c>
      <c r="W609" s="266"/>
      <c r="X609" s="266"/>
      <c r="Y609" s="266"/>
      <c r="Z609" s="266"/>
      <c r="AA609" s="266"/>
      <c r="AB609" s="266"/>
      <c r="AC609" s="266"/>
      <c r="AD609" s="266"/>
      <c r="AE609" s="266"/>
      <c r="AF609" s="266"/>
      <c r="AG609" s="266"/>
      <c r="AH609" s="266"/>
      <c r="AI609" s="266"/>
      <c r="AJ609" s="266"/>
      <c r="AK609" s="72"/>
      <c r="AL609" s="72"/>
    </row>
    <row r="610" spans="3:73" s="68" customFormat="1">
      <c r="F610" s="69"/>
      <c r="G610" s="69"/>
      <c r="Q610" s="69"/>
      <c r="X610" s="72"/>
      <c r="Y610" s="72"/>
      <c r="Z610" s="72"/>
      <c r="AA610" s="72"/>
      <c r="AB610" s="72"/>
      <c r="AC610" s="72"/>
      <c r="AD610" s="72"/>
      <c r="AE610" s="72"/>
      <c r="AF610" s="72"/>
      <c r="AG610" s="72"/>
      <c r="AH610" s="72"/>
      <c r="AI610" s="72"/>
      <c r="AJ610" s="72"/>
      <c r="AK610" s="72"/>
      <c r="AL610" s="72"/>
      <c r="BO610" s="73"/>
      <c r="BP610" s="151"/>
      <c r="BQ610" s="79"/>
      <c r="BR610" s="217"/>
      <c r="BS610" s="79"/>
      <c r="BT610" s="79"/>
      <c r="BU610" s="79"/>
    </row>
    <row r="611" spans="3:73" s="68" customFormat="1">
      <c r="F611" s="69"/>
      <c r="G611" s="69"/>
      <c r="Q611" s="69"/>
      <c r="X611" s="72"/>
      <c r="Y611" s="72"/>
      <c r="Z611" s="72"/>
      <c r="AA611" s="72"/>
      <c r="AB611" s="72"/>
      <c r="AC611" s="72"/>
      <c r="AD611" s="72"/>
      <c r="AE611" s="72"/>
      <c r="AF611" s="72"/>
      <c r="AG611" s="72"/>
      <c r="AH611" s="72"/>
      <c r="AI611" s="72"/>
      <c r="AJ611" s="72"/>
      <c r="AK611" s="72"/>
      <c r="AL611" s="72"/>
      <c r="BO611" s="73"/>
      <c r="BP611" s="73"/>
      <c r="BQ611" s="76"/>
      <c r="BR611" s="80"/>
      <c r="BS611" s="76"/>
      <c r="BT611" s="76"/>
      <c r="BU611" s="76"/>
    </row>
    <row r="612" spans="3:73" s="68" customFormat="1">
      <c r="F612" s="69"/>
      <c r="G612" s="69"/>
      <c r="Q612" s="69"/>
      <c r="X612" s="72"/>
      <c r="Y612" s="72"/>
      <c r="Z612" s="72"/>
      <c r="AA612" s="72"/>
      <c r="AB612" s="72"/>
      <c r="AC612" s="72"/>
      <c r="AD612" s="72"/>
      <c r="AE612" s="72"/>
      <c r="AF612" s="72"/>
      <c r="AG612" s="72"/>
      <c r="AH612" s="72"/>
      <c r="AI612" s="72"/>
      <c r="AJ612" s="72"/>
      <c r="AK612" s="72"/>
      <c r="AL612" s="72"/>
      <c r="BO612" s="73"/>
      <c r="BP612" s="73"/>
      <c r="BQ612" s="76"/>
      <c r="BR612" s="80"/>
      <c r="BS612" s="76"/>
      <c r="BT612" s="76"/>
      <c r="BU612" s="76"/>
    </row>
    <row r="613" spans="3:73" s="68" customFormat="1">
      <c r="F613" s="69"/>
      <c r="G613" s="69"/>
      <c r="Q613" s="69"/>
      <c r="X613" s="72"/>
      <c r="Y613" s="72"/>
      <c r="Z613" s="72"/>
      <c r="AA613" s="72"/>
      <c r="AB613" s="72"/>
      <c r="AC613" s="72"/>
      <c r="AD613" s="72"/>
      <c r="AE613" s="72"/>
      <c r="AF613" s="72"/>
      <c r="AG613" s="72"/>
      <c r="AH613" s="72"/>
      <c r="AI613" s="72"/>
      <c r="AJ613" s="72"/>
      <c r="AK613" s="72"/>
      <c r="AL613" s="72"/>
      <c r="BO613" s="73"/>
      <c r="BP613" s="73"/>
      <c r="BQ613" s="76"/>
      <c r="BR613" s="80"/>
      <c r="BS613" s="76"/>
      <c r="BT613" s="76"/>
      <c r="BU613" s="76"/>
    </row>
    <row r="614" spans="3:73" s="68" customFormat="1">
      <c r="F614" s="69"/>
      <c r="G614" s="69"/>
      <c r="Q614" s="69"/>
      <c r="X614" s="72"/>
      <c r="Y614" s="72"/>
      <c r="Z614" s="72"/>
      <c r="AA614" s="72"/>
      <c r="AB614" s="72"/>
      <c r="AC614" s="72"/>
      <c r="AD614" s="72"/>
      <c r="AE614" s="72"/>
      <c r="AF614" s="72"/>
      <c r="AG614" s="72"/>
      <c r="AH614" s="72"/>
      <c r="AI614" s="72"/>
      <c r="AJ614" s="72"/>
      <c r="AK614" s="72"/>
      <c r="AL614" s="72"/>
      <c r="BO614" s="73"/>
      <c r="BP614" s="73"/>
      <c r="BQ614" s="76"/>
      <c r="BR614" s="80"/>
      <c r="BS614" s="76"/>
      <c r="BT614" s="76"/>
      <c r="BU614" s="76"/>
    </row>
    <row r="615" spans="3:73" s="68" customFormat="1">
      <c r="F615" s="69"/>
      <c r="G615" s="69"/>
      <c r="Q615" s="69"/>
      <c r="X615" s="72"/>
      <c r="Y615" s="72"/>
      <c r="Z615" s="72"/>
      <c r="AA615" s="72"/>
      <c r="AB615" s="72"/>
      <c r="AC615" s="72"/>
      <c r="AD615" s="72"/>
      <c r="AE615" s="72"/>
      <c r="AF615" s="72"/>
      <c r="AG615" s="72"/>
      <c r="AH615" s="72"/>
      <c r="AI615" s="72"/>
      <c r="AJ615" s="72"/>
      <c r="AK615" s="72"/>
      <c r="AL615" s="72"/>
      <c r="BO615" s="73"/>
      <c r="BP615" s="73"/>
      <c r="BQ615" s="76"/>
      <c r="BR615" s="80"/>
      <c r="BS615" s="76"/>
      <c r="BT615" s="76"/>
      <c r="BU615" s="76"/>
    </row>
    <row r="616" spans="3:73" s="68" customFormat="1">
      <c r="F616" s="69"/>
      <c r="G616" s="69"/>
      <c r="Q616" s="69"/>
      <c r="X616" s="72"/>
      <c r="Y616" s="72"/>
      <c r="Z616" s="72"/>
      <c r="AA616" s="72"/>
      <c r="AB616" s="72"/>
      <c r="AC616" s="72"/>
      <c r="AD616" s="72"/>
      <c r="AE616" s="72"/>
      <c r="AF616" s="72"/>
      <c r="AG616" s="72"/>
      <c r="AH616" s="72"/>
      <c r="AI616" s="72"/>
      <c r="AJ616" s="72"/>
      <c r="AK616" s="72"/>
      <c r="AL616" s="72"/>
      <c r="BO616" s="73"/>
      <c r="BP616" s="73"/>
      <c r="BQ616" s="76"/>
      <c r="BR616" s="80"/>
      <c r="BS616" s="76"/>
      <c r="BT616" s="76"/>
      <c r="BU616" s="76"/>
    </row>
    <row r="617" spans="3:73" s="68" customFormat="1">
      <c r="F617" s="69"/>
      <c r="G617" s="69"/>
      <c r="Q617" s="69"/>
      <c r="BO617" s="73"/>
      <c r="BP617" s="73"/>
      <c r="BQ617" s="76"/>
      <c r="BR617" s="80"/>
      <c r="BS617" s="76"/>
      <c r="BT617" s="76"/>
      <c r="BU617" s="76"/>
    </row>
    <row r="618" spans="3:73" s="68" customFormat="1">
      <c r="F618" s="69"/>
      <c r="G618" s="69"/>
      <c r="Q618" s="69"/>
      <c r="BO618" s="73"/>
      <c r="BP618" s="73"/>
      <c r="BQ618" s="76"/>
      <c r="BR618" s="80"/>
      <c r="BS618" s="76"/>
      <c r="BT618" s="76"/>
      <c r="BU618" s="76"/>
    </row>
    <row r="619" spans="3:73" s="68" customFormat="1">
      <c r="F619" s="69"/>
      <c r="G619" s="69"/>
      <c r="Q619" s="69"/>
      <c r="BO619" s="73"/>
      <c r="BP619" s="73"/>
      <c r="BQ619" s="76"/>
      <c r="BR619" s="80"/>
      <c r="BS619" s="76"/>
      <c r="BT619" s="76"/>
      <c r="BU619" s="76"/>
    </row>
    <row r="620" spans="3:73" s="68" customFormat="1">
      <c r="F620" s="69"/>
      <c r="G620" s="69"/>
      <c r="Q620" s="69"/>
      <c r="BO620" s="73"/>
      <c r="BP620" s="73"/>
      <c r="BQ620" s="76"/>
      <c r="BR620" s="80"/>
      <c r="BS620" s="76"/>
      <c r="BT620" s="76"/>
      <c r="BU620" s="76"/>
    </row>
    <row r="621" spans="3:73" s="68" customFormat="1">
      <c r="F621" s="69"/>
      <c r="G621" s="69"/>
      <c r="Q621" s="69"/>
      <c r="BO621" s="73"/>
      <c r="BP621" s="73"/>
      <c r="BQ621" s="76"/>
      <c r="BR621" s="80"/>
      <c r="BS621" s="76"/>
      <c r="BT621" s="76"/>
      <c r="BU621" s="76"/>
    </row>
    <row r="622" spans="3:73" s="68" customFormat="1">
      <c r="F622" s="69"/>
      <c r="G622" s="69"/>
      <c r="Q622" s="69"/>
      <c r="BO622" s="73"/>
      <c r="BP622" s="73"/>
      <c r="BQ622" s="76"/>
      <c r="BR622" s="80"/>
      <c r="BS622" s="76"/>
      <c r="BT622" s="76"/>
      <c r="BU622" s="76"/>
    </row>
    <row r="623" spans="3:73" s="68" customFormat="1">
      <c r="F623" s="69"/>
      <c r="G623" s="69"/>
      <c r="Q623" s="69"/>
      <c r="BO623" s="73"/>
      <c r="BP623" s="73"/>
      <c r="BQ623" s="76"/>
      <c r="BR623" s="80"/>
      <c r="BS623" s="76"/>
      <c r="BT623" s="76"/>
      <c r="BU623" s="76"/>
    </row>
    <row r="624" spans="3:73" s="68" customFormat="1">
      <c r="F624" s="69"/>
      <c r="G624" s="69"/>
      <c r="Q624" s="69"/>
      <c r="BO624" s="73"/>
      <c r="BP624" s="73"/>
      <c r="BQ624" s="76"/>
      <c r="BR624" s="80"/>
      <c r="BS624" s="76"/>
      <c r="BT624" s="76"/>
      <c r="BU624" s="76"/>
    </row>
    <row r="625" spans="6:73" s="68" customFormat="1">
      <c r="F625" s="69"/>
      <c r="G625" s="69"/>
      <c r="Q625" s="69"/>
      <c r="BO625" s="73"/>
      <c r="BP625" s="73"/>
      <c r="BQ625" s="76"/>
      <c r="BR625" s="80"/>
      <c r="BS625" s="76"/>
      <c r="BT625" s="76"/>
      <c r="BU625" s="76"/>
    </row>
    <row r="626" spans="6:73" s="68" customFormat="1">
      <c r="F626" s="69"/>
      <c r="G626" s="69"/>
      <c r="Q626" s="69"/>
      <c r="BO626" s="73"/>
      <c r="BP626" s="151"/>
      <c r="BQ626" s="79"/>
      <c r="BR626" s="217"/>
      <c r="BS626" s="79"/>
      <c r="BT626" s="79"/>
      <c r="BU626" s="79"/>
    </row>
    <row r="627" spans="6:73" s="68" customFormat="1">
      <c r="F627" s="69"/>
      <c r="G627" s="69"/>
      <c r="Q627" s="69"/>
      <c r="BO627" s="73"/>
      <c r="BP627" s="73"/>
      <c r="BQ627" s="76"/>
      <c r="BR627" s="80"/>
      <c r="BS627" s="76"/>
      <c r="BT627" s="76"/>
      <c r="BU627" s="76"/>
    </row>
    <row r="628" spans="6:73" s="68" customFormat="1">
      <c r="F628" s="69"/>
      <c r="G628" s="69"/>
      <c r="Q628" s="69"/>
      <c r="BO628" s="73"/>
      <c r="BP628" s="73"/>
      <c r="BQ628" s="76"/>
      <c r="BR628" s="80"/>
      <c r="BS628" s="76"/>
      <c r="BT628" s="76"/>
      <c r="BU628" s="76"/>
    </row>
    <row r="629" spans="6:73" s="68" customFormat="1">
      <c r="F629" s="69"/>
      <c r="G629" s="69"/>
      <c r="Q629" s="69"/>
      <c r="BO629" s="73"/>
      <c r="BP629" s="73"/>
      <c r="BQ629" s="76"/>
      <c r="BR629" s="80"/>
      <c r="BS629" s="76"/>
      <c r="BT629" s="76"/>
      <c r="BU629" s="76"/>
    </row>
    <row r="630" spans="6:73" s="68" customFormat="1">
      <c r="F630" s="69"/>
      <c r="G630" s="69"/>
      <c r="Q630" s="69"/>
      <c r="BO630" s="73"/>
      <c r="BP630" s="73"/>
      <c r="BQ630" s="76"/>
      <c r="BR630" s="80"/>
      <c r="BS630" s="76"/>
      <c r="BT630" s="76"/>
      <c r="BU630" s="76"/>
    </row>
    <row r="631" spans="6:73" s="68" customFormat="1">
      <c r="F631" s="69"/>
      <c r="G631" s="69"/>
      <c r="Q631" s="69"/>
      <c r="BO631" s="73"/>
      <c r="BP631" s="73"/>
      <c r="BQ631" s="76"/>
      <c r="BR631" s="80"/>
      <c r="BS631" s="76"/>
      <c r="BT631" s="76"/>
      <c r="BU631" s="76"/>
    </row>
    <row r="632" spans="6:73" s="68" customFormat="1">
      <c r="F632" s="69"/>
      <c r="G632" s="69"/>
      <c r="Q632" s="69"/>
      <c r="BO632" s="73"/>
      <c r="BP632" s="73"/>
      <c r="BQ632" s="76"/>
      <c r="BR632" s="80"/>
      <c r="BS632" s="76"/>
      <c r="BT632" s="76"/>
      <c r="BU632" s="76"/>
    </row>
    <row r="633" spans="6:73" s="68" customFormat="1">
      <c r="F633" s="69"/>
      <c r="G633" s="69"/>
      <c r="Q633" s="69"/>
      <c r="BO633" s="73"/>
      <c r="BP633" s="73"/>
      <c r="BQ633" s="76"/>
      <c r="BR633" s="80"/>
      <c r="BS633" s="76"/>
      <c r="BT633" s="76"/>
      <c r="BU633" s="76"/>
    </row>
    <row r="634" spans="6:73" s="68" customFormat="1">
      <c r="F634" s="69"/>
      <c r="G634" s="69"/>
      <c r="Q634" s="69"/>
      <c r="BO634" s="73"/>
      <c r="BP634" s="73"/>
      <c r="BQ634" s="76"/>
      <c r="BR634" s="80"/>
      <c r="BS634" s="76"/>
      <c r="BT634" s="76"/>
      <c r="BU634" s="76"/>
    </row>
    <row r="635" spans="6:73" s="68" customFormat="1">
      <c r="F635" s="69"/>
      <c r="G635" s="69"/>
      <c r="Q635" s="69"/>
      <c r="BO635" s="73"/>
      <c r="BP635" s="73"/>
      <c r="BQ635" s="76"/>
      <c r="BR635" s="80"/>
      <c r="BS635" s="76"/>
      <c r="BT635" s="76"/>
      <c r="BU635" s="76"/>
    </row>
    <row r="636" spans="6:73" s="68" customFormat="1">
      <c r="F636" s="69"/>
      <c r="G636" s="69"/>
      <c r="Q636" s="69"/>
      <c r="BO636" s="73"/>
      <c r="BP636" s="73"/>
      <c r="BQ636" s="76"/>
      <c r="BR636" s="80"/>
      <c r="BS636" s="76"/>
      <c r="BT636" s="76"/>
      <c r="BU636" s="76"/>
    </row>
    <row r="637" spans="6:73" s="68" customFormat="1">
      <c r="F637" s="69"/>
      <c r="G637" s="69"/>
      <c r="Q637" s="69"/>
      <c r="BO637" s="73"/>
      <c r="BP637" s="73"/>
      <c r="BQ637" s="76"/>
      <c r="BR637" s="80"/>
      <c r="BS637" s="76"/>
      <c r="BT637" s="76"/>
      <c r="BU637" s="76"/>
    </row>
    <row r="638" spans="6:73" s="68" customFormat="1">
      <c r="F638" s="69"/>
      <c r="G638" s="69"/>
      <c r="Q638" s="69"/>
      <c r="BO638" s="73"/>
      <c r="BP638" s="73"/>
      <c r="BQ638" s="76"/>
      <c r="BR638" s="80"/>
      <c r="BS638" s="76"/>
      <c r="BT638" s="76"/>
      <c r="BU638" s="76"/>
    </row>
    <row r="639" spans="6:73" s="68" customFormat="1">
      <c r="F639" s="69"/>
      <c r="G639" s="69"/>
      <c r="Q639" s="69"/>
      <c r="BO639" s="73"/>
      <c r="BP639" s="73"/>
      <c r="BQ639" s="76"/>
      <c r="BR639" s="80"/>
      <c r="BS639" s="76"/>
      <c r="BT639" s="76"/>
      <c r="BU639" s="76"/>
    </row>
    <row r="640" spans="6:73" s="68" customFormat="1">
      <c r="F640" s="69"/>
      <c r="G640" s="69"/>
      <c r="Q640" s="69"/>
      <c r="BO640" s="73"/>
      <c r="BP640" s="73"/>
      <c r="BQ640" s="76"/>
      <c r="BR640" s="80"/>
      <c r="BS640" s="76"/>
      <c r="BT640" s="76"/>
      <c r="BU640" s="76"/>
    </row>
    <row r="641" spans="6:73" s="68" customFormat="1">
      <c r="F641" s="69"/>
      <c r="G641" s="69"/>
      <c r="Q641" s="69"/>
      <c r="BO641" s="73"/>
      <c r="BP641" s="73"/>
      <c r="BQ641" s="76"/>
      <c r="BR641" s="80"/>
      <c r="BS641" s="76"/>
      <c r="BT641" s="76"/>
      <c r="BU641" s="76"/>
    </row>
    <row r="642" spans="6:73" s="68" customFormat="1">
      <c r="F642" s="69"/>
      <c r="G642" s="69"/>
      <c r="Q642" s="69"/>
      <c r="BO642" s="73"/>
      <c r="BP642" s="73"/>
      <c r="BQ642" s="76"/>
      <c r="BR642" s="80"/>
      <c r="BS642" s="76"/>
      <c r="BT642" s="76"/>
      <c r="BU642" s="76"/>
    </row>
    <row r="643" spans="6:73" s="68" customFormat="1">
      <c r="F643" s="69"/>
      <c r="G643" s="69"/>
      <c r="Q643" s="69"/>
      <c r="BO643" s="73"/>
      <c r="BP643" s="73"/>
      <c r="BQ643" s="76"/>
      <c r="BR643" s="80"/>
      <c r="BS643" s="76"/>
      <c r="BT643" s="76"/>
      <c r="BU643" s="76"/>
    </row>
    <row r="644" spans="6:73" s="68" customFormat="1">
      <c r="F644" s="69"/>
      <c r="G644" s="69"/>
      <c r="Q644" s="69"/>
      <c r="BO644" s="73"/>
      <c r="BP644" s="73"/>
      <c r="BQ644" s="76"/>
      <c r="BR644" s="80"/>
      <c r="BS644" s="76"/>
      <c r="BT644" s="76"/>
      <c r="BU644" s="76"/>
    </row>
    <row r="645" spans="6:73" s="68" customFormat="1">
      <c r="F645" s="69"/>
      <c r="G645" s="69"/>
      <c r="Q645" s="69"/>
      <c r="BO645" s="73"/>
      <c r="BP645" s="73"/>
      <c r="BQ645" s="76"/>
      <c r="BR645" s="80"/>
      <c r="BS645" s="76"/>
      <c r="BT645" s="76"/>
      <c r="BU645" s="76"/>
    </row>
    <row r="646" spans="6:73" s="68" customFormat="1">
      <c r="F646" s="69"/>
      <c r="G646" s="69"/>
      <c r="Q646" s="69"/>
      <c r="BO646" s="73"/>
      <c r="BP646" s="73"/>
      <c r="BQ646" s="76"/>
      <c r="BR646" s="80"/>
      <c r="BS646" s="76"/>
      <c r="BT646" s="76"/>
      <c r="BU646" s="76"/>
    </row>
    <row r="647" spans="6:73" s="68" customFormat="1">
      <c r="F647" s="69"/>
      <c r="G647" s="69"/>
      <c r="Q647" s="69"/>
      <c r="BO647" s="73"/>
      <c r="BP647" s="73"/>
      <c r="BQ647" s="76"/>
      <c r="BR647" s="80"/>
      <c r="BS647" s="76"/>
      <c r="BT647" s="76"/>
      <c r="BU647" s="76"/>
    </row>
    <row r="648" spans="6:73" s="68" customFormat="1">
      <c r="F648" s="69"/>
      <c r="G648" s="69"/>
      <c r="Q648" s="69"/>
      <c r="BO648" s="73"/>
      <c r="BP648" s="73"/>
      <c r="BQ648" s="76"/>
      <c r="BR648" s="80"/>
      <c r="BS648" s="76"/>
      <c r="BT648" s="76"/>
      <c r="BU648" s="76"/>
    </row>
    <row r="649" spans="6:73" s="68" customFormat="1">
      <c r="F649" s="69"/>
      <c r="G649" s="69"/>
      <c r="Q649" s="69"/>
      <c r="BO649" s="73"/>
      <c r="BP649" s="73"/>
      <c r="BQ649" s="76"/>
      <c r="BR649" s="80"/>
      <c r="BS649" s="76"/>
      <c r="BT649" s="76"/>
      <c r="BU649" s="76"/>
    </row>
    <row r="650" spans="6:73" s="68" customFormat="1">
      <c r="F650" s="69"/>
      <c r="G650" s="69"/>
      <c r="Q650" s="69"/>
      <c r="BO650" s="73"/>
      <c r="BP650" s="73"/>
      <c r="BQ650" s="76"/>
      <c r="BR650" s="80"/>
      <c r="BS650" s="76"/>
      <c r="BT650" s="76"/>
      <c r="BU650" s="76"/>
    </row>
    <row r="651" spans="6:73" s="68" customFormat="1">
      <c r="F651" s="69"/>
      <c r="G651" s="69"/>
      <c r="Q651" s="69"/>
      <c r="BO651" s="73"/>
      <c r="BP651" s="73"/>
      <c r="BQ651" s="76"/>
      <c r="BR651" s="80"/>
      <c r="BS651" s="76"/>
      <c r="BT651" s="76"/>
      <c r="BU651" s="76"/>
    </row>
    <row r="652" spans="6:73" s="68" customFormat="1">
      <c r="F652" s="69"/>
      <c r="G652" s="69"/>
      <c r="Q652" s="69"/>
      <c r="BO652" s="73"/>
      <c r="BP652" s="151"/>
      <c r="BQ652" s="79"/>
      <c r="BR652" s="217"/>
      <c r="BS652" s="79"/>
      <c r="BT652" s="79"/>
      <c r="BU652" s="79"/>
    </row>
    <row r="653" spans="6:73" s="68" customFormat="1">
      <c r="F653" s="69"/>
      <c r="G653" s="69"/>
      <c r="Q653" s="69"/>
      <c r="BO653" s="73"/>
      <c r="BP653" s="73"/>
      <c r="BQ653" s="76"/>
      <c r="BR653" s="80"/>
      <c r="BS653" s="76"/>
      <c r="BT653" s="76"/>
      <c r="BU653" s="76"/>
    </row>
    <row r="654" spans="6:73" s="68" customFormat="1">
      <c r="F654" s="69"/>
      <c r="G654" s="69"/>
      <c r="Q654" s="69"/>
      <c r="BO654" s="73"/>
      <c r="BP654" s="73"/>
      <c r="BQ654" s="76"/>
      <c r="BR654" s="80"/>
      <c r="BS654" s="76"/>
      <c r="BT654" s="76"/>
      <c r="BU654" s="76"/>
    </row>
    <row r="655" spans="6:73" s="68" customFormat="1">
      <c r="F655" s="69"/>
      <c r="G655" s="69"/>
      <c r="Q655" s="69"/>
      <c r="BO655" s="73"/>
      <c r="BP655" s="73"/>
      <c r="BQ655" s="76"/>
      <c r="BR655" s="80"/>
      <c r="BS655" s="76"/>
      <c r="BT655" s="76"/>
      <c r="BU655" s="76"/>
    </row>
    <row r="656" spans="6:73" s="68" customFormat="1">
      <c r="F656" s="69"/>
      <c r="G656" s="69"/>
      <c r="Q656" s="69"/>
      <c r="BO656" s="73"/>
      <c r="BP656" s="73"/>
      <c r="BQ656" s="76"/>
      <c r="BR656" s="80"/>
      <c r="BS656" s="76"/>
      <c r="BT656" s="76"/>
      <c r="BU656" s="76"/>
    </row>
    <row r="657" spans="6:73" s="68" customFormat="1">
      <c r="F657" s="69"/>
      <c r="G657" s="69"/>
      <c r="Q657" s="69"/>
      <c r="BO657" s="73"/>
      <c r="BP657" s="73"/>
      <c r="BQ657" s="76"/>
      <c r="BR657" s="80"/>
      <c r="BS657" s="76"/>
      <c r="BT657" s="76"/>
      <c r="BU657" s="76"/>
    </row>
    <row r="658" spans="6:73" s="68" customFormat="1">
      <c r="F658" s="69"/>
      <c r="G658" s="69"/>
      <c r="Q658" s="69"/>
      <c r="BO658" s="73"/>
      <c r="BP658" s="73"/>
      <c r="BQ658" s="76"/>
      <c r="BR658" s="80"/>
      <c r="BS658" s="76"/>
      <c r="BT658" s="76"/>
      <c r="BU658" s="76"/>
    </row>
    <row r="659" spans="6:73" s="68" customFormat="1">
      <c r="F659" s="69"/>
      <c r="G659" s="69"/>
      <c r="Q659" s="69"/>
      <c r="BO659" s="73"/>
      <c r="BP659" s="73"/>
      <c r="BQ659" s="76"/>
      <c r="BR659" s="80"/>
      <c r="BS659" s="76"/>
      <c r="BT659" s="76"/>
      <c r="BU659" s="76"/>
    </row>
    <row r="660" spans="6:73" s="68" customFormat="1">
      <c r="F660" s="69"/>
      <c r="G660" s="69"/>
      <c r="Q660" s="69"/>
      <c r="BO660" s="73"/>
      <c r="BP660" s="73"/>
      <c r="BQ660" s="76"/>
      <c r="BR660" s="80"/>
      <c r="BS660" s="76"/>
      <c r="BT660" s="76"/>
      <c r="BU660" s="76"/>
    </row>
    <row r="661" spans="6:73" s="68" customFormat="1">
      <c r="F661" s="69"/>
      <c r="G661" s="69"/>
      <c r="Q661" s="69"/>
      <c r="BO661" s="73"/>
      <c r="BP661" s="73"/>
      <c r="BQ661" s="76"/>
      <c r="BR661" s="80"/>
      <c r="BS661" s="76"/>
      <c r="BT661" s="76"/>
      <c r="BU661" s="76"/>
    </row>
    <row r="662" spans="6:73" s="68" customFormat="1">
      <c r="F662" s="69"/>
      <c r="G662" s="69"/>
      <c r="Q662" s="69"/>
      <c r="BO662" s="73"/>
      <c r="BP662" s="73"/>
      <c r="BQ662" s="76"/>
      <c r="BR662" s="80"/>
      <c r="BS662" s="76"/>
      <c r="BT662" s="76"/>
      <c r="BU662" s="76"/>
    </row>
    <row r="663" spans="6:73" s="68" customFormat="1">
      <c r="F663" s="69"/>
      <c r="G663" s="69"/>
      <c r="Q663" s="69"/>
      <c r="BO663" s="73"/>
      <c r="BP663" s="73"/>
      <c r="BQ663" s="76"/>
      <c r="BR663" s="80"/>
      <c r="BS663" s="76"/>
      <c r="BT663" s="76"/>
      <c r="BU663" s="76"/>
    </row>
    <row r="664" spans="6:73" s="68" customFormat="1">
      <c r="F664" s="69"/>
      <c r="G664" s="69"/>
      <c r="Q664" s="69"/>
      <c r="BO664" s="73"/>
      <c r="BP664" s="73"/>
      <c r="BQ664" s="76"/>
      <c r="BR664" s="80"/>
      <c r="BS664" s="76"/>
      <c r="BT664" s="76"/>
      <c r="BU664" s="76"/>
    </row>
    <row r="665" spans="6:73" s="68" customFormat="1">
      <c r="F665" s="69"/>
      <c r="G665" s="69"/>
      <c r="Q665" s="69"/>
      <c r="BO665" s="73"/>
      <c r="BP665" s="73"/>
      <c r="BQ665" s="76"/>
      <c r="BR665" s="80"/>
      <c r="BS665" s="76"/>
      <c r="BT665" s="76"/>
      <c r="BU665" s="76"/>
    </row>
    <row r="666" spans="6:73" s="68" customFormat="1">
      <c r="F666" s="69"/>
      <c r="G666" s="69"/>
      <c r="Q666" s="69"/>
      <c r="BO666" s="73"/>
      <c r="BP666" s="73"/>
      <c r="BQ666" s="76"/>
      <c r="BR666" s="80"/>
      <c r="BS666" s="76"/>
      <c r="BT666" s="76"/>
      <c r="BU666" s="76"/>
    </row>
    <row r="667" spans="6:73" s="68" customFormat="1">
      <c r="F667" s="69"/>
      <c r="G667" s="69"/>
      <c r="Q667" s="69"/>
      <c r="BO667" s="73"/>
      <c r="BP667" s="73"/>
      <c r="BQ667" s="76"/>
      <c r="BR667" s="80"/>
      <c r="BS667" s="76"/>
      <c r="BT667" s="76"/>
      <c r="BU667" s="76"/>
    </row>
    <row r="668" spans="6:73" s="68" customFormat="1">
      <c r="F668" s="69"/>
      <c r="G668" s="69"/>
      <c r="Q668" s="69"/>
      <c r="BO668" s="73"/>
      <c r="BP668" s="73"/>
      <c r="BQ668" s="76"/>
      <c r="BR668" s="80"/>
      <c r="BS668" s="76"/>
      <c r="BT668" s="76"/>
      <c r="BU668" s="76"/>
    </row>
    <row r="669" spans="6:73" s="68" customFormat="1">
      <c r="F669" s="69"/>
      <c r="G669" s="69"/>
      <c r="Q669" s="69"/>
      <c r="BO669" s="73"/>
      <c r="BP669" s="73"/>
      <c r="BQ669" s="76"/>
      <c r="BR669" s="80"/>
      <c r="BS669" s="76"/>
      <c r="BT669" s="76"/>
      <c r="BU669" s="76"/>
    </row>
    <row r="670" spans="6:73" s="68" customFormat="1">
      <c r="F670" s="69"/>
      <c r="G670" s="69"/>
      <c r="Q670" s="69"/>
      <c r="BO670" s="73"/>
      <c r="BP670" s="73"/>
      <c r="BQ670" s="76"/>
      <c r="BR670" s="80"/>
      <c r="BS670" s="76"/>
      <c r="BT670" s="76"/>
      <c r="BU670" s="76"/>
    </row>
    <row r="671" spans="6:73" s="68" customFormat="1">
      <c r="F671" s="69"/>
      <c r="G671" s="69"/>
      <c r="Q671" s="69"/>
      <c r="BO671" s="73"/>
      <c r="BP671" s="73"/>
      <c r="BQ671" s="76"/>
      <c r="BR671" s="80"/>
      <c r="BS671" s="76"/>
      <c r="BT671" s="76"/>
      <c r="BU671" s="76"/>
    </row>
    <row r="672" spans="6:73" s="68" customFormat="1">
      <c r="F672" s="69"/>
      <c r="G672" s="69"/>
      <c r="Q672" s="69"/>
      <c r="BO672" s="73"/>
      <c r="BP672" s="73"/>
      <c r="BQ672" s="76"/>
      <c r="BR672" s="80"/>
      <c r="BS672" s="76"/>
      <c r="BT672" s="76"/>
      <c r="BU672" s="76"/>
    </row>
    <row r="673" spans="6:73" s="68" customFormat="1">
      <c r="F673" s="69"/>
      <c r="G673" s="69"/>
      <c r="Q673" s="69"/>
      <c r="BO673" s="73"/>
      <c r="BP673" s="73"/>
      <c r="BQ673" s="76"/>
      <c r="BR673" s="80"/>
      <c r="BS673" s="76"/>
      <c r="BT673" s="76"/>
      <c r="BU673" s="76"/>
    </row>
    <row r="674" spans="6:73" s="68" customFormat="1">
      <c r="F674" s="69"/>
      <c r="G674" s="69"/>
      <c r="Q674" s="69"/>
      <c r="BO674" s="73"/>
      <c r="BP674" s="73"/>
      <c r="BQ674" s="76"/>
      <c r="BR674" s="80"/>
      <c r="BS674" s="76"/>
      <c r="BT674" s="76"/>
      <c r="BU674" s="76"/>
    </row>
    <row r="675" spans="6:73" s="68" customFormat="1">
      <c r="F675" s="69"/>
      <c r="G675" s="69"/>
      <c r="Q675" s="69"/>
      <c r="BO675" s="73"/>
      <c r="BP675" s="73"/>
      <c r="BQ675" s="76"/>
      <c r="BR675" s="80"/>
      <c r="BS675" s="76"/>
      <c r="BT675" s="76"/>
      <c r="BU675" s="76"/>
    </row>
    <row r="676" spans="6:73" s="68" customFormat="1">
      <c r="F676" s="69"/>
      <c r="G676" s="69"/>
      <c r="Q676" s="69"/>
      <c r="BO676" s="73"/>
      <c r="BP676" s="73"/>
      <c r="BQ676" s="76"/>
      <c r="BR676" s="80"/>
      <c r="BS676" s="76"/>
      <c r="BT676" s="76"/>
      <c r="BU676" s="76"/>
    </row>
    <row r="677" spans="6:73" s="68" customFormat="1">
      <c r="F677" s="69"/>
      <c r="G677" s="69"/>
      <c r="Q677" s="69"/>
      <c r="BO677" s="73"/>
      <c r="BP677" s="151"/>
      <c r="BQ677" s="79"/>
      <c r="BR677" s="217"/>
      <c r="BS677" s="79"/>
      <c r="BT677" s="79"/>
      <c r="BU677" s="79"/>
    </row>
    <row r="678" spans="6:73" s="68" customFormat="1">
      <c r="F678" s="69"/>
      <c r="G678" s="69"/>
      <c r="Q678" s="69"/>
      <c r="BO678" s="73"/>
      <c r="BP678" s="73"/>
      <c r="BQ678" s="76"/>
      <c r="BR678" s="80"/>
      <c r="BS678" s="76"/>
      <c r="BT678" s="76"/>
      <c r="BU678" s="76"/>
    </row>
    <row r="679" spans="6:73" s="68" customFormat="1">
      <c r="F679" s="69"/>
      <c r="G679" s="69"/>
      <c r="Q679" s="69"/>
      <c r="BO679" s="73"/>
      <c r="BP679" s="73"/>
      <c r="BQ679" s="76"/>
      <c r="BR679" s="80"/>
      <c r="BS679" s="76"/>
      <c r="BT679" s="76"/>
      <c r="BU679" s="76"/>
    </row>
    <row r="680" spans="6:73" s="68" customFormat="1">
      <c r="F680" s="69"/>
      <c r="G680" s="69"/>
      <c r="Q680" s="69"/>
      <c r="BO680" s="73"/>
      <c r="BP680" s="73"/>
      <c r="BQ680" s="76"/>
      <c r="BR680" s="80"/>
      <c r="BS680" s="76"/>
      <c r="BT680" s="76"/>
      <c r="BU680" s="76"/>
    </row>
    <row r="681" spans="6:73" s="68" customFormat="1">
      <c r="F681" s="69"/>
      <c r="G681" s="69"/>
      <c r="Q681" s="69"/>
      <c r="BO681" s="73"/>
      <c r="BP681" s="73"/>
      <c r="BQ681" s="76"/>
      <c r="BR681" s="80"/>
      <c r="BS681" s="76"/>
      <c r="BT681" s="76"/>
      <c r="BU681" s="76"/>
    </row>
    <row r="682" spans="6:73" s="68" customFormat="1">
      <c r="F682" s="69"/>
      <c r="G682" s="69"/>
      <c r="Q682" s="69"/>
      <c r="BO682" s="73"/>
      <c r="BP682" s="73"/>
      <c r="BQ682" s="76"/>
      <c r="BR682" s="80"/>
      <c r="BS682" s="76"/>
      <c r="BT682" s="76"/>
      <c r="BU682" s="76"/>
    </row>
    <row r="683" spans="6:73" s="68" customFormat="1">
      <c r="F683" s="69"/>
      <c r="G683" s="69"/>
      <c r="Q683" s="69"/>
      <c r="BO683" s="73"/>
      <c r="BP683" s="73"/>
      <c r="BQ683" s="76"/>
      <c r="BR683" s="80"/>
      <c r="BS683" s="76"/>
      <c r="BT683" s="76"/>
      <c r="BU683" s="76"/>
    </row>
    <row r="684" spans="6:73" s="68" customFormat="1">
      <c r="F684" s="69"/>
      <c r="G684" s="69"/>
      <c r="Q684" s="69"/>
      <c r="BO684" s="73"/>
      <c r="BP684" s="73"/>
      <c r="BQ684" s="76"/>
      <c r="BR684" s="80"/>
      <c r="BS684" s="76"/>
      <c r="BT684" s="76"/>
      <c r="BU684" s="76"/>
    </row>
    <row r="685" spans="6:73" s="68" customFormat="1">
      <c r="F685" s="69"/>
      <c r="G685" s="69"/>
      <c r="Q685" s="69"/>
      <c r="BO685" s="73"/>
      <c r="BP685" s="73"/>
      <c r="BQ685" s="76"/>
      <c r="BR685" s="80"/>
      <c r="BS685" s="76"/>
      <c r="BT685" s="76"/>
      <c r="BU685" s="76"/>
    </row>
    <row r="686" spans="6:73" s="68" customFormat="1">
      <c r="F686" s="69"/>
      <c r="G686" s="69"/>
      <c r="Q686" s="69"/>
      <c r="BO686" s="73"/>
      <c r="BP686" s="73"/>
      <c r="BQ686" s="76"/>
      <c r="BR686" s="80"/>
      <c r="BS686" s="76"/>
      <c r="BT686" s="76"/>
      <c r="BU686" s="76"/>
    </row>
    <row r="687" spans="6:73" s="68" customFormat="1">
      <c r="F687" s="69"/>
      <c r="G687" s="69"/>
      <c r="Q687" s="69"/>
      <c r="BO687" s="73"/>
      <c r="BP687" s="73"/>
      <c r="BQ687" s="76"/>
      <c r="BR687" s="80"/>
      <c r="BS687" s="76"/>
      <c r="BT687" s="76"/>
      <c r="BU687" s="76"/>
    </row>
    <row r="688" spans="6:73" s="68" customFormat="1">
      <c r="F688" s="69"/>
      <c r="G688" s="69"/>
      <c r="Q688" s="69"/>
      <c r="BO688" s="73"/>
      <c r="BP688" s="73"/>
      <c r="BQ688" s="76"/>
      <c r="BR688" s="80"/>
      <c r="BS688" s="76"/>
      <c r="BT688" s="76"/>
      <c r="BU688" s="76"/>
    </row>
    <row r="689" spans="6:73" s="68" customFormat="1">
      <c r="F689" s="69"/>
      <c r="G689" s="69"/>
      <c r="Q689" s="69"/>
      <c r="BO689" s="73"/>
      <c r="BP689" s="73"/>
      <c r="BQ689" s="76"/>
      <c r="BR689" s="80"/>
      <c r="BS689" s="76"/>
      <c r="BT689" s="76"/>
      <c r="BU689" s="76"/>
    </row>
    <row r="690" spans="6:73" s="68" customFormat="1">
      <c r="F690" s="69"/>
      <c r="G690" s="69"/>
      <c r="Q690" s="69"/>
      <c r="BO690" s="73"/>
      <c r="BP690" s="73"/>
      <c r="BQ690" s="76"/>
      <c r="BR690" s="80"/>
      <c r="BS690" s="76"/>
      <c r="BT690" s="76"/>
      <c r="BU690" s="76"/>
    </row>
    <row r="691" spans="6:73" s="68" customFormat="1">
      <c r="F691" s="69"/>
      <c r="G691" s="69"/>
      <c r="Q691" s="69"/>
      <c r="BO691" s="73"/>
      <c r="BP691" s="73"/>
      <c r="BQ691" s="76"/>
      <c r="BR691" s="80"/>
      <c r="BS691" s="76"/>
      <c r="BT691" s="76"/>
      <c r="BU691" s="76"/>
    </row>
    <row r="692" spans="6:73" s="68" customFormat="1">
      <c r="F692" s="69"/>
      <c r="G692" s="69"/>
      <c r="Q692" s="69"/>
      <c r="BO692" s="73"/>
      <c r="BP692" s="151"/>
      <c r="BQ692" s="79"/>
      <c r="BR692" s="217"/>
      <c r="BS692" s="79"/>
      <c r="BT692" s="79"/>
      <c r="BU692" s="79"/>
    </row>
    <row r="693" spans="6:73" s="68" customFormat="1">
      <c r="F693" s="69"/>
      <c r="G693" s="69"/>
      <c r="Q693" s="69"/>
      <c r="BO693" s="73"/>
      <c r="BP693" s="73"/>
      <c r="BQ693" s="76"/>
      <c r="BR693" s="80"/>
      <c r="BS693" s="76"/>
      <c r="BT693" s="76"/>
      <c r="BU693" s="76"/>
    </row>
    <row r="694" spans="6:73" s="68" customFormat="1">
      <c r="F694" s="69"/>
      <c r="G694" s="69"/>
      <c r="Q694" s="69"/>
      <c r="BO694" s="73"/>
      <c r="BP694" s="73"/>
      <c r="BQ694" s="76"/>
      <c r="BR694" s="80"/>
      <c r="BS694" s="76"/>
      <c r="BT694" s="76"/>
      <c r="BU694" s="76"/>
    </row>
    <row r="695" spans="6:73" s="68" customFormat="1">
      <c r="F695" s="69"/>
      <c r="G695" s="69"/>
      <c r="Q695" s="69"/>
      <c r="BO695" s="73"/>
      <c r="BP695" s="73"/>
      <c r="BQ695" s="76"/>
      <c r="BR695" s="80"/>
      <c r="BS695" s="76"/>
      <c r="BT695" s="76"/>
      <c r="BU695" s="76"/>
    </row>
    <row r="696" spans="6:73" s="68" customFormat="1">
      <c r="F696" s="69"/>
      <c r="G696" s="69"/>
      <c r="Q696" s="69"/>
      <c r="BO696" s="73"/>
      <c r="BP696" s="73"/>
      <c r="BQ696" s="76"/>
      <c r="BR696" s="80"/>
      <c r="BS696" s="76"/>
      <c r="BT696" s="76"/>
      <c r="BU696" s="76"/>
    </row>
    <row r="697" spans="6:73" s="68" customFormat="1">
      <c r="F697" s="69"/>
      <c r="G697" s="69"/>
      <c r="Q697" s="69"/>
      <c r="BO697" s="73"/>
      <c r="BP697" s="73"/>
      <c r="BQ697" s="76"/>
      <c r="BR697" s="80"/>
      <c r="BS697" s="76"/>
      <c r="BT697" s="76"/>
      <c r="BU697" s="76"/>
    </row>
    <row r="698" spans="6:73" s="68" customFormat="1">
      <c r="F698" s="69"/>
      <c r="G698" s="69"/>
      <c r="Q698" s="69"/>
      <c r="BO698" s="73"/>
      <c r="BP698" s="73"/>
      <c r="BQ698" s="76"/>
      <c r="BR698" s="80"/>
      <c r="BS698" s="76"/>
      <c r="BT698" s="76"/>
      <c r="BU698" s="76"/>
    </row>
    <row r="699" spans="6:73" s="68" customFormat="1">
      <c r="F699" s="69"/>
      <c r="G699" s="69"/>
      <c r="Q699" s="69"/>
      <c r="BO699" s="73"/>
      <c r="BP699" s="73"/>
      <c r="BQ699" s="76"/>
      <c r="BR699" s="80"/>
      <c r="BS699" s="76"/>
      <c r="BT699" s="76"/>
      <c r="BU699" s="76"/>
    </row>
    <row r="700" spans="6:73" s="68" customFormat="1">
      <c r="F700" s="69"/>
      <c r="G700" s="69"/>
      <c r="Q700" s="69"/>
      <c r="BO700" s="73"/>
      <c r="BP700" s="73"/>
      <c r="BQ700" s="76"/>
      <c r="BR700" s="80"/>
      <c r="BS700" s="76"/>
      <c r="BT700" s="76"/>
      <c r="BU700" s="76"/>
    </row>
    <row r="701" spans="6:73" s="68" customFormat="1">
      <c r="F701" s="69"/>
      <c r="G701" s="69"/>
      <c r="Q701" s="69"/>
      <c r="BO701" s="73"/>
      <c r="BP701" s="73"/>
      <c r="BQ701" s="76"/>
      <c r="BR701" s="80"/>
      <c r="BS701" s="76"/>
      <c r="BT701" s="76"/>
      <c r="BU701" s="76"/>
    </row>
    <row r="702" spans="6:73" s="68" customFormat="1">
      <c r="F702" s="69"/>
      <c r="G702" s="69"/>
      <c r="Q702" s="69"/>
      <c r="BO702" s="73"/>
      <c r="BP702" s="73"/>
      <c r="BQ702" s="76"/>
      <c r="BR702" s="80"/>
      <c r="BS702" s="76"/>
      <c r="BT702" s="76"/>
      <c r="BU702" s="76"/>
    </row>
    <row r="703" spans="6:73" s="68" customFormat="1">
      <c r="F703" s="69"/>
      <c r="G703" s="69"/>
      <c r="Q703" s="69"/>
      <c r="BO703" s="73"/>
      <c r="BP703" s="151"/>
      <c r="BQ703" s="79"/>
      <c r="BR703" s="217"/>
      <c r="BS703" s="79"/>
      <c r="BT703" s="79"/>
      <c r="BU703" s="79"/>
    </row>
    <row r="704" spans="6:73" s="68" customFormat="1">
      <c r="F704" s="69"/>
      <c r="G704" s="69"/>
      <c r="Q704" s="69"/>
      <c r="BO704" s="73"/>
      <c r="BP704" s="73"/>
      <c r="BQ704" s="76"/>
      <c r="BR704" s="80"/>
      <c r="BS704" s="76"/>
      <c r="BT704" s="76"/>
      <c r="BU704" s="76"/>
    </row>
    <row r="705" spans="6:73" s="68" customFormat="1">
      <c r="F705" s="69"/>
      <c r="G705" s="69"/>
      <c r="Q705" s="69"/>
      <c r="BO705" s="73"/>
      <c r="BP705" s="73"/>
      <c r="BQ705" s="76"/>
      <c r="BR705" s="80"/>
      <c r="BS705" s="76"/>
      <c r="BT705" s="76"/>
      <c r="BU705" s="76"/>
    </row>
    <row r="706" spans="6:73" s="68" customFormat="1">
      <c r="F706" s="69"/>
      <c r="G706" s="69"/>
      <c r="Q706" s="69"/>
      <c r="BO706" s="73"/>
      <c r="BP706" s="73"/>
      <c r="BQ706" s="76"/>
      <c r="BR706" s="80"/>
      <c r="BS706" s="76"/>
      <c r="BT706" s="76"/>
      <c r="BU706" s="76"/>
    </row>
    <row r="707" spans="6:73" s="68" customFormat="1">
      <c r="F707" s="69"/>
      <c r="G707" s="69"/>
      <c r="Q707" s="69"/>
      <c r="BO707" s="73"/>
      <c r="BP707" s="73"/>
      <c r="BQ707" s="76"/>
      <c r="BR707" s="80"/>
      <c r="BS707" s="76"/>
      <c r="BT707" s="76"/>
      <c r="BU707" s="76"/>
    </row>
    <row r="708" spans="6:73" s="68" customFormat="1">
      <c r="F708" s="69"/>
      <c r="G708" s="69"/>
      <c r="Q708" s="69"/>
      <c r="BO708" s="73"/>
      <c r="BP708" s="73"/>
      <c r="BQ708" s="76"/>
      <c r="BR708" s="80"/>
      <c r="BS708" s="76"/>
      <c r="BT708" s="76"/>
      <c r="BU708" s="76"/>
    </row>
    <row r="709" spans="6:73" s="68" customFormat="1">
      <c r="F709" s="69"/>
      <c r="G709" s="69"/>
      <c r="Q709" s="69"/>
      <c r="BO709" s="73"/>
      <c r="BP709" s="73"/>
      <c r="BQ709" s="76"/>
      <c r="BR709" s="80"/>
      <c r="BS709" s="76"/>
      <c r="BT709" s="76"/>
      <c r="BU709" s="76"/>
    </row>
    <row r="710" spans="6:73" s="68" customFormat="1">
      <c r="F710" s="69"/>
      <c r="G710" s="69"/>
      <c r="Q710" s="69"/>
      <c r="BO710" s="73"/>
      <c r="BP710" s="73"/>
      <c r="BQ710" s="76"/>
      <c r="BR710" s="80"/>
      <c r="BS710" s="76"/>
      <c r="BT710" s="76"/>
      <c r="BU710" s="76"/>
    </row>
    <row r="711" spans="6:73" s="68" customFormat="1">
      <c r="F711" s="69"/>
      <c r="G711" s="69"/>
      <c r="Q711" s="69"/>
      <c r="BO711" s="73"/>
      <c r="BP711" s="73"/>
      <c r="BQ711" s="76"/>
      <c r="BR711" s="80"/>
      <c r="BS711" s="76"/>
      <c r="BT711" s="76"/>
      <c r="BU711" s="76"/>
    </row>
    <row r="712" spans="6:73" s="68" customFormat="1">
      <c r="F712" s="69"/>
      <c r="G712" s="69"/>
      <c r="Q712" s="69"/>
      <c r="BO712" s="73"/>
      <c r="BP712" s="73"/>
      <c r="BQ712" s="76"/>
      <c r="BR712" s="80"/>
      <c r="BS712" s="76"/>
      <c r="BT712" s="76"/>
      <c r="BU712" s="76"/>
    </row>
    <row r="713" spans="6:73" s="68" customFormat="1">
      <c r="F713" s="69"/>
      <c r="G713" s="69"/>
      <c r="Q713" s="69"/>
      <c r="BO713" s="73"/>
      <c r="BP713" s="73"/>
      <c r="BQ713" s="76"/>
      <c r="BR713" s="80"/>
      <c r="BS713" s="76"/>
      <c r="BT713" s="76"/>
      <c r="BU713" s="76"/>
    </row>
    <row r="714" spans="6:73" s="68" customFormat="1">
      <c r="F714" s="69"/>
      <c r="G714" s="69"/>
      <c r="Q714" s="69"/>
      <c r="BO714" s="73"/>
      <c r="BP714" s="73"/>
      <c r="BQ714" s="76"/>
      <c r="BR714" s="80"/>
      <c r="BS714" s="76"/>
      <c r="BT714" s="76"/>
      <c r="BU714" s="76"/>
    </row>
    <row r="715" spans="6:73" s="68" customFormat="1">
      <c r="F715" s="69"/>
      <c r="G715" s="69"/>
      <c r="Q715" s="69"/>
      <c r="BO715" s="73"/>
      <c r="BP715" s="73"/>
      <c r="BQ715" s="76"/>
      <c r="BR715" s="80"/>
      <c r="BS715" s="76"/>
      <c r="BT715" s="76"/>
      <c r="BU715" s="76"/>
    </row>
    <row r="716" spans="6:73" s="68" customFormat="1">
      <c r="F716" s="69"/>
      <c r="G716" s="69"/>
      <c r="Q716" s="69"/>
    </row>
    <row r="717" spans="6:73" s="68" customFormat="1">
      <c r="F717" s="69"/>
      <c r="G717" s="69"/>
      <c r="Q717" s="69"/>
    </row>
    <row r="718" spans="6:73" s="68" customFormat="1">
      <c r="F718" s="69"/>
      <c r="G718" s="69"/>
      <c r="Q718" s="69"/>
    </row>
    <row r="719" spans="6:73" s="68" customFormat="1">
      <c r="F719" s="69"/>
      <c r="G719" s="69"/>
      <c r="Q719" s="69"/>
    </row>
    <row r="720" spans="6:73" s="68" customFormat="1">
      <c r="F720" s="69"/>
      <c r="G720" s="69"/>
      <c r="Q720" s="69"/>
    </row>
    <row r="721" spans="6:17" s="68" customFormat="1">
      <c r="F721" s="69"/>
      <c r="G721" s="69"/>
      <c r="Q721" s="69"/>
    </row>
    <row r="722" spans="6:17" s="68" customFormat="1">
      <c r="F722" s="69"/>
      <c r="G722" s="69"/>
      <c r="Q722" s="69"/>
    </row>
    <row r="723" spans="6:17" s="68" customFormat="1">
      <c r="F723" s="69"/>
      <c r="G723" s="69"/>
      <c r="Q723" s="69"/>
    </row>
    <row r="724" spans="6:17" s="68" customFormat="1">
      <c r="F724" s="69"/>
      <c r="G724" s="69"/>
      <c r="Q724" s="69"/>
    </row>
    <row r="725" spans="6:17" s="68" customFormat="1">
      <c r="F725" s="69"/>
      <c r="G725" s="69"/>
      <c r="Q725" s="69"/>
    </row>
    <row r="726" spans="6:17" s="68" customFormat="1">
      <c r="F726" s="69"/>
      <c r="G726" s="69"/>
      <c r="Q726" s="69"/>
    </row>
    <row r="727" spans="6:17" s="68" customFormat="1">
      <c r="F727" s="69"/>
      <c r="G727" s="69"/>
      <c r="Q727" s="69"/>
    </row>
    <row r="728" spans="6:17" s="68" customFormat="1">
      <c r="F728" s="69"/>
      <c r="G728" s="69"/>
      <c r="Q728" s="69"/>
    </row>
    <row r="729" spans="6:17" s="68" customFormat="1">
      <c r="F729" s="69"/>
      <c r="G729" s="69"/>
      <c r="Q729" s="69"/>
    </row>
    <row r="730" spans="6:17" s="68" customFormat="1">
      <c r="F730" s="69"/>
      <c r="G730" s="69"/>
      <c r="Q730" s="69"/>
    </row>
    <row r="731" spans="6:17" s="68" customFormat="1">
      <c r="F731" s="69"/>
      <c r="G731" s="69"/>
      <c r="Q731" s="69"/>
    </row>
    <row r="732" spans="6:17" s="68" customFormat="1">
      <c r="F732" s="69"/>
      <c r="G732" s="69"/>
      <c r="Q732" s="69"/>
    </row>
    <row r="733" spans="6:17" s="68" customFormat="1">
      <c r="F733" s="69"/>
      <c r="G733" s="69"/>
      <c r="Q733" s="69"/>
    </row>
    <row r="734" spans="6:17" s="68" customFormat="1">
      <c r="F734" s="69"/>
      <c r="G734" s="69"/>
      <c r="Q734" s="69"/>
    </row>
    <row r="735" spans="6:17" s="68" customFormat="1">
      <c r="F735" s="69"/>
      <c r="G735" s="69"/>
      <c r="Q735" s="69"/>
    </row>
    <row r="736" spans="6:17" s="68" customFormat="1">
      <c r="F736" s="69"/>
      <c r="G736" s="69"/>
      <c r="Q736" s="69"/>
    </row>
    <row r="737" spans="6:17" s="68" customFormat="1">
      <c r="F737" s="69"/>
      <c r="G737" s="69"/>
      <c r="Q737" s="69"/>
    </row>
    <row r="738" spans="6:17">
      <c r="Q738" s="10"/>
    </row>
    <row r="739" spans="6:17">
      <c r="Q739" s="10"/>
    </row>
    <row r="740" spans="6:17">
      <c r="Q740" s="10"/>
    </row>
    <row r="741" spans="6:17">
      <c r="Q741" s="10"/>
    </row>
    <row r="742" spans="6:17">
      <c r="Q742" s="10"/>
    </row>
    <row r="743" spans="6:17">
      <c r="Q743" s="10"/>
    </row>
    <row r="744" spans="6:17">
      <c r="Q744" s="10"/>
    </row>
    <row r="745" spans="6:17">
      <c r="Q745" s="10"/>
    </row>
    <row r="746" spans="6:17">
      <c r="Q746" s="10"/>
    </row>
    <row r="747" spans="6:17">
      <c r="Q747" s="10"/>
    </row>
    <row r="748" spans="6:17">
      <c r="Q748" s="10"/>
    </row>
    <row r="749" spans="6:17">
      <c r="Q749" s="10"/>
    </row>
    <row r="750" spans="6:17">
      <c r="Q750" s="10"/>
    </row>
    <row r="751" spans="6:17">
      <c r="Q751" s="10"/>
    </row>
    <row r="752" spans="6:17">
      <c r="Q752" s="10"/>
    </row>
  </sheetData>
  <mergeCells count="68">
    <mergeCell ref="AL8:BR8"/>
    <mergeCell ref="BN9:BN11"/>
    <mergeCell ref="X8:AJ8"/>
    <mergeCell ref="BB9:BB11"/>
    <mergeCell ref="AT9:AT11"/>
    <mergeCell ref="AB9:AB11"/>
    <mergeCell ref="BF9:BF11"/>
    <mergeCell ref="AJ9:AJ11"/>
    <mergeCell ref="X9:X11"/>
    <mergeCell ref="AH9:AH11"/>
    <mergeCell ref="AD9:AD11"/>
    <mergeCell ref="AR9:AR11"/>
    <mergeCell ref="AV9:AV11"/>
    <mergeCell ref="AX9:AX11"/>
    <mergeCell ref="AF9:AF11"/>
    <mergeCell ref="Z9:Z11"/>
    <mergeCell ref="AL46:AL48"/>
    <mergeCell ref="AN46:AN48"/>
    <mergeCell ref="AP46:AP48"/>
    <mergeCell ref="BP9:BP11"/>
    <mergeCell ref="BR9:BR11"/>
    <mergeCell ref="F8:L8"/>
    <mergeCell ref="N8:V8"/>
    <mergeCell ref="F9:F11"/>
    <mergeCell ref="G9:G11"/>
    <mergeCell ref="H9:H11"/>
    <mergeCell ref="J9:J11"/>
    <mergeCell ref="L9:L11"/>
    <mergeCell ref="N9:N11"/>
    <mergeCell ref="P9:P11"/>
    <mergeCell ref="F46:F48"/>
    <mergeCell ref="G46:G48"/>
    <mergeCell ref="H46:H48"/>
    <mergeCell ref="J46:J48"/>
    <mergeCell ref="L46:L48"/>
    <mergeCell ref="N106:N108"/>
    <mergeCell ref="BD9:BD11"/>
    <mergeCell ref="BH9:BH11"/>
    <mergeCell ref="BJ9:BJ11"/>
    <mergeCell ref="BL9:BL11"/>
    <mergeCell ref="N46:N48"/>
    <mergeCell ref="R9:R11"/>
    <mergeCell ref="T9:T11"/>
    <mergeCell ref="V9:V11"/>
    <mergeCell ref="AL9:AL11"/>
    <mergeCell ref="AN9:AN11"/>
    <mergeCell ref="AP9:AP11"/>
    <mergeCell ref="X46:X48"/>
    <mergeCell ref="AH46:AH48"/>
    <mergeCell ref="AJ46:AJ48"/>
    <mergeCell ref="AZ9:AZ11"/>
    <mergeCell ref="F106:F108"/>
    <mergeCell ref="G106:G108"/>
    <mergeCell ref="H106:H108"/>
    <mergeCell ref="J106:J108"/>
    <mergeCell ref="L106:L108"/>
    <mergeCell ref="Z46:Z48"/>
    <mergeCell ref="AF46:AF48"/>
    <mergeCell ref="P106:P108"/>
    <mergeCell ref="R106:R108"/>
    <mergeCell ref="T106:T108"/>
    <mergeCell ref="V106:V108"/>
    <mergeCell ref="P46:P48"/>
    <mergeCell ref="R46:R48"/>
    <mergeCell ref="T46:T48"/>
    <mergeCell ref="V46:V48"/>
    <mergeCell ref="AB46:AB48"/>
    <mergeCell ref="AD46:AD48"/>
  </mergeCells>
  <conditionalFormatting sqref="X15:AB24 X29:AB33 X28:Y28 AA28:AB28 X36:AB40 X34:Y35 AA34:AB35 X27:AB27 X25:Y26 AA25:AB26">
    <cfRule type="colorScale" priority="33">
      <colorScale>
        <cfvo type="percent" val="0"/>
        <cfvo type="percent" val="20"/>
        <cfvo type="percent" val="90"/>
        <color rgb="FF00B050"/>
        <color rgb="FFFFC000"/>
        <color rgb="FFFF0000"/>
      </colorScale>
    </cfRule>
  </conditionalFormatting>
  <conditionalFormatting sqref="X50:AB101">
    <cfRule type="colorScale" priority="37">
      <colorScale>
        <cfvo type="percent" val="0"/>
        <cfvo type="percent" val="20"/>
        <cfvo type="percent" val="90"/>
        <color rgb="FF00B050"/>
        <color rgb="FFFFC000"/>
        <color rgb="FFFF0000"/>
      </colorScale>
    </cfRule>
  </conditionalFormatting>
  <conditionalFormatting sqref="Z28">
    <cfRule type="colorScale" priority="5">
      <colorScale>
        <cfvo type="percentile" val="0"/>
        <cfvo type="percentile" val="20"/>
        <cfvo type="percentile" val="90"/>
        <color rgb="FF00B050"/>
        <color rgb="FFFFC000"/>
        <color rgb="FFFF0000"/>
      </colorScale>
    </cfRule>
  </conditionalFormatting>
  <conditionalFormatting sqref="Z35">
    <cfRule type="colorScale" priority="4">
      <colorScale>
        <cfvo type="percentile" val="0"/>
        <cfvo type="percentile" val="20"/>
        <cfvo type="percentile" val="90"/>
        <color rgb="FF00B050"/>
        <color rgb="FFFFC000"/>
        <color rgb="FFFF0000"/>
      </colorScale>
    </cfRule>
  </conditionalFormatting>
  <conditionalFormatting sqref="Z34">
    <cfRule type="colorScale" priority="3">
      <colorScale>
        <cfvo type="percentile" val="0"/>
        <cfvo type="percentile" val="20"/>
        <cfvo type="percentile" val="90"/>
        <color rgb="FF00B050"/>
        <color rgb="FFFFC000"/>
        <color rgb="FFFF0000"/>
      </colorScale>
    </cfRule>
  </conditionalFormatting>
  <conditionalFormatting sqref="Z26">
    <cfRule type="colorScale" priority="2">
      <colorScale>
        <cfvo type="percentile" val="0"/>
        <cfvo type="percentile" val="20"/>
        <cfvo type="percentile" val="90"/>
        <color rgb="FF00B050"/>
        <color rgb="FFFFC000"/>
        <color rgb="FFFF0000"/>
      </colorScale>
    </cfRule>
  </conditionalFormatting>
  <conditionalFormatting sqref="Z25">
    <cfRule type="colorScale" priority="1">
      <colorScale>
        <cfvo type="percentile" val="0"/>
        <cfvo type="percentile" val="20"/>
        <cfvo type="percentile" val="90"/>
        <color rgb="FF00B050"/>
        <color rgb="FFFFC000"/>
        <color rgb="FFFF0000"/>
      </colorScale>
    </cfRule>
  </conditionalFormatting>
  <pageMargins left="0.7" right="0.7" top="0.75" bottom="0.75" header="0.3" footer="0.3"/>
  <pageSetup paperSize="9" orientation="portrait"/>
  <ignoredErrors>
    <ignoredError sqref="E102 E50:E98" numberStoredAsText="1"/>
    <ignoredError sqref="L135:V588" formula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32"/>
  <sheetViews>
    <sheetView zoomScale="75" zoomScaleNormal="75" zoomScalePageLayoutView="75" workbookViewId="0">
      <selection activeCell="AF35" sqref="AF35"/>
    </sheetView>
  </sheetViews>
  <sheetFormatPr baseColWidth="10" defaultColWidth="8.83203125" defaultRowHeight="14" x14ac:dyDescent="0"/>
  <cols>
    <col min="3" max="3" width="0.83203125" customWidth="1"/>
    <col min="4" max="4" width="12.83203125" bestFit="1" customWidth="1"/>
    <col min="5" max="5" width="0.83203125" customWidth="1"/>
    <col min="6" max="6" width="10.6640625" customWidth="1"/>
    <col min="7" max="7" width="0.83203125" customWidth="1"/>
    <col min="8" max="8" width="15.6640625" bestFit="1" customWidth="1"/>
  </cols>
  <sheetData>
    <row r="2" spans="1:8">
      <c r="B2" s="41" t="s">
        <v>3727</v>
      </c>
    </row>
    <row r="3" spans="1:8">
      <c r="B3" s="41" t="s">
        <v>3723</v>
      </c>
      <c r="C3" s="41"/>
    </row>
    <row r="5" spans="1:8">
      <c r="A5">
        <v>1</v>
      </c>
      <c r="B5" t="s">
        <v>2771</v>
      </c>
      <c r="D5" s="299" t="s">
        <v>3260</v>
      </c>
      <c r="F5" s="452" t="s">
        <v>3725</v>
      </c>
      <c r="H5" t="s">
        <v>3724</v>
      </c>
    </row>
    <row r="6" spans="1:8">
      <c r="A6">
        <v>2</v>
      </c>
      <c r="B6" t="s">
        <v>2771</v>
      </c>
      <c r="D6" s="299" t="s">
        <v>3261</v>
      </c>
      <c r="F6" s="452" t="s">
        <v>3725</v>
      </c>
      <c r="H6" t="s">
        <v>3724</v>
      </c>
    </row>
    <row r="7" spans="1:8">
      <c r="A7">
        <v>3</v>
      </c>
      <c r="B7" t="s">
        <v>2771</v>
      </c>
      <c r="D7" s="300" t="s">
        <v>3263</v>
      </c>
      <c r="F7" s="452" t="s">
        <v>3725</v>
      </c>
      <c r="H7" t="s">
        <v>3724</v>
      </c>
    </row>
    <row r="8" spans="1:8">
      <c r="A8">
        <v>4</v>
      </c>
      <c r="B8" t="s">
        <v>2771</v>
      </c>
      <c r="D8" s="300" t="s">
        <v>3264</v>
      </c>
      <c r="F8" s="452" t="s">
        <v>3725</v>
      </c>
      <c r="H8" t="s">
        <v>3724</v>
      </c>
    </row>
    <row r="9" spans="1:8">
      <c r="A9">
        <v>5</v>
      </c>
      <c r="B9" t="s">
        <v>2771</v>
      </c>
      <c r="D9" s="299" t="s">
        <v>3265</v>
      </c>
      <c r="F9" s="452" t="s">
        <v>3725</v>
      </c>
      <c r="H9" t="s">
        <v>3724</v>
      </c>
    </row>
    <row r="10" spans="1:8">
      <c r="A10">
        <v>6</v>
      </c>
      <c r="B10" t="s">
        <v>2024</v>
      </c>
      <c r="D10" s="299" t="s">
        <v>3272</v>
      </c>
      <c r="F10" s="452" t="s">
        <v>3725</v>
      </c>
      <c r="H10" t="s">
        <v>3724</v>
      </c>
    </row>
    <row r="11" spans="1:8">
      <c r="A11">
        <v>7</v>
      </c>
      <c r="B11" t="s">
        <v>2024</v>
      </c>
      <c r="D11" s="299" t="s">
        <v>3276</v>
      </c>
      <c r="F11" s="452" t="s">
        <v>3725</v>
      </c>
      <c r="H11" t="s">
        <v>3724</v>
      </c>
    </row>
    <row r="12" spans="1:8">
      <c r="A12">
        <v>8</v>
      </c>
      <c r="B12" t="s">
        <v>2024</v>
      </c>
      <c r="D12" s="299" t="s">
        <v>3269</v>
      </c>
      <c r="F12" s="452" t="s">
        <v>3725</v>
      </c>
      <c r="H12" t="s">
        <v>3724</v>
      </c>
    </row>
    <row r="13" spans="1:8">
      <c r="A13">
        <v>9</v>
      </c>
      <c r="B13" t="s">
        <v>2024</v>
      </c>
      <c r="D13" s="299" t="s">
        <v>3271</v>
      </c>
      <c r="F13" s="452" t="s">
        <v>3725</v>
      </c>
      <c r="H13" t="s">
        <v>3724</v>
      </c>
    </row>
    <row r="14" spans="1:8">
      <c r="A14">
        <v>10</v>
      </c>
      <c r="B14" t="s">
        <v>2024</v>
      </c>
      <c r="D14" s="299" t="s">
        <v>3275</v>
      </c>
      <c r="F14" s="452" t="s">
        <v>3725</v>
      </c>
      <c r="H14" t="s">
        <v>3724</v>
      </c>
    </row>
    <row r="15" spans="1:8">
      <c r="A15">
        <v>11</v>
      </c>
      <c r="B15" t="s">
        <v>2024</v>
      </c>
      <c r="D15" s="299" t="s">
        <v>3270</v>
      </c>
      <c r="F15" s="452" t="s">
        <v>3725</v>
      </c>
      <c r="H15" t="s">
        <v>3724</v>
      </c>
    </row>
    <row r="16" spans="1:8">
      <c r="A16">
        <v>12</v>
      </c>
      <c r="B16" t="s">
        <v>2024</v>
      </c>
      <c r="D16" s="299" t="s">
        <v>3273</v>
      </c>
      <c r="F16" s="452" t="s">
        <v>3725</v>
      </c>
      <c r="H16" t="s">
        <v>3724</v>
      </c>
    </row>
    <row r="17" spans="1:8">
      <c r="A17">
        <v>13</v>
      </c>
      <c r="B17" t="s">
        <v>2024</v>
      </c>
      <c r="D17" s="299" t="s">
        <v>3278</v>
      </c>
      <c r="F17" s="452" t="s">
        <v>3725</v>
      </c>
      <c r="H17" t="s">
        <v>3724</v>
      </c>
    </row>
    <row r="18" spans="1:8">
      <c r="A18">
        <v>14</v>
      </c>
      <c r="B18" t="s">
        <v>2024</v>
      </c>
      <c r="D18" s="299" t="s">
        <v>3274</v>
      </c>
      <c r="F18" s="452" t="s">
        <v>3725</v>
      </c>
      <c r="H18" t="s">
        <v>3724</v>
      </c>
    </row>
    <row r="20" spans="1:8">
      <c r="A20">
        <v>1</v>
      </c>
      <c r="B20" t="s">
        <v>2771</v>
      </c>
      <c r="D20" s="297" t="s">
        <v>3250</v>
      </c>
      <c r="F20" s="452" t="s">
        <v>3726</v>
      </c>
      <c r="H20" t="s">
        <v>3728</v>
      </c>
    </row>
    <row r="21" spans="1:8">
      <c r="A21">
        <v>2</v>
      </c>
      <c r="B21" t="s">
        <v>2771</v>
      </c>
      <c r="D21" s="297" t="s">
        <v>3251</v>
      </c>
      <c r="F21" s="452" t="s">
        <v>3726</v>
      </c>
      <c r="H21" t="s">
        <v>3728</v>
      </c>
    </row>
    <row r="22" spans="1:8">
      <c r="A22">
        <v>3</v>
      </c>
      <c r="B22" t="s">
        <v>2771</v>
      </c>
      <c r="D22" s="297" t="s">
        <v>3252</v>
      </c>
      <c r="F22" s="452" t="s">
        <v>3726</v>
      </c>
      <c r="H22" t="s">
        <v>3728</v>
      </c>
    </row>
    <row r="23" spans="1:8">
      <c r="A23">
        <v>4</v>
      </c>
      <c r="B23" t="s">
        <v>2771</v>
      </c>
      <c r="D23" s="298" t="s">
        <v>3253</v>
      </c>
      <c r="F23" s="452" t="s">
        <v>3726</v>
      </c>
      <c r="H23" t="s">
        <v>3728</v>
      </c>
    </row>
    <row r="24" spans="1:8">
      <c r="A24">
        <v>5</v>
      </c>
      <c r="B24" t="s">
        <v>2771</v>
      </c>
      <c r="D24" s="298" t="s">
        <v>3254</v>
      </c>
      <c r="F24" s="452" t="s">
        <v>3726</v>
      </c>
      <c r="H24" t="s">
        <v>3728</v>
      </c>
    </row>
    <row r="25" spans="1:8">
      <c r="A25">
        <v>6</v>
      </c>
      <c r="B25" t="s">
        <v>2771</v>
      </c>
      <c r="D25" s="298" t="s">
        <v>3256</v>
      </c>
      <c r="F25" s="452" t="s">
        <v>3726</v>
      </c>
      <c r="H25" t="s">
        <v>3728</v>
      </c>
    </row>
    <row r="26" spans="1:8">
      <c r="A26">
        <v>7</v>
      </c>
      <c r="B26" t="s">
        <v>2771</v>
      </c>
      <c r="D26" s="297" t="s">
        <v>3257</v>
      </c>
      <c r="F26" s="452" t="s">
        <v>3726</v>
      </c>
      <c r="H26" t="s">
        <v>3728</v>
      </c>
    </row>
    <row r="27" spans="1:8">
      <c r="A27">
        <v>8</v>
      </c>
      <c r="B27" t="s">
        <v>2771</v>
      </c>
      <c r="D27" s="298" t="s">
        <v>3258</v>
      </c>
      <c r="F27" s="452" t="s">
        <v>3726</v>
      </c>
      <c r="H27" t="s">
        <v>3728</v>
      </c>
    </row>
    <row r="28" spans="1:8">
      <c r="A28">
        <v>9</v>
      </c>
      <c r="B28" t="s">
        <v>2771</v>
      </c>
      <c r="D28" s="297" t="s">
        <v>3259</v>
      </c>
      <c r="F28" s="452" t="s">
        <v>3726</v>
      </c>
      <c r="H28" t="s">
        <v>3728</v>
      </c>
    </row>
    <row r="29" spans="1:8">
      <c r="A29">
        <v>10</v>
      </c>
      <c r="B29" t="s">
        <v>2771</v>
      </c>
      <c r="D29" s="297" t="s">
        <v>3262</v>
      </c>
      <c r="F29" s="452" t="s">
        <v>3726</v>
      </c>
      <c r="H29" t="s">
        <v>3728</v>
      </c>
    </row>
    <row r="31" spans="1:8">
      <c r="B31" s="290"/>
      <c r="C31" s="290"/>
      <c r="D31" s="290"/>
    </row>
    <row r="32" spans="1:8">
      <c r="B32" s="290"/>
      <c r="C32" s="290"/>
      <c r="D32" s="290"/>
    </row>
  </sheetData>
  <sortState ref="F5:F28">
    <sortCondition ref="F5:F28"/>
  </sortState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F134"/>
  <sheetViews>
    <sheetView zoomScale="60" zoomScaleNormal="60" zoomScalePageLayoutView="60" workbookViewId="0">
      <selection activeCell="A15" sqref="A15"/>
    </sheetView>
  </sheetViews>
  <sheetFormatPr baseColWidth="10" defaultColWidth="8.83203125" defaultRowHeight="14" x14ac:dyDescent="0"/>
  <cols>
    <col min="1" max="1" width="0.83203125" style="361" customWidth="1"/>
    <col min="2" max="2" width="3.5" style="361" bestFit="1" customWidth="1"/>
    <col min="3" max="3" width="13.83203125" style="361" bestFit="1" customWidth="1"/>
    <col min="4" max="4" width="20.5" style="363" bestFit="1" customWidth="1"/>
    <col min="5" max="5" width="0.83203125" style="363" customWidth="1"/>
    <col min="6" max="6" width="13.83203125" style="363" bestFit="1" customWidth="1"/>
    <col min="7" max="7" width="13.5" style="363" bestFit="1" customWidth="1"/>
    <col min="8" max="9" width="13.33203125" style="363" bestFit="1" customWidth="1"/>
    <col min="10" max="10" width="14.1640625" style="363" bestFit="1" customWidth="1"/>
    <col min="11" max="14" width="13.83203125" style="363" bestFit="1" customWidth="1"/>
    <col min="15" max="15" width="13.5" style="363" bestFit="1" customWidth="1"/>
    <col min="16" max="17" width="13.83203125" style="363" bestFit="1" customWidth="1"/>
    <col min="18" max="18" width="0.83203125" style="363" customWidth="1"/>
    <col min="19" max="19" width="15.33203125" style="363" bestFit="1" customWidth="1"/>
    <col min="20" max="20" width="0.83203125" style="363" customWidth="1"/>
    <col min="21" max="21" width="13.83203125" style="363" bestFit="1" customWidth="1"/>
    <col min="22" max="22" width="12.6640625" style="363" bestFit="1" customWidth="1"/>
    <col min="23" max="23" width="13.83203125" style="363" bestFit="1" customWidth="1"/>
    <col min="24" max="25" width="13.5" style="363" bestFit="1" customWidth="1"/>
    <col min="26" max="28" width="13.83203125" style="363" bestFit="1" customWidth="1"/>
    <col min="29" max="29" width="13.33203125" style="363" bestFit="1" customWidth="1"/>
    <col min="30" max="30" width="13.83203125" style="363" bestFit="1" customWidth="1"/>
    <col min="31" max="32" width="13.5" style="363" bestFit="1" customWidth="1"/>
    <col min="33" max="33" width="0.83203125" style="363" customWidth="1"/>
    <col min="34" max="34" width="15" style="363" bestFit="1" customWidth="1"/>
    <col min="35" max="35" width="0.83203125" style="363" customWidth="1"/>
    <col min="36" max="36" width="13.83203125" style="363" bestFit="1" customWidth="1"/>
    <col min="37" max="37" width="11.5" style="363" bestFit="1" customWidth="1"/>
    <col min="38" max="39" width="11.83203125" style="363" bestFit="1" customWidth="1"/>
    <col min="40" max="42" width="13.83203125" style="363" bestFit="1" customWidth="1"/>
    <col min="43" max="43" width="13.33203125" style="363" bestFit="1" customWidth="1"/>
    <col min="44" max="44" width="13.83203125" style="363" bestFit="1" customWidth="1"/>
    <col min="45" max="47" width="13.5" style="363" bestFit="1" customWidth="1"/>
    <col min="48" max="48" width="0.83203125" style="363" customWidth="1"/>
    <col min="49" max="49" width="15.33203125" style="363" bestFit="1" customWidth="1"/>
    <col min="50" max="50" width="0.83203125" style="363" customWidth="1"/>
    <col min="51" max="62" width="9.1640625" style="363" customWidth="1"/>
    <col min="63" max="63" width="0.83203125" style="363" customWidth="1"/>
    <col min="64" max="64" width="9.1640625" style="363" customWidth="1"/>
    <col min="65" max="65" width="0.83203125" style="363" customWidth="1"/>
    <col min="66" max="77" width="9.1640625" style="363" customWidth="1"/>
    <col min="78" max="78" width="0.83203125" style="363" customWidth="1"/>
    <col min="79" max="79" width="9.1640625" style="363" customWidth="1"/>
    <col min="80" max="80" width="0.83203125" style="363" customWidth="1"/>
    <col min="81" max="81" width="10.33203125" style="363" customWidth="1"/>
    <col min="82" max="82" width="0.83203125" style="363" customWidth="1"/>
    <col min="83" max="83" width="17.83203125" style="363" bestFit="1" customWidth="1"/>
    <col min="84" max="84" width="0.83203125" style="363" customWidth="1"/>
    <col min="85" max="85" width="17.83203125" style="363" customWidth="1"/>
    <col min="86" max="86" width="0.83203125" style="363" customWidth="1"/>
    <col min="87" max="88" width="8.6640625" style="363" customWidth="1"/>
    <col min="89" max="89" width="8.6640625" style="363" hidden="1" customWidth="1"/>
    <col min="90" max="90" width="10.6640625" style="364" hidden="1" customWidth="1"/>
    <col min="91" max="91" width="9.83203125" style="361" hidden="1" customWidth="1"/>
    <col min="92" max="92" width="10.5" style="364" hidden="1" customWidth="1"/>
    <col min="93" max="93" width="9.6640625" style="361" hidden="1" customWidth="1"/>
    <col min="94" max="94" width="10.6640625" style="364" hidden="1" customWidth="1"/>
    <col min="95" max="95" width="9.83203125" style="361" hidden="1" customWidth="1"/>
    <col min="96" max="96" width="10.5" style="364" hidden="1" customWidth="1"/>
    <col min="97" max="97" width="10.1640625" style="361" hidden="1" customWidth="1"/>
    <col min="98" max="98" width="11" style="364" hidden="1" customWidth="1"/>
    <col min="99" max="99" width="10.5" style="361" hidden="1" customWidth="1"/>
    <col min="100" max="100" width="10.5" style="364" hidden="1" customWidth="1"/>
    <col min="101" max="101" width="9.5" style="361" hidden="1" customWidth="1"/>
    <col min="102" max="102" width="9.83203125" style="364" hidden="1" customWidth="1"/>
    <col min="103" max="103" width="9.6640625" style="361" hidden="1" customWidth="1"/>
    <col min="104" max="104" width="10.6640625" style="364" hidden="1" customWidth="1"/>
    <col min="105" max="105" width="10" style="361" hidden="1" customWidth="1"/>
    <col min="106" max="106" width="10.6640625" style="364" hidden="1" customWidth="1"/>
    <col min="107" max="107" width="10" style="361" hidden="1" customWidth="1"/>
    <col min="108" max="108" width="10.5" style="364" hidden="1" customWidth="1"/>
    <col min="109" max="109" width="10.5" style="361" hidden="1" customWidth="1"/>
    <col min="110" max="110" width="10.6640625" style="364" hidden="1" customWidth="1"/>
    <col min="111" max="111" width="10.33203125" style="361" hidden="1" customWidth="1"/>
    <col min="112" max="112" width="10.6640625" style="364" hidden="1" customWidth="1"/>
    <col min="113" max="113" width="9.83203125" style="361" hidden="1" customWidth="1"/>
    <col min="114" max="114" width="10.5" style="364" hidden="1" customWidth="1"/>
    <col min="115" max="115" width="9.6640625" style="361" hidden="1" customWidth="1"/>
    <col min="116" max="116" width="10.5" style="364" hidden="1" customWidth="1"/>
    <col min="117" max="117" width="9.83203125" style="361" hidden="1" customWidth="1"/>
    <col min="118" max="118" width="10.6640625" style="364" hidden="1" customWidth="1"/>
    <col min="119" max="119" width="9.6640625" style="361" hidden="1" customWidth="1"/>
    <col min="120" max="120" width="10.5" style="364" hidden="1" customWidth="1"/>
    <col min="121" max="121" width="9.6640625" style="361" hidden="1" customWidth="1"/>
    <col min="122" max="122" width="11" style="364" hidden="1" customWidth="1"/>
    <col min="123" max="123" width="9.6640625" style="361" hidden="1" customWidth="1"/>
    <col min="124" max="124" width="10.5" style="364" hidden="1" customWidth="1"/>
    <col min="125" max="125" width="9.6640625" style="361" hidden="1" customWidth="1"/>
    <col min="126" max="126" width="9.83203125" style="364" hidden="1" customWidth="1"/>
    <col min="127" max="127" width="9.83203125" style="361" hidden="1" customWidth="1"/>
    <col min="128" max="128" width="10.6640625" style="364" hidden="1" customWidth="1"/>
    <col min="129" max="129" width="9.83203125" style="361" hidden="1" customWidth="1"/>
    <col min="130" max="130" width="10.6640625" style="364" hidden="1" customWidth="1"/>
    <col min="131" max="131" width="10" style="361" hidden="1" customWidth="1"/>
    <col min="132" max="132" width="10.5" style="364" hidden="1" customWidth="1"/>
    <col min="133" max="133" width="9.6640625" style="361" hidden="1" customWidth="1"/>
    <col min="134" max="134" width="10.6640625" style="364" hidden="1" customWidth="1"/>
    <col min="135" max="135" width="9.83203125" style="361" hidden="1" customWidth="1"/>
    <col min="136" max="136" width="10.6640625" style="364" hidden="1" customWidth="1"/>
    <col min="137" max="137" width="9.6640625" style="361" hidden="1" customWidth="1"/>
    <col min="138" max="138" width="10.5" style="364" hidden="1" customWidth="1"/>
    <col min="139" max="139" width="9.5" style="361" hidden="1" customWidth="1"/>
    <col min="140" max="140" width="10.5" style="364" hidden="1" customWidth="1"/>
    <col min="141" max="141" width="9.5" style="361" hidden="1" customWidth="1"/>
    <col min="142" max="142" width="10.6640625" style="364" hidden="1" customWidth="1"/>
    <col min="143" max="143" width="10" style="361" hidden="1" customWidth="1"/>
    <col min="144" max="144" width="10.5" style="364" hidden="1" customWidth="1"/>
    <col min="145" max="145" width="10.1640625" style="361" hidden="1" customWidth="1"/>
    <col min="146" max="146" width="11" style="364" hidden="1" customWidth="1"/>
    <col min="147" max="147" width="9.1640625" style="361" hidden="1" customWidth="1"/>
    <col min="148" max="148" width="10.5" style="364" hidden="1" customWidth="1"/>
    <col min="149" max="149" width="9.83203125" style="361" hidden="1" customWidth="1"/>
    <col min="150" max="150" width="9.1640625" style="364" hidden="1" customWidth="1"/>
    <col min="151" max="151" width="9.6640625" style="361" hidden="1" customWidth="1"/>
    <col min="152" max="152" width="10.6640625" style="364" hidden="1" customWidth="1"/>
    <col min="153" max="153" width="10.1640625" style="361" hidden="1" customWidth="1"/>
    <col min="154" max="154" width="10.6640625" style="364" hidden="1" customWidth="1"/>
    <col min="155" max="155" width="9.83203125" style="361" hidden="1" customWidth="1"/>
    <col min="156" max="156" width="10.5" style="364" hidden="1" customWidth="1"/>
    <col min="157" max="157" width="10" style="361" hidden="1" customWidth="1"/>
    <col min="158" max="158" width="10.6640625" style="364" hidden="1" customWidth="1"/>
    <col min="159" max="159" width="9.5" style="361" hidden="1" customWidth="1"/>
    <col min="160" max="160" width="10.6640625" style="364" hidden="1" customWidth="1"/>
    <col min="161" max="161" width="10" style="361" hidden="1" customWidth="1"/>
    <col min="162" max="162" width="9.1640625" style="361" hidden="1" customWidth="1"/>
    <col min="163" max="16384" width="8.83203125" style="361"/>
  </cols>
  <sheetData>
    <row r="2" spans="2:161">
      <c r="C2" s="362" t="s">
        <v>3374</v>
      </c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R2" s="362"/>
      <c r="AS2" s="362"/>
      <c r="AT2" s="362"/>
      <c r="AU2" s="362"/>
      <c r="AV2" s="362"/>
      <c r="AW2" s="362"/>
      <c r="AY2" s="362" t="s">
        <v>3375</v>
      </c>
      <c r="AZ2" s="362"/>
      <c r="BA2" s="362"/>
      <c r="BB2" s="362"/>
      <c r="BC2" s="362"/>
      <c r="BD2" s="362"/>
      <c r="BE2" s="362"/>
      <c r="BF2" s="362"/>
      <c r="BG2" s="362"/>
      <c r="BH2" s="362"/>
      <c r="BI2" s="362"/>
      <c r="BJ2" s="362"/>
      <c r="BK2" s="362"/>
      <c r="BL2" s="362"/>
      <c r="BM2" s="362"/>
      <c r="BN2" s="362"/>
      <c r="BO2" s="362"/>
      <c r="BP2" s="362"/>
      <c r="BQ2" s="362"/>
      <c r="BR2" s="362"/>
      <c r="BS2" s="362"/>
      <c r="BT2" s="362"/>
      <c r="BU2" s="362"/>
      <c r="BV2" s="362"/>
      <c r="BW2" s="362"/>
      <c r="BX2" s="362"/>
      <c r="BY2" s="362"/>
      <c r="BZ2" s="362"/>
      <c r="CA2" s="362"/>
      <c r="CB2" s="362"/>
      <c r="CC2" s="362"/>
    </row>
    <row r="3" spans="2:161">
      <c r="C3" s="414" t="s">
        <v>3574</v>
      </c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  <c r="O3" s="361"/>
      <c r="P3" s="361"/>
      <c r="Q3" s="361"/>
      <c r="R3" s="361"/>
      <c r="S3" s="361"/>
      <c r="T3" s="361"/>
      <c r="U3" s="361"/>
      <c r="V3" s="361"/>
      <c r="W3" s="361"/>
      <c r="X3" s="361"/>
      <c r="Y3" s="361"/>
      <c r="Z3" s="361"/>
      <c r="AA3" s="361"/>
      <c r="AB3" s="361"/>
      <c r="AC3" s="361"/>
      <c r="AD3" s="361"/>
      <c r="AE3" s="361"/>
      <c r="AF3" s="361"/>
      <c r="AG3" s="361"/>
      <c r="AH3" s="361"/>
      <c r="AI3" s="361"/>
      <c r="AJ3" s="361"/>
      <c r="AK3" s="361"/>
      <c r="AL3" s="361"/>
      <c r="AM3" s="361"/>
      <c r="AN3" s="361"/>
      <c r="AO3" s="361"/>
      <c r="AP3" s="361"/>
      <c r="AQ3" s="361"/>
      <c r="AR3" s="361"/>
      <c r="AS3" s="361"/>
      <c r="AT3" s="361"/>
      <c r="AU3" s="361"/>
      <c r="AV3" s="361"/>
      <c r="AW3" s="361"/>
      <c r="AX3" s="361"/>
      <c r="AY3" s="361"/>
      <c r="AZ3" s="361"/>
      <c r="BA3" s="361"/>
      <c r="BB3" s="361"/>
      <c r="BC3" s="361"/>
      <c r="BD3" s="361"/>
      <c r="BE3" s="361"/>
      <c r="BF3" s="361"/>
      <c r="BG3" s="361"/>
      <c r="BH3" s="361"/>
      <c r="BI3" s="361"/>
      <c r="BJ3" s="361"/>
      <c r="BK3" s="361"/>
      <c r="BL3" s="361"/>
      <c r="BM3" s="361"/>
      <c r="BN3" s="361"/>
      <c r="BO3" s="361"/>
      <c r="BP3" s="361"/>
      <c r="BQ3" s="361"/>
      <c r="BR3" s="361"/>
      <c r="BS3" s="361"/>
      <c r="BT3" s="361"/>
      <c r="BU3" s="361"/>
      <c r="BV3" s="361"/>
      <c r="BW3" s="361"/>
      <c r="BX3" s="361"/>
      <c r="BY3" s="361"/>
      <c r="BZ3" s="361"/>
      <c r="CA3" s="361"/>
      <c r="CB3" s="361"/>
      <c r="CC3" s="361"/>
    </row>
    <row r="4" spans="2:161">
      <c r="C4" s="365"/>
      <c r="AY4" s="365" t="s">
        <v>3376</v>
      </c>
    </row>
    <row r="5" spans="2:161">
      <c r="F5" s="491">
        <v>2013</v>
      </c>
      <c r="G5" s="492"/>
      <c r="H5" s="492"/>
      <c r="I5" s="492"/>
      <c r="J5" s="492"/>
      <c r="K5" s="492"/>
      <c r="L5" s="492"/>
      <c r="M5" s="492"/>
      <c r="N5" s="492"/>
      <c r="O5" s="492"/>
      <c r="P5" s="492"/>
      <c r="Q5" s="492"/>
      <c r="R5" s="492"/>
      <c r="S5" s="493"/>
      <c r="U5" s="491">
        <v>2014</v>
      </c>
      <c r="V5" s="492"/>
      <c r="W5" s="492"/>
      <c r="X5" s="492"/>
      <c r="Y5" s="492"/>
      <c r="Z5" s="492"/>
      <c r="AA5" s="492"/>
      <c r="AB5" s="492"/>
      <c r="AC5" s="492"/>
      <c r="AD5" s="492"/>
      <c r="AE5" s="492"/>
      <c r="AF5" s="492"/>
      <c r="AG5" s="492"/>
      <c r="AH5" s="493"/>
      <c r="AJ5" s="491">
        <v>2015</v>
      </c>
      <c r="AK5" s="492"/>
      <c r="AL5" s="492"/>
      <c r="AM5" s="492"/>
      <c r="AN5" s="492"/>
      <c r="AO5" s="492"/>
      <c r="AP5" s="492"/>
      <c r="AQ5" s="492"/>
      <c r="AR5" s="492"/>
      <c r="AS5" s="492"/>
      <c r="AT5" s="492"/>
      <c r="AU5" s="492"/>
      <c r="AV5" s="492"/>
      <c r="AW5" s="493"/>
    </row>
    <row r="6" spans="2:161" s="366" customFormat="1" ht="48">
      <c r="C6" s="367" t="s">
        <v>1473</v>
      </c>
      <c r="D6" s="367" t="s">
        <v>118</v>
      </c>
      <c r="E6" s="368"/>
      <c r="F6" s="369" t="s">
        <v>3377</v>
      </c>
      <c r="G6" s="369" t="s">
        <v>3378</v>
      </c>
      <c r="H6" s="369" t="s">
        <v>3379</v>
      </c>
      <c r="I6" s="369" t="s">
        <v>3380</v>
      </c>
      <c r="J6" s="369" t="s">
        <v>3381</v>
      </c>
      <c r="K6" s="369" t="s">
        <v>3382</v>
      </c>
      <c r="L6" s="369" t="s">
        <v>3383</v>
      </c>
      <c r="M6" s="369" t="s">
        <v>3384</v>
      </c>
      <c r="N6" s="369" t="s">
        <v>3385</v>
      </c>
      <c r="O6" s="369" t="s">
        <v>3386</v>
      </c>
      <c r="P6" s="369" t="s">
        <v>3387</v>
      </c>
      <c r="Q6" s="369" t="s">
        <v>3388</v>
      </c>
      <c r="R6" s="370"/>
      <c r="S6" s="369" t="s">
        <v>3389</v>
      </c>
      <c r="T6" s="370"/>
      <c r="U6" s="371" t="s">
        <v>3377</v>
      </c>
      <c r="V6" s="371" t="s">
        <v>3378</v>
      </c>
      <c r="W6" s="371" t="s">
        <v>3379</v>
      </c>
      <c r="X6" s="371" t="s">
        <v>3380</v>
      </c>
      <c r="Y6" s="371" t="s">
        <v>3381</v>
      </c>
      <c r="Z6" s="371" t="s">
        <v>3382</v>
      </c>
      <c r="AA6" s="371" t="s">
        <v>3383</v>
      </c>
      <c r="AB6" s="371" t="s">
        <v>3384</v>
      </c>
      <c r="AC6" s="371" t="s">
        <v>3385</v>
      </c>
      <c r="AD6" s="371" t="s">
        <v>3386</v>
      </c>
      <c r="AE6" s="371" t="s">
        <v>3387</v>
      </c>
      <c r="AF6" s="371" t="s">
        <v>3388</v>
      </c>
      <c r="AG6" s="370"/>
      <c r="AH6" s="369" t="s">
        <v>3390</v>
      </c>
      <c r="AI6" s="370"/>
      <c r="AJ6" s="371" t="s">
        <v>3377</v>
      </c>
      <c r="AK6" s="371" t="s">
        <v>3378</v>
      </c>
      <c r="AL6" s="371" t="s">
        <v>3379</v>
      </c>
      <c r="AM6" s="371" t="s">
        <v>3380</v>
      </c>
      <c r="AN6" s="371" t="s">
        <v>3381</v>
      </c>
      <c r="AO6" s="371" t="s">
        <v>3382</v>
      </c>
      <c r="AP6" s="371" t="s">
        <v>3383</v>
      </c>
      <c r="AQ6" s="371" t="s">
        <v>3384</v>
      </c>
      <c r="AR6" s="371" t="s">
        <v>3385</v>
      </c>
      <c r="AS6" s="371" t="s">
        <v>3386</v>
      </c>
      <c r="AT6" s="371" t="s">
        <v>3387</v>
      </c>
      <c r="AU6" s="371" t="s">
        <v>3388</v>
      </c>
      <c r="AV6" s="370"/>
      <c r="AW6" s="369" t="s">
        <v>3391</v>
      </c>
      <c r="AX6" s="372"/>
      <c r="AY6" s="373" t="s">
        <v>3392</v>
      </c>
      <c r="AZ6" s="373" t="s">
        <v>3393</v>
      </c>
      <c r="BA6" s="373" t="s">
        <v>3394</v>
      </c>
      <c r="BB6" s="373" t="s">
        <v>3395</v>
      </c>
      <c r="BC6" s="373" t="s">
        <v>3396</v>
      </c>
      <c r="BD6" s="373" t="s">
        <v>3397</v>
      </c>
      <c r="BE6" s="373" t="s">
        <v>3398</v>
      </c>
      <c r="BF6" s="373" t="s">
        <v>3399</v>
      </c>
      <c r="BG6" s="373" t="s">
        <v>3400</v>
      </c>
      <c r="BH6" s="373" t="s">
        <v>3401</v>
      </c>
      <c r="BI6" s="373" t="s">
        <v>3402</v>
      </c>
      <c r="BJ6" s="373" t="s">
        <v>3403</v>
      </c>
      <c r="BK6" s="374"/>
      <c r="BL6" s="375" t="s">
        <v>3404</v>
      </c>
      <c r="BM6" s="374"/>
      <c r="BN6" s="373" t="s">
        <v>3405</v>
      </c>
      <c r="BO6" s="373" t="s">
        <v>3406</v>
      </c>
      <c r="BP6" s="373" t="s">
        <v>3407</v>
      </c>
      <c r="BQ6" s="373" t="s">
        <v>3408</v>
      </c>
      <c r="BR6" s="373" t="s">
        <v>3409</v>
      </c>
      <c r="BS6" s="373" t="s">
        <v>3410</v>
      </c>
      <c r="BT6" s="373" t="s">
        <v>3411</v>
      </c>
      <c r="BU6" s="373" t="s">
        <v>3412</v>
      </c>
      <c r="BV6" s="373" t="s">
        <v>3413</v>
      </c>
      <c r="BW6" s="373" t="s">
        <v>3414</v>
      </c>
      <c r="BX6" s="373" t="s">
        <v>3415</v>
      </c>
      <c r="BY6" s="373" t="s">
        <v>3416</v>
      </c>
      <c r="BZ6" s="374"/>
      <c r="CA6" s="375" t="s">
        <v>3417</v>
      </c>
      <c r="CB6" s="374"/>
      <c r="CC6" s="373" t="s">
        <v>3418</v>
      </c>
      <c r="CD6" s="374"/>
      <c r="CE6" s="376" t="s">
        <v>3419</v>
      </c>
      <c r="CF6" s="376"/>
      <c r="CG6" s="376" t="s">
        <v>3420</v>
      </c>
      <c r="CH6" s="376"/>
      <c r="CI6" s="376"/>
      <c r="CJ6" s="376"/>
      <c r="CK6" s="377"/>
      <c r="CL6" s="371">
        <v>41275</v>
      </c>
      <c r="CM6" s="367" t="s">
        <v>3421</v>
      </c>
      <c r="CN6" s="371">
        <v>41306</v>
      </c>
      <c r="CO6" s="367" t="s">
        <v>3422</v>
      </c>
      <c r="CP6" s="371">
        <v>41334</v>
      </c>
      <c r="CQ6" s="367" t="s">
        <v>3423</v>
      </c>
      <c r="CR6" s="371">
        <v>41365</v>
      </c>
      <c r="CS6" s="367" t="s">
        <v>3424</v>
      </c>
      <c r="CT6" s="371">
        <v>41395</v>
      </c>
      <c r="CU6" s="367" t="s">
        <v>3425</v>
      </c>
      <c r="CV6" s="371">
        <v>41426</v>
      </c>
      <c r="CW6" s="367" t="s">
        <v>3426</v>
      </c>
      <c r="CX6" s="371">
        <v>41456</v>
      </c>
      <c r="CY6" s="367" t="s">
        <v>3427</v>
      </c>
      <c r="CZ6" s="371">
        <v>41487</v>
      </c>
      <c r="DA6" s="367" t="s">
        <v>3428</v>
      </c>
      <c r="DB6" s="371">
        <v>41518</v>
      </c>
      <c r="DC6" s="367" t="s">
        <v>3429</v>
      </c>
      <c r="DD6" s="371">
        <v>41548</v>
      </c>
      <c r="DE6" s="367" t="s">
        <v>3430</v>
      </c>
      <c r="DF6" s="371">
        <v>41579</v>
      </c>
      <c r="DG6" s="367" t="s">
        <v>3431</v>
      </c>
      <c r="DH6" s="371">
        <v>41609</v>
      </c>
      <c r="DI6" s="367" t="s">
        <v>3432</v>
      </c>
      <c r="DJ6" s="371">
        <v>41640</v>
      </c>
      <c r="DK6" s="367" t="s">
        <v>3433</v>
      </c>
      <c r="DL6" s="371">
        <v>41671</v>
      </c>
      <c r="DM6" s="367" t="s">
        <v>3434</v>
      </c>
      <c r="DN6" s="371">
        <v>41699</v>
      </c>
      <c r="DO6" s="367" t="s">
        <v>3435</v>
      </c>
      <c r="DP6" s="371">
        <v>41730</v>
      </c>
      <c r="DQ6" s="367" t="s">
        <v>3436</v>
      </c>
      <c r="DR6" s="371">
        <v>41760</v>
      </c>
      <c r="DS6" s="367" t="s">
        <v>3437</v>
      </c>
      <c r="DT6" s="371">
        <v>41791</v>
      </c>
      <c r="DU6" s="367" t="s">
        <v>3438</v>
      </c>
      <c r="DV6" s="371">
        <v>41821</v>
      </c>
      <c r="DW6" s="367" t="s">
        <v>3439</v>
      </c>
      <c r="DX6" s="371">
        <v>41852</v>
      </c>
      <c r="DY6" s="367" t="s">
        <v>3440</v>
      </c>
      <c r="DZ6" s="371">
        <v>41883</v>
      </c>
      <c r="EA6" s="367" t="s">
        <v>3441</v>
      </c>
      <c r="EB6" s="371">
        <v>41913</v>
      </c>
      <c r="EC6" s="367" t="s">
        <v>3442</v>
      </c>
      <c r="ED6" s="371">
        <v>41944</v>
      </c>
      <c r="EE6" s="367" t="s">
        <v>3443</v>
      </c>
      <c r="EF6" s="371">
        <v>41974</v>
      </c>
      <c r="EG6" s="367" t="s">
        <v>3444</v>
      </c>
      <c r="EH6" s="371">
        <v>42005</v>
      </c>
      <c r="EI6" s="367" t="s">
        <v>3445</v>
      </c>
      <c r="EJ6" s="371">
        <v>42036</v>
      </c>
      <c r="EK6" s="367" t="s">
        <v>3446</v>
      </c>
      <c r="EL6" s="371">
        <v>42064</v>
      </c>
      <c r="EM6" s="367" t="s">
        <v>3447</v>
      </c>
      <c r="EN6" s="371">
        <v>42095</v>
      </c>
      <c r="EO6" s="367" t="s">
        <v>3448</v>
      </c>
      <c r="EP6" s="371">
        <v>42125</v>
      </c>
      <c r="EQ6" s="367" t="s">
        <v>3449</v>
      </c>
      <c r="ER6" s="371">
        <v>42156</v>
      </c>
      <c r="ES6" s="367" t="s">
        <v>3450</v>
      </c>
      <c r="ET6" s="371">
        <v>42186</v>
      </c>
      <c r="EU6" s="367" t="s">
        <v>3451</v>
      </c>
      <c r="EV6" s="371">
        <v>42217</v>
      </c>
      <c r="EW6" s="367" t="s">
        <v>3452</v>
      </c>
      <c r="EX6" s="371">
        <v>42248</v>
      </c>
      <c r="EY6" s="367" t="s">
        <v>3453</v>
      </c>
      <c r="EZ6" s="371">
        <v>42278</v>
      </c>
      <c r="FA6" s="367" t="s">
        <v>3454</v>
      </c>
      <c r="FB6" s="371">
        <v>42309</v>
      </c>
      <c r="FC6" s="367" t="s">
        <v>3455</v>
      </c>
      <c r="FD6" s="371">
        <v>42339</v>
      </c>
      <c r="FE6" s="367" t="s">
        <v>3456</v>
      </c>
    </row>
    <row r="7" spans="2:161" s="366" customFormat="1" ht="12">
      <c r="BL7" s="378"/>
      <c r="CA7" s="378"/>
      <c r="CE7" s="379"/>
      <c r="CF7" s="376"/>
      <c r="CG7" s="379"/>
      <c r="CH7" s="376"/>
      <c r="CI7" s="376"/>
      <c r="CJ7" s="376"/>
    </row>
    <row r="8" spans="2:161" s="366" customFormat="1">
      <c r="C8" s="380" t="s">
        <v>3457</v>
      </c>
      <c r="F8" s="381">
        <f>F40</f>
        <v>385401.23841194744</v>
      </c>
      <c r="G8" s="381">
        <f t="shared" ref="G8:Q8" si="0">G40</f>
        <v>318939.82873721718</v>
      </c>
      <c r="H8" s="381">
        <f t="shared" si="0"/>
        <v>291764.35648515233</v>
      </c>
      <c r="I8" s="381">
        <f t="shared" si="0"/>
        <v>348835.08862102148</v>
      </c>
      <c r="J8" s="381">
        <f t="shared" si="0"/>
        <v>404612.53883871337</v>
      </c>
      <c r="K8" s="381">
        <f t="shared" si="0"/>
        <v>417683.74150844791</v>
      </c>
      <c r="L8" s="381">
        <f t="shared" si="0"/>
        <v>367079.88734742155</v>
      </c>
      <c r="M8" s="381">
        <f t="shared" si="0"/>
        <v>301113.2443882511</v>
      </c>
      <c r="N8" s="381">
        <f t="shared" si="0"/>
        <v>289918.57668929611</v>
      </c>
      <c r="O8" s="381">
        <f t="shared" si="0"/>
        <v>371481.13300058554</v>
      </c>
      <c r="P8" s="381">
        <f t="shared" si="0"/>
        <v>391642.95103244513</v>
      </c>
      <c r="Q8" s="381">
        <f t="shared" si="0"/>
        <v>358139.86633823917</v>
      </c>
      <c r="R8" s="382"/>
      <c r="S8" s="381">
        <f>S40</f>
        <v>4246612.4513987377</v>
      </c>
      <c r="T8" s="382"/>
      <c r="U8" s="381">
        <f t="shared" ref="U8:AF8" si="1">U40</f>
        <v>389367.09076422994</v>
      </c>
      <c r="V8" s="381">
        <f t="shared" si="1"/>
        <v>247165.52318794126</v>
      </c>
      <c r="W8" s="381">
        <f t="shared" si="1"/>
        <v>252447.61445072669</v>
      </c>
      <c r="X8" s="381">
        <f t="shared" si="1"/>
        <v>275775.55091544468</v>
      </c>
      <c r="Y8" s="381">
        <f t="shared" si="1"/>
        <v>336068.83585189172</v>
      </c>
      <c r="Z8" s="381">
        <f t="shared" si="1"/>
        <v>364797.81125327683</v>
      </c>
      <c r="AA8" s="381">
        <f t="shared" si="1"/>
        <v>316578.14964876766</v>
      </c>
      <c r="AB8" s="381">
        <f t="shared" si="1"/>
        <v>208423.00253518127</v>
      </c>
      <c r="AC8" s="381">
        <f t="shared" si="1"/>
        <v>211298.35496500848</v>
      </c>
      <c r="AD8" s="381">
        <f t="shared" si="1"/>
        <v>237379.60635512619</v>
      </c>
      <c r="AE8" s="381">
        <f t="shared" si="1"/>
        <v>242160.5017899487</v>
      </c>
      <c r="AF8" s="381">
        <f t="shared" si="1"/>
        <v>230886.20141348738</v>
      </c>
      <c r="AG8" s="382"/>
      <c r="AH8" s="381">
        <f>AH40</f>
        <v>3312348.2431310308</v>
      </c>
      <c r="AI8" s="382"/>
      <c r="AJ8" s="381">
        <f t="shared" ref="AJ8:AU8" si="2">AJ40</f>
        <v>215911.48874200179</v>
      </c>
      <c r="AK8" s="381">
        <f t="shared" si="2"/>
        <v>188641.49320688404</v>
      </c>
      <c r="AL8" s="381">
        <f t="shared" si="2"/>
        <v>200515.69138272988</v>
      </c>
      <c r="AM8" s="381">
        <f t="shared" si="2"/>
        <v>202583.25455568891</v>
      </c>
      <c r="AN8" s="381">
        <f t="shared" si="2"/>
        <v>255778.19436619774</v>
      </c>
      <c r="AO8" s="381">
        <f t="shared" si="2"/>
        <v>338808.94676957052</v>
      </c>
      <c r="AP8" s="381">
        <f t="shared" si="2"/>
        <v>257484.30596088548</v>
      </c>
      <c r="AQ8" s="381">
        <f t="shared" si="2"/>
        <v>216189.15871586412</v>
      </c>
      <c r="AR8" s="381">
        <f t="shared" si="2"/>
        <v>206583.01776237291</v>
      </c>
      <c r="AS8" s="381">
        <f t="shared" si="2"/>
        <v>206584.14556947543</v>
      </c>
      <c r="AT8" s="381">
        <f t="shared" si="2"/>
        <v>244991.93256286488</v>
      </c>
      <c r="AU8" s="381">
        <f t="shared" si="2"/>
        <v>306485.49691635318</v>
      </c>
      <c r="AV8" s="382"/>
      <c r="AW8" s="381">
        <f>AW40</f>
        <v>2840557.1265108888</v>
      </c>
      <c r="AY8" s="383">
        <f>AY40</f>
        <v>1.029019099322011E-2</v>
      </c>
      <c r="AZ8" s="383">
        <f t="shared" ref="AZ8:BJ8" si="3">AZ40</f>
        <v>-0.22504027118046971</v>
      </c>
      <c r="BA8" s="383">
        <f t="shared" si="3"/>
        <v>-0.13475512399139283</v>
      </c>
      <c r="BB8" s="383">
        <f t="shared" si="3"/>
        <v>-0.20943861465997632</v>
      </c>
      <c r="BC8" s="383">
        <f t="shared" si="3"/>
        <v>-0.16940578061063138</v>
      </c>
      <c r="BD8" s="383">
        <f t="shared" si="3"/>
        <v>-0.12661716269868606</v>
      </c>
      <c r="BE8" s="383">
        <f t="shared" si="3"/>
        <v>-0.13757696741052086</v>
      </c>
      <c r="BF8" s="383">
        <f t="shared" si="3"/>
        <v>-0.3078251906234864</v>
      </c>
      <c r="BG8" s="383">
        <f t="shared" si="3"/>
        <v>-0.27118035215985636</v>
      </c>
      <c r="BH8" s="383">
        <f t="shared" si="3"/>
        <v>-0.36099148713764684</v>
      </c>
      <c r="BI8" s="383">
        <f t="shared" si="3"/>
        <v>-0.38168042817681852</v>
      </c>
      <c r="BJ8" s="383">
        <f t="shared" si="3"/>
        <v>-0.35531834594635497</v>
      </c>
      <c r="BL8" s="384">
        <f>BL40</f>
        <v>-0.22000222976786626</v>
      </c>
      <c r="BN8" s="383">
        <f t="shared" ref="BN8:BY8" si="4">BN40</f>
        <v>-0.44548089999537022</v>
      </c>
      <c r="BO8" s="383">
        <f t="shared" si="4"/>
        <v>-0.23678071774013704</v>
      </c>
      <c r="BP8" s="383">
        <f t="shared" si="4"/>
        <v>-0.20571366135104832</v>
      </c>
      <c r="BQ8" s="383">
        <f t="shared" si="4"/>
        <v>-0.26540531282338803</v>
      </c>
      <c r="BR8" s="383">
        <f t="shared" si="4"/>
        <v>-0.23891129709235737</v>
      </c>
      <c r="BS8" s="383">
        <f t="shared" si="4"/>
        <v>-7.1241832275310446E-2</v>
      </c>
      <c r="BT8" s="383">
        <f t="shared" si="4"/>
        <v>-0.18666431575724579</v>
      </c>
      <c r="BU8" s="383">
        <f t="shared" si="4"/>
        <v>3.7261511859143025E-2</v>
      </c>
      <c r="BV8" s="383">
        <f t="shared" si="4"/>
        <v>-2.231601473384133E-2</v>
      </c>
      <c r="BW8" s="383">
        <f t="shared" si="4"/>
        <v>-0.12973086129218672</v>
      </c>
      <c r="BX8" s="383">
        <f t="shared" si="4"/>
        <v>1.1692372422370428E-2</v>
      </c>
      <c r="BY8" s="383">
        <f t="shared" si="4"/>
        <v>0.32743098132346693</v>
      </c>
      <c r="CA8" s="384">
        <f>CA40</f>
        <v>-0.14243403229069196</v>
      </c>
      <c r="CC8" s="383">
        <f>CC40</f>
        <v>-0.20476255297146415</v>
      </c>
      <c r="CE8" s="385">
        <f>CE40</f>
        <v>8939355</v>
      </c>
      <c r="CF8" s="386"/>
      <c r="CG8" s="387">
        <f>AW8/CE8</f>
        <v>0.31775862201589361</v>
      </c>
      <c r="CH8" s="376"/>
      <c r="CI8" s="376"/>
      <c r="CJ8" s="376"/>
    </row>
    <row r="9" spans="2:161" s="366" customFormat="1">
      <c r="C9" s="388" t="s">
        <v>3458</v>
      </c>
      <c r="F9" s="381">
        <f>F72</f>
        <v>270981.97236699297</v>
      </c>
      <c r="G9" s="381">
        <f t="shared" ref="G9:Q9" si="5">G72</f>
        <v>206545.20421181919</v>
      </c>
      <c r="H9" s="381">
        <f t="shared" si="5"/>
        <v>210890.01558808453</v>
      </c>
      <c r="I9" s="381">
        <f t="shared" si="5"/>
        <v>257344.04198318545</v>
      </c>
      <c r="J9" s="381">
        <f t="shared" si="5"/>
        <v>386212.88765786862</v>
      </c>
      <c r="K9" s="381">
        <f t="shared" si="5"/>
        <v>346378.31095644418</v>
      </c>
      <c r="L9" s="381">
        <f t="shared" si="5"/>
        <v>388796.65082792239</v>
      </c>
      <c r="M9" s="381">
        <f t="shared" si="5"/>
        <v>291324.77912630833</v>
      </c>
      <c r="N9" s="381">
        <f t="shared" si="5"/>
        <v>323089.56242512958</v>
      </c>
      <c r="O9" s="381">
        <f t="shared" si="5"/>
        <v>392281.49007837963</v>
      </c>
      <c r="P9" s="381">
        <f t="shared" si="5"/>
        <v>328917.50996219978</v>
      </c>
      <c r="Q9" s="381">
        <f t="shared" si="5"/>
        <v>240105.05132598858</v>
      </c>
      <c r="R9" s="382"/>
      <c r="S9" s="381">
        <f>S72</f>
        <v>3642867.4765103231</v>
      </c>
      <c r="T9" s="382"/>
      <c r="U9" s="381">
        <f t="shared" ref="U9:AF9" si="6">U72</f>
        <v>225650.97262321855</v>
      </c>
      <c r="V9" s="381">
        <f t="shared" si="6"/>
        <v>181768.07064804417</v>
      </c>
      <c r="W9" s="381">
        <f t="shared" si="6"/>
        <v>213394.38109039111</v>
      </c>
      <c r="X9" s="381">
        <f t="shared" si="6"/>
        <v>222473.20120344928</v>
      </c>
      <c r="Y9" s="381">
        <f t="shared" si="6"/>
        <v>331045.22918356524</v>
      </c>
      <c r="Z9" s="381">
        <f t="shared" si="6"/>
        <v>337853.09403541422</v>
      </c>
      <c r="AA9" s="381">
        <f t="shared" si="6"/>
        <v>291084.01805276191</v>
      </c>
      <c r="AB9" s="381">
        <f t="shared" si="6"/>
        <v>232777.60421753299</v>
      </c>
      <c r="AC9" s="381">
        <f t="shared" si="6"/>
        <v>279460.81605628139</v>
      </c>
      <c r="AD9" s="381">
        <f t="shared" si="6"/>
        <v>291708.75755560945</v>
      </c>
      <c r="AE9" s="381">
        <f t="shared" si="6"/>
        <v>270575.59179774934</v>
      </c>
      <c r="AF9" s="381">
        <f t="shared" si="6"/>
        <v>219177.08855012848</v>
      </c>
      <c r="AG9" s="382"/>
      <c r="AH9" s="381">
        <f>AH72</f>
        <v>3096968.8250141465</v>
      </c>
      <c r="AI9" s="382"/>
      <c r="AJ9" s="381">
        <f t="shared" ref="AJ9:AU9" si="7">AJ72</f>
        <v>199000.06336314787</v>
      </c>
      <c r="AK9" s="381">
        <f t="shared" si="7"/>
        <v>174521.76486450658</v>
      </c>
      <c r="AL9" s="381">
        <f t="shared" si="7"/>
        <v>189089.87401996233</v>
      </c>
      <c r="AM9" s="381">
        <f t="shared" si="7"/>
        <v>201023.2552085286</v>
      </c>
      <c r="AN9" s="381">
        <f t="shared" si="7"/>
        <v>434745.60843145696</v>
      </c>
      <c r="AO9" s="381">
        <f t="shared" si="7"/>
        <v>548056.73400535854</v>
      </c>
      <c r="AP9" s="381">
        <f t="shared" si="7"/>
        <v>438294.58217987156</v>
      </c>
      <c r="AQ9" s="381">
        <f t="shared" si="7"/>
        <v>361225.72444135923</v>
      </c>
      <c r="AR9" s="381">
        <f t="shared" si="7"/>
        <v>395623.2076021689</v>
      </c>
      <c r="AS9" s="381">
        <f t="shared" si="7"/>
        <v>333392.18582008709</v>
      </c>
      <c r="AT9" s="381">
        <f t="shared" si="7"/>
        <v>341932.89990720828</v>
      </c>
      <c r="AU9" s="381">
        <f t="shared" si="7"/>
        <v>376282.85257677862</v>
      </c>
      <c r="AV9" s="382"/>
      <c r="AW9" s="381">
        <f>AW72</f>
        <v>3993188.7524204352</v>
      </c>
      <c r="AY9" s="383">
        <f>AY72</f>
        <v>-0.16728418996959066</v>
      </c>
      <c r="AZ9" s="383">
        <f t="shared" ref="AZ9:BJ9" si="8">AZ72</f>
        <v>-0.11995985894867457</v>
      </c>
      <c r="BA9" s="383">
        <f t="shared" si="8"/>
        <v>1.1875220812720539E-2</v>
      </c>
      <c r="BB9" s="383">
        <f t="shared" si="8"/>
        <v>-0.13550280982224797</v>
      </c>
      <c r="BC9" s="383">
        <f t="shared" si="8"/>
        <v>-0.14284261410555082</v>
      </c>
      <c r="BD9" s="383">
        <f t="shared" si="8"/>
        <v>-2.4612444403604637E-2</v>
      </c>
      <c r="BE9" s="383">
        <f t="shared" si="8"/>
        <v>-0.25132066484391385</v>
      </c>
      <c r="BF9" s="383">
        <f t="shared" si="8"/>
        <v>-0.20096874383414984</v>
      </c>
      <c r="BG9" s="383">
        <f t="shared" si="8"/>
        <v>-0.13503607495509362</v>
      </c>
      <c r="BH9" s="383">
        <f t="shared" si="8"/>
        <v>-0.25637899076674581</v>
      </c>
      <c r="BI9" s="383">
        <f t="shared" si="8"/>
        <v>-0.17737553154636029</v>
      </c>
      <c r="BJ9" s="383">
        <f t="shared" si="8"/>
        <v>-8.7161693018471237E-2</v>
      </c>
      <c r="BL9" s="384">
        <f>BL72</f>
        <v>-0.14985410669375188</v>
      </c>
      <c r="BN9" s="383">
        <f t="shared" ref="BN9:BY9" si="9">BN72</f>
        <v>-0.11810677769411224</v>
      </c>
      <c r="BO9" s="383">
        <f t="shared" si="9"/>
        <v>-3.986566924379447E-2</v>
      </c>
      <c r="BP9" s="383">
        <f t="shared" si="9"/>
        <v>-0.11389478460603751</v>
      </c>
      <c r="BQ9" s="383">
        <f t="shared" si="9"/>
        <v>-9.6415864377772595E-2</v>
      </c>
      <c r="BR9" s="383">
        <f t="shared" si="9"/>
        <v>0.3132513931816539</v>
      </c>
      <c r="BS9" s="383">
        <f t="shared" si="9"/>
        <v>0.62217467793238701</v>
      </c>
      <c r="BT9" s="383">
        <f t="shared" si="9"/>
        <v>0.505732211310984</v>
      </c>
      <c r="BU9" s="383">
        <f t="shared" si="9"/>
        <v>0.55180617850070401</v>
      </c>
      <c r="BV9" s="383">
        <f t="shared" si="9"/>
        <v>0.41566611443120255</v>
      </c>
      <c r="BW9" s="383">
        <f t="shared" si="9"/>
        <v>0.14289398992942948</v>
      </c>
      <c r="BX9" s="383">
        <f t="shared" si="9"/>
        <v>0.26372411360296433</v>
      </c>
      <c r="BY9" s="383">
        <f t="shared" si="9"/>
        <v>0.71679829796953498</v>
      </c>
      <c r="CA9" s="384">
        <f>CA72</f>
        <v>0.28938616371193043</v>
      </c>
      <c r="CC9" s="383">
        <f>CC72</f>
        <v>0.38858998364354608</v>
      </c>
      <c r="CE9" s="385">
        <f>CE72</f>
        <v>7230661</v>
      </c>
      <c r="CF9" s="386"/>
      <c r="CG9" s="387">
        <f>AW9/CE9</f>
        <v>0.5522577745548346</v>
      </c>
      <c r="CH9" s="376"/>
      <c r="CI9" s="376"/>
      <c r="CJ9" s="376"/>
    </row>
    <row r="10" spans="2:161" s="366" customFormat="1">
      <c r="C10" s="389" t="s">
        <v>3459</v>
      </c>
      <c r="F10" s="381">
        <f>F106</f>
        <v>448029.52878186398</v>
      </c>
      <c r="G10" s="381">
        <f t="shared" ref="G10:Q10" si="10">G106</f>
        <v>468067.75580269948</v>
      </c>
      <c r="H10" s="381">
        <f t="shared" si="10"/>
        <v>413625.24400520045</v>
      </c>
      <c r="I10" s="381">
        <f t="shared" si="10"/>
        <v>517047.1005884441</v>
      </c>
      <c r="J10" s="381">
        <f t="shared" si="10"/>
        <v>644163.17365840648</v>
      </c>
      <c r="K10" s="381">
        <f t="shared" si="10"/>
        <v>581541.9670500647</v>
      </c>
      <c r="L10" s="381">
        <f t="shared" si="10"/>
        <v>517060.27729592589</v>
      </c>
      <c r="M10" s="381">
        <f t="shared" si="10"/>
        <v>488950.06165850232</v>
      </c>
      <c r="N10" s="381">
        <f t="shared" si="10"/>
        <v>432128.03821045224</v>
      </c>
      <c r="O10" s="381">
        <f t="shared" si="10"/>
        <v>479402.66333166981</v>
      </c>
      <c r="P10" s="381">
        <f t="shared" si="10"/>
        <v>480987.02041026298</v>
      </c>
      <c r="Q10" s="381">
        <f t="shared" si="10"/>
        <v>365192.31410881819</v>
      </c>
      <c r="R10" s="382"/>
      <c r="S10" s="381">
        <f>S106</f>
        <v>5836195.1449023103</v>
      </c>
      <c r="T10" s="382"/>
      <c r="U10" s="381">
        <f t="shared" ref="U10:AF10" si="11">U106</f>
        <v>368104.13822570723</v>
      </c>
      <c r="V10" s="381">
        <f t="shared" si="11"/>
        <v>394128.86830646585</v>
      </c>
      <c r="W10" s="381">
        <f t="shared" si="11"/>
        <v>351338.55526705313</v>
      </c>
      <c r="X10" s="381">
        <f t="shared" si="11"/>
        <v>374408.76932199718</v>
      </c>
      <c r="Y10" s="381">
        <f t="shared" si="11"/>
        <v>507407.30303781183</v>
      </c>
      <c r="Z10" s="381">
        <f t="shared" si="11"/>
        <v>534227.91016241605</v>
      </c>
      <c r="AA10" s="381">
        <f t="shared" si="11"/>
        <v>417858.87922739936</v>
      </c>
      <c r="AB10" s="381">
        <f t="shared" si="11"/>
        <v>434644.66906252719</v>
      </c>
      <c r="AC10" s="381">
        <f t="shared" si="11"/>
        <v>401429.94140155334</v>
      </c>
      <c r="AD10" s="381">
        <f t="shared" si="11"/>
        <v>446480.90589506016</v>
      </c>
      <c r="AE10" s="381">
        <f t="shared" si="11"/>
        <v>397809.54347275331</v>
      </c>
      <c r="AF10" s="381">
        <f t="shared" si="11"/>
        <v>365229.55085832166</v>
      </c>
      <c r="AG10" s="382"/>
      <c r="AH10" s="381">
        <f>AH106</f>
        <v>4993069.0342390668</v>
      </c>
      <c r="AI10" s="382"/>
      <c r="AJ10" s="381">
        <f t="shared" ref="AJ10:AU10" si="12">AJ106</f>
        <v>368831.90490650653</v>
      </c>
      <c r="AK10" s="381">
        <f t="shared" si="12"/>
        <v>339659.68950100633</v>
      </c>
      <c r="AL10" s="381">
        <f t="shared" si="12"/>
        <v>367331.80618136993</v>
      </c>
      <c r="AM10" s="381">
        <f t="shared" si="12"/>
        <v>278691.76616768172</v>
      </c>
      <c r="AN10" s="381">
        <f t="shared" si="12"/>
        <v>434181.27109952184</v>
      </c>
      <c r="AO10" s="381">
        <f t="shared" si="12"/>
        <v>437808.91903256776</v>
      </c>
      <c r="AP10" s="381">
        <f t="shared" si="12"/>
        <v>312152.95976019354</v>
      </c>
      <c r="AQ10" s="381">
        <f t="shared" si="12"/>
        <v>352420.95017819182</v>
      </c>
      <c r="AR10" s="381">
        <f t="shared" si="12"/>
        <v>289075.36528275482</v>
      </c>
      <c r="AS10" s="381">
        <f t="shared" si="12"/>
        <v>297759.89396565582</v>
      </c>
      <c r="AT10" s="381">
        <f t="shared" si="12"/>
        <v>337566.13708322996</v>
      </c>
      <c r="AU10" s="381">
        <f t="shared" si="12"/>
        <v>331522.32447934168</v>
      </c>
      <c r="AV10" s="382"/>
      <c r="AW10" s="381">
        <f>AW106</f>
        <v>4147002.9876380209</v>
      </c>
      <c r="AY10" s="383">
        <f>AY106</f>
        <v>-0.17839313130423312</v>
      </c>
      <c r="AZ10" s="383">
        <f t="shared" ref="AZ10:BJ10" si="13">AZ106</f>
        <v>-0.15796620591699215</v>
      </c>
      <c r="BA10" s="383">
        <f t="shared" si="13"/>
        <v>-0.15058725172335999</v>
      </c>
      <c r="BB10" s="383">
        <f t="shared" si="13"/>
        <v>-0.27587105914357168</v>
      </c>
      <c r="BC10" s="383">
        <f t="shared" si="13"/>
        <v>-0.21230004479131395</v>
      </c>
      <c r="BD10" s="383">
        <f t="shared" si="13"/>
        <v>-8.1359660297010694E-2</v>
      </c>
      <c r="BE10" s="383">
        <f t="shared" si="13"/>
        <v>-0.19185654443872741</v>
      </c>
      <c r="BF10" s="383">
        <f t="shared" si="13"/>
        <v>-0.11106531495624124</v>
      </c>
      <c r="BG10" s="383">
        <f t="shared" si="13"/>
        <v>-7.1039354298849069E-2</v>
      </c>
      <c r="BH10" s="383">
        <f t="shared" si="13"/>
        <v>-6.8672454190837631E-2</v>
      </c>
      <c r="BI10" s="383">
        <f t="shared" si="13"/>
        <v>-0.17293081394704279</v>
      </c>
      <c r="BJ10" s="383">
        <f t="shared" si="13"/>
        <v>1.0196476778088728E-4</v>
      </c>
      <c r="BL10" s="384">
        <f>BL106</f>
        <v>-0.14446503068007954</v>
      </c>
      <c r="BN10" s="383">
        <f t="shared" ref="BN10:BY10" si="14">BN106</f>
        <v>1.9770673709543301E-3</v>
      </c>
      <c r="BO10" s="383">
        <f t="shared" si="14"/>
        <v>-0.13820144421165692</v>
      </c>
      <c r="BP10" s="383">
        <f t="shared" si="14"/>
        <v>4.5520910456753876E-2</v>
      </c>
      <c r="BQ10" s="383">
        <f t="shared" si="14"/>
        <v>-0.25564840088453539</v>
      </c>
      <c r="BR10" s="383">
        <f t="shared" si="14"/>
        <v>-0.14431410722685875</v>
      </c>
      <c r="BS10" s="383">
        <f t="shared" si="14"/>
        <v>-0.18048287874090099</v>
      </c>
      <c r="BT10" s="383">
        <f t="shared" si="14"/>
        <v>-0.25297038000640526</v>
      </c>
      <c r="BU10" s="383">
        <f t="shared" si="14"/>
        <v>-0.18917457117714426</v>
      </c>
      <c r="BV10" s="383">
        <f t="shared" si="14"/>
        <v>-0.2798858892451408</v>
      </c>
      <c r="BW10" s="383">
        <f t="shared" si="14"/>
        <v>-0.33309601814049217</v>
      </c>
      <c r="BX10" s="383">
        <f t="shared" si="14"/>
        <v>-0.15143781082680219</v>
      </c>
      <c r="BY10" s="383">
        <f t="shared" si="14"/>
        <v>-9.2290523315446474E-2</v>
      </c>
      <c r="CA10" s="384">
        <f>CA106</f>
        <v>-0.16944809711207701</v>
      </c>
      <c r="CC10" s="383">
        <f>CC106</f>
        <v>-0.26004358377737008</v>
      </c>
      <c r="CE10" s="385">
        <f>CE106</f>
        <v>9094960</v>
      </c>
      <c r="CF10" s="386"/>
      <c r="CG10" s="387">
        <f>AW10/CE10</f>
        <v>0.45596714967828567</v>
      </c>
      <c r="CH10" s="376"/>
      <c r="CI10" s="376"/>
      <c r="CJ10" s="376"/>
    </row>
    <row r="11" spans="2:161" s="366" customFormat="1" ht="15" thickBot="1">
      <c r="C11" s="390" t="s">
        <v>3460</v>
      </c>
      <c r="F11" s="381">
        <f>F132</f>
        <v>550050.21333223337</v>
      </c>
      <c r="G11" s="381">
        <f t="shared" ref="G11:Q11" si="15">G132</f>
        <v>465159.86278021475</v>
      </c>
      <c r="H11" s="381">
        <f t="shared" si="15"/>
        <v>385832.87012212491</v>
      </c>
      <c r="I11" s="381">
        <f t="shared" si="15"/>
        <v>435890.82968520036</v>
      </c>
      <c r="J11" s="381">
        <f t="shared" si="15"/>
        <v>568377.93172751612</v>
      </c>
      <c r="K11" s="381">
        <f t="shared" si="15"/>
        <v>524117.7757160163</v>
      </c>
      <c r="L11" s="381">
        <f t="shared" si="15"/>
        <v>452000.07122203335</v>
      </c>
      <c r="M11" s="381">
        <f t="shared" si="15"/>
        <v>323296.59013222926</v>
      </c>
      <c r="N11" s="381">
        <f t="shared" si="15"/>
        <v>280713.33726707631</v>
      </c>
      <c r="O11" s="381">
        <f t="shared" si="15"/>
        <v>343216.08670672326</v>
      </c>
      <c r="P11" s="381">
        <f t="shared" si="15"/>
        <v>380516.62638072908</v>
      </c>
      <c r="Q11" s="381">
        <f t="shared" si="15"/>
        <v>342898.72106301767</v>
      </c>
      <c r="R11" s="382"/>
      <c r="S11" s="381">
        <f>S132</f>
        <v>5052070.9161351155</v>
      </c>
      <c r="T11" s="382"/>
      <c r="U11" s="381">
        <f t="shared" ref="U11:AF11" si="16">U132</f>
        <v>311086.67171703168</v>
      </c>
      <c r="V11" s="381">
        <f t="shared" si="16"/>
        <v>233452.62675374356</v>
      </c>
      <c r="W11" s="381">
        <f t="shared" si="16"/>
        <v>241879.51234848099</v>
      </c>
      <c r="X11" s="381">
        <f t="shared" si="16"/>
        <v>270131.44361521833</v>
      </c>
      <c r="Y11" s="381">
        <f t="shared" si="16"/>
        <v>358612.16698714049</v>
      </c>
      <c r="Z11" s="381">
        <f t="shared" si="16"/>
        <v>386995.69112591748</v>
      </c>
      <c r="AA11" s="381">
        <f t="shared" si="16"/>
        <v>345332.43831267097</v>
      </c>
      <c r="AB11" s="381">
        <f t="shared" si="16"/>
        <v>223633.25503550129</v>
      </c>
      <c r="AC11" s="381">
        <f t="shared" si="16"/>
        <v>212963.91655053952</v>
      </c>
      <c r="AD11" s="381">
        <f t="shared" si="16"/>
        <v>226933.30392571707</v>
      </c>
      <c r="AE11" s="381">
        <f t="shared" si="16"/>
        <v>239459.718565455</v>
      </c>
      <c r="AF11" s="381">
        <f t="shared" si="16"/>
        <v>253904.01966190041</v>
      </c>
      <c r="AG11" s="382"/>
      <c r="AH11" s="381">
        <f>AH132</f>
        <v>3304384.7645993172</v>
      </c>
      <c r="AI11" s="382"/>
      <c r="AJ11" s="381">
        <f t="shared" ref="AJ11:AU11" si="17">AJ132</f>
        <v>236721.52025303949</v>
      </c>
      <c r="AK11" s="381">
        <f t="shared" si="17"/>
        <v>192098.24937986751</v>
      </c>
      <c r="AL11" s="381">
        <f t="shared" si="17"/>
        <v>209856.6231062772</v>
      </c>
      <c r="AM11" s="381">
        <f t="shared" si="17"/>
        <v>201351.6849956899</v>
      </c>
      <c r="AN11" s="381">
        <f t="shared" si="17"/>
        <v>274760.95539883041</v>
      </c>
      <c r="AO11" s="381">
        <f t="shared" si="17"/>
        <v>365767.32121805055</v>
      </c>
      <c r="AP11" s="381">
        <f t="shared" si="17"/>
        <v>276013.50033702602</v>
      </c>
      <c r="AQ11" s="381">
        <f t="shared" si="17"/>
        <v>203347.85973666201</v>
      </c>
      <c r="AR11" s="381">
        <f t="shared" si="17"/>
        <v>174198.0597058105</v>
      </c>
      <c r="AS11" s="381">
        <f t="shared" si="17"/>
        <v>174328.43914609394</v>
      </c>
      <c r="AT11" s="381">
        <f t="shared" si="17"/>
        <v>198602.1135462099</v>
      </c>
      <c r="AU11" s="381">
        <f t="shared" si="17"/>
        <v>277694.44345757668</v>
      </c>
      <c r="AV11" s="382"/>
      <c r="AW11" s="381">
        <f>AW132</f>
        <v>2784740.7702811342</v>
      </c>
      <c r="AY11" s="383">
        <f>AY132</f>
        <v>-0.43443950356377081</v>
      </c>
      <c r="AZ11" s="383">
        <f t="shared" ref="AZ11:BJ11" si="18">AZ132</f>
        <v>-0.49812388076989239</v>
      </c>
      <c r="BA11" s="383">
        <f t="shared" si="18"/>
        <v>-0.37309770349032056</v>
      </c>
      <c r="BB11" s="383">
        <f t="shared" si="18"/>
        <v>-0.38027729601398857</v>
      </c>
      <c r="BC11" s="383">
        <f t="shared" si="18"/>
        <v>-0.36906036112770585</v>
      </c>
      <c r="BD11" s="383">
        <f t="shared" si="18"/>
        <v>-0.26162456406438678</v>
      </c>
      <c r="BE11" s="383">
        <f t="shared" si="18"/>
        <v>-0.23599030110985239</v>
      </c>
      <c r="BF11" s="383">
        <f t="shared" si="18"/>
        <v>-0.30827215052273016</v>
      </c>
      <c r="BG11" s="383">
        <f t="shared" si="18"/>
        <v>-0.24134735234214619</v>
      </c>
      <c r="BH11" s="383">
        <f t="shared" si="18"/>
        <v>-0.33880341652041895</v>
      </c>
      <c r="BI11" s="383">
        <f t="shared" si="18"/>
        <v>-0.37069840852141484</v>
      </c>
      <c r="BJ11" s="383">
        <f t="shared" si="18"/>
        <v>-0.25953640516717436</v>
      </c>
      <c r="BL11" s="384">
        <f>BL132</f>
        <v>-0.34593460395698394</v>
      </c>
      <c r="BN11" s="383">
        <f t="shared" ref="BN11:BY11" si="19">BN132</f>
        <v>-0.23904962258118106</v>
      </c>
      <c r="BO11" s="383">
        <f t="shared" si="19"/>
        <v>-0.1771424804634926</v>
      </c>
      <c r="BP11" s="383">
        <f t="shared" si="19"/>
        <v>-0.1323919042637548</v>
      </c>
      <c r="BQ11" s="383">
        <f t="shared" si="19"/>
        <v>-0.2546158925411881</v>
      </c>
      <c r="BR11" s="383">
        <f t="shared" si="19"/>
        <v>-0.23382143526467941</v>
      </c>
      <c r="BS11" s="383">
        <f t="shared" si="19"/>
        <v>-5.4854279762406498E-2</v>
      </c>
      <c r="BT11" s="383">
        <f t="shared" si="19"/>
        <v>-0.20073103561989211</v>
      </c>
      <c r="BU11" s="383">
        <f t="shared" si="19"/>
        <v>-9.0708313017306044E-2</v>
      </c>
      <c r="BV11" s="383">
        <f t="shared" si="19"/>
        <v>-0.18203016488724885</v>
      </c>
      <c r="BW11" s="383">
        <f t="shared" si="19"/>
        <v>-0.23180760104229781</v>
      </c>
      <c r="BX11" s="383">
        <f t="shared" si="19"/>
        <v>-0.17062412527673998</v>
      </c>
      <c r="BY11" s="383">
        <f t="shared" si="19"/>
        <v>9.3698492159973237E-2</v>
      </c>
      <c r="CA11" s="384">
        <f>CA132</f>
        <v>-0.1572589245312036</v>
      </c>
      <c r="CC11" s="383">
        <f>CC132</f>
        <v>-0.49514710343390467</v>
      </c>
      <c r="CE11" s="385">
        <f>CE132</f>
        <v>9579119</v>
      </c>
      <c r="CF11" s="386"/>
      <c r="CG11" s="387">
        <f>AW11/CE11</f>
        <v>0.29070948698738724</v>
      </c>
      <c r="CH11" s="376"/>
      <c r="CI11" s="376"/>
      <c r="CJ11" s="376"/>
    </row>
    <row r="12" spans="2:161" s="366" customFormat="1" ht="15" thickBot="1">
      <c r="C12" s="382" t="s">
        <v>1882</v>
      </c>
      <c r="F12" s="391">
        <f>SUM(F8:F11)</f>
        <v>1654462.9528930378</v>
      </c>
      <c r="G12" s="391">
        <f t="shared" ref="G12:S12" si="20">SUM(G8:G11)</f>
        <v>1458712.6515319506</v>
      </c>
      <c r="H12" s="391">
        <f t="shared" si="20"/>
        <v>1302112.4862005622</v>
      </c>
      <c r="I12" s="391">
        <f t="shared" si="20"/>
        <v>1559117.0608778512</v>
      </c>
      <c r="J12" s="391">
        <f t="shared" si="20"/>
        <v>2003366.5318825045</v>
      </c>
      <c r="K12" s="391">
        <f t="shared" si="20"/>
        <v>1869721.7952309733</v>
      </c>
      <c r="L12" s="391">
        <f t="shared" si="20"/>
        <v>1724936.8866933032</v>
      </c>
      <c r="M12" s="391">
        <f t="shared" si="20"/>
        <v>1404684.6753052911</v>
      </c>
      <c r="N12" s="391">
        <f t="shared" si="20"/>
        <v>1325849.5145919544</v>
      </c>
      <c r="O12" s="391">
        <f t="shared" si="20"/>
        <v>1586381.3731173582</v>
      </c>
      <c r="P12" s="391">
        <f t="shared" si="20"/>
        <v>1582064.107785637</v>
      </c>
      <c r="Q12" s="391">
        <f t="shared" si="20"/>
        <v>1306335.9528360637</v>
      </c>
      <c r="R12" s="382"/>
      <c r="S12" s="391">
        <f t="shared" si="20"/>
        <v>18777745.98894649</v>
      </c>
      <c r="T12" s="382"/>
      <c r="U12" s="391">
        <f t="shared" ref="U12:AF12" si="21">SUM(U8:U11)</f>
        <v>1294208.8733301873</v>
      </c>
      <c r="V12" s="391">
        <f t="shared" si="21"/>
        <v>1056515.0888961947</v>
      </c>
      <c r="W12" s="391">
        <f t="shared" si="21"/>
        <v>1059060.0631566518</v>
      </c>
      <c r="X12" s="391">
        <f t="shared" si="21"/>
        <v>1142788.9650561095</v>
      </c>
      <c r="Y12" s="391">
        <f t="shared" si="21"/>
        <v>1533133.5350604092</v>
      </c>
      <c r="Z12" s="391">
        <f t="shared" si="21"/>
        <v>1623874.5065770245</v>
      </c>
      <c r="AA12" s="391">
        <f t="shared" si="21"/>
        <v>1370853.4852415998</v>
      </c>
      <c r="AB12" s="391">
        <f t="shared" si="21"/>
        <v>1099478.5308507427</v>
      </c>
      <c r="AC12" s="391">
        <f t="shared" si="21"/>
        <v>1105153.0289733827</v>
      </c>
      <c r="AD12" s="391">
        <f t="shared" si="21"/>
        <v>1202502.5737315128</v>
      </c>
      <c r="AE12" s="391">
        <f t="shared" si="21"/>
        <v>1150005.3556259063</v>
      </c>
      <c r="AF12" s="391">
        <f t="shared" si="21"/>
        <v>1069196.8604838378</v>
      </c>
      <c r="AG12" s="382"/>
      <c r="AH12" s="391">
        <f>SUM(AH8:AH11)</f>
        <v>14706770.866983561</v>
      </c>
      <c r="AI12" s="382"/>
      <c r="AJ12" s="391">
        <f t="shared" ref="AJ12:AU12" si="22">SUM(AJ8:AJ11)</f>
        <v>1020464.9772646956</v>
      </c>
      <c r="AK12" s="391">
        <f t="shared" si="22"/>
        <v>894921.19695226452</v>
      </c>
      <c r="AL12" s="391">
        <f t="shared" si="22"/>
        <v>966793.99469033931</v>
      </c>
      <c r="AM12" s="391">
        <f t="shared" si="22"/>
        <v>883649.9609275891</v>
      </c>
      <c r="AN12" s="391">
        <f t="shared" si="22"/>
        <v>1399466.0292960068</v>
      </c>
      <c r="AO12" s="391">
        <f t="shared" si="22"/>
        <v>1690441.9210255472</v>
      </c>
      <c r="AP12" s="391">
        <f t="shared" si="22"/>
        <v>1283945.3482379767</v>
      </c>
      <c r="AQ12" s="391">
        <f t="shared" si="22"/>
        <v>1133183.6930720774</v>
      </c>
      <c r="AR12" s="391">
        <f t="shared" si="22"/>
        <v>1065479.6503531071</v>
      </c>
      <c r="AS12" s="391">
        <f t="shared" si="22"/>
        <v>1012064.6645013122</v>
      </c>
      <c r="AT12" s="391">
        <f t="shared" si="22"/>
        <v>1123093.0830995131</v>
      </c>
      <c r="AU12" s="391">
        <f t="shared" si="22"/>
        <v>1291985.1174300502</v>
      </c>
      <c r="AV12" s="382"/>
      <c r="AW12" s="391">
        <f>SUM(AW8:AW11)</f>
        <v>13765489.636850478</v>
      </c>
      <c r="AY12" s="392">
        <f>AY134</f>
        <v>-0.21774683980254772</v>
      </c>
      <c r="AZ12" s="392">
        <f t="shared" ref="AZ12:BJ12" si="23">AZ134</f>
        <v>-0.27572089829574392</v>
      </c>
      <c r="BA12" s="392">
        <f t="shared" si="23"/>
        <v>-0.18666008169011078</v>
      </c>
      <c r="BB12" s="392">
        <f t="shared" si="23"/>
        <v>-0.26702811884268068</v>
      </c>
      <c r="BC12" s="392">
        <f t="shared" si="23"/>
        <v>-0.23472139987295851</v>
      </c>
      <c r="BD12" s="392">
        <f t="shared" si="23"/>
        <v>-0.13148870023391795</v>
      </c>
      <c r="BE12" s="392">
        <f t="shared" si="23"/>
        <v>-0.20527325039148522</v>
      </c>
      <c r="BF12" s="392">
        <f t="shared" si="23"/>
        <v>-0.21727733620231568</v>
      </c>
      <c r="BG12" s="392">
        <f t="shared" si="23"/>
        <v>-0.16645666283363481</v>
      </c>
      <c r="BH12" s="392">
        <f t="shared" si="23"/>
        <v>-0.24198393015135752</v>
      </c>
      <c r="BI12" s="392">
        <f t="shared" si="23"/>
        <v>-0.27309813175931852</v>
      </c>
      <c r="BJ12" s="392">
        <f t="shared" si="23"/>
        <v>-0.18152994399135627</v>
      </c>
      <c r="BL12" s="393">
        <f>BL134</f>
        <v>-0.21679785871846938</v>
      </c>
      <c r="BN12" s="392">
        <f t="shared" ref="BN12:BY12" si="24">BN134</f>
        <v>-0.21151446393742357</v>
      </c>
      <c r="BO12" s="392">
        <f t="shared" si="24"/>
        <v>-0.15294991395982543</v>
      </c>
      <c r="BP12" s="392">
        <f t="shared" si="24"/>
        <v>-8.712071361779325E-2</v>
      </c>
      <c r="BQ12" s="392">
        <f t="shared" si="24"/>
        <v>-0.22676015612016082</v>
      </c>
      <c r="BR12" s="392">
        <f t="shared" si="24"/>
        <v>-8.7185820874458531E-2</v>
      </c>
      <c r="BS12" s="392">
        <f t="shared" si="24"/>
        <v>4.0992954922877856E-2</v>
      </c>
      <c r="BT12" s="392">
        <f t="shared" si="24"/>
        <v>-6.3397101104722686E-2</v>
      </c>
      <c r="BU12" s="392">
        <f t="shared" si="24"/>
        <v>3.0655589241251145E-2</v>
      </c>
      <c r="BV12" s="392">
        <f t="shared" si="24"/>
        <v>-3.5898538555452192E-2</v>
      </c>
      <c r="BW12" s="392">
        <f t="shared" si="24"/>
        <v>-0.15836798472642633</v>
      </c>
      <c r="BX12" s="392">
        <f t="shared" si="24"/>
        <v>-2.3401867125867257E-2</v>
      </c>
      <c r="BY12" s="392">
        <f t="shared" si="24"/>
        <v>0.20836972608149537</v>
      </c>
      <c r="CA12" s="393">
        <f>CA134</f>
        <v>-6.400325663917443E-2</v>
      </c>
      <c r="CC12" s="392">
        <f>CC134</f>
        <v>-0.21909093511531891</v>
      </c>
      <c r="CE12" s="394">
        <f>SUM(CE8:CE11)</f>
        <v>34844095</v>
      </c>
      <c r="CF12" s="386"/>
      <c r="CG12" s="395">
        <f>AW12/CE12</f>
        <v>0.39505946809209647</v>
      </c>
      <c r="CH12" s="376"/>
      <c r="CI12" s="376"/>
      <c r="CJ12" s="376"/>
    </row>
    <row r="13" spans="2:161" s="366" customFormat="1">
      <c r="BL13" s="378"/>
      <c r="CA13" s="378"/>
      <c r="CE13" s="386"/>
      <c r="CF13" s="386"/>
      <c r="CG13" s="386"/>
      <c r="CH13" s="376"/>
      <c r="CI13" s="376"/>
      <c r="CJ13" s="376"/>
    </row>
    <row r="14" spans="2:161">
      <c r="B14" s="361">
        <v>1</v>
      </c>
      <c r="C14" s="380" t="s">
        <v>1476</v>
      </c>
      <c r="D14" s="396" t="s">
        <v>3461</v>
      </c>
      <c r="E14" s="397"/>
      <c r="F14" s="398">
        <f t="shared" ref="F14:F39" si="25">(CL14/CM14)*100</f>
        <v>4418.3673469387759</v>
      </c>
      <c r="G14" s="398">
        <f t="shared" ref="G14:G39" si="26">(CN14/CO14)*100</f>
        <v>3241.4965986394554</v>
      </c>
      <c r="H14" s="398">
        <f t="shared" ref="H14:H39" si="27">(CP14/CQ14)*100</f>
        <v>3409.2970521541952</v>
      </c>
      <c r="I14" s="398">
        <f t="shared" ref="I14:I39" si="28">(CR14/CS14)*100</f>
        <v>4461.4512471655325</v>
      </c>
      <c r="J14" s="398">
        <f t="shared" ref="J14:J39" si="29">(CT14/CU14)*100</f>
        <v>5073.6961451247162</v>
      </c>
      <c r="K14" s="398">
        <f t="shared" ref="K14:K39" si="30">(CV14/CW14)*100</f>
        <v>3989.795918367347</v>
      </c>
      <c r="L14" s="398">
        <f t="shared" ref="L14:L39" si="31">(CX14/CY14)*100</f>
        <v>6544.2176870748299</v>
      </c>
      <c r="M14" s="398">
        <f t="shared" ref="M14:M39" si="32">(CZ14/DA14)*100</f>
        <v>4385.4875283446709</v>
      </c>
      <c r="N14" s="398">
        <f t="shared" ref="N14:N39" si="33">(DB14/DC14)*100</f>
        <v>4353.7414965986391</v>
      </c>
      <c r="O14" s="398">
        <f t="shared" ref="O14:O39" si="34">(DD14/DE14)*100</f>
        <v>4225.6235827664395</v>
      </c>
      <c r="P14" s="398">
        <f t="shared" ref="P14:P39" si="35">(DF14/DG14)*100</f>
        <v>5346.9387755102043</v>
      </c>
      <c r="Q14" s="398">
        <f t="shared" ref="Q14:Q39" si="36">(DH14/DI14)*100</f>
        <v>4860.5442176870747</v>
      </c>
      <c r="R14" s="399"/>
      <c r="S14" s="398">
        <f t="shared" ref="S14:S39" si="37">SUM(F14:Q14)</f>
        <v>54310.657596371893</v>
      </c>
      <c r="T14" s="399"/>
      <c r="U14" s="398">
        <f t="shared" ref="U14:U39" si="38">(DJ14/DK14)*100</f>
        <v>5668.9342403628116</v>
      </c>
      <c r="V14" s="398">
        <f t="shared" ref="V14:V39" si="39">(DL14/DM14)*100</f>
        <v>3077.097505668934</v>
      </c>
      <c r="W14" s="398">
        <f t="shared" ref="W14:W39" si="40">(DN14/DO14)*100</f>
        <v>2089.5691609977325</v>
      </c>
      <c r="X14" s="398">
        <f t="shared" ref="X14:X39" si="41">(DP14/DQ14)*100</f>
        <v>1973.9229024943309</v>
      </c>
      <c r="Y14" s="398">
        <f t="shared" ref="Y14:Y39" si="42">(DR14/DS14)*100</f>
        <v>2229.0249433106574</v>
      </c>
      <c r="Z14" s="398">
        <f t="shared" ref="Z14:Z39" si="43">(DT14/DU14)*100</f>
        <v>2577.097505668934</v>
      </c>
      <c r="AA14" s="398">
        <f t="shared" ref="AA14:AA39" si="44">(DV14/DW14)*100</f>
        <v>3204.9999999999995</v>
      </c>
      <c r="AB14" s="398">
        <f t="shared" ref="AB14:AB39" si="45">(DX14/DY14)*100</f>
        <v>2009</v>
      </c>
      <c r="AC14" s="398">
        <f t="shared" ref="AC14:AC39" si="46">(DZ14/EA14)*100</f>
        <v>1056</v>
      </c>
      <c r="AD14" s="398">
        <f t="shared" ref="AD14:AD39" si="47">(EB14/EC14)*100</f>
        <v>1549</v>
      </c>
      <c r="AE14" s="398">
        <f t="shared" ref="AE14:AE39" si="48">(ED14/EE14)*100</f>
        <v>1280</v>
      </c>
      <c r="AF14" s="398">
        <f t="shared" ref="AF14:AF39" si="49">(EF14/EG14)*100</f>
        <v>1410</v>
      </c>
      <c r="AG14" s="399"/>
      <c r="AH14" s="398">
        <f t="shared" ref="AH14:AH39" si="50">SUM(U14:AF14)</f>
        <v>28124.646258503402</v>
      </c>
      <c r="AI14" s="399"/>
      <c r="AJ14" s="398">
        <f t="shared" ref="AJ14:AJ39" si="51">(EH14/EI14)*100</f>
        <v>1436</v>
      </c>
      <c r="AK14" s="398">
        <f t="shared" ref="AK14:AK39" si="52">(EJ14/EK14)*100</f>
        <v>1055</v>
      </c>
      <c r="AL14" s="398">
        <f t="shared" ref="AL14:AL39" si="53">(EL14/EM14)*100</f>
        <v>1241</v>
      </c>
      <c r="AM14" s="398">
        <f t="shared" ref="AM14:AM39" si="54">(EN14/EO14)*100</f>
        <v>1074</v>
      </c>
      <c r="AN14" s="398">
        <f t="shared" ref="AN14:AN39" si="55">(EP14/EQ14)*100</f>
        <v>1187</v>
      </c>
      <c r="AO14" s="398">
        <f t="shared" ref="AO14:AO39" si="56">(ER14/ES14)*100</f>
        <v>1575</v>
      </c>
      <c r="AP14" s="398">
        <f t="shared" ref="AP14:AP39" si="57">(ET14/EU14)*100</f>
        <v>1707</v>
      </c>
      <c r="AQ14" s="398">
        <f t="shared" ref="AQ14:AQ39" si="58">(EV14/EW14)*100</f>
        <v>451</v>
      </c>
      <c r="AR14" s="398">
        <f t="shared" ref="AR14:AR39" si="59">(EX14/EY14)*100</f>
        <v>1007</v>
      </c>
      <c r="AS14" s="398">
        <f t="shared" ref="AS14:AS39" si="60">(EZ14/FA14)*100</f>
        <v>896.00000000000011</v>
      </c>
      <c r="AT14" s="398">
        <f t="shared" ref="AT14:AT39" si="61">(FB14/FC14)*100</f>
        <v>1255</v>
      </c>
      <c r="AU14" s="398">
        <f t="shared" ref="AU14:AU39" si="62">(FD14/FE14)*100</f>
        <v>1528</v>
      </c>
      <c r="AV14" s="399"/>
      <c r="AW14" s="398">
        <f t="shared" ref="AW14:AW39" si="63">SUM(AJ14:AU14)</f>
        <v>14412</v>
      </c>
      <c r="AX14" s="400"/>
      <c r="AY14" s="401">
        <f t="shared" ref="AY14:BJ35" si="64">(U14-F14)/F14</f>
        <v>0.28303823453938914</v>
      </c>
      <c r="AZ14" s="401">
        <f t="shared" si="64"/>
        <v>-5.0717033927946811E-2</v>
      </c>
      <c r="BA14" s="401">
        <f t="shared" si="64"/>
        <v>-0.38709677419354838</v>
      </c>
      <c r="BB14" s="401">
        <f t="shared" si="64"/>
        <v>-0.55756035578144858</v>
      </c>
      <c r="BC14" s="401">
        <f t="shared" si="64"/>
        <v>-0.56067039106145256</v>
      </c>
      <c r="BD14" s="401">
        <f t="shared" si="64"/>
        <v>-0.35407786302926975</v>
      </c>
      <c r="BE14" s="401">
        <f t="shared" si="64"/>
        <v>-0.51025467775467781</v>
      </c>
      <c r="BF14" s="401">
        <f t="shared" si="64"/>
        <v>-0.54189813857290581</v>
      </c>
      <c r="BG14" s="401">
        <f t="shared" si="64"/>
        <v>-0.75744999999999996</v>
      </c>
      <c r="BH14" s="401">
        <f t="shared" si="64"/>
        <v>-0.63342688489401655</v>
      </c>
      <c r="BI14" s="401">
        <f t="shared" si="64"/>
        <v>-0.7606106870229008</v>
      </c>
      <c r="BJ14" s="401">
        <f t="shared" si="64"/>
        <v>-0.70990902729181249</v>
      </c>
      <c r="BL14" s="402">
        <f t="shared" ref="BL14:BL40" si="65">(AH14-S14)/S14</f>
        <v>-0.48215235272013701</v>
      </c>
      <c r="BN14" s="401">
        <f t="shared" ref="BN14:BY35" si="66">(AJ14-U14)/U14</f>
        <v>-0.74668959999999995</v>
      </c>
      <c r="BO14" s="401">
        <f t="shared" si="66"/>
        <v>-0.65714443625644803</v>
      </c>
      <c r="BP14" s="401">
        <f t="shared" si="66"/>
        <v>-0.40609766684753124</v>
      </c>
      <c r="BQ14" s="401">
        <f t="shared" si="66"/>
        <v>-0.45590580126364155</v>
      </c>
      <c r="BR14" s="401">
        <f t="shared" si="66"/>
        <v>-0.46748016276703963</v>
      </c>
      <c r="BS14" s="401">
        <f t="shared" si="66"/>
        <v>-0.3888473383194016</v>
      </c>
      <c r="BT14" s="401">
        <f t="shared" si="66"/>
        <v>-0.46739469578783144</v>
      </c>
      <c r="BU14" s="401">
        <f t="shared" si="66"/>
        <v>-0.77551020408163263</v>
      </c>
      <c r="BV14" s="401">
        <f t="shared" si="66"/>
        <v>-4.6401515151515152E-2</v>
      </c>
      <c r="BW14" s="401">
        <f t="shared" si="66"/>
        <v>-0.42156229825693986</v>
      </c>
      <c r="BX14" s="401">
        <f t="shared" si="66"/>
        <v>-1.953125E-2</v>
      </c>
      <c r="BY14" s="401">
        <f t="shared" si="66"/>
        <v>8.3687943262411343E-2</v>
      </c>
      <c r="CA14" s="402">
        <f t="shared" ref="CA14:CA40" si="67">(AW14-AH14)/AH14</f>
        <v>-0.48756688821845806</v>
      </c>
      <c r="CC14" s="401">
        <f t="shared" ref="CC14:CC40" si="68">(AU14-F14)/F14</f>
        <v>-0.65417090069284067</v>
      </c>
      <c r="CE14" s="403">
        <v>124044</v>
      </c>
      <c r="CF14" s="361"/>
      <c r="CG14" s="387">
        <f t="shared" ref="CG14:CG40" si="69">AW14/CE14</f>
        <v>0.11618457966528006</v>
      </c>
      <c r="CH14" s="376"/>
      <c r="CI14" s="376"/>
      <c r="CJ14" s="376"/>
      <c r="CK14" s="404"/>
      <c r="CL14" s="405">
        <v>3897</v>
      </c>
      <c r="CM14" s="406">
        <v>88.2</v>
      </c>
      <c r="CN14" s="405">
        <v>2859</v>
      </c>
      <c r="CO14" s="406">
        <v>88.2</v>
      </c>
      <c r="CP14" s="405">
        <v>3007</v>
      </c>
      <c r="CQ14" s="406">
        <v>88.2</v>
      </c>
      <c r="CR14" s="405">
        <v>3935</v>
      </c>
      <c r="CS14" s="406">
        <v>88.2</v>
      </c>
      <c r="CT14" s="405">
        <v>4475</v>
      </c>
      <c r="CU14" s="406">
        <v>88.2</v>
      </c>
      <c r="CV14" s="405">
        <v>3519</v>
      </c>
      <c r="CW14" s="406">
        <v>88.2</v>
      </c>
      <c r="CX14" s="405">
        <v>5772</v>
      </c>
      <c r="CY14" s="406">
        <v>88.2</v>
      </c>
      <c r="CZ14" s="405">
        <v>3868</v>
      </c>
      <c r="DA14" s="406">
        <v>88.2</v>
      </c>
      <c r="DB14" s="405">
        <v>3840</v>
      </c>
      <c r="DC14" s="406">
        <v>88.2</v>
      </c>
      <c r="DD14" s="405">
        <v>3727</v>
      </c>
      <c r="DE14" s="406">
        <v>88.2</v>
      </c>
      <c r="DF14" s="405">
        <v>4716</v>
      </c>
      <c r="DG14" s="406">
        <v>88.2</v>
      </c>
      <c r="DH14" s="405">
        <v>4287</v>
      </c>
      <c r="DI14" s="406">
        <v>88.2</v>
      </c>
      <c r="DJ14" s="405">
        <v>5000</v>
      </c>
      <c r="DK14" s="406">
        <v>88.2</v>
      </c>
      <c r="DL14" s="405">
        <v>2714</v>
      </c>
      <c r="DM14" s="406">
        <v>88.2</v>
      </c>
      <c r="DN14" s="405">
        <v>1843</v>
      </c>
      <c r="DO14" s="406">
        <v>88.2</v>
      </c>
      <c r="DP14" s="405">
        <v>1741</v>
      </c>
      <c r="DQ14" s="406">
        <v>88.2</v>
      </c>
      <c r="DR14" s="405">
        <v>1966</v>
      </c>
      <c r="DS14" s="406">
        <v>88.2</v>
      </c>
      <c r="DT14" s="405">
        <v>2273</v>
      </c>
      <c r="DU14" s="406">
        <v>88.2</v>
      </c>
      <c r="DV14" s="405">
        <v>3205</v>
      </c>
      <c r="DW14" s="406">
        <v>100</v>
      </c>
      <c r="DX14" s="405">
        <v>2009</v>
      </c>
      <c r="DY14" s="406">
        <v>100</v>
      </c>
      <c r="DZ14" s="405">
        <v>1056</v>
      </c>
      <c r="EA14" s="406">
        <v>100</v>
      </c>
      <c r="EB14" s="405">
        <v>1549</v>
      </c>
      <c r="EC14" s="406">
        <v>100</v>
      </c>
      <c r="ED14" s="405">
        <v>1280</v>
      </c>
      <c r="EE14" s="406">
        <v>100</v>
      </c>
      <c r="EF14" s="405">
        <v>1410</v>
      </c>
      <c r="EG14" s="406">
        <v>100</v>
      </c>
      <c r="EH14" s="405">
        <v>1436</v>
      </c>
      <c r="EI14" s="406">
        <v>100</v>
      </c>
      <c r="EJ14" s="405">
        <v>1055</v>
      </c>
      <c r="EK14" s="406">
        <v>100</v>
      </c>
      <c r="EL14" s="405">
        <v>1241</v>
      </c>
      <c r="EM14" s="406">
        <v>100</v>
      </c>
      <c r="EN14" s="405">
        <v>1074</v>
      </c>
      <c r="EO14" s="406">
        <v>100</v>
      </c>
      <c r="EP14" s="405">
        <v>1187</v>
      </c>
      <c r="EQ14" s="406">
        <v>100</v>
      </c>
      <c r="ER14" s="405">
        <v>1575</v>
      </c>
      <c r="ES14" s="406">
        <v>100</v>
      </c>
      <c r="ET14" s="405">
        <v>1707</v>
      </c>
      <c r="EU14" s="406">
        <v>100</v>
      </c>
      <c r="EV14" s="405">
        <v>451</v>
      </c>
      <c r="EW14" s="406">
        <v>100</v>
      </c>
      <c r="EX14" s="405">
        <v>1007</v>
      </c>
      <c r="EY14" s="406">
        <v>100</v>
      </c>
      <c r="EZ14" s="405">
        <v>896</v>
      </c>
      <c r="FA14" s="406">
        <v>100</v>
      </c>
      <c r="FB14" s="405">
        <v>1255</v>
      </c>
      <c r="FC14" s="406">
        <v>100</v>
      </c>
      <c r="FD14" s="405">
        <v>1528</v>
      </c>
      <c r="FE14" s="406">
        <v>100</v>
      </c>
    </row>
    <row r="15" spans="2:161">
      <c r="B15" s="361">
        <f>B14+1</f>
        <v>2</v>
      </c>
      <c r="C15" s="380" t="s">
        <v>1476</v>
      </c>
      <c r="D15" s="396" t="s">
        <v>3462</v>
      </c>
      <c r="E15" s="397"/>
      <c r="F15" s="398">
        <f t="shared" si="25"/>
        <v>3698.5698569856986</v>
      </c>
      <c r="G15" s="398">
        <f t="shared" si="26"/>
        <v>2376.2376237623762</v>
      </c>
      <c r="H15" s="398">
        <f t="shared" si="27"/>
        <v>2497.249724972497</v>
      </c>
      <c r="I15" s="398">
        <f t="shared" si="28"/>
        <v>2510.4510451045103</v>
      </c>
      <c r="J15" s="398">
        <f t="shared" si="29"/>
        <v>3907.590759075907</v>
      </c>
      <c r="K15" s="398">
        <f t="shared" si="30"/>
        <v>5643.5643564356433</v>
      </c>
      <c r="L15" s="398">
        <f t="shared" si="31"/>
        <v>4000</v>
      </c>
      <c r="M15" s="398">
        <f t="shared" si="32"/>
        <v>3547</v>
      </c>
      <c r="N15" s="398">
        <f t="shared" si="33"/>
        <v>4169</v>
      </c>
      <c r="O15" s="398">
        <f t="shared" si="34"/>
        <v>4836</v>
      </c>
      <c r="P15" s="398">
        <f t="shared" si="35"/>
        <v>4877</v>
      </c>
      <c r="Q15" s="398">
        <f t="shared" si="36"/>
        <v>4145</v>
      </c>
      <c r="R15" s="399"/>
      <c r="S15" s="398">
        <f t="shared" si="37"/>
        <v>46207.66336633663</v>
      </c>
      <c r="T15" s="399"/>
      <c r="U15" s="398">
        <f t="shared" si="38"/>
        <v>3328</v>
      </c>
      <c r="V15" s="398">
        <f t="shared" si="39"/>
        <v>2435</v>
      </c>
      <c r="W15" s="398">
        <f t="shared" si="40"/>
        <v>2996</v>
      </c>
      <c r="X15" s="398">
        <f t="shared" si="41"/>
        <v>2593</v>
      </c>
      <c r="Y15" s="398">
        <f t="shared" si="42"/>
        <v>4216</v>
      </c>
      <c r="Z15" s="398">
        <f t="shared" si="43"/>
        <v>4902</v>
      </c>
      <c r="AA15" s="398">
        <f t="shared" si="44"/>
        <v>4597</v>
      </c>
      <c r="AB15" s="398">
        <f t="shared" si="45"/>
        <v>2205</v>
      </c>
      <c r="AC15" s="398">
        <f t="shared" si="46"/>
        <v>4314</v>
      </c>
      <c r="AD15" s="398">
        <f t="shared" si="47"/>
        <v>4288</v>
      </c>
      <c r="AE15" s="398">
        <f t="shared" si="48"/>
        <v>4216</v>
      </c>
      <c r="AF15" s="398">
        <f t="shared" si="49"/>
        <v>3845.0000000000005</v>
      </c>
      <c r="AG15" s="399"/>
      <c r="AH15" s="398">
        <f t="shared" si="50"/>
        <v>43935</v>
      </c>
      <c r="AI15" s="399"/>
      <c r="AJ15" s="398">
        <f t="shared" si="51"/>
        <v>2838</v>
      </c>
      <c r="AK15" s="398">
        <f t="shared" si="52"/>
        <v>3021</v>
      </c>
      <c r="AL15" s="398">
        <f t="shared" si="53"/>
        <v>3910</v>
      </c>
      <c r="AM15" s="398">
        <f t="shared" si="54"/>
        <v>3333</v>
      </c>
      <c r="AN15" s="398">
        <f t="shared" si="55"/>
        <v>4117</v>
      </c>
      <c r="AO15" s="398">
        <f t="shared" si="56"/>
        <v>6672</v>
      </c>
      <c r="AP15" s="398">
        <f t="shared" si="57"/>
        <v>2329</v>
      </c>
      <c r="AQ15" s="398">
        <f t="shared" si="58"/>
        <v>3175</v>
      </c>
      <c r="AR15" s="398">
        <f t="shared" si="59"/>
        <v>5857</v>
      </c>
      <c r="AS15" s="398">
        <f t="shared" si="60"/>
        <v>4512</v>
      </c>
      <c r="AT15" s="398">
        <f t="shared" si="61"/>
        <v>4935</v>
      </c>
      <c r="AU15" s="398">
        <f t="shared" si="62"/>
        <v>4015</v>
      </c>
      <c r="AV15" s="399"/>
      <c r="AW15" s="398">
        <f t="shared" si="63"/>
        <v>48714</v>
      </c>
      <c r="AX15" s="400"/>
      <c r="AY15" s="401">
        <f t="shared" si="64"/>
        <v>-0.10019274241522903</v>
      </c>
      <c r="AZ15" s="401">
        <f t="shared" si="64"/>
        <v>2.4729166666666687E-2</v>
      </c>
      <c r="BA15" s="401">
        <f t="shared" si="64"/>
        <v>0.19971982378854639</v>
      </c>
      <c r="BB15" s="401">
        <f t="shared" si="64"/>
        <v>3.2882120946538196E-2</v>
      </c>
      <c r="BC15" s="401">
        <f t="shared" si="64"/>
        <v>7.8925675675675822E-2</v>
      </c>
      <c r="BD15" s="401">
        <f t="shared" si="64"/>
        <v>-0.13139999999999996</v>
      </c>
      <c r="BE15" s="401">
        <f t="shared" si="64"/>
        <v>0.14924999999999999</v>
      </c>
      <c r="BF15" s="401">
        <f t="shared" si="64"/>
        <v>-0.37834789963349308</v>
      </c>
      <c r="BG15" s="401">
        <f t="shared" si="64"/>
        <v>3.4780522907171985E-2</v>
      </c>
      <c r="BH15" s="401">
        <f t="shared" si="64"/>
        <v>-0.11331679073614558</v>
      </c>
      <c r="BI15" s="401">
        <f t="shared" si="64"/>
        <v>-0.13553413984006563</v>
      </c>
      <c r="BJ15" s="401">
        <f t="shared" si="64"/>
        <v>-7.2376357056694707E-2</v>
      </c>
      <c r="BL15" s="402">
        <f t="shared" si="65"/>
        <v>-4.9183689474164557E-2</v>
      </c>
      <c r="BN15" s="401">
        <f t="shared" si="66"/>
        <v>-0.14723557692307693</v>
      </c>
      <c r="BO15" s="401">
        <f t="shared" si="66"/>
        <v>0.24065708418891171</v>
      </c>
      <c r="BP15" s="401">
        <f t="shared" si="66"/>
        <v>0.30507343124165553</v>
      </c>
      <c r="BQ15" s="401">
        <f t="shared" si="66"/>
        <v>0.28538372541457768</v>
      </c>
      <c r="BR15" s="401">
        <f t="shared" si="66"/>
        <v>-2.3481973434535106E-2</v>
      </c>
      <c r="BS15" s="401">
        <f t="shared" si="66"/>
        <v>0.36107711138310894</v>
      </c>
      <c r="BT15" s="401">
        <f t="shared" si="66"/>
        <v>-0.49336523819882533</v>
      </c>
      <c r="BU15" s="401">
        <f t="shared" si="66"/>
        <v>0.4399092970521542</v>
      </c>
      <c r="BV15" s="401">
        <f t="shared" si="66"/>
        <v>0.35767269355586462</v>
      </c>
      <c r="BW15" s="401">
        <f t="shared" si="66"/>
        <v>5.2238805970149252E-2</v>
      </c>
      <c r="BX15" s="401">
        <f t="shared" si="66"/>
        <v>0.17054079696394686</v>
      </c>
      <c r="BY15" s="401">
        <f t="shared" si="66"/>
        <v>4.4213263979193632E-2</v>
      </c>
      <c r="CA15" s="402">
        <f t="shared" si="67"/>
        <v>0.10877432570843291</v>
      </c>
      <c r="CC15" s="401">
        <f t="shared" si="68"/>
        <v>8.5554729327781076E-2</v>
      </c>
      <c r="CE15" s="403">
        <v>113569</v>
      </c>
      <c r="CF15" s="361"/>
      <c r="CG15" s="387">
        <f t="shared" si="69"/>
        <v>0.42893747413466704</v>
      </c>
      <c r="CH15" s="376"/>
      <c r="CI15" s="376"/>
      <c r="CJ15" s="376"/>
      <c r="CK15" s="404"/>
      <c r="CL15" s="405">
        <v>3362</v>
      </c>
      <c r="CM15" s="406">
        <v>90.9</v>
      </c>
      <c r="CN15" s="405">
        <v>2160</v>
      </c>
      <c r="CO15" s="406">
        <v>90.9</v>
      </c>
      <c r="CP15" s="405">
        <v>2270</v>
      </c>
      <c r="CQ15" s="406">
        <v>90.9</v>
      </c>
      <c r="CR15" s="405">
        <v>2282</v>
      </c>
      <c r="CS15" s="406">
        <v>90.9</v>
      </c>
      <c r="CT15" s="405">
        <v>3552</v>
      </c>
      <c r="CU15" s="406">
        <v>90.9</v>
      </c>
      <c r="CV15" s="405">
        <v>5130</v>
      </c>
      <c r="CW15" s="406">
        <v>90.9</v>
      </c>
      <c r="CX15" s="405">
        <v>4000</v>
      </c>
      <c r="CY15" s="406">
        <v>100</v>
      </c>
      <c r="CZ15" s="405">
        <v>3547</v>
      </c>
      <c r="DA15" s="406">
        <v>100</v>
      </c>
      <c r="DB15" s="405">
        <v>4169</v>
      </c>
      <c r="DC15" s="406">
        <v>100</v>
      </c>
      <c r="DD15" s="405">
        <v>4836</v>
      </c>
      <c r="DE15" s="406">
        <v>100</v>
      </c>
      <c r="DF15" s="405">
        <v>4877</v>
      </c>
      <c r="DG15" s="406">
        <v>100</v>
      </c>
      <c r="DH15" s="405">
        <v>4145</v>
      </c>
      <c r="DI15" s="406">
        <v>100</v>
      </c>
      <c r="DJ15" s="405">
        <v>3328</v>
      </c>
      <c r="DK15" s="406">
        <v>100</v>
      </c>
      <c r="DL15" s="405">
        <v>2435</v>
      </c>
      <c r="DM15" s="406">
        <v>100</v>
      </c>
      <c r="DN15" s="405">
        <v>2996</v>
      </c>
      <c r="DO15" s="406">
        <v>100</v>
      </c>
      <c r="DP15" s="405">
        <v>2593</v>
      </c>
      <c r="DQ15" s="406">
        <v>100</v>
      </c>
      <c r="DR15" s="405">
        <v>4216</v>
      </c>
      <c r="DS15" s="406">
        <v>100</v>
      </c>
      <c r="DT15" s="405">
        <v>4902</v>
      </c>
      <c r="DU15" s="406">
        <v>100</v>
      </c>
      <c r="DV15" s="405">
        <v>4597</v>
      </c>
      <c r="DW15" s="406">
        <v>100</v>
      </c>
      <c r="DX15" s="405">
        <v>2205</v>
      </c>
      <c r="DY15" s="406">
        <v>100</v>
      </c>
      <c r="DZ15" s="405">
        <v>4314</v>
      </c>
      <c r="EA15" s="406">
        <v>100</v>
      </c>
      <c r="EB15" s="405">
        <v>4288</v>
      </c>
      <c r="EC15" s="406">
        <v>100</v>
      </c>
      <c r="ED15" s="405">
        <v>4216</v>
      </c>
      <c r="EE15" s="406">
        <v>100</v>
      </c>
      <c r="EF15" s="405">
        <v>3845</v>
      </c>
      <c r="EG15" s="406">
        <v>100</v>
      </c>
      <c r="EH15" s="405">
        <v>2838</v>
      </c>
      <c r="EI15" s="406">
        <v>100</v>
      </c>
      <c r="EJ15" s="405">
        <v>3021</v>
      </c>
      <c r="EK15" s="406">
        <v>100</v>
      </c>
      <c r="EL15" s="405">
        <v>3910</v>
      </c>
      <c r="EM15" s="406">
        <v>100</v>
      </c>
      <c r="EN15" s="405">
        <v>3333</v>
      </c>
      <c r="EO15" s="406">
        <v>100</v>
      </c>
      <c r="EP15" s="405">
        <v>4117</v>
      </c>
      <c r="EQ15" s="406">
        <v>100</v>
      </c>
      <c r="ER15" s="405">
        <v>6672</v>
      </c>
      <c r="ES15" s="406">
        <v>100</v>
      </c>
      <c r="ET15" s="405">
        <v>2329</v>
      </c>
      <c r="EU15" s="406">
        <v>100</v>
      </c>
      <c r="EV15" s="405">
        <v>3175</v>
      </c>
      <c r="EW15" s="406">
        <v>100</v>
      </c>
      <c r="EX15" s="405">
        <v>5857</v>
      </c>
      <c r="EY15" s="406">
        <v>100</v>
      </c>
      <c r="EZ15" s="405">
        <v>4512</v>
      </c>
      <c r="FA15" s="406">
        <v>100</v>
      </c>
      <c r="FB15" s="405">
        <v>4935</v>
      </c>
      <c r="FC15" s="406">
        <v>100</v>
      </c>
      <c r="FD15" s="405">
        <v>4015</v>
      </c>
      <c r="FE15" s="406">
        <v>100</v>
      </c>
    </row>
    <row r="16" spans="2:161">
      <c r="B16" s="361">
        <f t="shared" ref="B16:B39" si="70">B15+1</f>
        <v>3</v>
      </c>
      <c r="C16" s="380" t="s">
        <v>1476</v>
      </c>
      <c r="D16" s="396" t="s">
        <v>3463</v>
      </c>
      <c r="E16" s="397"/>
      <c r="F16" s="398">
        <f t="shared" si="25"/>
        <v>15538.049303322614</v>
      </c>
      <c r="G16" s="398">
        <f t="shared" si="26"/>
        <v>11285.101822079316</v>
      </c>
      <c r="H16" s="398">
        <f t="shared" si="27"/>
        <v>13139.335476956057</v>
      </c>
      <c r="I16" s="398">
        <f t="shared" si="28"/>
        <v>15532.222222222223</v>
      </c>
      <c r="J16" s="398">
        <f t="shared" si="29"/>
        <v>16587.034813925569</v>
      </c>
      <c r="K16" s="398">
        <f t="shared" si="30"/>
        <v>17425.509110396568</v>
      </c>
      <c r="L16" s="398">
        <f t="shared" si="31"/>
        <v>15032.154340836012</v>
      </c>
      <c r="M16" s="398">
        <f t="shared" si="32"/>
        <v>18811.361200428728</v>
      </c>
      <c r="N16" s="398">
        <f t="shared" si="33"/>
        <v>16227.777777777777</v>
      </c>
      <c r="O16" s="398">
        <f t="shared" si="34"/>
        <v>18568.060021436228</v>
      </c>
      <c r="P16" s="398">
        <f t="shared" si="35"/>
        <v>18528.403001071812</v>
      </c>
      <c r="Q16" s="398">
        <f t="shared" si="36"/>
        <v>14071.811361200429</v>
      </c>
      <c r="R16" s="399"/>
      <c r="S16" s="398">
        <f t="shared" si="37"/>
        <v>190746.8204516533</v>
      </c>
      <c r="T16" s="399"/>
      <c r="U16" s="398">
        <f t="shared" si="38"/>
        <v>14142.550911039658</v>
      </c>
      <c r="V16" s="398">
        <f t="shared" si="39"/>
        <v>13144.175317185698</v>
      </c>
      <c r="W16" s="398">
        <f t="shared" si="40"/>
        <v>11382.636655948554</v>
      </c>
      <c r="X16" s="398">
        <f t="shared" si="41"/>
        <v>12816.720257234727</v>
      </c>
      <c r="Y16" s="398">
        <f t="shared" si="42"/>
        <v>13525.18756698821</v>
      </c>
      <c r="Z16" s="398">
        <f t="shared" si="43"/>
        <v>14959.271168274385</v>
      </c>
      <c r="AA16" s="398">
        <f t="shared" si="44"/>
        <v>12058.949624866023</v>
      </c>
      <c r="AB16" s="398">
        <f t="shared" si="45"/>
        <v>12018.220793140408</v>
      </c>
      <c r="AC16" s="398">
        <f t="shared" si="46"/>
        <v>12296.891747052519</v>
      </c>
      <c r="AD16" s="398">
        <f t="shared" si="47"/>
        <v>11131.832797427653</v>
      </c>
      <c r="AE16" s="398">
        <f t="shared" si="48"/>
        <v>10344.364012409515</v>
      </c>
      <c r="AF16" s="398">
        <f t="shared" si="49"/>
        <v>9896.0342979635589</v>
      </c>
      <c r="AG16" s="399"/>
      <c r="AH16" s="398">
        <f t="shared" si="50"/>
        <v>147716.8351495309</v>
      </c>
      <c r="AI16" s="399"/>
      <c r="AJ16" s="398">
        <f t="shared" si="51"/>
        <v>8919.3381592554288</v>
      </c>
      <c r="AK16" s="398">
        <f t="shared" si="52"/>
        <v>8840.7445708376417</v>
      </c>
      <c r="AL16" s="398">
        <f t="shared" si="53"/>
        <v>8728.0248190279217</v>
      </c>
      <c r="AM16" s="398">
        <f t="shared" si="54"/>
        <v>9620</v>
      </c>
      <c r="AN16" s="398">
        <f t="shared" si="55"/>
        <v>11360</v>
      </c>
      <c r="AO16" s="398">
        <f t="shared" si="56"/>
        <v>13006</v>
      </c>
      <c r="AP16" s="398">
        <f t="shared" si="57"/>
        <v>13789.038262668046</v>
      </c>
      <c r="AQ16" s="398">
        <f t="shared" si="58"/>
        <v>14143</v>
      </c>
      <c r="AR16" s="398">
        <f t="shared" si="59"/>
        <v>11820</v>
      </c>
      <c r="AS16" s="398">
        <f t="shared" si="60"/>
        <v>10842</v>
      </c>
      <c r="AT16" s="398">
        <f t="shared" si="61"/>
        <v>11232</v>
      </c>
      <c r="AU16" s="398">
        <f t="shared" si="62"/>
        <v>10723</v>
      </c>
      <c r="AV16" s="399"/>
      <c r="AW16" s="398">
        <f t="shared" si="63"/>
        <v>133023.14581178903</v>
      </c>
      <c r="AX16" s="400"/>
      <c r="AY16" s="401">
        <f t="shared" si="64"/>
        <v>-8.9811685176243231E-2</v>
      </c>
      <c r="AZ16" s="401">
        <f t="shared" si="64"/>
        <v>0.16473697131106985</v>
      </c>
      <c r="BA16" s="401">
        <f t="shared" si="64"/>
        <v>-0.13369769149196511</v>
      </c>
      <c r="BB16" s="401">
        <f t="shared" si="64"/>
        <v>-0.17483022880669191</v>
      </c>
      <c r="BC16" s="401">
        <f t="shared" si="64"/>
        <v>-0.1845928028297619</v>
      </c>
      <c r="BD16" s="401">
        <f t="shared" si="64"/>
        <v>-0.14153032353302972</v>
      </c>
      <c r="BE16" s="401">
        <f t="shared" si="64"/>
        <v>-0.19778966131907305</v>
      </c>
      <c r="BF16" s="401">
        <f t="shared" si="64"/>
        <v>-0.36111902455700534</v>
      </c>
      <c r="BG16" s="401">
        <f t="shared" si="64"/>
        <v>-0.24223193616246028</v>
      </c>
      <c r="BH16" s="401">
        <f t="shared" si="64"/>
        <v>-0.40048487647194647</v>
      </c>
      <c r="BI16" s="401">
        <f t="shared" si="64"/>
        <v>-0.44170234143702919</v>
      </c>
      <c r="BJ16" s="401">
        <f t="shared" si="64"/>
        <v>-0.29674765785665319</v>
      </c>
      <c r="BL16" s="402">
        <f t="shared" si="65"/>
        <v>-0.22558690729541558</v>
      </c>
      <c r="BN16" s="401">
        <f t="shared" si="66"/>
        <v>-0.3693260702853115</v>
      </c>
      <c r="BO16" s="401">
        <f t="shared" si="66"/>
        <v>-0.32740211101121136</v>
      </c>
      <c r="BP16" s="401">
        <f t="shared" si="66"/>
        <v>-0.23321589866732106</v>
      </c>
      <c r="BQ16" s="401">
        <f t="shared" si="66"/>
        <v>-0.24941796287004517</v>
      </c>
      <c r="BR16" s="401">
        <f t="shared" si="66"/>
        <v>-0.16008558522862351</v>
      </c>
      <c r="BS16" s="401">
        <f t="shared" si="66"/>
        <v>-0.13057261589166733</v>
      </c>
      <c r="BT16" s="401">
        <f t="shared" si="66"/>
        <v>0.14346926487150358</v>
      </c>
      <c r="BU16" s="401">
        <f t="shared" si="66"/>
        <v>0.17679648622135014</v>
      </c>
      <c r="BV16" s="401">
        <f t="shared" si="66"/>
        <v>-3.8781486969406476E-2</v>
      </c>
      <c r="BW16" s="401">
        <f t="shared" si="66"/>
        <v>-2.6036395147313682E-2</v>
      </c>
      <c r="BX16" s="401">
        <f t="shared" si="66"/>
        <v>8.5808657402779098E-2</v>
      </c>
      <c r="BY16" s="401">
        <f t="shared" si="66"/>
        <v>8.3565363370518744E-2</v>
      </c>
      <c r="CA16" s="402">
        <f t="shared" si="67"/>
        <v>-9.9472002110441479E-2</v>
      </c>
      <c r="CC16" s="401">
        <f t="shared" si="68"/>
        <v>-0.30988763192384627</v>
      </c>
      <c r="CE16" s="403">
        <v>224145</v>
      </c>
      <c r="CF16" s="361"/>
      <c r="CG16" s="387">
        <f t="shared" si="69"/>
        <v>0.59346916420972595</v>
      </c>
      <c r="CH16" s="376"/>
      <c r="CI16" s="376"/>
      <c r="CJ16" s="376"/>
      <c r="CK16" s="404"/>
      <c r="CL16" s="405">
        <v>14497</v>
      </c>
      <c r="CM16" s="406">
        <v>93.3</v>
      </c>
      <c r="CN16" s="405">
        <v>10529</v>
      </c>
      <c r="CO16" s="406">
        <v>93.3</v>
      </c>
      <c r="CP16" s="405">
        <v>12259</v>
      </c>
      <c r="CQ16" s="406">
        <v>93.3</v>
      </c>
      <c r="CR16" s="405">
        <v>13979</v>
      </c>
      <c r="CS16" s="406">
        <v>90</v>
      </c>
      <c r="CT16" s="405">
        <v>13817</v>
      </c>
      <c r="CU16" s="406">
        <v>83.3</v>
      </c>
      <c r="CV16" s="405">
        <v>16258</v>
      </c>
      <c r="CW16" s="406">
        <v>93.3</v>
      </c>
      <c r="CX16" s="405">
        <v>14025</v>
      </c>
      <c r="CY16" s="406">
        <v>93.3</v>
      </c>
      <c r="CZ16" s="405">
        <v>17551</v>
      </c>
      <c r="DA16" s="406">
        <v>93.3</v>
      </c>
      <c r="DB16" s="405">
        <v>14605</v>
      </c>
      <c r="DC16" s="406">
        <v>90</v>
      </c>
      <c r="DD16" s="405">
        <v>17324</v>
      </c>
      <c r="DE16" s="406">
        <v>93.3</v>
      </c>
      <c r="DF16" s="405">
        <v>17287</v>
      </c>
      <c r="DG16" s="406">
        <v>93.3</v>
      </c>
      <c r="DH16" s="405">
        <v>13129</v>
      </c>
      <c r="DI16" s="406">
        <v>93.3</v>
      </c>
      <c r="DJ16" s="405">
        <v>13195</v>
      </c>
      <c r="DK16" s="406">
        <v>93.3</v>
      </c>
      <c r="DL16" s="405">
        <v>11396</v>
      </c>
      <c r="DM16" s="406">
        <v>86.7</v>
      </c>
      <c r="DN16" s="405">
        <v>10620</v>
      </c>
      <c r="DO16" s="406">
        <v>93.3</v>
      </c>
      <c r="DP16" s="405">
        <v>11958</v>
      </c>
      <c r="DQ16" s="406">
        <v>93.3</v>
      </c>
      <c r="DR16" s="405">
        <v>12619</v>
      </c>
      <c r="DS16" s="406">
        <v>93.3</v>
      </c>
      <c r="DT16" s="405">
        <v>13957</v>
      </c>
      <c r="DU16" s="406">
        <v>93.3</v>
      </c>
      <c r="DV16" s="405">
        <v>11251</v>
      </c>
      <c r="DW16" s="406">
        <v>93.3</v>
      </c>
      <c r="DX16" s="405">
        <v>11213</v>
      </c>
      <c r="DY16" s="406">
        <v>93.3</v>
      </c>
      <c r="DZ16" s="405">
        <v>11473</v>
      </c>
      <c r="EA16" s="406">
        <v>93.3</v>
      </c>
      <c r="EB16" s="405">
        <v>10386</v>
      </c>
      <c r="EC16" s="406">
        <v>93.3</v>
      </c>
      <c r="ED16" s="405">
        <v>10003</v>
      </c>
      <c r="EE16" s="406">
        <v>96.7</v>
      </c>
      <c r="EF16" s="405">
        <v>9233</v>
      </c>
      <c r="EG16" s="406">
        <v>93.3</v>
      </c>
      <c r="EH16" s="405">
        <v>8625</v>
      </c>
      <c r="EI16" s="406">
        <v>96.7</v>
      </c>
      <c r="EJ16" s="405">
        <v>8549</v>
      </c>
      <c r="EK16" s="406">
        <v>96.7</v>
      </c>
      <c r="EL16" s="405">
        <v>8440</v>
      </c>
      <c r="EM16" s="406">
        <v>96.7</v>
      </c>
      <c r="EN16" s="405">
        <v>9620</v>
      </c>
      <c r="EO16" s="406">
        <v>100</v>
      </c>
      <c r="EP16" s="405">
        <v>11360</v>
      </c>
      <c r="EQ16" s="406">
        <v>100</v>
      </c>
      <c r="ER16" s="405">
        <v>13006</v>
      </c>
      <c r="ES16" s="406">
        <v>100</v>
      </c>
      <c r="ET16" s="405">
        <v>13334</v>
      </c>
      <c r="EU16" s="406">
        <v>96.7</v>
      </c>
      <c r="EV16" s="405">
        <v>14143</v>
      </c>
      <c r="EW16" s="406">
        <v>100</v>
      </c>
      <c r="EX16" s="405">
        <v>11820</v>
      </c>
      <c r="EY16" s="406">
        <v>100</v>
      </c>
      <c r="EZ16" s="405">
        <v>10842</v>
      </c>
      <c r="FA16" s="406">
        <v>100</v>
      </c>
      <c r="FB16" s="405">
        <v>11232</v>
      </c>
      <c r="FC16" s="406">
        <v>100</v>
      </c>
      <c r="FD16" s="405">
        <v>10723</v>
      </c>
      <c r="FE16" s="406">
        <v>100</v>
      </c>
    </row>
    <row r="17" spans="2:161">
      <c r="B17" s="361">
        <f t="shared" si="70"/>
        <v>4</v>
      </c>
      <c r="C17" s="380" t="s">
        <v>1476</v>
      </c>
      <c r="D17" s="396" t="s">
        <v>3464</v>
      </c>
      <c r="E17" s="397"/>
      <c r="F17" s="398">
        <f t="shared" si="25"/>
        <v>9325.7328990228016</v>
      </c>
      <c r="G17" s="398">
        <f t="shared" si="26"/>
        <v>8295.6705385427667</v>
      </c>
      <c r="H17" s="398">
        <f t="shared" si="27"/>
        <v>7718.4357541899444</v>
      </c>
      <c r="I17" s="398">
        <f t="shared" si="28"/>
        <v>8356.134636264931</v>
      </c>
      <c r="J17" s="398">
        <f t="shared" si="29"/>
        <v>9041.3407821229048</v>
      </c>
      <c r="K17" s="398">
        <f t="shared" si="30"/>
        <v>9124.0223463687144</v>
      </c>
      <c r="L17" s="398">
        <f t="shared" si="31"/>
        <v>10269.271383315734</v>
      </c>
      <c r="M17" s="398">
        <f t="shared" si="32"/>
        <v>9856.6775244299679</v>
      </c>
      <c r="N17" s="398">
        <f t="shared" si="33"/>
        <v>9433</v>
      </c>
      <c r="O17" s="398">
        <f t="shared" si="34"/>
        <v>11793</v>
      </c>
      <c r="P17" s="398">
        <f t="shared" si="35"/>
        <v>13484.599589322381</v>
      </c>
      <c r="Q17" s="398">
        <f t="shared" si="36"/>
        <v>11868.621064060804</v>
      </c>
      <c r="R17" s="399"/>
      <c r="S17" s="398">
        <f t="shared" si="37"/>
        <v>118566.50651764096</v>
      </c>
      <c r="T17" s="399"/>
      <c r="U17" s="398">
        <f t="shared" si="38"/>
        <v>13573.921971252565</v>
      </c>
      <c r="V17" s="398">
        <f t="shared" si="39"/>
        <v>7245.9999999999991</v>
      </c>
      <c r="W17" s="398">
        <f t="shared" si="40"/>
        <v>5714</v>
      </c>
      <c r="X17" s="398">
        <f t="shared" si="41"/>
        <v>6395.9873284054911</v>
      </c>
      <c r="Y17" s="398">
        <f t="shared" si="42"/>
        <v>6246.4065708418884</v>
      </c>
      <c r="Z17" s="398">
        <f t="shared" si="43"/>
        <v>8184.8049281314161</v>
      </c>
      <c r="AA17" s="398">
        <f t="shared" si="44"/>
        <v>8143.7371663244348</v>
      </c>
      <c r="AB17" s="398">
        <f t="shared" si="45"/>
        <v>6209</v>
      </c>
      <c r="AC17" s="398">
        <f t="shared" si="46"/>
        <v>6372.756071805702</v>
      </c>
      <c r="AD17" s="398">
        <f t="shared" si="47"/>
        <v>6615.0000000000009</v>
      </c>
      <c r="AE17" s="398">
        <f t="shared" si="48"/>
        <v>7008</v>
      </c>
      <c r="AF17" s="398">
        <f t="shared" si="49"/>
        <v>6539.5987328405481</v>
      </c>
      <c r="AG17" s="399"/>
      <c r="AH17" s="398">
        <f t="shared" si="50"/>
        <v>88249.212769602032</v>
      </c>
      <c r="AI17" s="399"/>
      <c r="AJ17" s="398">
        <f t="shared" si="51"/>
        <v>6176.59137577002</v>
      </c>
      <c r="AK17" s="398">
        <f t="shared" si="52"/>
        <v>5440</v>
      </c>
      <c r="AL17" s="398">
        <f t="shared" si="53"/>
        <v>6208.4690553745932</v>
      </c>
      <c r="AM17" s="398">
        <f t="shared" si="54"/>
        <v>6352.1560574948662</v>
      </c>
      <c r="AN17" s="398">
        <f t="shared" si="55"/>
        <v>6633.0076004343109</v>
      </c>
      <c r="AO17" s="398">
        <f t="shared" si="56"/>
        <v>6959</v>
      </c>
      <c r="AP17" s="398">
        <f t="shared" si="57"/>
        <v>7153.3586818757913</v>
      </c>
      <c r="AQ17" s="398">
        <f t="shared" si="58"/>
        <v>6420.5069124423972</v>
      </c>
      <c r="AR17" s="398">
        <f t="shared" si="59"/>
        <v>7852.7315914489309</v>
      </c>
      <c r="AS17" s="398">
        <f t="shared" si="60"/>
        <v>6631</v>
      </c>
      <c r="AT17" s="398">
        <f t="shared" si="61"/>
        <v>7679.0000000000009</v>
      </c>
      <c r="AU17" s="398">
        <f t="shared" si="62"/>
        <v>8555</v>
      </c>
      <c r="AV17" s="399"/>
      <c r="AW17" s="398">
        <f t="shared" si="63"/>
        <v>82060.821274840913</v>
      </c>
      <c r="AX17" s="400"/>
      <c r="AY17" s="401">
        <f t="shared" si="64"/>
        <v>0.45553407096560855</v>
      </c>
      <c r="AZ17" s="401">
        <f t="shared" si="64"/>
        <v>-0.12653233197556021</v>
      </c>
      <c r="BA17" s="401">
        <f t="shared" si="64"/>
        <v>-0.25969455703532141</v>
      </c>
      <c r="BB17" s="401">
        <f t="shared" si="64"/>
        <v>-0.23457584076644281</v>
      </c>
      <c r="BC17" s="401">
        <f t="shared" si="64"/>
        <v>-0.30912828955715643</v>
      </c>
      <c r="BD17" s="401">
        <f t="shared" si="64"/>
        <v>-0.10293896513867035</v>
      </c>
      <c r="BE17" s="401">
        <f t="shared" si="64"/>
        <v>-0.20698004149005247</v>
      </c>
      <c r="BF17" s="401">
        <f t="shared" si="64"/>
        <v>-0.37007171183079979</v>
      </c>
      <c r="BG17" s="401">
        <f t="shared" si="64"/>
        <v>-0.32441894712120195</v>
      </c>
      <c r="BH17" s="401">
        <f t="shared" si="64"/>
        <v>-0.43907402696514874</v>
      </c>
      <c r="BI17" s="401">
        <f t="shared" si="64"/>
        <v>-0.48029602558245771</v>
      </c>
      <c r="BJ17" s="401">
        <f t="shared" si="64"/>
        <v>-0.44900096670513728</v>
      </c>
      <c r="BL17" s="402">
        <f t="shared" si="65"/>
        <v>-0.25569863394371117</v>
      </c>
      <c r="BN17" s="401">
        <f t="shared" si="66"/>
        <v>-0.54496634142651834</v>
      </c>
      <c r="BO17" s="401">
        <f t="shared" si="66"/>
        <v>-0.24924096052994746</v>
      </c>
      <c r="BP17" s="401">
        <f t="shared" si="66"/>
        <v>8.6536411511129355E-2</v>
      </c>
      <c r="BQ17" s="401">
        <f t="shared" si="66"/>
        <v>-6.8529327311147034E-3</v>
      </c>
      <c r="BR17" s="401">
        <f t="shared" si="66"/>
        <v>6.1891749313448312E-2</v>
      </c>
      <c r="BS17" s="401">
        <f t="shared" si="66"/>
        <v>-0.14976593075765171</v>
      </c>
      <c r="BT17" s="401">
        <f t="shared" si="66"/>
        <v>-0.12161228490330042</v>
      </c>
      <c r="BU17" s="401">
        <f t="shared" si="66"/>
        <v>3.4064569567144008E-2</v>
      </c>
      <c r="BV17" s="401">
        <f t="shared" si="66"/>
        <v>0.23223476671120757</v>
      </c>
      <c r="BW17" s="401">
        <f t="shared" si="66"/>
        <v>2.4187452758879951E-3</v>
      </c>
      <c r="BX17" s="401">
        <f t="shared" si="66"/>
        <v>9.5747716894977297E-2</v>
      </c>
      <c r="BY17" s="401">
        <f t="shared" si="66"/>
        <v>0.30818424027127422</v>
      </c>
      <c r="CA17" s="402">
        <f t="shared" si="67"/>
        <v>-7.0124041909785148E-2</v>
      </c>
      <c r="CC17" s="401">
        <f t="shared" si="68"/>
        <v>-8.2645826056584035E-2</v>
      </c>
      <c r="CE17" s="403">
        <v>235621</v>
      </c>
      <c r="CF17" s="361"/>
      <c r="CG17" s="387">
        <f t="shared" si="69"/>
        <v>0.34827464986075485</v>
      </c>
      <c r="CK17" s="404"/>
      <c r="CL17" s="405">
        <v>8589</v>
      </c>
      <c r="CM17" s="406">
        <v>92.1</v>
      </c>
      <c r="CN17" s="405">
        <v>7856</v>
      </c>
      <c r="CO17" s="406">
        <v>94.7</v>
      </c>
      <c r="CP17" s="405">
        <v>6908</v>
      </c>
      <c r="CQ17" s="406">
        <v>89.5</v>
      </c>
      <c r="CR17" s="405">
        <v>7696</v>
      </c>
      <c r="CS17" s="406">
        <v>92.1</v>
      </c>
      <c r="CT17" s="405">
        <v>8092</v>
      </c>
      <c r="CU17" s="406">
        <v>89.5</v>
      </c>
      <c r="CV17" s="405">
        <v>8166</v>
      </c>
      <c r="CW17" s="406">
        <v>89.5</v>
      </c>
      <c r="CX17" s="405">
        <v>9725</v>
      </c>
      <c r="CY17" s="406">
        <v>94.7</v>
      </c>
      <c r="CZ17" s="405">
        <v>9078</v>
      </c>
      <c r="DA17" s="406">
        <v>92.1</v>
      </c>
      <c r="DB17" s="405">
        <v>9433</v>
      </c>
      <c r="DC17" s="406">
        <v>100</v>
      </c>
      <c r="DD17" s="405">
        <v>11793</v>
      </c>
      <c r="DE17" s="406">
        <v>100</v>
      </c>
      <c r="DF17" s="405">
        <v>13134</v>
      </c>
      <c r="DG17" s="406">
        <v>97.4</v>
      </c>
      <c r="DH17" s="405">
        <v>10931</v>
      </c>
      <c r="DI17" s="406">
        <v>92.1</v>
      </c>
      <c r="DJ17" s="405">
        <v>13221</v>
      </c>
      <c r="DK17" s="406">
        <v>97.4</v>
      </c>
      <c r="DL17" s="405">
        <v>7246</v>
      </c>
      <c r="DM17" s="406">
        <v>100</v>
      </c>
      <c r="DN17" s="405">
        <v>5714</v>
      </c>
      <c r="DO17" s="406">
        <v>100</v>
      </c>
      <c r="DP17" s="405">
        <v>6057</v>
      </c>
      <c r="DQ17" s="406">
        <v>94.7</v>
      </c>
      <c r="DR17" s="405">
        <v>6084</v>
      </c>
      <c r="DS17" s="406">
        <v>97.4</v>
      </c>
      <c r="DT17" s="405">
        <v>7972</v>
      </c>
      <c r="DU17" s="406">
        <v>97.4</v>
      </c>
      <c r="DV17" s="405">
        <v>7932</v>
      </c>
      <c r="DW17" s="406">
        <v>97.4</v>
      </c>
      <c r="DX17" s="405">
        <v>6209</v>
      </c>
      <c r="DY17" s="406">
        <v>100</v>
      </c>
      <c r="DZ17" s="405">
        <v>6035</v>
      </c>
      <c r="EA17" s="406">
        <v>94.7</v>
      </c>
      <c r="EB17" s="405">
        <v>6615</v>
      </c>
      <c r="EC17" s="406">
        <v>100</v>
      </c>
      <c r="ED17" s="405">
        <v>7008</v>
      </c>
      <c r="EE17" s="406">
        <v>100</v>
      </c>
      <c r="EF17" s="405">
        <v>6193</v>
      </c>
      <c r="EG17" s="406">
        <v>94.7</v>
      </c>
      <c r="EH17" s="405">
        <v>6016</v>
      </c>
      <c r="EI17" s="406">
        <v>97.4</v>
      </c>
      <c r="EJ17" s="405">
        <v>5440</v>
      </c>
      <c r="EK17" s="406">
        <v>100</v>
      </c>
      <c r="EL17" s="405">
        <v>5718</v>
      </c>
      <c r="EM17" s="406">
        <v>92.1</v>
      </c>
      <c r="EN17" s="405">
        <v>6187</v>
      </c>
      <c r="EO17" s="406">
        <v>97.4</v>
      </c>
      <c r="EP17" s="405">
        <v>6109</v>
      </c>
      <c r="EQ17" s="406">
        <v>92.1</v>
      </c>
      <c r="ER17" s="405">
        <v>6959</v>
      </c>
      <c r="ES17" s="406">
        <v>100</v>
      </c>
      <c r="ET17" s="405">
        <v>5644</v>
      </c>
      <c r="EU17" s="406">
        <v>78.900000000000006</v>
      </c>
      <c r="EV17" s="405">
        <v>5573</v>
      </c>
      <c r="EW17" s="406">
        <v>86.8</v>
      </c>
      <c r="EX17" s="405">
        <v>6612</v>
      </c>
      <c r="EY17" s="406">
        <v>84.2</v>
      </c>
      <c r="EZ17" s="405">
        <v>6631</v>
      </c>
      <c r="FA17" s="406">
        <v>100</v>
      </c>
      <c r="FB17" s="405">
        <v>7679</v>
      </c>
      <c r="FC17" s="406">
        <v>100</v>
      </c>
      <c r="FD17" s="405">
        <v>8555</v>
      </c>
      <c r="FE17" s="406">
        <v>100</v>
      </c>
    </row>
    <row r="18" spans="2:161">
      <c r="B18" s="361">
        <f t="shared" si="70"/>
        <v>5</v>
      </c>
      <c r="C18" s="380" t="s">
        <v>1476</v>
      </c>
      <c r="D18" s="396" t="s">
        <v>3465</v>
      </c>
      <c r="E18" s="397"/>
      <c r="F18" s="398">
        <f t="shared" si="25"/>
        <v>17130.726256983242</v>
      </c>
      <c r="G18" s="398">
        <f t="shared" si="26"/>
        <v>14576.536312849163</v>
      </c>
      <c r="H18" s="398">
        <f t="shared" si="27"/>
        <v>10805.37634408602</v>
      </c>
      <c r="I18" s="398">
        <f t="shared" si="28"/>
        <v>16270.833333333332</v>
      </c>
      <c r="J18" s="398">
        <f t="shared" si="29"/>
        <v>22319.957761351638</v>
      </c>
      <c r="K18" s="398">
        <f t="shared" si="30"/>
        <v>24453.763440860213</v>
      </c>
      <c r="L18" s="398">
        <f t="shared" si="31"/>
        <v>24717.001055966208</v>
      </c>
      <c r="M18" s="398">
        <f t="shared" si="32"/>
        <v>17150.219298245614</v>
      </c>
      <c r="N18" s="398">
        <f t="shared" si="33"/>
        <v>15606.124604012672</v>
      </c>
      <c r="O18" s="398">
        <f t="shared" si="34"/>
        <v>20698.445595854922</v>
      </c>
      <c r="P18" s="398">
        <f t="shared" si="35"/>
        <v>21950.259067357514</v>
      </c>
      <c r="Q18" s="398">
        <f t="shared" si="36"/>
        <v>16677.720207253886</v>
      </c>
      <c r="R18" s="399"/>
      <c r="S18" s="398">
        <f t="shared" si="37"/>
        <v>222356.96327815444</v>
      </c>
      <c r="T18" s="399"/>
      <c r="U18" s="398">
        <f t="shared" si="38"/>
        <v>18071.502590673575</v>
      </c>
      <c r="V18" s="398">
        <f t="shared" si="39"/>
        <v>14741.968911917098</v>
      </c>
      <c r="W18" s="398">
        <f t="shared" si="40"/>
        <v>13744.041450777204</v>
      </c>
      <c r="X18" s="398">
        <f t="shared" si="41"/>
        <v>18343.005181347151</v>
      </c>
      <c r="Y18" s="398">
        <f t="shared" si="42"/>
        <v>36023.834196891192</v>
      </c>
      <c r="Z18" s="398">
        <f t="shared" si="43"/>
        <v>34831.088082901559</v>
      </c>
      <c r="AA18" s="398">
        <f t="shared" si="44"/>
        <v>20810</v>
      </c>
      <c r="AB18" s="398">
        <f t="shared" si="45"/>
        <v>11135</v>
      </c>
      <c r="AC18" s="398">
        <f t="shared" si="46"/>
        <v>11101</v>
      </c>
      <c r="AD18" s="398">
        <f t="shared" si="47"/>
        <v>13293</v>
      </c>
      <c r="AE18" s="398">
        <f t="shared" si="48"/>
        <v>12237</v>
      </c>
      <c r="AF18" s="398">
        <f t="shared" si="49"/>
        <v>11373</v>
      </c>
      <c r="AG18" s="399"/>
      <c r="AH18" s="398">
        <f t="shared" si="50"/>
        <v>215704.44041450779</v>
      </c>
      <c r="AI18" s="399"/>
      <c r="AJ18" s="398">
        <f t="shared" si="51"/>
        <v>11939</v>
      </c>
      <c r="AK18" s="398">
        <f t="shared" si="52"/>
        <v>9580</v>
      </c>
      <c r="AL18" s="398">
        <f t="shared" si="53"/>
        <v>11284</v>
      </c>
      <c r="AM18" s="398">
        <f t="shared" si="54"/>
        <v>13700</v>
      </c>
      <c r="AN18" s="398">
        <f t="shared" si="55"/>
        <v>20541</v>
      </c>
      <c r="AO18" s="398">
        <f t="shared" si="56"/>
        <v>29127</v>
      </c>
      <c r="AP18" s="398">
        <f t="shared" si="57"/>
        <v>19583</v>
      </c>
      <c r="AQ18" s="398">
        <f t="shared" si="58"/>
        <v>16501</v>
      </c>
      <c r="AR18" s="398">
        <f t="shared" si="59"/>
        <v>13563.999999999998</v>
      </c>
      <c r="AS18" s="398">
        <f t="shared" si="60"/>
        <v>13916.999999999998</v>
      </c>
      <c r="AT18" s="398">
        <f t="shared" si="61"/>
        <v>17065</v>
      </c>
      <c r="AU18" s="398">
        <f t="shared" si="62"/>
        <v>16387</v>
      </c>
      <c r="AV18" s="399"/>
      <c r="AW18" s="398">
        <f t="shared" si="63"/>
        <v>193188</v>
      </c>
      <c r="AX18" s="400"/>
      <c r="AY18" s="401">
        <f t="shared" si="64"/>
        <v>5.4917480997446415E-2</v>
      </c>
      <c r="AZ18" s="401">
        <f t="shared" si="64"/>
        <v>1.1349239319776341E-2</v>
      </c>
      <c r="BA18" s="401">
        <f t="shared" si="64"/>
        <v>0.27196323507043496</v>
      </c>
      <c r="BB18" s="401">
        <f t="shared" si="64"/>
        <v>0.12735499193938965</v>
      </c>
      <c r="BC18" s="401">
        <f t="shared" si="64"/>
        <v>0.61397412047385902</v>
      </c>
      <c r="BD18" s="401">
        <f t="shared" si="64"/>
        <v>0.42436513574436951</v>
      </c>
      <c r="BE18" s="401">
        <f t="shared" si="64"/>
        <v>-0.15806938095441531</v>
      </c>
      <c r="BF18" s="401">
        <f t="shared" si="64"/>
        <v>-0.35073716514289371</v>
      </c>
      <c r="BG18" s="401">
        <f t="shared" si="64"/>
        <v>-0.28867670343054336</v>
      </c>
      <c r="BH18" s="401">
        <f t="shared" si="64"/>
        <v>-0.35777786121958549</v>
      </c>
      <c r="BI18" s="401">
        <f t="shared" si="64"/>
        <v>-0.4425122745727505</v>
      </c>
      <c r="BJ18" s="401">
        <f t="shared" si="64"/>
        <v>-0.31807226295513857</v>
      </c>
      <c r="BL18" s="402">
        <f t="shared" si="65"/>
        <v>-2.9918212434502291E-2</v>
      </c>
      <c r="BN18" s="401">
        <f t="shared" si="66"/>
        <v>-0.33934657950570563</v>
      </c>
      <c r="BO18" s="401">
        <f t="shared" si="66"/>
        <v>-0.35015464642204414</v>
      </c>
      <c r="BP18" s="401">
        <f t="shared" si="66"/>
        <v>-0.17898967051195064</v>
      </c>
      <c r="BQ18" s="401">
        <f t="shared" si="66"/>
        <v>-0.25312129258234001</v>
      </c>
      <c r="BR18" s="401">
        <f t="shared" si="66"/>
        <v>-0.42979417771768835</v>
      </c>
      <c r="BS18" s="401">
        <f t="shared" si="66"/>
        <v>-0.1637642806140665</v>
      </c>
      <c r="BT18" s="401">
        <f t="shared" si="66"/>
        <v>-5.8962037481979819E-2</v>
      </c>
      <c r="BU18" s="401">
        <f t="shared" si="66"/>
        <v>0.48190390660080828</v>
      </c>
      <c r="BV18" s="401">
        <f t="shared" si="66"/>
        <v>0.22187190343212307</v>
      </c>
      <c r="BW18" s="401">
        <f t="shared" si="66"/>
        <v>4.6941999548634483E-2</v>
      </c>
      <c r="BX18" s="401">
        <f t="shared" si="66"/>
        <v>0.3945411457056468</v>
      </c>
      <c r="BY18" s="401">
        <f t="shared" si="66"/>
        <v>0.44086872417128287</v>
      </c>
      <c r="CA18" s="402">
        <f t="shared" si="67"/>
        <v>-0.10438561381137605</v>
      </c>
      <c r="CC18" s="401">
        <f t="shared" si="68"/>
        <v>-4.3414753456822427E-2</v>
      </c>
      <c r="CE18" s="403">
        <v>573903</v>
      </c>
      <c r="CF18" s="361"/>
      <c r="CG18" s="387">
        <f t="shared" si="69"/>
        <v>0.33662134541899935</v>
      </c>
      <c r="CK18" s="404"/>
      <c r="CL18" s="405">
        <v>15332</v>
      </c>
      <c r="CM18" s="406">
        <v>89.5</v>
      </c>
      <c r="CN18" s="405">
        <v>13046</v>
      </c>
      <c r="CO18" s="406">
        <v>89.5</v>
      </c>
      <c r="CP18" s="405">
        <v>10049</v>
      </c>
      <c r="CQ18" s="406">
        <v>93</v>
      </c>
      <c r="CR18" s="405">
        <v>14839</v>
      </c>
      <c r="CS18" s="406">
        <v>91.2</v>
      </c>
      <c r="CT18" s="405">
        <v>21137</v>
      </c>
      <c r="CU18" s="406">
        <v>94.7</v>
      </c>
      <c r="CV18" s="405">
        <v>22742</v>
      </c>
      <c r="CW18" s="406">
        <v>93</v>
      </c>
      <c r="CX18" s="405">
        <v>23407</v>
      </c>
      <c r="CY18" s="406">
        <v>94.7</v>
      </c>
      <c r="CZ18" s="405">
        <v>15641</v>
      </c>
      <c r="DA18" s="406">
        <v>91.2</v>
      </c>
      <c r="DB18" s="405">
        <v>14779</v>
      </c>
      <c r="DC18" s="406">
        <v>94.7</v>
      </c>
      <c r="DD18" s="405">
        <v>19974</v>
      </c>
      <c r="DE18" s="406">
        <v>96.5</v>
      </c>
      <c r="DF18" s="405">
        <v>21182</v>
      </c>
      <c r="DG18" s="406">
        <v>96.5</v>
      </c>
      <c r="DH18" s="405">
        <v>16094</v>
      </c>
      <c r="DI18" s="406">
        <v>96.5</v>
      </c>
      <c r="DJ18" s="405">
        <v>17439</v>
      </c>
      <c r="DK18" s="406">
        <v>96.5</v>
      </c>
      <c r="DL18" s="405">
        <v>14226</v>
      </c>
      <c r="DM18" s="406">
        <v>96.5</v>
      </c>
      <c r="DN18" s="405">
        <v>13263</v>
      </c>
      <c r="DO18" s="406">
        <v>96.5</v>
      </c>
      <c r="DP18" s="405">
        <v>17701</v>
      </c>
      <c r="DQ18" s="406">
        <v>96.5</v>
      </c>
      <c r="DR18" s="405">
        <v>34763</v>
      </c>
      <c r="DS18" s="406">
        <v>96.5</v>
      </c>
      <c r="DT18" s="405">
        <v>33612</v>
      </c>
      <c r="DU18" s="406">
        <v>96.5</v>
      </c>
      <c r="DV18" s="405">
        <v>20810</v>
      </c>
      <c r="DW18" s="406">
        <v>100</v>
      </c>
      <c r="DX18" s="405">
        <v>11135</v>
      </c>
      <c r="DY18" s="406">
        <v>100</v>
      </c>
      <c r="DZ18" s="405">
        <v>11101</v>
      </c>
      <c r="EA18" s="406">
        <v>100</v>
      </c>
      <c r="EB18" s="405">
        <v>13293</v>
      </c>
      <c r="EC18" s="406">
        <v>100</v>
      </c>
      <c r="ED18" s="405">
        <v>12237</v>
      </c>
      <c r="EE18" s="406">
        <v>100</v>
      </c>
      <c r="EF18" s="405">
        <v>11373</v>
      </c>
      <c r="EG18" s="406">
        <v>100</v>
      </c>
      <c r="EH18" s="405">
        <v>11939</v>
      </c>
      <c r="EI18" s="406">
        <v>100</v>
      </c>
      <c r="EJ18" s="405">
        <v>9580</v>
      </c>
      <c r="EK18" s="406">
        <v>100</v>
      </c>
      <c r="EL18" s="405">
        <v>11284</v>
      </c>
      <c r="EM18" s="406">
        <v>100</v>
      </c>
      <c r="EN18" s="405">
        <v>13700</v>
      </c>
      <c r="EO18" s="406">
        <v>100</v>
      </c>
      <c r="EP18" s="405">
        <v>20541</v>
      </c>
      <c r="EQ18" s="406">
        <v>100</v>
      </c>
      <c r="ER18" s="405">
        <v>29127</v>
      </c>
      <c r="ES18" s="406">
        <v>100</v>
      </c>
      <c r="ET18" s="405">
        <v>19583</v>
      </c>
      <c r="EU18" s="406">
        <v>100</v>
      </c>
      <c r="EV18" s="405">
        <v>16501</v>
      </c>
      <c r="EW18" s="406">
        <v>100</v>
      </c>
      <c r="EX18" s="405">
        <v>13564</v>
      </c>
      <c r="EY18" s="406">
        <v>100</v>
      </c>
      <c r="EZ18" s="405">
        <v>13917</v>
      </c>
      <c r="FA18" s="406">
        <v>100</v>
      </c>
      <c r="FB18" s="405">
        <v>17065</v>
      </c>
      <c r="FC18" s="406">
        <v>100</v>
      </c>
      <c r="FD18" s="405">
        <v>16387</v>
      </c>
      <c r="FE18" s="406">
        <v>100</v>
      </c>
    </row>
    <row r="19" spans="2:161">
      <c r="B19" s="361">
        <f t="shared" si="70"/>
        <v>6</v>
      </c>
      <c r="C19" s="380" t="s">
        <v>1476</v>
      </c>
      <c r="D19" s="396" t="s">
        <v>3466</v>
      </c>
      <c r="E19" s="397"/>
      <c r="F19" s="398">
        <f t="shared" si="25"/>
        <v>21480.725623582766</v>
      </c>
      <c r="G19" s="398">
        <f t="shared" si="26"/>
        <v>21739.22902494331</v>
      </c>
      <c r="H19" s="398">
        <f t="shared" si="27"/>
        <v>17499.420625724219</v>
      </c>
      <c r="I19" s="398">
        <f t="shared" si="28"/>
        <v>27989.795918367348</v>
      </c>
      <c r="J19" s="398">
        <f t="shared" si="29"/>
        <v>25351.100811123986</v>
      </c>
      <c r="K19" s="398">
        <f t="shared" si="30"/>
        <v>25201.622247972191</v>
      </c>
      <c r="L19" s="398">
        <f t="shared" si="31"/>
        <v>21819.691577698697</v>
      </c>
      <c r="M19" s="398">
        <f t="shared" si="32"/>
        <v>18937.64172335601</v>
      </c>
      <c r="N19" s="398">
        <f t="shared" si="33"/>
        <v>17681.405895691609</v>
      </c>
      <c r="O19" s="398">
        <f t="shared" si="34"/>
        <v>25521.945432977463</v>
      </c>
      <c r="P19" s="398">
        <f t="shared" si="35"/>
        <v>21697.761194029848</v>
      </c>
      <c r="Q19" s="398">
        <f t="shared" si="36"/>
        <v>24014.030612244896</v>
      </c>
      <c r="R19" s="399"/>
      <c r="S19" s="398">
        <f t="shared" si="37"/>
        <v>268934.37068771233</v>
      </c>
      <c r="T19" s="399"/>
      <c r="U19" s="398">
        <f t="shared" si="38"/>
        <v>26633.879781420768</v>
      </c>
      <c r="V19" s="398">
        <f t="shared" si="39"/>
        <v>13376.213592233009</v>
      </c>
      <c r="W19" s="398">
        <f t="shared" si="40"/>
        <v>11915.776986951365</v>
      </c>
      <c r="X19" s="398">
        <f t="shared" si="41"/>
        <v>15985.620915032681</v>
      </c>
      <c r="Y19" s="398">
        <f t="shared" si="42"/>
        <v>15391.990291262135</v>
      </c>
      <c r="Z19" s="398">
        <f t="shared" si="43"/>
        <v>16909.845788849347</v>
      </c>
      <c r="AA19" s="398">
        <f t="shared" si="44"/>
        <v>14143.534994068801</v>
      </c>
      <c r="AB19" s="398">
        <f t="shared" si="45"/>
        <v>12310.679611650485</v>
      </c>
      <c r="AC19" s="398">
        <f t="shared" si="46"/>
        <v>14496.359223300971</v>
      </c>
      <c r="AD19" s="398">
        <f t="shared" si="47"/>
        <v>16154.211150652432</v>
      </c>
      <c r="AE19" s="398">
        <f t="shared" si="48"/>
        <v>15253.855278766312</v>
      </c>
      <c r="AF19" s="398">
        <f t="shared" si="49"/>
        <v>14458.980044345899</v>
      </c>
      <c r="AG19" s="399"/>
      <c r="AH19" s="398">
        <f t="shared" si="50"/>
        <v>187030.94765853419</v>
      </c>
      <c r="AI19" s="399"/>
      <c r="AJ19" s="398">
        <f t="shared" si="51"/>
        <v>14017.738359201774</v>
      </c>
      <c r="AK19" s="398">
        <f t="shared" si="52"/>
        <v>13727.272727272728</v>
      </c>
      <c r="AL19" s="398">
        <f t="shared" si="53"/>
        <v>12088</v>
      </c>
      <c r="AM19" s="398">
        <f t="shared" si="54"/>
        <v>12381.632653061224</v>
      </c>
      <c r="AN19" s="398">
        <f t="shared" si="55"/>
        <v>15436.000000000002</v>
      </c>
      <c r="AO19" s="398">
        <f t="shared" si="56"/>
        <v>16705.632306057389</v>
      </c>
      <c r="AP19" s="398">
        <f t="shared" si="57"/>
        <v>8341.6485900216903</v>
      </c>
      <c r="AQ19" s="398">
        <f t="shared" si="58"/>
        <v>14125</v>
      </c>
      <c r="AR19" s="398">
        <f t="shared" si="59"/>
        <v>12403.628117913831</v>
      </c>
      <c r="AS19" s="398">
        <f t="shared" si="60"/>
        <v>12891.077636152953</v>
      </c>
      <c r="AT19" s="398">
        <f t="shared" si="61"/>
        <v>12959.183673469388</v>
      </c>
      <c r="AU19" s="398">
        <f t="shared" si="62"/>
        <v>18648.246546227419</v>
      </c>
      <c r="AV19" s="399"/>
      <c r="AW19" s="398">
        <f t="shared" si="63"/>
        <v>163725.06060937839</v>
      </c>
      <c r="AX19" s="400"/>
      <c r="AY19" s="401">
        <f t="shared" si="64"/>
        <v>0.23989665191666409</v>
      </c>
      <c r="AZ19" s="401">
        <f t="shared" si="64"/>
        <v>-0.38469696524723507</v>
      </c>
      <c r="BA19" s="401">
        <f t="shared" si="64"/>
        <v>-0.31907591446569811</v>
      </c>
      <c r="BB19" s="401">
        <f t="shared" si="64"/>
        <v>-0.42887683205497534</v>
      </c>
      <c r="BC19" s="401">
        <f t="shared" si="64"/>
        <v>-0.39284726111348284</v>
      </c>
      <c r="BD19" s="401">
        <f t="shared" si="64"/>
        <v>-0.32901756789843278</v>
      </c>
      <c r="BE19" s="401">
        <f t="shared" si="64"/>
        <v>-0.35179949983690345</v>
      </c>
      <c r="BF19" s="401">
        <f t="shared" si="64"/>
        <v>-0.34993597452698755</v>
      </c>
      <c r="BG19" s="401">
        <f t="shared" si="64"/>
        <v>-0.18013537448211236</v>
      </c>
      <c r="BH19" s="401">
        <f t="shared" si="64"/>
        <v>-0.367046246804555</v>
      </c>
      <c r="BI19" s="401">
        <f t="shared" si="64"/>
        <v>-0.29698482980062391</v>
      </c>
      <c r="BJ19" s="401">
        <f t="shared" si="64"/>
        <v>-0.39789449435559648</v>
      </c>
      <c r="BL19" s="402">
        <f t="shared" si="65"/>
        <v>-0.30454799369726054</v>
      </c>
      <c r="BN19" s="401">
        <f t="shared" si="66"/>
        <v>-0.47368770625073364</v>
      </c>
      <c r="BO19" s="401">
        <f t="shared" si="66"/>
        <v>2.6245030599957218E-2</v>
      </c>
      <c r="BP19" s="401">
        <f t="shared" si="66"/>
        <v>1.4453359880537513E-2</v>
      </c>
      <c r="BQ19" s="401">
        <f t="shared" si="66"/>
        <v>-0.22545187835539818</v>
      </c>
      <c r="BR19" s="401">
        <f t="shared" si="66"/>
        <v>2.8592604273438905E-3</v>
      </c>
      <c r="BS19" s="401">
        <f t="shared" si="66"/>
        <v>-1.2076602314529686E-2</v>
      </c>
      <c r="BT19" s="401">
        <f t="shared" si="66"/>
        <v>-0.41021473107537654</v>
      </c>
      <c r="BU19" s="401">
        <f t="shared" si="66"/>
        <v>0.14737776025236599</v>
      </c>
      <c r="BV19" s="401">
        <f t="shared" si="66"/>
        <v>-0.14436253083624975</v>
      </c>
      <c r="BW19" s="401">
        <f t="shared" si="66"/>
        <v>-0.20199893910435165</v>
      </c>
      <c r="BX19" s="401">
        <f t="shared" si="66"/>
        <v>-0.15043223915275736</v>
      </c>
      <c r="BY19" s="401">
        <f t="shared" si="66"/>
        <v>0.28973457941244679</v>
      </c>
      <c r="CA19" s="402">
        <f t="shared" si="67"/>
        <v>-0.12460978966810235</v>
      </c>
      <c r="CC19" s="401">
        <f t="shared" si="68"/>
        <v>-0.13186142437598522</v>
      </c>
      <c r="CE19" s="403">
        <v>248083</v>
      </c>
      <c r="CF19" s="361"/>
      <c r="CG19" s="387">
        <f t="shared" si="69"/>
        <v>0.65996082202076878</v>
      </c>
      <c r="CK19" s="404"/>
      <c r="CL19" s="405">
        <v>18946</v>
      </c>
      <c r="CM19" s="406">
        <v>88.2</v>
      </c>
      <c r="CN19" s="405">
        <v>19174</v>
      </c>
      <c r="CO19" s="406">
        <v>88.2</v>
      </c>
      <c r="CP19" s="405">
        <v>15102</v>
      </c>
      <c r="CQ19" s="406">
        <v>86.3</v>
      </c>
      <c r="CR19" s="405">
        <v>19201</v>
      </c>
      <c r="CS19" s="406">
        <v>68.599999999999994</v>
      </c>
      <c r="CT19" s="405">
        <v>21878</v>
      </c>
      <c r="CU19" s="406">
        <v>86.3</v>
      </c>
      <c r="CV19" s="405">
        <v>21749</v>
      </c>
      <c r="CW19" s="406">
        <v>86.3</v>
      </c>
      <c r="CX19" s="405">
        <v>18394</v>
      </c>
      <c r="CY19" s="406">
        <v>84.3</v>
      </c>
      <c r="CZ19" s="405">
        <v>16703</v>
      </c>
      <c r="DA19" s="406">
        <v>88.2</v>
      </c>
      <c r="DB19" s="405">
        <v>15595</v>
      </c>
      <c r="DC19" s="406">
        <v>88.2</v>
      </c>
      <c r="DD19" s="405">
        <v>21515</v>
      </c>
      <c r="DE19" s="406">
        <v>84.3</v>
      </c>
      <c r="DF19" s="405">
        <v>17445</v>
      </c>
      <c r="DG19" s="406">
        <v>80.400000000000006</v>
      </c>
      <c r="DH19" s="405">
        <v>18827</v>
      </c>
      <c r="DI19" s="406">
        <v>78.400000000000006</v>
      </c>
      <c r="DJ19" s="405">
        <v>14622</v>
      </c>
      <c r="DK19" s="406">
        <v>54.9</v>
      </c>
      <c r="DL19" s="405">
        <v>11022</v>
      </c>
      <c r="DM19" s="406">
        <v>82.4</v>
      </c>
      <c r="DN19" s="405">
        <v>10045</v>
      </c>
      <c r="DO19" s="406">
        <v>84.3</v>
      </c>
      <c r="DP19" s="405">
        <v>12229</v>
      </c>
      <c r="DQ19" s="406">
        <v>76.5</v>
      </c>
      <c r="DR19" s="405">
        <v>12683</v>
      </c>
      <c r="DS19" s="406">
        <v>82.4</v>
      </c>
      <c r="DT19" s="405">
        <v>14255</v>
      </c>
      <c r="DU19" s="406">
        <v>84.3</v>
      </c>
      <c r="DV19" s="405">
        <v>11923</v>
      </c>
      <c r="DW19" s="406">
        <v>84.3</v>
      </c>
      <c r="DX19" s="405">
        <v>10144</v>
      </c>
      <c r="DY19" s="406">
        <v>82.4</v>
      </c>
      <c r="DZ19" s="405">
        <v>11945</v>
      </c>
      <c r="EA19" s="406">
        <v>82.4</v>
      </c>
      <c r="EB19" s="405">
        <v>13618</v>
      </c>
      <c r="EC19" s="406">
        <v>84.3</v>
      </c>
      <c r="ED19" s="405">
        <v>12859</v>
      </c>
      <c r="EE19" s="406">
        <v>84.3</v>
      </c>
      <c r="EF19" s="405">
        <v>13042</v>
      </c>
      <c r="EG19" s="406">
        <v>90.2</v>
      </c>
      <c r="EH19" s="405">
        <v>12644</v>
      </c>
      <c r="EI19" s="406">
        <v>90.2</v>
      </c>
      <c r="EJ19" s="405">
        <v>12382</v>
      </c>
      <c r="EK19" s="406">
        <v>90.2</v>
      </c>
      <c r="EL19" s="405">
        <v>12088</v>
      </c>
      <c r="EM19" s="406">
        <v>100</v>
      </c>
      <c r="EN19" s="405">
        <v>12134</v>
      </c>
      <c r="EO19" s="406">
        <v>98</v>
      </c>
      <c r="EP19" s="405">
        <v>15436</v>
      </c>
      <c r="EQ19" s="406">
        <v>100</v>
      </c>
      <c r="ER19" s="405">
        <v>15720</v>
      </c>
      <c r="ES19" s="406">
        <v>94.1</v>
      </c>
      <c r="ET19" s="405">
        <v>7691</v>
      </c>
      <c r="EU19" s="406">
        <v>92.2</v>
      </c>
      <c r="EV19" s="405">
        <v>11639</v>
      </c>
      <c r="EW19" s="406">
        <v>82.4</v>
      </c>
      <c r="EX19" s="405">
        <v>10940</v>
      </c>
      <c r="EY19" s="406">
        <v>88.2</v>
      </c>
      <c r="EZ19" s="405">
        <v>11125</v>
      </c>
      <c r="FA19" s="406">
        <v>86.3</v>
      </c>
      <c r="FB19" s="405">
        <v>11430</v>
      </c>
      <c r="FC19" s="406">
        <v>88.2</v>
      </c>
      <c r="FD19" s="405">
        <v>17548</v>
      </c>
      <c r="FE19" s="406">
        <v>94.1</v>
      </c>
    </row>
    <row r="20" spans="2:161">
      <c r="B20" s="361">
        <f t="shared" si="70"/>
        <v>7</v>
      </c>
      <c r="C20" s="380" t="s">
        <v>1476</v>
      </c>
      <c r="D20" s="396" t="s">
        <v>3467</v>
      </c>
      <c r="E20" s="397"/>
      <c r="F20" s="398">
        <f t="shared" si="25"/>
        <v>28979.212253829319</v>
      </c>
      <c r="G20" s="398">
        <f t="shared" si="26"/>
        <v>22603.938730853388</v>
      </c>
      <c r="H20" s="398">
        <f t="shared" si="27"/>
        <v>19134.573304157548</v>
      </c>
      <c r="I20" s="398">
        <f t="shared" si="28"/>
        <v>19846.827133479212</v>
      </c>
      <c r="J20" s="398">
        <f t="shared" si="29"/>
        <v>29155.361050328225</v>
      </c>
      <c r="K20" s="398">
        <f t="shared" si="30"/>
        <v>35685.995623632385</v>
      </c>
      <c r="L20" s="398">
        <f t="shared" si="31"/>
        <v>33047.04595185996</v>
      </c>
      <c r="M20" s="398">
        <f t="shared" si="32"/>
        <v>22388.402625820567</v>
      </c>
      <c r="N20" s="398">
        <f t="shared" si="33"/>
        <v>16155.361050328227</v>
      </c>
      <c r="O20" s="398">
        <f t="shared" si="34"/>
        <v>20226.47702407002</v>
      </c>
      <c r="P20" s="398">
        <f t="shared" si="35"/>
        <v>25666.301969365424</v>
      </c>
      <c r="Q20" s="398">
        <f t="shared" si="36"/>
        <v>30770.240700218819</v>
      </c>
      <c r="R20" s="399"/>
      <c r="S20" s="398">
        <f t="shared" si="37"/>
        <v>303659.73741794314</v>
      </c>
      <c r="T20" s="399"/>
      <c r="U20" s="398">
        <f t="shared" si="38"/>
        <v>40843.544857768051</v>
      </c>
      <c r="V20" s="398">
        <f t="shared" si="39"/>
        <v>22781.181619256018</v>
      </c>
      <c r="W20" s="398">
        <f t="shared" si="40"/>
        <v>16735.229759299782</v>
      </c>
      <c r="X20" s="398">
        <f t="shared" si="41"/>
        <v>18542.669584245075</v>
      </c>
      <c r="Y20" s="398">
        <f t="shared" si="42"/>
        <v>23258.205689277896</v>
      </c>
      <c r="Z20" s="398">
        <f t="shared" si="43"/>
        <v>30431.072210065646</v>
      </c>
      <c r="AA20" s="398">
        <f t="shared" si="44"/>
        <v>28783.699059561128</v>
      </c>
      <c r="AB20" s="398">
        <f t="shared" si="45"/>
        <v>13576.80250783699</v>
      </c>
      <c r="AC20" s="398">
        <f t="shared" si="46"/>
        <v>11800.417972831765</v>
      </c>
      <c r="AD20" s="398">
        <f t="shared" si="47"/>
        <v>13724.137931034482</v>
      </c>
      <c r="AE20" s="398">
        <f t="shared" si="48"/>
        <v>13845.350052246604</v>
      </c>
      <c r="AF20" s="398">
        <f t="shared" si="49"/>
        <v>14242.42424242424</v>
      </c>
      <c r="AG20" s="399"/>
      <c r="AH20" s="398">
        <f t="shared" si="50"/>
        <v>248564.73548584763</v>
      </c>
      <c r="AI20" s="399"/>
      <c r="AJ20" s="398">
        <f t="shared" si="51"/>
        <v>17709.508881922673</v>
      </c>
      <c r="AK20" s="398">
        <f t="shared" si="52"/>
        <v>13741.901776384535</v>
      </c>
      <c r="AL20" s="398">
        <f t="shared" si="53"/>
        <v>12967.607105538138</v>
      </c>
      <c r="AM20" s="398">
        <f t="shared" si="54"/>
        <v>13509.92685475444</v>
      </c>
      <c r="AN20" s="398">
        <f t="shared" si="55"/>
        <v>14992.685475444097</v>
      </c>
      <c r="AO20" s="398">
        <f t="shared" si="56"/>
        <v>21597.701149425287</v>
      </c>
      <c r="AP20" s="398">
        <f t="shared" si="57"/>
        <v>27283</v>
      </c>
      <c r="AQ20" s="398">
        <f t="shared" si="58"/>
        <v>11244</v>
      </c>
      <c r="AR20" s="398">
        <f t="shared" si="59"/>
        <v>12654</v>
      </c>
      <c r="AS20" s="398">
        <f t="shared" si="60"/>
        <v>14384</v>
      </c>
      <c r="AT20" s="398">
        <f t="shared" si="61"/>
        <v>20453</v>
      </c>
      <c r="AU20" s="398">
        <f t="shared" si="62"/>
        <v>29406</v>
      </c>
      <c r="AV20" s="399"/>
      <c r="AW20" s="398">
        <f t="shared" si="63"/>
        <v>209943.33124346918</v>
      </c>
      <c r="AX20" s="400"/>
      <c r="AY20" s="401">
        <f t="shared" si="64"/>
        <v>0.40940838902102927</v>
      </c>
      <c r="AZ20" s="401">
        <f t="shared" si="64"/>
        <v>7.8412391093903265E-3</v>
      </c>
      <c r="BA20" s="401">
        <f t="shared" si="64"/>
        <v>-0.12539310423694883</v>
      </c>
      <c r="BB20" s="401">
        <f t="shared" si="64"/>
        <v>-6.5711135611907417E-2</v>
      </c>
      <c r="BC20" s="401">
        <f t="shared" si="64"/>
        <v>-0.20226658661062746</v>
      </c>
      <c r="BD20" s="401">
        <f t="shared" si="64"/>
        <v>-0.14725449918754024</v>
      </c>
      <c r="BE20" s="401">
        <f t="shared" si="64"/>
        <v>-0.12900841117567066</v>
      </c>
      <c r="BF20" s="401">
        <f t="shared" si="64"/>
        <v>-0.39357877671099006</v>
      </c>
      <c r="BG20" s="401">
        <f t="shared" si="64"/>
        <v>-0.26956643456804597</v>
      </c>
      <c r="BH20" s="401">
        <f t="shared" si="64"/>
        <v>-0.32147660145153256</v>
      </c>
      <c r="BI20" s="401">
        <f t="shared" si="64"/>
        <v>-0.46056311233414055</v>
      </c>
      <c r="BJ20" s="401">
        <f t="shared" si="64"/>
        <v>-0.53713640458058043</v>
      </c>
      <c r="BL20" s="402">
        <f t="shared" si="65"/>
        <v>-0.1814366382602291</v>
      </c>
      <c r="BN20" s="401">
        <f t="shared" si="66"/>
        <v>-0.56640617400880433</v>
      </c>
      <c r="BO20" s="401">
        <f t="shared" si="66"/>
        <v>-0.39678713746924099</v>
      </c>
      <c r="BP20" s="401">
        <f t="shared" si="66"/>
        <v>-0.22513121767378022</v>
      </c>
      <c r="BQ20" s="401">
        <f t="shared" si="66"/>
        <v>-0.27141414059207231</v>
      </c>
      <c r="BR20" s="401">
        <f t="shared" si="66"/>
        <v>-0.35538082018271205</v>
      </c>
      <c r="BS20" s="401">
        <f t="shared" si="66"/>
        <v>-0.29027472314033537</v>
      </c>
      <c r="BT20" s="401">
        <f t="shared" si="66"/>
        <v>-5.2137116096710935E-2</v>
      </c>
      <c r="BU20" s="401">
        <f t="shared" si="66"/>
        <v>-0.17182267374740243</v>
      </c>
      <c r="BV20" s="401">
        <f t="shared" si="66"/>
        <v>7.2334897724254055E-2</v>
      </c>
      <c r="BW20" s="401">
        <f t="shared" si="66"/>
        <v>4.8080402010050316E-2</v>
      </c>
      <c r="BX20" s="401">
        <f t="shared" si="66"/>
        <v>0.47724686792452831</v>
      </c>
      <c r="BY20" s="401">
        <f t="shared" si="66"/>
        <v>1.0646765957446811</v>
      </c>
      <c r="CA20" s="402">
        <f t="shared" si="67"/>
        <v>-0.15537764907354454</v>
      </c>
      <c r="CC20" s="401">
        <f t="shared" si="68"/>
        <v>1.4727375693736651E-2</v>
      </c>
      <c r="CE20" s="403">
        <v>492116</v>
      </c>
      <c r="CF20" s="361"/>
      <c r="CG20" s="387">
        <f t="shared" si="69"/>
        <v>0.42661350422150301</v>
      </c>
      <c r="CK20" s="404"/>
      <c r="CL20" s="405">
        <v>26487</v>
      </c>
      <c r="CM20" s="406">
        <v>91.4</v>
      </c>
      <c r="CN20" s="405">
        <v>20660</v>
      </c>
      <c r="CO20" s="406">
        <v>91.4</v>
      </c>
      <c r="CP20" s="405">
        <v>17489</v>
      </c>
      <c r="CQ20" s="406">
        <v>91.4</v>
      </c>
      <c r="CR20" s="405">
        <v>18140</v>
      </c>
      <c r="CS20" s="406">
        <v>91.4</v>
      </c>
      <c r="CT20" s="405">
        <v>26648</v>
      </c>
      <c r="CU20" s="406">
        <v>91.4</v>
      </c>
      <c r="CV20" s="405">
        <v>32617</v>
      </c>
      <c r="CW20" s="406">
        <v>91.4</v>
      </c>
      <c r="CX20" s="405">
        <v>30205</v>
      </c>
      <c r="CY20" s="406">
        <v>91.4</v>
      </c>
      <c r="CZ20" s="405">
        <v>20463</v>
      </c>
      <c r="DA20" s="406">
        <v>91.4</v>
      </c>
      <c r="DB20" s="405">
        <v>14766</v>
      </c>
      <c r="DC20" s="406">
        <v>91.4</v>
      </c>
      <c r="DD20" s="405">
        <v>18487</v>
      </c>
      <c r="DE20" s="406">
        <v>91.4</v>
      </c>
      <c r="DF20" s="405">
        <v>23459</v>
      </c>
      <c r="DG20" s="406">
        <v>91.4</v>
      </c>
      <c r="DH20" s="405">
        <v>28124</v>
      </c>
      <c r="DI20" s="406">
        <v>91.4</v>
      </c>
      <c r="DJ20" s="405">
        <v>37331</v>
      </c>
      <c r="DK20" s="406">
        <v>91.4</v>
      </c>
      <c r="DL20" s="405">
        <v>20822</v>
      </c>
      <c r="DM20" s="406">
        <v>91.4</v>
      </c>
      <c r="DN20" s="405">
        <v>15296</v>
      </c>
      <c r="DO20" s="406">
        <v>91.4</v>
      </c>
      <c r="DP20" s="405">
        <v>16948</v>
      </c>
      <c r="DQ20" s="406">
        <v>91.4</v>
      </c>
      <c r="DR20" s="405">
        <v>21258</v>
      </c>
      <c r="DS20" s="406">
        <v>91.4</v>
      </c>
      <c r="DT20" s="405">
        <v>27814</v>
      </c>
      <c r="DU20" s="406">
        <v>91.4</v>
      </c>
      <c r="DV20" s="405">
        <v>27546</v>
      </c>
      <c r="DW20" s="406">
        <v>95.7</v>
      </c>
      <c r="DX20" s="405">
        <v>12993</v>
      </c>
      <c r="DY20" s="406">
        <v>95.7</v>
      </c>
      <c r="DZ20" s="405">
        <v>11293</v>
      </c>
      <c r="EA20" s="406">
        <v>95.7</v>
      </c>
      <c r="EB20" s="405">
        <v>13134</v>
      </c>
      <c r="EC20" s="406">
        <v>95.7</v>
      </c>
      <c r="ED20" s="405">
        <v>13250</v>
      </c>
      <c r="EE20" s="406">
        <v>95.7</v>
      </c>
      <c r="EF20" s="405">
        <v>13630</v>
      </c>
      <c r="EG20" s="406">
        <v>95.7</v>
      </c>
      <c r="EH20" s="405">
        <v>16948</v>
      </c>
      <c r="EI20" s="406">
        <v>95.7</v>
      </c>
      <c r="EJ20" s="405">
        <v>13151</v>
      </c>
      <c r="EK20" s="406">
        <v>95.7</v>
      </c>
      <c r="EL20" s="405">
        <v>12410</v>
      </c>
      <c r="EM20" s="406">
        <v>95.7</v>
      </c>
      <c r="EN20" s="405">
        <v>12929</v>
      </c>
      <c r="EO20" s="406">
        <v>95.7</v>
      </c>
      <c r="EP20" s="405">
        <v>14348</v>
      </c>
      <c r="EQ20" s="406">
        <v>95.7</v>
      </c>
      <c r="ER20" s="405">
        <v>20669</v>
      </c>
      <c r="ES20" s="406">
        <v>95.7</v>
      </c>
      <c r="ET20" s="405">
        <v>27283</v>
      </c>
      <c r="EU20" s="406">
        <v>100</v>
      </c>
      <c r="EV20" s="405">
        <v>11244</v>
      </c>
      <c r="EW20" s="406">
        <v>100</v>
      </c>
      <c r="EX20" s="405">
        <v>12654</v>
      </c>
      <c r="EY20" s="406">
        <v>100</v>
      </c>
      <c r="EZ20" s="405">
        <v>14384</v>
      </c>
      <c r="FA20" s="406">
        <v>100</v>
      </c>
      <c r="FB20" s="405">
        <v>20453</v>
      </c>
      <c r="FC20" s="406">
        <v>100</v>
      </c>
      <c r="FD20" s="405">
        <v>29406</v>
      </c>
      <c r="FE20" s="406">
        <v>100</v>
      </c>
    </row>
    <row r="21" spans="2:161">
      <c r="B21" s="361">
        <f t="shared" si="70"/>
        <v>8</v>
      </c>
      <c r="C21" s="380" t="s">
        <v>1476</v>
      </c>
      <c r="D21" s="396" t="s">
        <v>3468</v>
      </c>
      <c r="E21" s="397"/>
      <c r="F21" s="398">
        <f t="shared" si="25"/>
        <v>3378.1512605042017</v>
      </c>
      <c r="G21" s="398">
        <f t="shared" si="26"/>
        <v>3695.9745762711864</v>
      </c>
      <c r="H21" s="398">
        <f t="shared" si="27"/>
        <v>3033.4412081984897</v>
      </c>
      <c r="I21" s="398">
        <f t="shared" si="28"/>
        <v>3803.5714285714284</v>
      </c>
      <c r="J21" s="398">
        <f t="shared" si="29"/>
        <v>4069.9152542372881</v>
      </c>
      <c r="K21" s="398">
        <f t="shared" si="30"/>
        <v>4586.1344537815121</v>
      </c>
      <c r="L21" s="398">
        <f t="shared" si="31"/>
        <v>3831.6532258064512</v>
      </c>
      <c r="M21" s="398">
        <f t="shared" si="32"/>
        <v>2882.1138211382113</v>
      </c>
      <c r="N21" s="398">
        <f t="shared" si="33"/>
        <v>2294.0573770491806</v>
      </c>
      <c r="O21" s="398">
        <f t="shared" si="34"/>
        <v>2584.7107438016528</v>
      </c>
      <c r="P21" s="398">
        <f t="shared" si="35"/>
        <v>2550.8130081300815</v>
      </c>
      <c r="Q21" s="398">
        <f t="shared" si="36"/>
        <v>2695.1219512195121</v>
      </c>
      <c r="R21" s="399"/>
      <c r="S21" s="398">
        <f t="shared" si="37"/>
        <v>39405.658308709193</v>
      </c>
      <c r="T21" s="399"/>
      <c r="U21" s="398">
        <f t="shared" si="38"/>
        <v>2854</v>
      </c>
      <c r="V21" s="398">
        <f t="shared" si="39"/>
        <v>2190</v>
      </c>
      <c r="W21" s="398">
        <f t="shared" si="40"/>
        <v>2199.5967741935483</v>
      </c>
      <c r="X21" s="398">
        <f t="shared" si="41"/>
        <v>2376</v>
      </c>
      <c r="Y21" s="398">
        <f t="shared" si="42"/>
        <v>2488</v>
      </c>
      <c r="Z21" s="398">
        <f t="shared" si="43"/>
        <v>2534</v>
      </c>
      <c r="AA21" s="398">
        <f t="shared" si="44"/>
        <v>2536</v>
      </c>
      <c r="AB21" s="398">
        <f t="shared" si="45"/>
        <v>2458</v>
      </c>
      <c r="AC21" s="398">
        <f t="shared" si="46"/>
        <v>2068</v>
      </c>
      <c r="AD21" s="398">
        <f t="shared" si="47"/>
        <v>1877</v>
      </c>
      <c r="AE21" s="398">
        <f t="shared" si="48"/>
        <v>1565</v>
      </c>
      <c r="AF21" s="398">
        <f t="shared" si="49"/>
        <v>1795</v>
      </c>
      <c r="AG21" s="399"/>
      <c r="AH21" s="398">
        <f t="shared" si="50"/>
        <v>26940.596774193549</v>
      </c>
      <c r="AI21" s="399"/>
      <c r="AJ21" s="398">
        <f t="shared" si="51"/>
        <v>1446</v>
      </c>
      <c r="AK21" s="398">
        <f t="shared" si="52"/>
        <v>1278</v>
      </c>
      <c r="AL21" s="398">
        <f t="shared" si="53"/>
        <v>1767.0000000000002</v>
      </c>
      <c r="AM21" s="398">
        <f t="shared" si="54"/>
        <v>1653</v>
      </c>
      <c r="AN21" s="398">
        <f t="shared" si="55"/>
        <v>1647</v>
      </c>
      <c r="AO21" s="398">
        <f t="shared" si="56"/>
        <v>1822</v>
      </c>
      <c r="AP21" s="398">
        <f t="shared" si="57"/>
        <v>1622</v>
      </c>
      <c r="AQ21" s="398">
        <f t="shared" si="58"/>
        <v>1350</v>
      </c>
      <c r="AR21" s="398">
        <f t="shared" si="59"/>
        <v>2196</v>
      </c>
      <c r="AS21" s="398">
        <f t="shared" si="60"/>
        <v>1648.9999999999998</v>
      </c>
      <c r="AT21" s="398">
        <f t="shared" si="61"/>
        <v>2607</v>
      </c>
      <c r="AU21" s="398">
        <f t="shared" si="62"/>
        <v>4821</v>
      </c>
      <c r="AV21" s="399"/>
      <c r="AW21" s="398">
        <f t="shared" si="63"/>
        <v>23858</v>
      </c>
      <c r="AX21" s="400"/>
      <c r="AY21" s="401">
        <f t="shared" si="64"/>
        <v>-0.1551592039800995</v>
      </c>
      <c r="AZ21" s="401">
        <f t="shared" si="64"/>
        <v>-0.40746345657781596</v>
      </c>
      <c r="BA21" s="401">
        <f t="shared" si="64"/>
        <v>-0.27488399371357775</v>
      </c>
      <c r="BB21" s="401">
        <f t="shared" si="64"/>
        <v>-0.3753239436619718</v>
      </c>
      <c r="BC21" s="401">
        <f t="shared" si="64"/>
        <v>-0.38868505986465379</v>
      </c>
      <c r="BD21" s="401">
        <f t="shared" si="64"/>
        <v>-0.4474649564819056</v>
      </c>
      <c r="BE21" s="401">
        <f t="shared" si="64"/>
        <v>-0.33814469876348324</v>
      </c>
      <c r="BF21" s="401">
        <f t="shared" si="64"/>
        <v>-0.14715373765867415</v>
      </c>
      <c r="BG21" s="401">
        <f t="shared" si="64"/>
        <v>-9.8540419830281473E-2</v>
      </c>
      <c r="BH21" s="401">
        <f t="shared" si="64"/>
        <v>-0.27380655475619503</v>
      </c>
      <c r="BI21" s="401">
        <f t="shared" si="64"/>
        <v>-0.3864701195219124</v>
      </c>
      <c r="BJ21" s="401">
        <f t="shared" si="64"/>
        <v>-0.33398190045248866</v>
      </c>
      <c r="BL21" s="402">
        <f t="shared" si="65"/>
        <v>-0.31632669188933948</v>
      </c>
      <c r="BN21" s="401">
        <f t="shared" si="66"/>
        <v>-0.49334267694463912</v>
      </c>
      <c r="BO21" s="401">
        <f t="shared" si="66"/>
        <v>-0.41643835616438357</v>
      </c>
      <c r="BP21" s="401">
        <f t="shared" si="66"/>
        <v>-0.19667094408799254</v>
      </c>
      <c r="BQ21" s="401">
        <f t="shared" si="66"/>
        <v>-0.30429292929292928</v>
      </c>
      <c r="BR21" s="401">
        <f t="shared" si="66"/>
        <v>-0.33802250803858519</v>
      </c>
      <c r="BS21" s="401">
        <f t="shared" si="66"/>
        <v>-0.2809786898184688</v>
      </c>
      <c r="BT21" s="401">
        <f t="shared" si="66"/>
        <v>-0.36041009463722395</v>
      </c>
      <c r="BU21" s="401">
        <f t="shared" si="66"/>
        <v>-0.45077298616761596</v>
      </c>
      <c r="BV21" s="401">
        <f t="shared" si="66"/>
        <v>6.1895551257253385E-2</v>
      </c>
      <c r="BW21" s="401">
        <f t="shared" si="66"/>
        <v>-0.12147043153969111</v>
      </c>
      <c r="BX21" s="401">
        <f t="shared" si="66"/>
        <v>0.66581469648562297</v>
      </c>
      <c r="BY21" s="401">
        <f t="shared" si="66"/>
        <v>1.6857938718662953</v>
      </c>
      <c r="CA21" s="402">
        <f t="shared" si="67"/>
        <v>-0.11442199295103866</v>
      </c>
      <c r="CC21" s="401">
        <f t="shared" si="68"/>
        <v>0.42711194029850746</v>
      </c>
      <c r="CE21" s="403">
        <v>534160</v>
      </c>
      <c r="CF21" s="361"/>
      <c r="CG21" s="387">
        <f t="shared" si="69"/>
        <v>4.4664519994009284E-2</v>
      </c>
      <c r="CK21" s="404"/>
      <c r="CL21" s="405">
        <v>3216</v>
      </c>
      <c r="CM21" s="406">
        <v>95.2</v>
      </c>
      <c r="CN21" s="405">
        <v>3489</v>
      </c>
      <c r="CO21" s="406">
        <v>94.4</v>
      </c>
      <c r="CP21" s="405">
        <v>2812</v>
      </c>
      <c r="CQ21" s="406">
        <v>92.7</v>
      </c>
      <c r="CR21" s="405">
        <v>3621</v>
      </c>
      <c r="CS21" s="406">
        <v>95.2</v>
      </c>
      <c r="CT21" s="405">
        <v>3842</v>
      </c>
      <c r="CU21" s="406">
        <v>94.4</v>
      </c>
      <c r="CV21" s="405">
        <v>4366</v>
      </c>
      <c r="CW21" s="406">
        <v>95.2</v>
      </c>
      <c r="CX21" s="405">
        <v>3801</v>
      </c>
      <c r="CY21" s="406">
        <v>99.2</v>
      </c>
      <c r="CZ21" s="405">
        <v>2836</v>
      </c>
      <c r="DA21" s="406">
        <v>98.4</v>
      </c>
      <c r="DB21" s="405">
        <v>2239</v>
      </c>
      <c r="DC21" s="406">
        <v>97.6</v>
      </c>
      <c r="DD21" s="405">
        <v>2502</v>
      </c>
      <c r="DE21" s="406">
        <v>96.8</v>
      </c>
      <c r="DF21" s="405">
        <v>2510</v>
      </c>
      <c r="DG21" s="406">
        <v>98.4</v>
      </c>
      <c r="DH21" s="405">
        <v>2652</v>
      </c>
      <c r="DI21" s="406">
        <v>98.4</v>
      </c>
      <c r="DJ21" s="405">
        <v>2854</v>
      </c>
      <c r="DK21" s="406">
        <v>100</v>
      </c>
      <c r="DL21" s="405">
        <v>2190</v>
      </c>
      <c r="DM21" s="406">
        <v>100</v>
      </c>
      <c r="DN21" s="405">
        <v>2182</v>
      </c>
      <c r="DO21" s="406">
        <v>99.2</v>
      </c>
      <c r="DP21" s="405">
        <v>2376</v>
      </c>
      <c r="DQ21" s="406">
        <v>100</v>
      </c>
      <c r="DR21" s="405">
        <v>2488</v>
      </c>
      <c r="DS21" s="406">
        <v>100</v>
      </c>
      <c r="DT21" s="405">
        <v>2534</v>
      </c>
      <c r="DU21" s="406">
        <v>100</v>
      </c>
      <c r="DV21" s="405">
        <v>2536</v>
      </c>
      <c r="DW21" s="406">
        <v>100</v>
      </c>
      <c r="DX21" s="405">
        <v>2458</v>
      </c>
      <c r="DY21" s="406">
        <v>100</v>
      </c>
      <c r="DZ21" s="405">
        <v>2068</v>
      </c>
      <c r="EA21" s="406">
        <v>100</v>
      </c>
      <c r="EB21" s="405">
        <v>1877</v>
      </c>
      <c r="EC21" s="406">
        <v>100</v>
      </c>
      <c r="ED21" s="405">
        <v>1565</v>
      </c>
      <c r="EE21" s="406">
        <v>100</v>
      </c>
      <c r="EF21" s="405">
        <v>1795</v>
      </c>
      <c r="EG21" s="406">
        <v>100</v>
      </c>
      <c r="EH21" s="405">
        <v>1446</v>
      </c>
      <c r="EI21" s="406">
        <v>100</v>
      </c>
      <c r="EJ21" s="405">
        <v>1278</v>
      </c>
      <c r="EK21" s="406">
        <v>100</v>
      </c>
      <c r="EL21" s="405">
        <v>1767</v>
      </c>
      <c r="EM21" s="406">
        <v>100</v>
      </c>
      <c r="EN21" s="405">
        <v>1653</v>
      </c>
      <c r="EO21" s="406">
        <v>100</v>
      </c>
      <c r="EP21" s="405">
        <v>1647</v>
      </c>
      <c r="EQ21" s="406">
        <v>100</v>
      </c>
      <c r="ER21" s="405">
        <v>1822</v>
      </c>
      <c r="ES21" s="406">
        <v>100</v>
      </c>
      <c r="ET21" s="405">
        <v>1622</v>
      </c>
      <c r="EU21" s="406">
        <v>100</v>
      </c>
      <c r="EV21" s="405">
        <v>1350</v>
      </c>
      <c r="EW21" s="406">
        <v>100</v>
      </c>
      <c r="EX21" s="405">
        <v>2196</v>
      </c>
      <c r="EY21" s="406">
        <v>100</v>
      </c>
      <c r="EZ21" s="405">
        <v>1649</v>
      </c>
      <c r="FA21" s="406">
        <v>100</v>
      </c>
      <c r="FB21" s="405">
        <v>2607</v>
      </c>
      <c r="FC21" s="406">
        <v>100</v>
      </c>
      <c r="FD21" s="405">
        <v>4821</v>
      </c>
      <c r="FE21" s="406">
        <v>100</v>
      </c>
    </row>
    <row r="22" spans="2:161">
      <c r="B22" s="361">
        <f t="shared" si="70"/>
        <v>9</v>
      </c>
      <c r="C22" s="380" t="s">
        <v>1476</v>
      </c>
      <c r="D22" s="396" t="s">
        <v>3469</v>
      </c>
      <c r="E22" s="397"/>
      <c r="F22" s="398">
        <f t="shared" si="25"/>
        <v>18241.126070991431</v>
      </c>
      <c r="G22" s="398">
        <f t="shared" si="26"/>
        <v>20381.46811070999</v>
      </c>
      <c r="H22" s="398">
        <f t="shared" si="27"/>
        <v>19406.249999999996</v>
      </c>
      <c r="I22" s="398">
        <f t="shared" si="28"/>
        <v>27703.927492447128</v>
      </c>
      <c r="J22" s="398">
        <f t="shared" si="29"/>
        <v>28238.678090575275</v>
      </c>
      <c r="K22" s="398">
        <f t="shared" si="30"/>
        <v>27569.705093833785</v>
      </c>
      <c r="L22" s="398">
        <f t="shared" si="31"/>
        <v>24572.82741738066</v>
      </c>
      <c r="M22" s="398">
        <f t="shared" si="32"/>
        <v>17065.591397849461</v>
      </c>
      <c r="N22" s="398">
        <f t="shared" si="33"/>
        <v>20688.567674113012</v>
      </c>
      <c r="O22" s="398">
        <f t="shared" si="34"/>
        <v>20192.753623188408</v>
      </c>
      <c r="P22" s="398">
        <f t="shared" si="35"/>
        <v>20052.948255114323</v>
      </c>
      <c r="Q22" s="398">
        <f t="shared" si="36"/>
        <v>18888.086642599279</v>
      </c>
      <c r="R22" s="399"/>
      <c r="S22" s="398">
        <f t="shared" si="37"/>
        <v>263001.92986880278</v>
      </c>
      <c r="T22" s="399"/>
      <c r="U22" s="398">
        <f t="shared" si="38"/>
        <v>23137.573964497042</v>
      </c>
      <c r="V22" s="398">
        <f t="shared" si="39"/>
        <v>16122.58064516129</v>
      </c>
      <c r="W22" s="398">
        <f t="shared" si="40"/>
        <v>14382.391590013143</v>
      </c>
      <c r="X22" s="398">
        <f t="shared" si="41"/>
        <v>14581.065088757396</v>
      </c>
      <c r="Y22" s="398">
        <f t="shared" si="42"/>
        <v>18513.548387096773</v>
      </c>
      <c r="Z22" s="398">
        <f t="shared" si="43"/>
        <v>16930.232558139534</v>
      </c>
      <c r="AA22" s="398">
        <f t="shared" si="44"/>
        <v>15536.640360766629</v>
      </c>
      <c r="AB22" s="398">
        <f t="shared" si="45"/>
        <v>12359.639233370914</v>
      </c>
      <c r="AC22" s="398">
        <f t="shared" si="46"/>
        <v>12217.640320733104</v>
      </c>
      <c r="AD22" s="398">
        <f t="shared" si="47"/>
        <v>11540.664375715924</v>
      </c>
      <c r="AE22" s="398">
        <f t="shared" si="48"/>
        <v>13790.378006872854</v>
      </c>
      <c r="AF22" s="398">
        <f t="shared" si="49"/>
        <v>11536.082474226805</v>
      </c>
      <c r="AG22" s="399"/>
      <c r="AH22" s="398">
        <f t="shared" si="50"/>
        <v>180648.43700535141</v>
      </c>
      <c r="AI22" s="399"/>
      <c r="AJ22" s="398">
        <f t="shared" si="51"/>
        <v>10498.281786941581</v>
      </c>
      <c r="AK22" s="398">
        <f t="shared" si="52"/>
        <v>11421.534936998854</v>
      </c>
      <c r="AL22" s="398">
        <f t="shared" si="53"/>
        <v>12122.565864833907</v>
      </c>
      <c r="AM22" s="398">
        <f t="shared" si="54"/>
        <v>12998.854524627719</v>
      </c>
      <c r="AN22" s="398">
        <f t="shared" si="55"/>
        <v>15951.890034364264</v>
      </c>
      <c r="AO22" s="398">
        <f t="shared" si="56"/>
        <v>20307.692307692305</v>
      </c>
      <c r="AP22" s="398">
        <f t="shared" si="57"/>
        <v>18056.60377358491</v>
      </c>
      <c r="AQ22" s="398">
        <f t="shared" si="58"/>
        <v>15956.71476137625</v>
      </c>
      <c r="AR22" s="398">
        <f t="shared" si="59"/>
        <v>12403.225806451614</v>
      </c>
      <c r="AS22" s="398">
        <f t="shared" si="60"/>
        <v>11083.060109289618</v>
      </c>
      <c r="AT22" s="398">
        <f t="shared" si="61"/>
        <v>13012</v>
      </c>
      <c r="AU22" s="398">
        <f t="shared" si="62"/>
        <v>14171</v>
      </c>
      <c r="AV22" s="399"/>
      <c r="AW22" s="398">
        <f t="shared" si="63"/>
        <v>167983.42390616104</v>
      </c>
      <c r="AX22" s="400"/>
      <c r="AY22" s="401">
        <f t="shared" si="64"/>
        <v>0.26842903636811943</v>
      </c>
      <c r="AZ22" s="401">
        <f t="shared" si="64"/>
        <v>-0.20895881702019067</v>
      </c>
      <c r="BA22" s="401">
        <f t="shared" si="64"/>
        <v>-0.25887837217323562</v>
      </c>
      <c r="BB22" s="401">
        <f t="shared" si="64"/>
        <v>-0.47368238338291185</v>
      </c>
      <c r="BC22" s="401">
        <f t="shared" si="64"/>
        <v>-0.34439040213869948</v>
      </c>
      <c r="BD22" s="401">
        <f t="shared" si="64"/>
        <v>-0.38591172809004276</v>
      </c>
      <c r="BE22" s="401">
        <f t="shared" si="64"/>
        <v>-0.36773086397956084</v>
      </c>
      <c r="BF22" s="401">
        <f t="shared" si="64"/>
        <v>-0.2757567584251181</v>
      </c>
      <c r="BG22" s="401">
        <f t="shared" si="64"/>
        <v>-0.40944967707838598</v>
      </c>
      <c r="BH22" s="401">
        <f t="shared" si="64"/>
        <v>-0.42847495734988972</v>
      </c>
      <c r="BI22" s="401">
        <f t="shared" si="64"/>
        <v>-0.31230172085265601</v>
      </c>
      <c r="BJ22" s="401">
        <f t="shared" si="64"/>
        <v>-0.38924028184999526</v>
      </c>
      <c r="BL22" s="402">
        <f t="shared" si="65"/>
        <v>-0.3131288538625287</v>
      </c>
      <c r="BN22" s="401">
        <f t="shared" si="66"/>
        <v>-0.54626695940333048</v>
      </c>
      <c r="BO22" s="401">
        <f t="shared" si="66"/>
        <v>-0.29158146649266808</v>
      </c>
      <c r="BP22" s="401">
        <f t="shared" si="66"/>
        <v>-0.15712447481602546</v>
      </c>
      <c r="BQ22" s="401">
        <f t="shared" si="66"/>
        <v>-0.10851131618290535</v>
      </c>
      <c r="BR22" s="401">
        <f t="shared" si="66"/>
        <v>-0.13836668688093776</v>
      </c>
      <c r="BS22" s="401">
        <f t="shared" si="66"/>
        <v>0.19949281487743012</v>
      </c>
      <c r="BT22" s="401">
        <f t="shared" si="66"/>
        <v>0.16219487317101916</v>
      </c>
      <c r="BU22" s="401">
        <f t="shared" si="66"/>
        <v>0.29103402292627323</v>
      </c>
      <c r="BV22" s="401">
        <f t="shared" si="66"/>
        <v>1.5189961469366098E-2</v>
      </c>
      <c r="BW22" s="401">
        <f t="shared" si="66"/>
        <v>-3.9651466460562286E-2</v>
      </c>
      <c r="BX22" s="401">
        <f t="shared" si="66"/>
        <v>-5.6443558435086076E-2</v>
      </c>
      <c r="BY22" s="401">
        <f t="shared" si="66"/>
        <v>0.22840661304736362</v>
      </c>
      <c r="CA22" s="402">
        <f t="shared" si="67"/>
        <v>-7.0108622632672937E-2</v>
      </c>
      <c r="CC22" s="401">
        <f t="shared" si="68"/>
        <v>-0.22312910152318322</v>
      </c>
      <c r="CE22" s="403">
        <v>474216</v>
      </c>
      <c r="CF22" s="361"/>
      <c r="CG22" s="387">
        <f t="shared" si="69"/>
        <v>0.35423398600249895</v>
      </c>
      <c r="CK22" s="404"/>
      <c r="CL22" s="405">
        <v>14903</v>
      </c>
      <c r="CM22" s="406">
        <v>81.7</v>
      </c>
      <c r="CN22" s="405">
        <v>16937</v>
      </c>
      <c r="CO22" s="406">
        <v>83.1</v>
      </c>
      <c r="CP22" s="405">
        <v>13662</v>
      </c>
      <c r="CQ22" s="406">
        <v>70.400000000000006</v>
      </c>
      <c r="CR22" s="405">
        <v>18340</v>
      </c>
      <c r="CS22" s="406">
        <v>66.2</v>
      </c>
      <c r="CT22" s="405">
        <v>23071</v>
      </c>
      <c r="CU22" s="406">
        <v>81.7</v>
      </c>
      <c r="CV22" s="405">
        <v>20567</v>
      </c>
      <c r="CW22" s="406">
        <v>74.599999999999994</v>
      </c>
      <c r="CX22" s="405">
        <v>20076</v>
      </c>
      <c r="CY22" s="406">
        <v>81.7</v>
      </c>
      <c r="CZ22" s="405">
        <v>15871</v>
      </c>
      <c r="DA22" s="406">
        <v>93</v>
      </c>
      <c r="DB22" s="405">
        <v>15744</v>
      </c>
      <c r="DC22" s="406">
        <v>76.099999999999994</v>
      </c>
      <c r="DD22" s="405">
        <v>13933</v>
      </c>
      <c r="DE22" s="406">
        <v>69</v>
      </c>
      <c r="DF22" s="405">
        <v>16664</v>
      </c>
      <c r="DG22" s="406">
        <v>83.1</v>
      </c>
      <c r="DH22" s="405">
        <v>15696</v>
      </c>
      <c r="DI22" s="406">
        <v>83.1</v>
      </c>
      <c r="DJ22" s="405">
        <v>15641</v>
      </c>
      <c r="DK22" s="406">
        <v>67.599999999999994</v>
      </c>
      <c r="DL22" s="405">
        <v>12495</v>
      </c>
      <c r="DM22" s="406">
        <v>77.5</v>
      </c>
      <c r="DN22" s="405">
        <v>10945</v>
      </c>
      <c r="DO22" s="406">
        <v>76.099999999999994</v>
      </c>
      <c r="DP22" s="405">
        <v>12321</v>
      </c>
      <c r="DQ22" s="406">
        <v>84.5</v>
      </c>
      <c r="DR22" s="405">
        <v>14348</v>
      </c>
      <c r="DS22" s="406">
        <v>77.5</v>
      </c>
      <c r="DT22" s="405">
        <v>13832</v>
      </c>
      <c r="DU22" s="406">
        <v>81.7</v>
      </c>
      <c r="DV22" s="405">
        <v>13781</v>
      </c>
      <c r="DW22" s="406">
        <v>88.7</v>
      </c>
      <c r="DX22" s="405">
        <v>10963</v>
      </c>
      <c r="DY22" s="406">
        <v>88.7</v>
      </c>
      <c r="DZ22" s="405">
        <v>10666</v>
      </c>
      <c r="EA22" s="406">
        <v>87.3</v>
      </c>
      <c r="EB22" s="405">
        <v>10075</v>
      </c>
      <c r="EC22" s="406">
        <v>87.3</v>
      </c>
      <c r="ED22" s="405">
        <v>12039</v>
      </c>
      <c r="EE22" s="406">
        <v>87.3</v>
      </c>
      <c r="EF22" s="405">
        <v>10071</v>
      </c>
      <c r="EG22" s="406">
        <v>87.3</v>
      </c>
      <c r="EH22" s="405">
        <v>9165</v>
      </c>
      <c r="EI22" s="406">
        <v>87.3</v>
      </c>
      <c r="EJ22" s="405">
        <v>9971</v>
      </c>
      <c r="EK22" s="406">
        <v>87.3</v>
      </c>
      <c r="EL22" s="405">
        <v>10583</v>
      </c>
      <c r="EM22" s="406">
        <v>87.3</v>
      </c>
      <c r="EN22" s="405">
        <v>11348</v>
      </c>
      <c r="EO22" s="406">
        <v>87.3</v>
      </c>
      <c r="EP22" s="405">
        <v>13926</v>
      </c>
      <c r="EQ22" s="406">
        <v>87.3</v>
      </c>
      <c r="ER22" s="405">
        <v>17160</v>
      </c>
      <c r="ES22" s="406">
        <v>84.5</v>
      </c>
      <c r="ET22" s="405">
        <v>16269</v>
      </c>
      <c r="EU22" s="406">
        <v>90.1</v>
      </c>
      <c r="EV22" s="405">
        <v>14377</v>
      </c>
      <c r="EW22" s="406">
        <v>90.1</v>
      </c>
      <c r="EX22" s="405">
        <v>11535</v>
      </c>
      <c r="EY22" s="406">
        <v>93</v>
      </c>
      <c r="EZ22" s="405">
        <v>10141</v>
      </c>
      <c r="FA22" s="406">
        <v>91.5</v>
      </c>
      <c r="FB22" s="405">
        <v>13012</v>
      </c>
      <c r="FC22" s="406">
        <v>100</v>
      </c>
      <c r="FD22" s="405">
        <v>14171</v>
      </c>
      <c r="FE22" s="406">
        <v>100</v>
      </c>
    </row>
    <row r="23" spans="2:161">
      <c r="B23" s="361">
        <f t="shared" si="70"/>
        <v>10</v>
      </c>
      <c r="C23" s="380" t="s">
        <v>1476</v>
      </c>
      <c r="D23" s="396" t="s">
        <v>3470</v>
      </c>
      <c r="E23" s="397"/>
      <c r="F23" s="398">
        <f t="shared" si="25"/>
        <v>32915.38461538461</v>
      </c>
      <c r="G23" s="398">
        <f t="shared" si="26"/>
        <v>17072.368421052633</v>
      </c>
      <c r="H23" s="398">
        <f t="shared" si="27"/>
        <v>19292.307692307695</v>
      </c>
      <c r="I23" s="398">
        <f t="shared" si="28"/>
        <v>22986.486486486487</v>
      </c>
      <c r="J23" s="398">
        <f t="shared" si="29"/>
        <v>24712.820512820515</v>
      </c>
      <c r="K23" s="398">
        <f t="shared" si="30"/>
        <v>23196.25</v>
      </c>
      <c r="L23" s="398">
        <f t="shared" si="31"/>
        <v>12768</v>
      </c>
      <c r="M23" s="398">
        <f t="shared" si="32"/>
        <v>11697</v>
      </c>
      <c r="N23" s="398">
        <f t="shared" si="33"/>
        <v>14357.291666666666</v>
      </c>
      <c r="O23" s="398">
        <f t="shared" si="34"/>
        <v>21933.333333333336</v>
      </c>
      <c r="P23" s="398">
        <f t="shared" si="35"/>
        <v>17551.041666666664</v>
      </c>
      <c r="Q23" s="398">
        <f t="shared" si="36"/>
        <v>18686.458333333336</v>
      </c>
      <c r="R23" s="399"/>
      <c r="S23" s="398">
        <f t="shared" si="37"/>
        <v>237168.74272805196</v>
      </c>
      <c r="T23" s="399"/>
      <c r="U23" s="398">
        <f t="shared" si="38"/>
        <v>16821.875</v>
      </c>
      <c r="V23" s="398">
        <f t="shared" si="39"/>
        <v>8264.5833333333321</v>
      </c>
      <c r="W23" s="398">
        <f t="shared" si="40"/>
        <v>10206.25</v>
      </c>
      <c r="X23" s="398">
        <f t="shared" si="41"/>
        <v>10436.458333333332</v>
      </c>
      <c r="Y23" s="398">
        <f t="shared" si="42"/>
        <v>14011.458333333334</v>
      </c>
      <c r="Z23" s="398">
        <f t="shared" si="43"/>
        <v>13333.333333333334</v>
      </c>
      <c r="AA23" s="398">
        <f t="shared" si="44"/>
        <v>11204.166666666668</v>
      </c>
      <c r="AB23" s="398">
        <f t="shared" si="45"/>
        <v>8117.708333333333</v>
      </c>
      <c r="AC23" s="398">
        <f t="shared" si="46"/>
        <v>8779.1666666666679</v>
      </c>
      <c r="AD23" s="398">
        <f t="shared" si="47"/>
        <v>14552.083333333334</v>
      </c>
      <c r="AE23" s="398">
        <f t="shared" si="48"/>
        <v>15258.333333333334</v>
      </c>
      <c r="AF23" s="398">
        <f t="shared" si="49"/>
        <v>13890.625</v>
      </c>
      <c r="AG23" s="399"/>
      <c r="AH23" s="398">
        <f t="shared" si="50"/>
        <v>144876.04166666666</v>
      </c>
      <c r="AI23" s="399"/>
      <c r="AJ23" s="398">
        <f t="shared" si="51"/>
        <v>11485.416666666668</v>
      </c>
      <c r="AK23" s="398">
        <f t="shared" si="52"/>
        <v>7825</v>
      </c>
      <c r="AL23" s="398">
        <f t="shared" si="53"/>
        <v>9471.2765957446809</v>
      </c>
      <c r="AM23" s="398">
        <f t="shared" si="54"/>
        <v>9982.978723404256</v>
      </c>
      <c r="AN23" s="398">
        <f t="shared" si="55"/>
        <v>15710.638297872341</v>
      </c>
      <c r="AO23" s="398">
        <f t="shared" si="56"/>
        <v>18132.978723404256</v>
      </c>
      <c r="AP23" s="398">
        <f t="shared" si="57"/>
        <v>21388.297872340427</v>
      </c>
      <c r="AQ23" s="398">
        <f t="shared" si="58"/>
        <v>13203.125</v>
      </c>
      <c r="AR23" s="398">
        <f t="shared" si="59"/>
        <v>10785.714285714286</v>
      </c>
      <c r="AS23" s="398">
        <f t="shared" si="60"/>
        <v>11239.215686274511</v>
      </c>
      <c r="AT23" s="398">
        <f t="shared" si="61"/>
        <v>17147.959183673469</v>
      </c>
      <c r="AU23" s="398">
        <f t="shared" si="62"/>
        <v>21357.142857142859</v>
      </c>
      <c r="AV23" s="399"/>
      <c r="AW23" s="398">
        <f t="shared" si="63"/>
        <v>167729.74389223775</v>
      </c>
      <c r="AX23" s="400"/>
      <c r="AY23" s="401">
        <f t="shared" si="64"/>
        <v>-0.48893579107268043</v>
      </c>
      <c r="AZ23" s="401">
        <f t="shared" si="64"/>
        <v>-0.51590879897238295</v>
      </c>
      <c r="BA23" s="401">
        <f t="shared" si="64"/>
        <v>-0.47096790271132383</v>
      </c>
      <c r="BB23" s="401">
        <f t="shared" si="64"/>
        <v>-0.54597418185381152</v>
      </c>
      <c r="BC23" s="401">
        <f t="shared" si="64"/>
        <v>-0.43302876634156467</v>
      </c>
      <c r="BD23" s="401">
        <f t="shared" si="64"/>
        <v>-0.42519444594133388</v>
      </c>
      <c r="BE23" s="401">
        <f t="shared" si="64"/>
        <v>-0.12248068086883866</v>
      </c>
      <c r="BF23" s="401">
        <f t="shared" si="64"/>
        <v>-0.30600082642272952</v>
      </c>
      <c r="BG23" s="401">
        <f t="shared" si="64"/>
        <v>-0.38852209243270686</v>
      </c>
      <c r="BH23" s="401">
        <f t="shared" si="64"/>
        <v>-0.33653115501519759</v>
      </c>
      <c r="BI23" s="401">
        <f t="shared" si="64"/>
        <v>-0.13063089797614086</v>
      </c>
      <c r="BJ23" s="401">
        <f t="shared" si="64"/>
        <v>-0.25664752773287258</v>
      </c>
      <c r="BL23" s="402">
        <f t="shared" si="65"/>
        <v>-0.38914361142105536</v>
      </c>
      <c r="BN23" s="401">
        <f t="shared" si="66"/>
        <v>-0.31723326521766049</v>
      </c>
      <c r="BO23" s="401">
        <f t="shared" si="66"/>
        <v>-5.3188807663221441E-2</v>
      </c>
      <c r="BP23" s="401">
        <f t="shared" si="66"/>
        <v>-7.2012091047673643E-2</v>
      </c>
      <c r="BQ23" s="401">
        <f t="shared" si="66"/>
        <v>-4.3451484732200132E-2</v>
      </c>
      <c r="BR23" s="401">
        <f t="shared" si="66"/>
        <v>0.12127074313861029</v>
      </c>
      <c r="BS23" s="401">
        <f t="shared" si="66"/>
        <v>0.35997340425531915</v>
      </c>
      <c r="BT23" s="401">
        <f t="shared" si="66"/>
        <v>0.90895927458598058</v>
      </c>
      <c r="BU23" s="401">
        <f t="shared" si="66"/>
        <v>0.62645964326960102</v>
      </c>
      <c r="BV23" s="401">
        <f t="shared" si="66"/>
        <v>0.22855786833005617</v>
      </c>
      <c r="BW23" s="401">
        <f t="shared" si="66"/>
        <v>-0.22765590130110741</v>
      </c>
      <c r="BX23" s="401">
        <f t="shared" si="66"/>
        <v>0.12384221848214975</v>
      </c>
      <c r="BY23" s="401">
        <f t="shared" si="66"/>
        <v>0.5375220954523543</v>
      </c>
      <c r="CA23" s="402">
        <f t="shared" si="67"/>
        <v>0.15774659469336752</v>
      </c>
      <c r="CC23" s="401">
        <f t="shared" si="68"/>
        <v>-0.35115013521183169</v>
      </c>
      <c r="CE23" s="403">
        <v>421470</v>
      </c>
      <c r="CF23" s="361"/>
      <c r="CG23" s="387">
        <f t="shared" si="69"/>
        <v>0.39796366026582614</v>
      </c>
      <c r="CK23" s="404"/>
      <c r="CL23" s="405">
        <v>25674</v>
      </c>
      <c r="CM23" s="406">
        <v>78</v>
      </c>
      <c r="CN23" s="405">
        <v>12975</v>
      </c>
      <c r="CO23" s="406">
        <v>76</v>
      </c>
      <c r="CP23" s="405">
        <v>15048</v>
      </c>
      <c r="CQ23" s="406">
        <v>78</v>
      </c>
      <c r="CR23" s="405">
        <v>17010</v>
      </c>
      <c r="CS23" s="406">
        <v>74</v>
      </c>
      <c r="CT23" s="405">
        <v>19276</v>
      </c>
      <c r="CU23" s="406">
        <v>78</v>
      </c>
      <c r="CV23" s="405">
        <v>18557</v>
      </c>
      <c r="CW23" s="406">
        <v>80</v>
      </c>
      <c r="CX23" s="405">
        <v>12768</v>
      </c>
      <c r="CY23" s="406">
        <v>100</v>
      </c>
      <c r="CZ23" s="405">
        <v>11697</v>
      </c>
      <c r="DA23" s="406">
        <v>100</v>
      </c>
      <c r="DB23" s="405">
        <v>13783</v>
      </c>
      <c r="DC23" s="406">
        <v>96</v>
      </c>
      <c r="DD23" s="405">
        <v>21056</v>
      </c>
      <c r="DE23" s="406">
        <v>96</v>
      </c>
      <c r="DF23" s="405">
        <v>16849</v>
      </c>
      <c r="DG23" s="406">
        <v>96</v>
      </c>
      <c r="DH23" s="405">
        <v>17939</v>
      </c>
      <c r="DI23" s="406">
        <v>96</v>
      </c>
      <c r="DJ23" s="405">
        <v>16149</v>
      </c>
      <c r="DK23" s="406">
        <v>96</v>
      </c>
      <c r="DL23" s="405">
        <v>7934</v>
      </c>
      <c r="DM23" s="406">
        <v>96</v>
      </c>
      <c r="DN23" s="405">
        <v>9798</v>
      </c>
      <c r="DO23" s="406">
        <v>96</v>
      </c>
      <c r="DP23" s="405">
        <v>10019</v>
      </c>
      <c r="DQ23" s="406">
        <v>96</v>
      </c>
      <c r="DR23" s="405">
        <v>13451</v>
      </c>
      <c r="DS23" s="406">
        <v>96</v>
      </c>
      <c r="DT23" s="405">
        <v>12800</v>
      </c>
      <c r="DU23" s="406">
        <v>96</v>
      </c>
      <c r="DV23" s="405">
        <v>10756</v>
      </c>
      <c r="DW23" s="406">
        <v>96</v>
      </c>
      <c r="DX23" s="405">
        <v>7793</v>
      </c>
      <c r="DY23" s="406">
        <v>96</v>
      </c>
      <c r="DZ23" s="405">
        <v>8428</v>
      </c>
      <c r="EA23" s="406">
        <v>96</v>
      </c>
      <c r="EB23" s="405">
        <v>13970</v>
      </c>
      <c r="EC23" s="406">
        <v>96</v>
      </c>
      <c r="ED23" s="405">
        <v>14648</v>
      </c>
      <c r="EE23" s="406">
        <v>96</v>
      </c>
      <c r="EF23" s="405">
        <v>13335</v>
      </c>
      <c r="EG23" s="406">
        <v>96</v>
      </c>
      <c r="EH23" s="405">
        <v>11026</v>
      </c>
      <c r="EI23" s="406">
        <v>96</v>
      </c>
      <c r="EJ23" s="405">
        <v>7512</v>
      </c>
      <c r="EK23" s="406">
        <v>96</v>
      </c>
      <c r="EL23" s="405">
        <v>8903</v>
      </c>
      <c r="EM23" s="406">
        <v>94</v>
      </c>
      <c r="EN23" s="405">
        <v>9384</v>
      </c>
      <c r="EO23" s="406">
        <v>94</v>
      </c>
      <c r="EP23" s="405">
        <v>14768</v>
      </c>
      <c r="EQ23" s="406">
        <v>94</v>
      </c>
      <c r="ER23" s="405">
        <v>17045</v>
      </c>
      <c r="ES23" s="406">
        <v>94</v>
      </c>
      <c r="ET23" s="405">
        <v>20105</v>
      </c>
      <c r="EU23" s="406">
        <v>94</v>
      </c>
      <c r="EV23" s="405">
        <v>12675</v>
      </c>
      <c r="EW23" s="406">
        <v>96</v>
      </c>
      <c r="EX23" s="405">
        <v>10570</v>
      </c>
      <c r="EY23" s="406">
        <v>98</v>
      </c>
      <c r="EZ23" s="405">
        <v>11464</v>
      </c>
      <c r="FA23" s="406">
        <v>102</v>
      </c>
      <c r="FB23" s="405">
        <v>16805</v>
      </c>
      <c r="FC23" s="406">
        <v>98</v>
      </c>
      <c r="FD23" s="405">
        <v>20930</v>
      </c>
      <c r="FE23" s="406">
        <v>98</v>
      </c>
    </row>
    <row r="24" spans="2:161">
      <c r="B24" s="361">
        <f t="shared" si="70"/>
        <v>11</v>
      </c>
      <c r="C24" s="380" t="s">
        <v>1476</v>
      </c>
      <c r="D24" s="396" t="s">
        <v>3471</v>
      </c>
      <c r="E24" s="397"/>
      <c r="F24" s="398">
        <f t="shared" si="25"/>
        <v>9320.4592901878914</v>
      </c>
      <c r="G24" s="398">
        <f t="shared" si="26"/>
        <v>8290.1878914405024</v>
      </c>
      <c r="H24" s="398">
        <f t="shared" si="27"/>
        <v>8372.651356993736</v>
      </c>
      <c r="I24" s="398">
        <f t="shared" si="28"/>
        <v>10694.154488517745</v>
      </c>
      <c r="J24" s="398">
        <f t="shared" si="29"/>
        <v>12503.131524008351</v>
      </c>
      <c r="K24" s="398">
        <f t="shared" si="30"/>
        <v>12877.870563674322</v>
      </c>
      <c r="L24" s="398">
        <f t="shared" si="31"/>
        <v>10919.624217118999</v>
      </c>
      <c r="M24" s="398">
        <f t="shared" si="32"/>
        <v>7980.8102345415773</v>
      </c>
      <c r="N24" s="398">
        <f t="shared" si="33"/>
        <v>7766.1795407098125</v>
      </c>
      <c r="O24" s="398">
        <f t="shared" si="34"/>
        <v>7278.705636743216</v>
      </c>
      <c r="P24" s="398">
        <f t="shared" si="35"/>
        <v>10960</v>
      </c>
      <c r="Q24" s="398">
        <f t="shared" si="36"/>
        <v>8363.6363636363621</v>
      </c>
      <c r="R24" s="399"/>
      <c r="S24" s="398">
        <f t="shared" si="37"/>
        <v>115327.41110757251</v>
      </c>
      <c r="T24" s="399"/>
      <c r="U24" s="398">
        <f t="shared" si="38"/>
        <v>10507.660878447396</v>
      </c>
      <c r="V24" s="398">
        <f t="shared" si="39"/>
        <v>7638.4065372829409</v>
      </c>
      <c r="W24" s="398">
        <f t="shared" si="40"/>
        <v>7813.074565883554</v>
      </c>
      <c r="X24" s="398">
        <f t="shared" si="41"/>
        <v>12052.455357142859</v>
      </c>
      <c r="Y24" s="398">
        <f t="shared" si="42"/>
        <v>13201.225740551581</v>
      </c>
      <c r="Z24" s="398">
        <f t="shared" si="43"/>
        <v>13251.908396946565</v>
      </c>
      <c r="AA24" s="398">
        <f t="shared" si="44"/>
        <v>8355.4647599591426</v>
      </c>
      <c r="AB24" s="398">
        <f t="shared" si="45"/>
        <v>5440.2451481103162</v>
      </c>
      <c r="AC24" s="398">
        <f t="shared" si="46"/>
        <v>5266.5985699693565</v>
      </c>
      <c r="AD24" s="398">
        <f t="shared" si="47"/>
        <v>6406.0542797494772</v>
      </c>
      <c r="AE24" s="398">
        <f t="shared" si="48"/>
        <v>6099.0806945863123</v>
      </c>
      <c r="AF24" s="398">
        <f t="shared" si="49"/>
        <v>4863</v>
      </c>
      <c r="AG24" s="399"/>
      <c r="AH24" s="398">
        <f t="shared" si="50"/>
        <v>100895.17492862951</v>
      </c>
      <c r="AI24" s="399"/>
      <c r="AJ24" s="398">
        <f t="shared" si="51"/>
        <v>4180</v>
      </c>
      <c r="AK24" s="398">
        <f t="shared" si="52"/>
        <v>3672.9999999999995</v>
      </c>
      <c r="AL24" s="398">
        <f t="shared" si="53"/>
        <v>3932</v>
      </c>
      <c r="AM24" s="398">
        <f t="shared" si="54"/>
        <v>4616</v>
      </c>
      <c r="AN24" s="398">
        <f t="shared" si="55"/>
        <v>5545</v>
      </c>
      <c r="AO24" s="398">
        <f t="shared" si="56"/>
        <v>6567</v>
      </c>
      <c r="AP24" s="398">
        <f t="shared" si="57"/>
        <v>4793</v>
      </c>
      <c r="AQ24" s="398">
        <f t="shared" si="58"/>
        <v>4344</v>
      </c>
      <c r="AR24" s="398">
        <f t="shared" si="59"/>
        <v>3592</v>
      </c>
      <c r="AS24" s="398">
        <f t="shared" si="60"/>
        <v>6139</v>
      </c>
      <c r="AT24" s="398">
        <f t="shared" si="61"/>
        <v>6431</v>
      </c>
      <c r="AU24" s="398">
        <f t="shared" si="62"/>
        <v>6860.4143947655402</v>
      </c>
      <c r="AV24" s="399"/>
      <c r="AW24" s="398">
        <f t="shared" si="63"/>
        <v>60672.414394765539</v>
      </c>
      <c r="AX24" s="400"/>
      <c r="AY24" s="401">
        <f t="shared" si="64"/>
        <v>0.12737586757224831</v>
      </c>
      <c r="AZ24" s="401">
        <f t="shared" si="64"/>
        <v>-7.8620818091531583E-2</v>
      </c>
      <c r="BA24" s="401">
        <f t="shared" si="64"/>
        <v>-6.6833881795730521E-2</v>
      </c>
      <c r="BB24" s="401">
        <f t="shared" si="64"/>
        <v>0.12701339503590625</v>
      </c>
      <c r="BC24" s="401">
        <f t="shared" si="64"/>
        <v>5.583354979532594E-2</v>
      </c>
      <c r="BD24" s="401">
        <f t="shared" si="64"/>
        <v>2.9045006425776832E-2</v>
      </c>
      <c r="BE24" s="401">
        <f t="shared" si="64"/>
        <v>-0.2348212178528957</v>
      </c>
      <c r="BF24" s="401">
        <f t="shared" si="64"/>
        <v>-0.31833423070698946</v>
      </c>
      <c r="BG24" s="401">
        <f t="shared" si="64"/>
        <v>-0.32185464650125761</v>
      </c>
      <c r="BH24" s="401">
        <f t="shared" si="64"/>
        <v>-0.11989100817438715</v>
      </c>
      <c r="BI24" s="401">
        <f t="shared" si="64"/>
        <v>-0.44351453516548245</v>
      </c>
      <c r="BJ24" s="401">
        <f t="shared" si="64"/>
        <v>-0.41855434782608686</v>
      </c>
      <c r="BL24" s="402">
        <f t="shared" si="65"/>
        <v>-0.12514142163029415</v>
      </c>
      <c r="BN24" s="401">
        <f t="shared" si="66"/>
        <v>-0.60219500340235255</v>
      </c>
      <c r="BO24" s="401">
        <f t="shared" si="66"/>
        <v>-0.51914054560042788</v>
      </c>
      <c r="BP24" s="401">
        <f t="shared" si="66"/>
        <v>-0.49674101189697994</v>
      </c>
      <c r="BQ24" s="401">
        <f t="shared" si="66"/>
        <v>-0.61700750069450883</v>
      </c>
      <c r="BR24" s="401">
        <f t="shared" si="66"/>
        <v>-0.57996324667285659</v>
      </c>
      <c r="BS24" s="401">
        <f t="shared" si="66"/>
        <v>-0.50444873271889401</v>
      </c>
      <c r="BT24" s="401">
        <f t="shared" si="66"/>
        <v>-0.42636344743276289</v>
      </c>
      <c r="BU24" s="401">
        <f t="shared" si="66"/>
        <v>-0.20150657153586174</v>
      </c>
      <c r="BV24" s="401">
        <f t="shared" si="66"/>
        <v>-0.31796586501163693</v>
      </c>
      <c r="BW24" s="401">
        <f t="shared" si="66"/>
        <v>-4.1687795339742421E-2</v>
      </c>
      <c r="BX24" s="401">
        <f t="shared" si="66"/>
        <v>5.4421202478646832E-2</v>
      </c>
      <c r="BY24" s="401">
        <f t="shared" si="66"/>
        <v>0.41073707480270211</v>
      </c>
      <c r="CA24" s="402">
        <f t="shared" si="67"/>
        <v>-0.39865891071913451</v>
      </c>
      <c r="CC24" s="401">
        <f t="shared" si="68"/>
        <v>-0.26394030796445428</v>
      </c>
      <c r="CE24" s="403">
        <v>252075</v>
      </c>
      <c r="CF24" s="361"/>
      <c r="CG24" s="387">
        <f t="shared" si="69"/>
        <v>0.24069191468715875</v>
      </c>
      <c r="CK24" s="404"/>
      <c r="CL24" s="405">
        <v>8929</v>
      </c>
      <c r="CM24" s="406">
        <v>95.8</v>
      </c>
      <c r="CN24" s="405">
        <v>7942</v>
      </c>
      <c r="CO24" s="406">
        <v>95.8</v>
      </c>
      <c r="CP24" s="405">
        <v>8021</v>
      </c>
      <c r="CQ24" s="406">
        <v>95.8</v>
      </c>
      <c r="CR24" s="405">
        <v>10245</v>
      </c>
      <c r="CS24" s="406">
        <v>95.8</v>
      </c>
      <c r="CT24" s="405">
        <v>11978</v>
      </c>
      <c r="CU24" s="406">
        <v>95.8</v>
      </c>
      <c r="CV24" s="405">
        <v>12337</v>
      </c>
      <c r="CW24" s="406">
        <v>95.8</v>
      </c>
      <c r="CX24" s="405">
        <v>10461</v>
      </c>
      <c r="CY24" s="406">
        <v>95.8</v>
      </c>
      <c r="CZ24" s="405">
        <v>7486</v>
      </c>
      <c r="DA24" s="406">
        <v>93.8</v>
      </c>
      <c r="DB24" s="405">
        <v>7440</v>
      </c>
      <c r="DC24" s="406">
        <v>95.8</v>
      </c>
      <c r="DD24" s="405">
        <v>6973</v>
      </c>
      <c r="DE24" s="406">
        <v>95.8</v>
      </c>
      <c r="DF24" s="405">
        <v>9590</v>
      </c>
      <c r="DG24" s="406">
        <v>87.5</v>
      </c>
      <c r="DH24" s="405">
        <v>8188</v>
      </c>
      <c r="DI24" s="406">
        <v>97.9</v>
      </c>
      <c r="DJ24" s="405">
        <v>10287</v>
      </c>
      <c r="DK24" s="406">
        <v>97.9</v>
      </c>
      <c r="DL24" s="405">
        <v>7478</v>
      </c>
      <c r="DM24" s="406">
        <v>97.9</v>
      </c>
      <c r="DN24" s="405">
        <v>7649</v>
      </c>
      <c r="DO24" s="406">
        <v>97.9</v>
      </c>
      <c r="DP24" s="405">
        <v>10799</v>
      </c>
      <c r="DQ24" s="406">
        <v>89.6</v>
      </c>
      <c r="DR24" s="405">
        <v>12924</v>
      </c>
      <c r="DS24" s="406">
        <v>97.9</v>
      </c>
      <c r="DT24" s="405">
        <v>12152</v>
      </c>
      <c r="DU24" s="406">
        <v>91.7</v>
      </c>
      <c r="DV24" s="405">
        <v>8180</v>
      </c>
      <c r="DW24" s="406">
        <v>97.9</v>
      </c>
      <c r="DX24" s="405">
        <v>5326</v>
      </c>
      <c r="DY24" s="406">
        <v>97.9</v>
      </c>
      <c r="DZ24" s="405">
        <v>5156</v>
      </c>
      <c r="EA24" s="406">
        <v>97.9</v>
      </c>
      <c r="EB24" s="405">
        <v>6137</v>
      </c>
      <c r="EC24" s="406">
        <v>95.8</v>
      </c>
      <c r="ED24" s="405">
        <v>5971</v>
      </c>
      <c r="EE24" s="406">
        <v>97.9</v>
      </c>
      <c r="EF24" s="405">
        <v>4863</v>
      </c>
      <c r="EG24" s="406">
        <v>100</v>
      </c>
      <c r="EH24" s="405">
        <v>4180</v>
      </c>
      <c r="EI24" s="406">
        <v>100</v>
      </c>
      <c r="EJ24" s="405">
        <v>3673</v>
      </c>
      <c r="EK24" s="406">
        <v>100</v>
      </c>
      <c r="EL24" s="405">
        <v>3932</v>
      </c>
      <c r="EM24" s="406">
        <v>100</v>
      </c>
      <c r="EN24" s="405">
        <v>4616</v>
      </c>
      <c r="EO24" s="406">
        <v>100</v>
      </c>
      <c r="EP24" s="405">
        <v>5545</v>
      </c>
      <c r="EQ24" s="406">
        <v>100</v>
      </c>
      <c r="ER24" s="405">
        <v>6567</v>
      </c>
      <c r="ES24" s="406">
        <v>100</v>
      </c>
      <c r="ET24" s="405">
        <v>4793</v>
      </c>
      <c r="EU24" s="406">
        <v>100</v>
      </c>
      <c r="EV24" s="405">
        <v>4344</v>
      </c>
      <c r="EW24" s="406">
        <v>100</v>
      </c>
      <c r="EX24" s="405">
        <v>3592</v>
      </c>
      <c r="EY24" s="406">
        <v>100</v>
      </c>
      <c r="EZ24" s="405">
        <v>6139</v>
      </c>
      <c r="FA24" s="406">
        <v>100</v>
      </c>
      <c r="FB24" s="405">
        <v>6431</v>
      </c>
      <c r="FC24" s="406">
        <v>100</v>
      </c>
      <c r="FD24" s="405">
        <v>6291</v>
      </c>
      <c r="FE24" s="406">
        <v>91.7</v>
      </c>
    </row>
    <row r="25" spans="2:161">
      <c r="B25" s="361">
        <f t="shared" si="70"/>
        <v>12</v>
      </c>
      <c r="C25" s="380" t="s">
        <v>1476</v>
      </c>
      <c r="D25" s="396" t="s">
        <v>3472</v>
      </c>
      <c r="E25" s="397"/>
      <c r="F25" s="398">
        <f t="shared" si="25"/>
        <v>38801.53649167734</v>
      </c>
      <c r="G25" s="398">
        <f t="shared" si="26"/>
        <v>31181.481481481485</v>
      </c>
      <c r="H25" s="398">
        <f t="shared" si="27"/>
        <v>28418.98734177215</v>
      </c>
      <c r="I25" s="398">
        <f t="shared" si="28"/>
        <v>35806.25</v>
      </c>
      <c r="J25" s="398">
        <f t="shared" si="29"/>
        <v>37271.411338962607</v>
      </c>
      <c r="K25" s="398">
        <f t="shared" si="30"/>
        <v>39583.532219570407</v>
      </c>
      <c r="L25" s="398">
        <f t="shared" si="31"/>
        <v>35470.654627539509</v>
      </c>
      <c r="M25" s="398">
        <f t="shared" si="32"/>
        <v>31428.884026258202</v>
      </c>
      <c r="N25" s="398">
        <f t="shared" si="33"/>
        <v>27028.446389496712</v>
      </c>
      <c r="O25" s="398">
        <f t="shared" si="34"/>
        <v>33979.005524861881</v>
      </c>
      <c r="P25" s="398">
        <f t="shared" si="35"/>
        <v>29145.598194130929</v>
      </c>
      <c r="Q25" s="398">
        <f t="shared" si="36"/>
        <v>41571.917808219187</v>
      </c>
      <c r="R25" s="399"/>
      <c r="S25" s="398">
        <f t="shared" si="37"/>
        <v>409687.70544397045</v>
      </c>
      <c r="T25" s="399"/>
      <c r="U25" s="398">
        <f t="shared" si="38"/>
        <v>31831.284916201115</v>
      </c>
      <c r="V25" s="398">
        <f t="shared" si="39"/>
        <v>16842.473745624269</v>
      </c>
      <c r="W25" s="398">
        <f t="shared" si="40"/>
        <v>29536.312849162012</v>
      </c>
      <c r="X25" s="398">
        <f t="shared" si="41"/>
        <v>29192.265193370167</v>
      </c>
      <c r="Y25" s="398">
        <f t="shared" si="42"/>
        <v>27968.487394957981</v>
      </c>
      <c r="Z25" s="398">
        <f t="shared" si="43"/>
        <v>33816.720257234723</v>
      </c>
      <c r="AA25" s="398">
        <f t="shared" si="44"/>
        <v>18591.296121097446</v>
      </c>
      <c r="AB25" s="398">
        <f t="shared" si="45"/>
        <v>13460.500963391138</v>
      </c>
      <c r="AC25" s="398">
        <f t="shared" si="46"/>
        <v>18506.316812439261</v>
      </c>
      <c r="AD25" s="398">
        <f t="shared" si="47"/>
        <v>18518.950437317784</v>
      </c>
      <c r="AE25" s="398">
        <f t="shared" si="48"/>
        <v>18434.402332361515</v>
      </c>
      <c r="AF25" s="398">
        <f t="shared" si="49"/>
        <v>19687.128712871287</v>
      </c>
      <c r="AG25" s="399"/>
      <c r="AH25" s="398">
        <f t="shared" si="50"/>
        <v>276386.13973602874</v>
      </c>
      <c r="AI25" s="399"/>
      <c r="AJ25" s="398">
        <f t="shared" si="51"/>
        <v>14935.860058309037</v>
      </c>
      <c r="AK25" s="398">
        <f t="shared" si="52"/>
        <v>15303.206997084548</v>
      </c>
      <c r="AL25" s="398">
        <f t="shared" si="53"/>
        <v>17165.703275529864</v>
      </c>
      <c r="AM25" s="398">
        <f t="shared" si="54"/>
        <v>20702.623906705536</v>
      </c>
      <c r="AN25" s="398">
        <f t="shared" si="55"/>
        <v>22963.07094266278</v>
      </c>
      <c r="AO25" s="398">
        <f t="shared" si="56"/>
        <v>29044.160942100098</v>
      </c>
      <c r="AP25" s="398">
        <f t="shared" si="57"/>
        <v>18026.011560693642</v>
      </c>
      <c r="AQ25" s="398">
        <f t="shared" si="58"/>
        <v>14974</v>
      </c>
      <c r="AR25" s="398">
        <f t="shared" si="59"/>
        <v>19181</v>
      </c>
      <c r="AS25" s="398">
        <f t="shared" si="60"/>
        <v>17233</v>
      </c>
      <c r="AT25" s="398">
        <f t="shared" si="61"/>
        <v>19530</v>
      </c>
      <c r="AU25" s="398">
        <f t="shared" si="62"/>
        <v>25982.670744138635</v>
      </c>
      <c r="AV25" s="399"/>
      <c r="AW25" s="398">
        <f t="shared" si="63"/>
        <v>235041.30842722414</v>
      </c>
      <c r="AX25" s="400"/>
      <c r="AY25" s="401">
        <f t="shared" si="64"/>
        <v>-0.17963854542129523</v>
      </c>
      <c r="AZ25" s="401">
        <f t="shared" si="64"/>
        <v>-0.45985652555902695</v>
      </c>
      <c r="BA25" s="401">
        <f t="shared" si="64"/>
        <v>3.9316161900939416E-2</v>
      </c>
      <c r="BB25" s="401">
        <f t="shared" si="64"/>
        <v>-0.18471593106314771</v>
      </c>
      <c r="BC25" s="401">
        <f t="shared" si="64"/>
        <v>-0.2495994546436609</v>
      </c>
      <c r="BD25" s="401">
        <f t="shared" si="64"/>
        <v>-0.14568714914947703</v>
      </c>
      <c r="BE25" s="401">
        <f t="shared" si="64"/>
        <v>-0.4758682545807002</v>
      </c>
      <c r="BF25" s="401">
        <f t="shared" si="64"/>
        <v>-0.57171559282393991</v>
      </c>
      <c r="BG25" s="401">
        <f t="shared" si="64"/>
        <v>-0.31530223580920141</v>
      </c>
      <c r="BH25" s="401">
        <f t="shared" si="64"/>
        <v>-0.45498845091956053</v>
      </c>
      <c r="BI25" s="401">
        <f t="shared" si="64"/>
        <v>-0.367506468401336</v>
      </c>
      <c r="BJ25" s="401">
        <f t="shared" si="64"/>
        <v>-0.526432030302462</v>
      </c>
      <c r="BL25" s="402">
        <f t="shared" si="65"/>
        <v>-0.32537360515489583</v>
      </c>
      <c r="BN25" s="401">
        <f t="shared" si="66"/>
        <v>-0.53078048537377276</v>
      </c>
      <c r="BO25" s="401">
        <f t="shared" si="66"/>
        <v>-9.1391963662085449E-2</v>
      </c>
      <c r="BP25" s="401">
        <f t="shared" si="66"/>
        <v>-0.41882714463403714</v>
      </c>
      <c r="BQ25" s="401">
        <f t="shared" si="66"/>
        <v>-0.29081817496617929</v>
      </c>
      <c r="BR25" s="401">
        <f t="shared" si="66"/>
        <v>-0.17896629094062316</v>
      </c>
      <c r="BS25" s="401">
        <f t="shared" si="66"/>
        <v>-0.14113016516182075</v>
      </c>
      <c r="BT25" s="401">
        <f t="shared" si="66"/>
        <v>-3.0405871474572368E-2</v>
      </c>
      <c r="BU25" s="401">
        <f t="shared" si="66"/>
        <v>0.11244002290294867</v>
      </c>
      <c r="BV25" s="401">
        <f t="shared" si="66"/>
        <v>3.6456913301475609E-2</v>
      </c>
      <c r="BW25" s="401">
        <f t="shared" si="66"/>
        <v>-6.9439704030226701E-2</v>
      </c>
      <c r="BX25" s="401">
        <f t="shared" si="66"/>
        <v>5.9432231535663529E-2</v>
      </c>
      <c r="BY25" s="401">
        <f t="shared" si="66"/>
        <v>0.31977959422550906</v>
      </c>
      <c r="CA25" s="402">
        <f t="shared" si="67"/>
        <v>-0.14959082734138651</v>
      </c>
      <c r="CC25" s="401">
        <f t="shared" si="68"/>
        <v>-0.3303700550695528</v>
      </c>
      <c r="CE25" s="403">
        <v>702029</v>
      </c>
      <c r="CF25" s="361"/>
      <c r="CG25" s="387">
        <f t="shared" si="69"/>
        <v>0.33480284778438518</v>
      </c>
      <c r="CK25" s="404"/>
      <c r="CL25" s="405">
        <v>30304</v>
      </c>
      <c r="CM25" s="406">
        <v>78.099999999999994</v>
      </c>
      <c r="CN25" s="405">
        <v>25257</v>
      </c>
      <c r="CO25" s="406">
        <v>81</v>
      </c>
      <c r="CP25" s="405">
        <v>22451</v>
      </c>
      <c r="CQ25" s="406">
        <v>79</v>
      </c>
      <c r="CR25" s="405">
        <v>28645</v>
      </c>
      <c r="CS25" s="406">
        <v>80</v>
      </c>
      <c r="CT25" s="405">
        <v>30898</v>
      </c>
      <c r="CU25" s="406">
        <v>82.9</v>
      </c>
      <c r="CV25" s="405">
        <v>33171</v>
      </c>
      <c r="CW25" s="406">
        <v>83.8</v>
      </c>
      <c r="CX25" s="405">
        <v>31427</v>
      </c>
      <c r="CY25" s="406">
        <v>88.6</v>
      </c>
      <c r="CZ25" s="405">
        <v>28726</v>
      </c>
      <c r="DA25" s="406">
        <v>91.4</v>
      </c>
      <c r="DB25" s="405">
        <v>24704</v>
      </c>
      <c r="DC25" s="406">
        <v>91.4</v>
      </c>
      <c r="DD25" s="405">
        <v>30751</v>
      </c>
      <c r="DE25" s="406">
        <v>90.5</v>
      </c>
      <c r="DF25" s="405">
        <v>25823</v>
      </c>
      <c r="DG25" s="406">
        <v>88.6</v>
      </c>
      <c r="DH25" s="405">
        <v>36417</v>
      </c>
      <c r="DI25" s="406">
        <v>87.6</v>
      </c>
      <c r="DJ25" s="405">
        <v>28489</v>
      </c>
      <c r="DK25" s="406">
        <v>89.5</v>
      </c>
      <c r="DL25" s="405">
        <v>14434</v>
      </c>
      <c r="DM25" s="406">
        <v>85.7</v>
      </c>
      <c r="DN25" s="405">
        <v>26435</v>
      </c>
      <c r="DO25" s="406">
        <v>89.5</v>
      </c>
      <c r="DP25" s="405">
        <v>26419</v>
      </c>
      <c r="DQ25" s="406">
        <v>90.5</v>
      </c>
      <c r="DR25" s="405">
        <v>26626</v>
      </c>
      <c r="DS25" s="406">
        <v>95.2</v>
      </c>
      <c r="DT25" s="405">
        <v>31551</v>
      </c>
      <c r="DU25" s="406">
        <v>93.3</v>
      </c>
      <c r="DV25" s="405">
        <v>19651</v>
      </c>
      <c r="DW25" s="406">
        <v>105.7</v>
      </c>
      <c r="DX25" s="405">
        <v>13972</v>
      </c>
      <c r="DY25" s="406">
        <v>103.8</v>
      </c>
      <c r="DZ25" s="405">
        <v>19043</v>
      </c>
      <c r="EA25" s="406">
        <v>102.9</v>
      </c>
      <c r="EB25" s="405">
        <v>19056</v>
      </c>
      <c r="EC25" s="406">
        <v>102.9</v>
      </c>
      <c r="ED25" s="405">
        <v>18969</v>
      </c>
      <c r="EE25" s="406">
        <v>102.9</v>
      </c>
      <c r="EF25" s="405">
        <v>19884</v>
      </c>
      <c r="EG25" s="406">
        <v>101</v>
      </c>
      <c r="EH25" s="405">
        <v>15369</v>
      </c>
      <c r="EI25" s="406">
        <v>102.9</v>
      </c>
      <c r="EJ25" s="405">
        <v>15747</v>
      </c>
      <c r="EK25" s="406">
        <v>102.9</v>
      </c>
      <c r="EL25" s="405">
        <v>17818</v>
      </c>
      <c r="EM25" s="406">
        <v>103.8</v>
      </c>
      <c r="EN25" s="405">
        <v>21303</v>
      </c>
      <c r="EO25" s="406">
        <v>102.9</v>
      </c>
      <c r="EP25" s="405">
        <v>23629</v>
      </c>
      <c r="EQ25" s="406">
        <v>102.9</v>
      </c>
      <c r="ER25" s="405">
        <v>29596</v>
      </c>
      <c r="ES25" s="406">
        <v>101.9</v>
      </c>
      <c r="ET25" s="405">
        <v>18711</v>
      </c>
      <c r="EU25" s="406">
        <v>103.8</v>
      </c>
      <c r="EV25" s="405">
        <v>14974</v>
      </c>
      <c r="EW25" s="406">
        <v>100</v>
      </c>
      <c r="EX25" s="405">
        <v>19181</v>
      </c>
      <c r="EY25" s="406">
        <v>100</v>
      </c>
      <c r="EZ25" s="405">
        <v>17233</v>
      </c>
      <c r="FA25" s="406">
        <v>100</v>
      </c>
      <c r="FB25" s="405">
        <v>19530</v>
      </c>
      <c r="FC25" s="406">
        <v>100</v>
      </c>
      <c r="FD25" s="405">
        <v>25489</v>
      </c>
      <c r="FE25" s="406">
        <v>98.1</v>
      </c>
    </row>
    <row r="26" spans="2:161">
      <c r="B26" s="361">
        <f t="shared" si="70"/>
        <v>13</v>
      </c>
      <c r="C26" s="380" t="s">
        <v>1476</v>
      </c>
      <c r="D26" s="396" t="s">
        <v>3473</v>
      </c>
      <c r="E26" s="397"/>
      <c r="F26" s="398">
        <f t="shared" si="25"/>
        <v>14130.285714285714</v>
      </c>
      <c r="G26" s="398">
        <f t="shared" si="26"/>
        <v>11716.571428571429</v>
      </c>
      <c r="H26" s="398">
        <f t="shared" si="27"/>
        <v>9844.5714285714294</v>
      </c>
      <c r="I26" s="398">
        <f t="shared" si="28"/>
        <v>11879.699248120301</v>
      </c>
      <c r="J26" s="398">
        <f t="shared" si="29"/>
        <v>21106.99588477366</v>
      </c>
      <c r="K26" s="398">
        <f t="shared" si="30"/>
        <v>22119.341563786009</v>
      </c>
      <c r="L26" s="398">
        <f t="shared" si="31"/>
        <v>15941.828254847647</v>
      </c>
      <c r="M26" s="398">
        <f t="shared" si="32"/>
        <v>10693.181818181818</v>
      </c>
      <c r="N26" s="398">
        <f t="shared" si="33"/>
        <v>13144.913627639156</v>
      </c>
      <c r="O26" s="398">
        <f t="shared" si="34"/>
        <v>15453.695042095416</v>
      </c>
      <c r="P26" s="398">
        <f t="shared" si="35"/>
        <v>19887.745556594946</v>
      </c>
      <c r="Q26" s="398">
        <f t="shared" si="36"/>
        <v>15913.002806361084</v>
      </c>
      <c r="R26" s="399"/>
      <c r="S26" s="398">
        <f t="shared" si="37"/>
        <v>181831.8323738286</v>
      </c>
      <c r="T26" s="399"/>
      <c r="U26" s="398">
        <f t="shared" si="38"/>
        <v>13516.864175022789</v>
      </c>
      <c r="V26" s="398">
        <f t="shared" si="39"/>
        <v>8559.5567867036007</v>
      </c>
      <c r="W26" s="398">
        <f t="shared" si="40"/>
        <v>11013.435700575814</v>
      </c>
      <c r="X26" s="398">
        <f t="shared" si="41"/>
        <v>14454.894433781188</v>
      </c>
      <c r="Y26" s="398">
        <f t="shared" si="42"/>
        <v>26672.744721689058</v>
      </c>
      <c r="Z26" s="398">
        <f t="shared" si="43"/>
        <v>26345.489443378119</v>
      </c>
      <c r="AA26" s="398">
        <f t="shared" si="44"/>
        <v>17055.662188099806</v>
      </c>
      <c r="AB26" s="398">
        <f t="shared" si="45"/>
        <v>9134.3570057581564</v>
      </c>
      <c r="AC26" s="398">
        <f t="shared" si="46"/>
        <v>9469.2898272552775</v>
      </c>
      <c r="AD26" s="398">
        <f t="shared" si="47"/>
        <v>9912.6679462571974</v>
      </c>
      <c r="AE26" s="398">
        <f t="shared" si="48"/>
        <v>11781.190019193858</v>
      </c>
      <c r="AF26" s="398">
        <f t="shared" si="49"/>
        <v>11954.280155642024</v>
      </c>
      <c r="AG26" s="399"/>
      <c r="AH26" s="398">
        <f t="shared" si="50"/>
        <v>169870.43240335686</v>
      </c>
      <c r="AI26" s="399"/>
      <c r="AJ26" s="398">
        <f t="shared" si="51"/>
        <v>9602.687140115162</v>
      </c>
      <c r="AK26" s="398">
        <f t="shared" si="52"/>
        <v>7644.9416342412451</v>
      </c>
      <c r="AL26" s="398">
        <f t="shared" si="53"/>
        <v>7832.6848249027234</v>
      </c>
      <c r="AM26" s="398">
        <f t="shared" si="54"/>
        <v>8654.6692607003897</v>
      </c>
      <c r="AN26" s="398">
        <f t="shared" si="55"/>
        <v>15380.350194552528</v>
      </c>
      <c r="AO26" s="398">
        <f t="shared" si="56"/>
        <v>19145.873320537426</v>
      </c>
      <c r="AP26" s="398">
        <f t="shared" si="57"/>
        <v>10260.416666666668</v>
      </c>
      <c r="AQ26" s="398">
        <f t="shared" si="58"/>
        <v>7536.9318181818189</v>
      </c>
      <c r="AR26" s="398">
        <f t="shared" si="59"/>
        <v>9912</v>
      </c>
      <c r="AS26" s="398">
        <f t="shared" si="60"/>
        <v>10239</v>
      </c>
      <c r="AT26" s="398">
        <f t="shared" si="61"/>
        <v>11201</v>
      </c>
      <c r="AU26" s="398">
        <f t="shared" si="62"/>
        <v>17114</v>
      </c>
      <c r="AV26" s="399"/>
      <c r="AW26" s="398">
        <f t="shared" si="63"/>
        <v>134524.55485989797</v>
      </c>
      <c r="AX26" s="400"/>
      <c r="AY26" s="401">
        <f t="shared" si="64"/>
        <v>-4.3411828441852089E-2</v>
      </c>
      <c r="AZ26" s="401">
        <f t="shared" si="64"/>
        <v>-0.26944867456441179</v>
      </c>
      <c r="BA26" s="401">
        <f t="shared" si="64"/>
        <v>0.11873185953144141</v>
      </c>
      <c r="BB26" s="401">
        <f t="shared" si="64"/>
        <v>0.21677275929930248</v>
      </c>
      <c r="BC26" s="401">
        <f t="shared" si="64"/>
        <v>0.26369213635610095</v>
      </c>
      <c r="BD26" s="401">
        <f t="shared" si="64"/>
        <v>0.19106119716109446</v>
      </c>
      <c r="BE26" s="401">
        <f t="shared" si="64"/>
        <v>6.9868644640144112E-2</v>
      </c>
      <c r="BF26" s="401">
        <f t="shared" si="64"/>
        <v>-0.14577745323409375</v>
      </c>
      <c r="BG26" s="401">
        <f t="shared" si="64"/>
        <v>-0.27962327516974533</v>
      </c>
      <c r="BH26" s="401">
        <f t="shared" si="64"/>
        <v>-0.35855677756967652</v>
      </c>
      <c r="BI26" s="401">
        <f t="shared" si="64"/>
        <v>-0.40761561004147523</v>
      </c>
      <c r="BJ26" s="401">
        <f t="shared" si="64"/>
        <v>-0.24877282426774888</v>
      </c>
      <c r="BL26" s="402">
        <f t="shared" si="65"/>
        <v>-6.5782760995776943E-2</v>
      </c>
      <c r="BN26" s="401">
        <f t="shared" si="66"/>
        <v>-0.28957730019514882</v>
      </c>
      <c r="BO26" s="401">
        <f t="shared" si="66"/>
        <v>-0.106853097099971</v>
      </c>
      <c r="BP26" s="401">
        <f t="shared" si="66"/>
        <v>-0.28880641446944588</v>
      </c>
      <c r="BQ26" s="401">
        <f t="shared" si="66"/>
        <v>-0.40126375184903684</v>
      </c>
      <c r="BR26" s="401">
        <f t="shared" si="66"/>
        <v>-0.42336829767481976</v>
      </c>
      <c r="BS26" s="401">
        <f t="shared" si="66"/>
        <v>-0.27327699256884752</v>
      </c>
      <c r="BT26" s="401">
        <f t="shared" si="66"/>
        <v>-0.39841581326431075</v>
      </c>
      <c r="BU26" s="401">
        <f t="shared" si="66"/>
        <v>-0.17488096716269635</v>
      </c>
      <c r="BV26" s="401">
        <f t="shared" si="66"/>
        <v>4.6752204317421803E-2</v>
      </c>
      <c r="BW26" s="401">
        <f t="shared" si="66"/>
        <v>3.2920708684286988E-2</v>
      </c>
      <c r="BX26" s="401">
        <f t="shared" si="66"/>
        <v>-4.9247148908439273E-2</v>
      </c>
      <c r="BY26" s="401">
        <f t="shared" si="66"/>
        <v>0.43162112458296031</v>
      </c>
      <c r="CA26" s="402">
        <f t="shared" si="67"/>
        <v>-0.20807551404549443</v>
      </c>
      <c r="CC26" s="401">
        <f t="shared" si="68"/>
        <v>0.21115739242963447</v>
      </c>
      <c r="CE26" s="403">
        <v>788714</v>
      </c>
      <c r="CF26" s="361"/>
      <c r="CG26" s="387">
        <f t="shared" si="69"/>
        <v>0.17056189551586248</v>
      </c>
      <c r="CK26" s="404"/>
      <c r="CL26" s="405">
        <v>12364</v>
      </c>
      <c r="CM26" s="406">
        <v>87.5</v>
      </c>
      <c r="CN26" s="405">
        <v>10252</v>
      </c>
      <c r="CO26" s="406">
        <v>87.5</v>
      </c>
      <c r="CP26" s="405">
        <v>8614</v>
      </c>
      <c r="CQ26" s="406">
        <v>87.5</v>
      </c>
      <c r="CR26" s="405">
        <v>11060</v>
      </c>
      <c r="CS26" s="406">
        <v>93.1</v>
      </c>
      <c r="CT26" s="405">
        <v>20516</v>
      </c>
      <c r="CU26" s="406">
        <v>97.2</v>
      </c>
      <c r="CV26" s="405">
        <v>21500</v>
      </c>
      <c r="CW26" s="406">
        <v>97.2</v>
      </c>
      <c r="CX26" s="405">
        <v>17265</v>
      </c>
      <c r="CY26" s="406">
        <v>108.3</v>
      </c>
      <c r="CZ26" s="405">
        <v>11292</v>
      </c>
      <c r="DA26" s="406">
        <v>105.6</v>
      </c>
      <c r="DB26" s="405">
        <v>13697</v>
      </c>
      <c r="DC26" s="406">
        <v>104.2</v>
      </c>
      <c r="DD26" s="405">
        <v>16520</v>
      </c>
      <c r="DE26" s="406">
        <v>106.9</v>
      </c>
      <c r="DF26" s="405">
        <v>21260</v>
      </c>
      <c r="DG26" s="406">
        <v>106.9</v>
      </c>
      <c r="DH26" s="405">
        <v>17011</v>
      </c>
      <c r="DI26" s="406">
        <v>106.9</v>
      </c>
      <c r="DJ26" s="405">
        <v>14828</v>
      </c>
      <c r="DK26" s="406">
        <v>109.7</v>
      </c>
      <c r="DL26" s="405">
        <v>9270</v>
      </c>
      <c r="DM26" s="406">
        <v>108.3</v>
      </c>
      <c r="DN26" s="405">
        <v>11476</v>
      </c>
      <c r="DO26" s="406">
        <v>104.2</v>
      </c>
      <c r="DP26" s="405">
        <v>15062</v>
      </c>
      <c r="DQ26" s="406">
        <v>104.2</v>
      </c>
      <c r="DR26" s="405">
        <v>27793</v>
      </c>
      <c r="DS26" s="406">
        <v>104.2</v>
      </c>
      <c r="DT26" s="405">
        <v>27452</v>
      </c>
      <c r="DU26" s="406">
        <v>104.2</v>
      </c>
      <c r="DV26" s="405">
        <v>17772</v>
      </c>
      <c r="DW26" s="406">
        <v>104.2</v>
      </c>
      <c r="DX26" s="405">
        <v>9518</v>
      </c>
      <c r="DY26" s="406">
        <v>104.2</v>
      </c>
      <c r="DZ26" s="405">
        <v>9867</v>
      </c>
      <c r="EA26" s="406">
        <v>104.2</v>
      </c>
      <c r="EB26" s="405">
        <v>10329</v>
      </c>
      <c r="EC26" s="406">
        <v>104.2</v>
      </c>
      <c r="ED26" s="405">
        <v>12276</v>
      </c>
      <c r="EE26" s="406">
        <v>104.2</v>
      </c>
      <c r="EF26" s="405">
        <v>12289</v>
      </c>
      <c r="EG26" s="406">
        <v>102.8</v>
      </c>
      <c r="EH26" s="405">
        <v>10006</v>
      </c>
      <c r="EI26" s="406">
        <v>104.2</v>
      </c>
      <c r="EJ26" s="405">
        <v>7859</v>
      </c>
      <c r="EK26" s="406">
        <v>102.8</v>
      </c>
      <c r="EL26" s="405">
        <v>8052</v>
      </c>
      <c r="EM26" s="406">
        <v>102.8</v>
      </c>
      <c r="EN26" s="405">
        <v>8897</v>
      </c>
      <c r="EO26" s="406">
        <v>102.8</v>
      </c>
      <c r="EP26" s="405">
        <v>15811</v>
      </c>
      <c r="EQ26" s="406">
        <v>102.8</v>
      </c>
      <c r="ER26" s="405">
        <v>19950</v>
      </c>
      <c r="ES26" s="406">
        <v>104.2</v>
      </c>
      <c r="ET26" s="405">
        <v>10835</v>
      </c>
      <c r="EU26" s="406">
        <v>105.6</v>
      </c>
      <c r="EV26" s="405">
        <v>7959</v>
      </c>
      <c r="EW26" s="406">
        <v>105.6</v>
      </c>
      <c r="EX26" s="405">
        <v>9912</v>
      </c>
      <c r="EY26" s="406">
        <v>100</v>
      </c>
      <c r="EZ26" s="405">
        <v>10239</v>
      </c>
      <c r="FA26" s="406">
        <v>100</v>
      </c>
      <c r="FB26" s="405">
        <v>11201</v>
      </c>
      <c r="FC26" s="406">
        <v>100</v>
      </c>
      <c r="FD26" s="405">
        <v>17114</v>
      </c>
      <c r="FE26" s="406">
        <v>100</v>
      </c>
    </row>
    <row r="27" spans="2:161">
      <c r="B27" s="361">
        <f t="shared" si="70"/>
        <v>14</v>
      </c>
      <c r="C27" s="380" t="s">
        <v>1476</v>
      </c>
      <c r="D27" s="396" t="s">
        <v>3474</v>
      </c>
      <c r="E27" s="397"/>
      <c r="F27" s="398">
        <f t="shared" si="25"/>
        <v>26491.881566380136</v>
      </c>
      <c r="G27" s="398">
        <f t="shared" si="26"/>
        <v>23446.99140401146</v>
      </c>
      <c r="H27" s="398">
        <f t="shared" si="27"/>
        <v>23881.566380133714</v>
      </c>
      <c r="I27" s="398">
        <f t="shared" si="28"/>
        <v>20187.201528175741</v>
      </c>
      <c r="J27" s="398">
        <f t="shared" si="29"/>
        <v>23347.659980897803</v>
      </c>
      <c r="K27" s="398">
        <f t="shared" si="30"/>
        <v>23403.05635148042</v>
      </c>
      <c r="L27" s="398">
        <f t="shared" si="31"/>
        <v>14904.489016236867</v>
      </c>
      <c r="M27" s="398">
        <f t="shared" si="32"/>
        <v>16446.99140401146</v>
      </c>
      <c r="N27" s="398">
        <f t="shared" si="33"/>
        <v>14339.063992359121</v>
      </c>
      <c r="O27" s="398">
        <f t="shared" si="34"/>
        <v>21739.255014326649</v>
      </c>
      <c r="P27" s="398">
        <f t="shared" si="35"/>
        <v>22739.002932551321</v>
      </c>
      <c r="Q27" s="398">
        <f t="shared" si="36"/>
        <v>5966.2231320368473</v>
      </c>
      <c r="R27" s="399"/>
      <c r="S27" s="398">
        <f t="shared" si="37"/>
        <v>236893.38270260155</v>
      </c>
      <c r="T27" s="399"/>
      <c r="U27" s="398">
        <f t="shared" si="38"/>
        <v>22379.733879222105</v>
      </c>
      <c r="V27" s="398">
        <f t="shared" si="39"/>
        <v>10764.585465711361</v>
      </c>
      <c r="W27" s="398">
        <f t="shared" si="40"/>
        <v>14883.316274309109</v>
      </c>
      <c r="X27" s="398">
        <f t="shared" si="41"/>
        <v>13109.518935516888</v>
      </c>
      <c r="Y27" s="398">
        <f t="shared" si="42"/>
        <v>16409.416581371544</v>
      </c>
      <c r="Z27" s="398">
        <f t="shared" si="43"/>
        <v>18422.722620266119</v>
      </c>
      <c r="AA27" s="398">
        <f t="shared" si="44"/>
        <v>14840.327533265096</v>
      </c>
      <c r="AB27" s="398">
        <f t="shared" si="45"/>
        <v>12067.553735926305</v>
      </c>
      <c r="AC27" s="398">
        <f t="shared" si="46"/>
        <v>13659.160696008188</v>
      </c>
      <c r="AD27" s="398">
        <f t="shared" si="47"/>
        <v>16802.456499488231</v>
      </c>
      <c r="AE27" s="398">
        <f t="shared" si="48"/>
        <v>13790.174002047081</v>
      </c>
      <c r="AF27" s="398">
        <f t="shared" si="49"/>
        <v>13890.481064483112</v>
      </c>
      <c r="AG27" s="399"/>
      <c r="AH27" s="398">
        <f t="shared" si="50"/>
        <v>181019.44728761516</v>
      </c>
      <c r="AI27" s="399"/>
      <c r="AJ27" s="398">
        <f t="shared" si="51"/>
        <v>16621.28966223132</v>
      </c>
      <c r="AK27" s="398">
        <f t="shared" si="52"/>
        <v>12825.997952917092</v>
      </c>
      <c r="AL27" s="398">
        <f t="shared" si="53"/>
        <v>12381.780962128965</v>
      </c>
      <c r="AM27" s="398">
        <f t="shared" si="54"/>
        <v>11254.861821903787</v>
      </c>
      <c r="AN27" s="398">
        <f t="shared" si="55"/>
        <v>10231.320368474922</v>
      </c>
      <c r="AO27" s="398">
        <f t="shared" si="56"/>
        <v>11873.08085977482</v>
      </c>
      <c r="AP27" s="398">
        <f t="shared" si="57"/>
        <v>10977.949283351709</v>
      </c>
      <c r="AQ27" s="398">
        <f t="shared" si="58"/>
        <v>11148.413510747185</v>
      </c>
      <c r="AR27" s="398">
        <f t="shared" si="59"/>
        <v>8447.2876151484124</v>
      </c>
      <c r="AS27" s="398">
        <f t="shared" si="60"/>
        <v>8599.1605456453308</v>
      </c>
      <c r="AT27" s="398">
        <f t="shared" si="61"/>
        <v>10159.672466734903</v>
      </c>
      <c r="AU27" s="398">
        <f t="shared" si="62"/>
        <v>12161</v>
      </c>
      <c r="AV27" s="399"/>
      <c r="AW27" s="398">
        <f t="shared" si="63"/>
        <v>136681.81504905847</v>
      </c>
      <c r="AX27" s="400"/>
      <c r="AY27" s="401">
        <f t="shared" si="64"/>
        <v>-0.15522293789719357</v>
      </c>
      <c r="AZ27" s="401">
        <f t="shared" si="64"/>
        <v>-0.54089694152104784</v>
      </c>
      <c r="BA27" s="401">
        <f t="shared" si="64"/>
        <v>-0.37678642860335793</v>
      </c>
      <c r="BB27" s="401">
        <f t="shared" si="64"/>
        <v>-0.35060246378282645</v>
      </c>
      <c r="BC27" s="401">
        <f t="shared" si="64"/>
        <v>-0.29717082590730182</v>
      </c>
      <c r="BD27" s="401">
        <f t="shared" si="64"/>
        <v>-0.21280697941400536</v>
      </c>
      <c r="BE27" s="401">
        <f t="shared" si="64"/>
        <v>-4.3048428498201992E-3</v>
      </c>
      <c r="BF27" s="401">
        <f t="shared" si="64"/>
        <v>-0.2662759139654563</v>
      </c>
      <c r="BG27" s="401">
        <f t="shared" si="64"/>
        <v>-4.7416156083356184E-2</v>
      </c>
      <c r="BH27" s="401">
        <f t="shared" si="64"/>
        <v>-0.22709143029901249</v>
      </c>
      <c r="BI27" s="401">
        <f t="shared" si="64"/>
        <v>-0.39354535276011682</v>
      </c>
      <c r="BJ27" s="401">
        <f t="shared" si="64"/>
        <v>1.3281866529421857</v>
      </c>
      <c r="BL27" s="402">
        <f t="shared" si="65"/>
        <v>-0.23586110670356344</v>
      </c>
      <c r="BN27" s="401">
        <f t="shared" si="66"/>
        <v>-0.25730619711868274</v>
      </c>
      <c r="BO27" s="401">
        <f t="shared" si="66"/>
        <v>0.19149947703717782</v>
      </c>
      <c r="BP27" s="401">
        <f t="shared" si="66"/>
        <v>-0.16807647341998488</v>
      </c>
      <c r="BQ27" s="401">
        <f t="shared" si="66"/>
        <v>-0.14147407870081194</v>
      </c>
      <c r="BR27" s="401">
        <f t="shared" si="66"/>
        <v>-0.37649700598802394</v>
      </c>
      <c r="BS27" s="401">
        <f t="shared" si="66"/>
        <v>-0.35551975109728318</v>
      </c>
      <c r="BT27" s="401">
        <f t="shared" si="66"/>
        <v>-0.26026233189636383</v>
      </c>
      <c r="BU27" s="401">
        <f t="shared" si="66"/>
        <v>-7.6166242578456375E-2</v>
      </c>
      <c r="BV27" s="401">
        <f t="shared" si="66"/>
        <v>-0.38156612963656805</v>
      </c>
      <c r="BW27" s="401">
        <f t="shared" si="66"/>
        <v>-0.48822003818862775</v>
      </c>
      <c r="BX27" s="401">
        <f t="shared" si="66"/>
        <v>-0.26326727529132327</v>
      </c>
      <c r="BY27" s="401">
        <f t="shared" si="66"/>
        <v>-0.12450836342200285</v>
      </c>
      <c r="CA27" s="402">
        <f t="shared" si="67"/>
        <v>-0.24493297766018615</v>
      </c>
      <c r="CC27" s="401">
        <f t="shared" si="68"/>
        <v>-0.54095370804340781</v>
      </c>
      <c r="CE27" s="403">
        <v>328544</v>
      </c>
      <c r="CF27" s="361"/>
      <c r="CG27" s="387">
        <f t="shared" si="69"/>
        <v>0.4160228616229743</v>
      </c>
      <c r="CK27" s="404"/>
      <c r="CL27" s="405">
        <v>27737</v>
      </c>
      <c r="CM27" s="406">
        <v>104.7</v>
      </c>
      <c r="CN27" s="405">
        <v>24549</v>
      </c>
      <c r="CO27" s="406">
        <v>104.7</v>
      </c>
      <c r="CP27" s="405">
        <v>25004</v>
      </c>
      <c r="CQ27" s="406">
        <v>104.7</v>
      </c>
      <c r="CR27" s="405">
        <v>21136</v>
      </c>
      <c r="CS27" s="406">
        <v>104.7</v>
      </c>
      <c r="CT27" s="405">
        <v>24445</v>
      </c>
      <c r="CU27" s="406">
        <v>104.7</v>
      </c>
      <c r="CV27" s="405">
        <v>24503</v>
      </c>
      <c r="CW27" s="406">
        <v>104.7</v>
      </c>
      <c r="CX27" s="405">
        <v>15605</v>
      </c>
      <c r="CY27" s="406">
        <v>104.7</v>
      </c>
      <c r="CZ27" s="405">
        <v>17220</v>
      </c>
      <c r="DA27" s="406">
        <v>104.7</v>
      </c>
      <c r="DB27" s="405">
        <v>15013</v>
      </c>
      <c r="DC27" s="406">
        <v>104.7</v>
      </c>
      <c r="DD27" s="405">
        <v>22761</v>
      </c>
      <c r="DE27" s="406">
        <v>104.7</v>
      </c>
      <c r="DF27" s="405">
        <v>23262</v>
      </c>
      <c r="DG27" s="406">
        <v>102.3</v>
      </c>
      <c r="DH27" s="405">
        <v>5829</v>
      </c>
      <c r="DI27" s="406">
        <v>97.7</v>
      </c>
      <c r="DJ27" s="405">
        <v>21865</v>
      </c>
      <c r="DK27" s="406">
        <v>97.7</v>
      </c>
      <c r="DL27" s="405">
        <v>10517</v>
      </c>
      <c r="DM27" s="406">
        <v>97.7</v>
      </c>
      <c r="DN27" s="405">
        <v>14541</v>
      </c>
      <c r="DO27" s="406">
        <v>97.7</v>
      </c>
      <c r="DP27" s="405">
        <v>12808</v>
      </c>
      <c r="DQ27" s="406">
        <v>97.7</v>
      </c>
      <c r="DR27" s="405">
        <v>16032</v>
      </c>
      <c r="DS27" s="406">
        <v>97.7</v>
      </c>
      <c r="DT27" s="405">
        <v>17999</v>
      </c>
      <c r="DU27" s="406">
        <v>97.7</v>
      </c>
      <c r="DV27" s="405">
        <v>14499</v>
      </c>
      <c r="DW27" s="406">
        <v>97.7</v>
      </c>
      <c r="DX27" s="405">
        <v>11790</v>
      </c>
      <c r="DY27" s="406">
        <v>97.7</v>
      </c>
      <c r="DZ27" s="405">
        <v>13345</v>
      </c>
      <c r="EA27" s="406">
        <v>97.7</v>
      </c>
      <c r="EB27" s="405">
        <v>16416</v>
      </c>
      <c r="EC27" s="406">
        <v>97.7</v>
      </c>
      <c r="ED27" s="405">
        <v>13473</v>
      </c>
      <c r="EE27" s="406">
        <v>97.7</v>
      </c>
      <c r="EF27" s="405">
        <v>13571</v>
      </c>
      <c r="EG27" s="406">
        <v>97.7</v>
      </c>
      <c r="EH27" s="405">
        <v>16239</v>
      </c>
      <c r="EI27" s="406">
        <v>97.7</v>
      </c>
      <c r="EJ27" s="405">
        <v>12531</v>
      </c>
      <c r="EK27" s="406">
        <v>97.7</v>
      </c>
      <c r="EL27" s="405">
        <v>12097</v>
      </c>
      <c r="EM27" s="406">
        <v>97.7</v>
      </c>
      <c r="EN27" s="405">
        <v>10996</v>
      </c>
      <c r="EO27" s="406">
        <v>97.7</v>
      </c>
      <c r="EP27" s="405">
        <v>9996</v>
      </c>
      <c r="EQ27" s="406">
        <v>97.7</v>
      </c>
      <c r="ER27" s="405">
        <v>11600</v>
      </c>
      <c r="ES27" s="406">
        <v>97.7</v>
      </c>
      <c r="ET27" s="405">
        <v>9957</v>
      </c>
      <c r="EU27" s="406">
        <v>90.7</v>
      </c>
      <c r="EV27" s="405">
        <v>10892</v>
      </c>
      <c r="EW27" s="406">
        <v>97.7</v>
      </c>
      <c r="EX27" s="405">
        <v>8253</v>
      </c>
      <c r="EY27" s="406">
        <v>97.7</v>
      </c>
      <c r="EZ27" s="405">
        <v>8195</v>
      </c>
      <c r="FA27" s="406">
        <v>95.3</v>
      </c>
      <c r="FB27" s="405">
        <v>9926</v>
      </c>
      <c r="FC27" s="406">
        <v>97.7</v>
      </c>
      <c r="FD27" s="405">
        <v>12161</v>
      </c>
      <c r="FE27" s="406">
        <v>100</v>
      </c>
    </row>
    <row r="28" spans="2:161">
      <c r="B28" s="361">
        <f t="shared" si="70"/>
        <v>15</v>
      </c>
      <c r="C28" s="380" t="s">
        <v>1476</v>
      </c>
      <c r="D28" s="396" t="s">
        <v>3475</v>
      </c>
      <c r="E28" s="397"/>
      <c r="F28" s="398">
        <f t="shared" si="25"/>
        <v>8250</v>
      </c>
      <c r="G28" s="398">
        <f t="shared" si="26"/>
        <v>5981.521739130435</v>
      </c>
      <c r="H28" s="398">
        <f t="shared" si="27"/>
        <v>4317.7083333333339</v>
      </c>
      <c r="I28" s="398">
        <f t="shared" si="28"/>
        <v>5027.0833333333339</v>
      </c>
      <c r="J28" s="398">
        <f t="shared" si="29"/>
        <v>8278.125</v>
      </c>
      <c r="K28" s="398">
        <f t="shared" si="30"/>
        <v>8512.5</v>
      </c>
      <c r="L28" s="398">
        <f t="shared" si="31"/>
        <v>10001</v>
      </c>
      <c r="M28" s="398">
        <f t="shared" si="32"/>
        <v>5993</v>
      </c>
      <c r="N28" s="398">
        <f t="shared" si="33"/>
        <v>6254</v>
      </c>
      <c r="O28" s="398">
        <f t="shared" si="34"/>
        <v>8242</v>
      </c>
      <c r="P28" s="398">
        <f t="shared" si="35"/>
        <v>9056</v>
      </c>
      <c r="Q28" s="398">
        <f t="shared" si="36"/>
        <v>7472</v>
      </c>
      <c r="R28" s="399"/>
      <c r="S28" s="398">
        <f t="shared" si="37"/>
        <v>87384.938405797104</v>
      </c>
      <c r="T28" s="399"/>
      <c r="U28" s="398">
        <f t="shared" si="38"/>
        <v>6916</v>
      </c>
      <c r="V28" s="398">
        <f t="shared" si="39"/>
        <v>4595</v>
      </c>
      <c r="W28" s="398">
        <f t="shared" si="40"/>
        <v>4691</v>
      </c>
      <c r="X28" s="398">
        <f t="shared" si="41"/>
        <v>6837</v>
      </c>
      <c r="Y28" s="398">
        <f t="shared" si="42"/>
        <v>10902</v>
      </c>
      <c r="Z28" s="398">
        <f t="shared" si="43"/>
        <v>11214</v>
      </c>
      <c r="AA28" s="398">
        <f t="shared" si="44"/>
        <v>11109</v>
      </c>
      <c r="AB28" s="398">
        <f t="shared" si="45"/>
        <v>11622</v>
      </c>
      <c r="AC28" s="398">
        <f t="shared" si="46"/>
        <v>8156.9999999999991</v>
      </c>
      <c r="AD28" s="398">
        <f t="shared" si="47"/>
        <v>9545</v>
      </c>
      <c r="AE28" s="398">
        <f t="shared" si="48"/>
        <v>9589</v>
      </c>
      <c r="AF28" s="398">
        <f t="shared" si="49"/>
        <v>9197</v>
      </c>
      <c r="AG28" s="399"/>
      <c r="AH28" s="398">
        <f t="shared" si="50"/>
        <v>104374</v>
      </c>
      <c r="AI28" s="399"/>
      <c r="AJ28" s="398">
        <f t="shared" si="51"/>
        <v>5938</v>
      </c>
      <c r="AK28" s="398">
        <f t="shared" si="52"/>
        <v>5419</v>
      </c>
      <c r="AL28" s="398">
        <f t="shared" si="53"/>
        <v>7558</v>
      </c>
      <c r="AM28" s="398">
        <f t="shared" si="54"/>
        <v>5402</v>
      </c>
      <c r="AN28" s="398">
        <f t="shared" si="55"/>
        <v>11062</v>
      </c>
      <c r="AO28" s="398">
        <f t="shared" si="56"/>
        <v>17140</v>
      </c>
      <c r="AP28" s="398">
        <f t="shared" si="57"/>
        <v>12186</v>
      </c>
      <c r="AQ28" s="398">
        <f t="shared" si="58"/>
        <v>7078</v>
      </c>
      <c r="AR28" s="398">
        <f t="shared" si="59"/>
        <v>8402</v>
      </c>
      <c r="AS28" s="398">
        <f t="shared" si="60"/>
        <v>8398</v>
      </c>
      <c r="AT28" s="398">
        <f t="shared" si="61"/>
        <v>10070</v>
      </c>
      <c r="AU28" s="398">
        <f t="shared" si="62"/>
        <v>12580.208333333332</v>
      </c>
      <c r="AV28" s="399"/>
      <c r="AW28" s="398">
        <f t="shared" si="63"/>
        <v>111233.20833333333</v>
      </c>
      <c r="AX28" s="400"/>
      <c r="AY28" s="401">
        <f t="shared" si="64"/>
        <v>-0.1616969696969697</v>
      </c>
      <c r="AZ28" s="401">
        <f t="shared" si="64"/>
        <v>-0.23180083590768674</v>
      </c>
      <c r="BA28" s="401">
        <f t="shared" si="64"/>
        <v>8.6455971049457028E-2</v>
      </c>
      <c r="BB28" s="401">
        <f t="shared" si="64"/>
        <v>0.36003315375051786</v>
      </c>
      <c r="BC28" s="401">
        <f t="shared" si="64"/>
        <v>0.31696489241223103</v>
      </c>
      <c r="BD28" s="401">
        <f t="shared" si="64"/>
        <v>0.3173568281938326</v>
      </c>
      <c r="BE28" s="401">
        <f t="shared" si="64"/>
        <v>0.11078892110788921</v>
      </c>
      <c r="BF28" s="401">
        <f t="shared" si="64"/>
        <v>0.93926247288503251</v>
      </c>
      <c r="BG28" s="401">
        <f t="shared" si="64"/>
        <v>0.30428525743524132</v>
      </c>
      <c r="BH28" s="401">
        <f t="shared" si="64"/>
        <v>0.15809269594758554</v>
      </c>
      <c r="BI28" s="401">
        <f t="shared" si="64"/>
        <v>5.8856007067137811E-2</v>
      </c>
      <c r="BJ28" s="401">
        <f t="shared" si="64"/>
        <v>0.23086188436830835</v>
      </c>
      <c r="BL28" s="402">
        <f t="shared" si="65"/>
        <v>0.19441635943381114</v>
      </c>
      <c r="BN28" s="401">
        <f t="shared" si="66"/>
        <v>-0.14141122035858877</v>
      </c>
      <c r="BO28" s="401">
        <f t="shared" si="66"/>
        <v>0.17932535364526658</v>
      </c>
      <c r="BP28" s="401">
        <f t="shared" si="66"/>
        <v>0.61117032615646982</v>
      </c>
      <c r="BQ28" s="401">
        <f t="shared" si="66"/>
        <v>-0.20988737750475356</v>
      </c>
      <c r="BR28" s="401">
        <f t="shared" si="66"/>
        <v>1.4676206200697119E-2</v>
      </c>
      <c r="BS28" s="401">
        <f t="shared" si="66"/>
        <v>0.52844658462635996</v>
      </c>
      <c r="BT28" s="401">
        <f t="shared" si="66"/>
        <v>9.6948420199837973E-2</v>
      </c>
      <c r="BU28" s="401">
        <f t="shared" si="66"/>
        <v>-0.39098261917053861</v>
      </c>
      <c r="BV28" s="401">
        <f t="shared" si="66"/>
        <v>3.0035552286379913E-2</v>
      </c>
      <c r="BW28" s="401">
        <f t="shared" si="66"/>
        <v>-0.12016762702985856</v>
      </c>
      <c r="BX28" s="401">
        <f t="shared" si="66"/>
        <v>5.0161643549900929E-2</v>
      </c>
      <c r="BY28" s="401">
        <f t="shared" si="66"/>
        <v>0.36785999057663715</v>
      </c>
      <c r="CA28" s="402">
        <f t="shared" si="67"/>
        <v>6.5717595697523598E-2</v>
      </c>
      <c r="CC28" s="401">
        <f t="shared" si="68"/>
        <v>0.52487373737373721</v>
      </c>
      <c r="CE28" s="403">
        <v>268188</v>
      </c>
      <c r="CF28" s="361"/>
      <c r="CG28" s="387">
        <f t="shared" si="69"/>
        <v>0.41475833494911529</v>
      </c>
      <c r="CK28" s="404"/>
      <c r="CL28" s="405">
        <v>7590</v>
      </c>
      <c r="CM28" s="406">
        <v>92</v>
      </c>
      <c r="CN28" s="405">
        <v>5503</v>
      </c>
      <c r="CO28" s="406">
        <v>92</v>
      </c>
      <c r="CP28" s="405">
        <v>4145</v>
      </c>
      <c r="CQ28" s="406">
        <v>96</v>
      </c>
      <c r="CR28" s="405">
        <v>4826</v>
      </c>
      <c r="CS28" s="406">
        <v>96</v>
      </c>
      <c r="CT28" s="405">
        <v>7947</v>
      </c>
      <c r="CU28" s="406">
        <v>96</v>
      </c>
      <c r="CV28" s="405">
        <v>8172</v>
      </c>
      <c r="CW28" s="406">
        <v>96</v>
      </c>
      <c r="CX28" s="405">
        <v>10001</v>
      </c>
      <c r="CY28" s="406">
        <v>100</v>
      </c>
      <c r="CZ28" s="405">
        <v>5993</v>
      </c>
      <c r="DA28" s="406">
        <v>100</v>
      </c>
      <c r="DB28" s="405">
        <v>6254</v>
      </c>
      <c r="DC28" s="406">
        <v>100</v>
      </c>
      <c r="DD28" s="405">
        <v>8242</v>
      </c>
      <c r="DE28" s="406">
        <v>100</v>
      </c>
      <c r="DF28" s="405">
        <v>9056</v>
      </c>
      <c r="DG28" s="406">
        <v>100</v>
      </c>
      <c r="DH28" s="405">
        <v>7472</v>
      </c>
      <c r="DI28" s="406">
        <v>100</v>
      </c>
      <c r="DJ28" s="405">
        <v>6916</v>
      </c>
      <c r="DK28" s="406">
        <v>100</v>
      </c>
      <c r="DL28" s="405">
        <v>4595</v>
      </c>
      <c r="DM28" s="406">
        <v>100</v>
      </c>
      <c r="DN28" s="405">
        <v>4691</v>
      </c>
      <c r="DO28" s="406">
        <v>100</v>
      </c>
      <c r="DP28" s="405">
        <v>6837</v>
      </c>
      <c r="DQ28" s="406">
        <v>100</v>
      </c>
      <c r="DR28" s="405">
        <v>10902</v>
      </c>
      <c r="DS28" s="406">
        <v>100</v>
      </c>
      <c r="DT28" s="405">
        <v>11214</v>
      </c>
      <c r="DU28" s="406">
        <v>100</v>
      </c>
      <c r="DV28" s="405">
        <v>11109</v>
      </c>
      <c r="DW28" s="406">
        <v>100</v>
      </c>
      <c r="DX28" s="405">
        <v>11622</v>
      </c>
      <c r="DY28" s="406">
        <v>100</v>
      </c>
      <c r="DZ28" s="405">
        <v>8157</v>
      </c>
      <c r="EA28" s="406">
        <v>100</v>
      </c>
      <c r="EB28" s="405">
        <v>9545</v>
      </c>
      <c r="EC28" s="406">
        <v>100</v>
      </c>
      <c r="ED28" s="405">
        <v>9589</v>
      </c>
      <c r="EE28" s="406">
        <v>100</v>
      </c>
      <c r="EF28" s="405">
        <v>9197</v>
      </c>
      <c r="EG28" s="406">
        <v>100</v>
      </c>
      <c r="EH28" s="405">
        <v>5938</v>
      </c>
      <c r="EI28" s="406">
        <v>100</v>
      </c>
      <c r="EJ28" s="405">
        <v>5419</v>
      </c>
      <c r="EK28" s="406">
        <v>100</v>
      </c>
      <c r="EL28" s="405">
        <v>7558</v>
      </c>
      <c r="EM28" s="406">
        <v>100</v>
      </c>
      <c r="EN28" s="405">
        <v>5402</v>
      </c>
      <c r="EO28" s="406">
        <v>100</v>
      </c>
      <c r="EP28" s="405">
        <v>11062</v>
      </c>
      <c r="EQ28" s="406">
        <v>100</v>
      </c>
      <c r="ER28" s="405">
        <v>17140</v>
      </c>
      <c r="ES28" s="406">
        <v>100</v>
      </c>
      <c r="ET28" s="405">
        <v>12186</v>
      </c>
      <c r="EU28" s="406">
        <v>100</v>
      </c>
      <c r="EV28" s="405">
        <v>7078</v>
      </c>
      <c r="EW28" s="406">
        <v>100</v>
      </c>
      <c r="EX28" s="405">
        <v>8402</v>
      </c>
      <c r="EY28" s="406">
        <v>100</v>
      </c>
      <c r="EZ28" s="405">
        <v>8398</v>
      </c>
      <c r="FA28" s="406">
        <v>100</v>
      </c>
      <c r="FB28" s="405">
        <v>10070</v>
      </c>
      <c r="FC28" s="406">
        <v>100</v>
      </c>
      <c r="FD28" s="405">
        <v>12077</v>
      </c>
      <c r="FE28" s="406">
        <v>96</v>
      </c>
    </row>
    <row r="29" spans="2:161">
      <c r="B29" s="361">
        <f t="shared" si="70"/>
        <v>16</v>
      </c>
      <c r="C29" s="380" t="s">
        <v>1476</v>
      </c>
      <c r="D29" s="396" t="s">
        <v>3476</v>
      </c>
      <c r="E29" s="397"/>
      <c r="F29" s="398">
        <f t="shared" si="25"/>
        <v>2625</v>
      </c>
      <c r="G29" s="398">
        <f t="shared" si="26"/>
        <v>2405</v>
      </c>
      <c r="H29" s="398">
        <f t="shared" si="27"/>
        <v>3011</v>
      </c>
      <c r="I29" s="398">
        <f t="shared" si="28"/>
        <v>3399</v>
      </c>
      <c r="J29" s="398">
        <f t="shared" si="29"/>
        <v>3659.0000000000005</v>
      </c>
      <c r="K29" s="398">
        <f t="shared" si="30"/>
        <v>3746</v>
      </c>
      <c r="L29" s="398">
        <f t="shared" si="31"/>
        <v>2980</v>
      </c>
      <c r="M29" s="398">
        <f t="shared" si="32"/>
        <v>2306</v>
      </c>
      <c r="N29" s="398">
        <f t="shared" si="33"/>
        <v>1647</v>
      </c>
      <c r="O29" s="398">
        <f t="shared" si="34"/>
        <v>2093</v>
      </c>
      <c r="P29" s="398">
        <f t="shared" si="35"/>
        <v>2084</v>
      </c>
      <c r="Q29" s="398">
        <f t="shared" si="36"/>
        <v>2224</v>
      </c>
      <c r="R29" s="399"/>
      <c r="S29" s="398">
        <f t="shared" si="37"/>
        <v>32179</v>
      </c>
      <c r="T29" s="399"/>
      <c r="U29" s="398">
        <f t="shared" si="38"/>
        <v>2106</v>
      </c>
      <c r="V29" s="398">
        <f t="shared" si="39"/>
        <v>1762</v>
      </c>
      <c r="W29" s="398">
        <f t="shared" si="40"/>
        <v>1549</v>
      </c>
      <c r="X29" s="398">
        <f t="shared" si="41"/>
        <v>2298</v>
      </c>
      <c r="Y29" s="398">
        <f t="shared" si="42"/>
        <v>1811</v>
      </c>
      <c r="Z29" s="398">
        <f t="shared" si="43"/>
        <v>1687</v>
      </c>
      <c r="AA29" s="398">
        <f t="shared" si="44"/>
        <v>1663</v>
      </c>
      <c r="AB29" s="398">
        <f t="shared" si="45"/>
        <v>1299</v>
      </c>
      <c r="AC29" s="398">
        <f t="shared" si="46"/>
        <v>1266</v>
      </c>
      <c r="AD29" s="398">
        <f t="shared" si="47"/>
        <v>1346</v>
      </c>
      <c r="AE29" s="398">
        <f t="shared" si="48"/>
        <v>1397</v>
      </c>
      <c r="AF29" s="398">
        <f t="shared" si="49"/>
        <v>1732.9999999999998</v>
      </c>
      <c r="AG29" s="399"/>
      <c r="AH29" s="398">
        <f t="shared" si="50"/>
        <v>19917</v>
      </c>
      <c r="AI29" s="399"/>
      <c r="AJ29" s="398">
        <f t="shared" si="51"/>
        <v>1527</v>
      </c>
      <c r="AK29" s="398">
        <f t="shared" si="52"/>
        <v>927</v>
      </c>
      <c r="AL29" s="398">
        <f t="shared" si="53"/>
        <v>1236</v>
      </c>
      <c r="AM29" s="398">
        <f t="shared" si="54"/>
        <v>1253</v>
      </c>
      <c r="AN29" s="398">
        <f t="shared" si="55"/>
        <v>1371</v>
      </c>
      <c r="AO29" s="398">
        <f t="shared" si="56"/>
        <v>1352</v>
      </c>
      <c r="AP29" s="398">
        <f t="shared" si="57"/>
        <v>1101</v>
      </c>
      <c r="AQ29" s="398">
        <f t="shared" si="58"/>
        <v>1068</v>
      </c>
      <c r="AR29" s="398">
        <f t="shared" si="59"/>
        <v>1198</v>
      </c>
      <c r="AS29" s="398">
        <f t="shared" si="60"/>
        <v>1239</v>
      </c>
      <c r="AT29" s="398">
        <f t="shared" si="61"/>
        <v>1445</v>
      </c>
      <c r="AU29" s="398">
        <f t="shared" si="62"/>
        <v>2240</v>
      </c>
      <c r="AV29" s="399"/>
      <c r="AW29" s="398">
        <f t="shared" si="63"/>
        <v>15957</v>
      </c>
      <c r="AX29" s="400"/>
      <c r="AY29" s="401">
        <f t="shared" si="64"/>
        <v>-0.1977142857142857</v>
      </c>
      <c r="AZ29" s="401">
        <f t="shared" si="64"/>
        <v>-0.26735966735966737</v>
      </c>
      <c r="BA29" s="401">
        <f t="shared" si="64"/>
        <v>-0.48555297243440715</v>
      </c>
      <c r="BB29" s="401">
        <f t="shared" si="64"/>
        <v>-0.32391879964695497</v>
      </c>
      <c r="BC29" s="401">
        <f t="shared" si="64"/>
        <v>-0.50505602623667678</v>
      </c>
      <c r="BD29" s="401">
        <f t="shared" si="64"/>
        <v>-0.54965296316070478</v>
      </c>
      <c r="BE29" s="401">
        <f t="shared" si="64"/>
        <v>-0.4419463087248322</v>
      </c>
      <c r="BF29" s="401">
        <f t="shared" si="64"/>
        <v>-0.43668690372940155</v>
      </c>
      <c r="BG29" s="401">
        <f t="shared" si="64"/>
        <v>-0.23132969034608378</v>
      </c>
      <c r="BH29" s="401">
        <f t="shared" si="64"/>
        <v>-0.35690396559961779</v>
      </c>
      <c r="BI29" s="401">
        <f t="shared" si="64"/>
        <v>-0.32965451055662187</v>
      </c>
      <c r="BJ29" s="401">
        <f t="shared" si="64"/>
        <v>-0.22077338129496413</v>
      </c>
      <c r="BL29" s="402">
        <f t="shared" si="65"/>
        <v>-0.3810559681780043</v>
      </c>
      <c r="BN29" s="401">
        <f t="shared" si="66"/>
        <v>-0.27492877492877493</v>
      </c>
      <c r="BO29" s="401">
        <f t="shared" si="66"/>
        <v>-0.47389330306469918</v>
      </c>
      <c r="BP29" s="401">
        <f t="shared" si="66"/>
        <v>-0.20206584893479665</v>
      </c>
      <c r="BQ29" s="401">
        <f t="shared" si="66"/>
        <v>-0.45474325500435159</v>
      </c>
      <c r="BR29" s="401">
        <f t="shared" si="66"/>
        <v>-0.24295969077857538</v>
      </c>
      <c r="BS29" s="401">
        <f t="shared" si="66"/>
        <v>-0.19857735625370479</v>
      </c>
      <c r="BT29" s="401">
        <f t="shared" si="66"/>
        <v>-0.33794347564642213</v>
      </c>
      <c r="BU29" s="401">
        <f t="shared" si="66"/>
        <v>-0.17782909930715934</v>
      </c>
      <c r="BV29" s="401">
        <f t="shared" si="66"/>
        <v>-5.3712480252764615E-2</v>
      </c>
      <c r="BW29" s="401">
        <f t="shared" si="66"/>
        <v>-7.9494799405646355E-2</v>
      </c>
      <c r="BX29" s="401">
        <f t="shared" si="66"/>
        <v>3.4359341445955621E-2</v>
      </c>
      <c r="BY29" s="401">
        <f t="shared" si="66"/>
        <v>0.29255626081938851</v>
      </c>
      <c r="CA29" s="402">
        <f t="shared" si="67"/>
        <v>-0.19882512426570267</v>
      </c>
      <c r="CC29" s="401">
        <f t="shared" si="68"/>
        <v>-0.14666666666666667</v>
      </c>
      <c r="CE29" s="403">
        <v>287179</v>
      </c>
      <c r="CF29" s="361"/>
      <c r="CG29" s="387">
        <f t="shared" si="69"/>
        <v>5.5564647832884714E-2</v>
      </c>
      <c r="CK29" s="404"/>
      <c r="CL29" s="405">
        <v>2625</v>
      </c>
      <c r="CM29" s="406">
        <v>100</v>
      </c>
      <c r="CN29" s="405">
        <v>2405</v>
      </c>
      <c r="CO29" s="406">
        <v>100</v>
      </c>
      <c r="CP29" s="405">
        <v>3011</v>
      </c>
      <c r="CQ29" s="406">
        <v>100</v>
      </c>
      <c r="CR29" s="405">
        <v>3399</v>
      </c>
      <c r="CS29" s="406">
        <v>100</v>
      </c>
      <c r="CT29" s="405">
        <v>3659</v>
      </c>
      <c r="CU29" s="406">
        <v>100</v>
      </c>
      <c r="CV29" s="405">
        <v>3746</v>
      </c>
      <c r="CW29" s="406">
        <v>100</v>
      </c>
      <c r="CX29" s="405">
        <v>2980</v>
      </c>
      <c r="CY29" s="406">
        <v>100</v>
      </c>
      <c r="CZ29" s="405">
        <v>2306</v>
      </c>
      <c r="DA29" s="406">
        <v>100</v>
      </c>
      <c r="DB29" s="405">
        <v>1647</v>
      </c>
      <c r="DC29" s="406">
        <v>100</v>
      </c>
      <c r="DD29" s="405">
        <v>2093</v>
      </c>
      <c r="DE29" s="406">
        <v>100</v>
      </c>
      <c r="DF29" s="405">
        <v>2084</v>
      </c>
      <c r="DG29" s="406">
        <v>100</v>
      </c>
      <c r="DH29" s="405">
        <v>2224</v>
      </c>
      <c r="DI29" s="406">
        <v>100</v>
      </c>
      <c r="DJ29" s="405">
        <v>2106</v>
      </c>
      <c r="DK29" s="406">
        <v>100</v>
      </c>
      <c r="DL29" s="405">
        <v>1762</v>
      </c>
      <c r="DM29" s="406">
        <v>100</v>
      </c>
      <c r="DN29" s="405">
        <v>1549</v>
      </c>
      <c r="DO29" s="406">
        <v>100</v>
      </c>
      <c r="DP29" s="405">
        <v>2298</v>
      </c>
      <c r="DQ29" s="406">
        <v>100</v>
      </c>
      <c r="DR29" s="405">
        <v>1811</v>
      </c>
      <c r="DS29" s="406">
        <v>100</v>
      </c>
      <c r="DT29" s="405">
        <v>1687</v>
      </c>
      <c r="DU29" s="406">
        <v>100</v>
      </c>
      <c r="DV29" s="405">
        <v>1663</v>
      </c>
      <c r="DW29" s="406">
        <v>100</v>
      </c>
      <c r="DX29" s="405">
        <v>1299</v>
      </c>
      <c r="DY29" s="406">
        <v>100</v>
      </c>
      <c r="DZ29" s="405">
        <v>1266</v>
      </c>
      <c r="EA29" s="406">
        <v>100</v>
      </c>
      <c r="EB29" s="405">
        <v>1346</v>
      </c>
      <c r="EC29" s="406">
        <v>100</v>
      </c>
      <c r="ED29" s="405">
        <v>1397</v>
      </c>
      <c r="EE29" s="406">
        <v>100</v>
      </c>
      <c r="EF29" s="405">
        <v>1733</v>
      </c>
      <c r="EG29" s="406">
        <v>100</v>
      </c>
      <c r="EH29" s="405">
        <v>1527</v>
      </c>
      <c r="EI29" s="406">
        <v>100</v>
      </c>
      <c r="EJ29" s="405">
        <v>927</v>
      </c>
      <c r="EK29" s="406">
        <v>100</v>
      </c>
      <c r="EL29" s="405">
        <v>1236</v>
      </c>
      <c r="EM29" s="406">
        <v>100</v>
      </c>
      <c r="EN29" s="405">
        <v>1253</v>
      </c>
      <c r="EO29" s="406">
        <v>100</v>
      </c>
      <c r="EP29" s="405">
        <v>1371</v>
      </c>
      <c r="EQ29" s="406">
        <v>100</v>
      </c>
      <c r="ER29" s="405">
        <v>1352</v>
      </c>
      <c r="ES29" s="406">
        <v>100</v>
      </c>
      <c r="ET29" s="405">
        <v>1101</v>
      </c>
      <c r="EU29" s="406">
        <v>100</v>
      </c>
      <c r="EV29" s="405">
        <v>1068</v>
      </c>
      <c r="EW29" s="406">
        <v>100</v>
      </c>
      <c r="EX29" s="405">
        <v>1198</v>
      </c>
      <c r="EY29" s="406">
        <v>100</v>
      </c>
      <c r="EZ29" s="405">
        <v>1239</v>
      </c>
      <c r="FA29" s="406">
        <v>100</v>
      </c>
      <c r="FB29" s="405">
        <v>1445</v>
      </c>
      <c r="FC29" s="406">
        <v>100</v>
      </c>
      <c r="FD29" s="405">
        <v>2240</v>
      </c>
      <c r="FE29" s="406">
        <v>100</v>
      </c>
    </row>
    <row r="30" spans="2:161">
      <c r="B30" s="361">
        <f t="shared" si="70"/>
        <v>17</v>
      </c>
      <c r="C30" s="380" t="s">
        <v>1476</v>
      </c>
      <c r="D30" s="396" t="s">
        <v>3477</v>
      </c>
      <c r="E30" s="397"/>
      <c r="F30" s="398">
        <f t="shared" si="25"/>
        <v>10890</v>
      </c>
      <c r="G30" s="398">
        <f t="shared" si="26"/>
        <v>7495.9999999999991</v>
      </c>
      <c r="H30" s="398">
        <f t="shared" si="27"/>
        <v>8252</v>
      </c>
      <c r="I30" s="398">
        <f t="shared" si="28"/>
        <v>8639</v>
      </c>
      <c r="J30" s="398">
        <f t="shared" si="29"/>
        <v>10467</v>
      </c>
      <c r="K30" s="398">
        <f t="shared" si="30"/>
        <v>10739</v>
      </c>
      <c r="L30" s="398">
        <f t="shared" si="31"/>
        <v>7262</v>
      </c>
      <c r="M30" s="398">
        <f t="shared" si="32"/>
        <v>5565</v>
      </c>
      <c r="N30" s="398">
        <f t="shared" si="33"/>
        <v>7130</v>
      </c>
      <c r="O30" s="398">
        <f t="shared" si="34"/>
        <v>10790</v>
      </c>
      <c r="P30" s="398">
        <f t="shared" si="35"/>
        <v>11677</v>
      </c>
      <c r="Q30" s="398">
        <f t="shared" si="36"/>
        <v>11950</v>
      </c>
      <c r="R30" s="399"/>
      <c r="S30" s="398">
        <f t="shared" si="37"/>
        <v>110857</v>
      </c>
      <c r="T30" s="399"/>
      <c r="U30" s="398">
        <f t="shared" si="38"/>
        <v>12439</v>
      </c>
      <c r="V30" s="398">
        <f t="shared" si="39"/>
        <v>5140</v>
      </c>
      <c r="W30" s="398">
        <f t="shared" si="40"/>
        <v>5626</v>
      </c>
      <c r="X30" s="398">
        <f t="shared" si="41"/>
        <v>6222</v>
      </c>
      <c r="Y30" s="398">
        <f t="shared" si="42"/>
        <v>8535</v>
      </c>
      <c r="Z30" s="398">
        <f t="shared" si="43"/>
        <v>7909.9999999999991</v>
      </c>
      <c r="AA30" s="398">
        <f t="shared" si="44"/>
        <v>6552</v>
      </c>
      <c r="AB30" s="398">
        <f t="shared" si="45"/>
        <v>3836</v>
      </c>
      <c r="AC30" s="398">
        <f t="shared" si="46"/>
        <v>5721</v>
      </c>
      <c r="AD30" s="398">
        <f t="shared" si="47"/>
        <v>8648</v>
      </c>
      <c r="AE30" s="398">
        <f t="shared" si="48"/>
        <v>9290</v>
      </c>
      <c r="AF30" s="398">
        <f t="shared" si="49"/>
        <v>8945</v>
      </c>
      <c r="AG30" s="399"/>
      <c r="AH30" s="398">
        <f t="shared" si="50"/>
        <v>88864</v>
      </c>
      <c r="AI30" s="399"/>
      <c r="AJ30" s="398">
        <f t="shared" si="51"/>
        <v>7320</v>
      </c>
      <c r="AK30" s="398">
        <f t="shared" si="52"/>
        <v>4385</v>
      </c>
      <c r="AL30" s="398">
        <f t="shared" si="53"/>
        <v>5149</v>
      </c>
      <c r="AM30" s="398">
        <f t="shared" si="54"/>
        <v>4715</v>
      </c>
      <c r="AN30" s="398">
        <f t="shared" si="55"/>
        <v>8319</v>
      </c>
      <c r="AO30" s="398">
        <f t="shared" si="56"/>
        <v>13958.000000000002</v>
      </c>
      <c r="AP30" s="398">
        <f t="shared" si="57"/>
        <v>5726</v>
      </c>
      <c r="AQ30" s="398">
        <f t="shared" si="58"/>
        <v>5382</v>
      </c>
      <c r="AR30" s="398">
        <f t="shared" si="59"/>
        <v>6182</v>
      </c>
      <c r="AS30" s="398">
        <f t="shared" si="60"/>
        <v>7059.9999999999991</v>
      </c>
      <c r="AT30" s="398">
        <f t="shared" si="61"/>
        <v>8823</v>
      </c>
      <c r="AU30" s="398">
        <f t="shared" si="62"/>
        <v>12369</v>
      </c>
      <c r="AV30" s="399"/>
      <c r="AW30" s="398">
        <f t="shared" si="63"/>
        <v>89388</v>
      </c>
      <c r="AX30" s="400"/>
      <c r="AY30" s="401">
        <f t="shared" si="64"/>
        <v>0.14224058769513315</v>
      </c>
      <c r="AZ30" s="401">
        <f t="shared" si="64"/>
        <v>-0.31430096051227313</v>
      </c>
      <c r="BA30" s="401">
        <f t="shared" si="64"/>
        <v>-0.31822588463402812</v>
      </c>
      <c r="BB30" s="401">
        <f t="shared" si="64"/>
        <v>-0.27977775205463595</v>
      </c>
      <c r="BC30" s="401">
        <f t="shared" si="64"/>
        <v>-0.18458010891372886</v>
      </c>
      <c r="BD30" s="401">
        <f t="shared" si="64"/>
        <v>-0.26343234938076182</v>
      </c>
      <c r="BE30" s="401">
        <f t="shared" si="64"/>
        <v>-9.7769209584136596E-2</v>
      </c>
      <c r="BF30" s="401">
        <f t="shared" si="64"/>
        <v>-0.31069182389937106</v>
      </c>
      <c r="BG30" s="401">
        <f t="shared" si="64"/>
        <v>-0.1976157082748948</v>
      </c>
      <c r="BH30" s="401">
        <f t="shared" si="64"/>
        <v>-0.1985171455050973</v>
      </c>
      <c r="BI30" s="401">
        <f t="shared" si="64"/>
        <v>-0.20441894322171791</v>
      </c>
      <c r="BJ30" s="401">
        <f t="shared" si="64"/>
        <v>-0.25146443514644351</v>
      </c>
      <c r="BL30" s="402">
        <f t="shared" si="65"/>
        <v>-0.19839071957566956</v>
      </c>
      <c r="BN30" s="401">
        <f t="shared" si="66"/>
        <v>-0.41152825789854491</v>
      </c>
      <c r="BO30" s="401">
        <f t="shared" si="66"/>
        <v>-0.14688715953307394</v>
      </c>
      <c r="BP30" s="401">
        <f t="shared" si="66"/>
        <v>-8.4784927124066836E-2</v>
      </c>
      <c r="BQ30" s="401">
        <f t="shared" si="66"/>
        <v>-0.24220507875281261</v>
      </c>
      <c r="BR30" s="401">
        <f t="shared" si="66"/>
        <v>-2.5307557117750439E-2</v>
      </c>
      <c r="BS30" s="401">
        <f t="shared" si="66"/>
        <v>0.76460176991150486</v>
      </c>
      <c r="BT30" s="401">
        <f t="shared" si="66"/>
        <v>-0.12606837606837606</v>
      </c>
      <c r="BU30" s="401">
        <f t="shared" si="66"/>
        <v>0.40302398331595413</v>
      </c>
      <c r="BV30" s="401">
        <f t="shared" si="66"/>
        <v>8.0580318126201714E-2</v>
      </c>
      <c r="BW30" s="401">
        <f t="shared" si="66"/>
        <v>-0.18362627197039788</v>
      </c>
      <c r="BX30" s="401">
        <f t="shared" si="66"/>
        <v>-5.0269106566200213E-2</v>
      </c>
      <c r="BY30" s="401">
        <f t="shared" si="66"/>
        <v>0.38278367803242036</v>
      </c>
      <c r="CA30" s="402">
        <f t="shared" si="67"/>
        <v>5.8966510622974434E-3</v>
      </c>
      <c r="CC30" s="401">
        <f t="shared" si="68"/>
        <v>0.13581267217630855</v>
      </c>
      <c r="CE30" s="403">
        <v>277379</v>
      </c>
      <c r="CF30" s="361"/>
      <c r="CG30" s="387">
        <f t="shared" si="69"/>
        <v>0.32225943564581311</v>
      </c>
      <c r="CK30" s="404"/>
      <c r="CL30" s="405">
        <v>10890</v>
      </c>
      <c r="CM30" s="406">
        <v>100</v>
      </c>
      <c r="CN30" s="405">
        <v>7496</v>
      </c>
      <c r="CO30" s="406">
        <v>100</v>
      </c>
      <c r="CP30" s="405">
        <v>8252</v>
      </c>
      <c r="CQ30" s="406">
        <v>100</v>
      </c>
      <c r="CR30" s="405">
        <v>8639</v>
      </c>
      <c r="CS30" s="406">
        <v>100</v>
      </c>
      <c r="CT30" s="405">
        <v>10467</v>
      </c>
      <c r="CU30" s="406">
        <v>100</v>
      </c>
      <c r="CV30" s="405">
        <v>10739</v>
      </c>
      <c r="CW30" s="406">
        <v>100</v>
      </c>
      <c r="CX30" s="405">
        <v>7262</v>
      </c>
      <c r="CY30" s="406">
        <v>100</v>
      </c>
      <c r="CZ30" s="405">
        <v>5565</v>
      </c>
      <c r="DA30" s="406">
        <v>100</v>
      </c>
      <c r="DB30" s="405">
        <v>7130</v>
      </c>
      <c r="DC30" s="406">
        <v>100</v>
      </c>
      <c r="DD30" s="405">
        <v>10790</v>
      </c>
      <c r="DE30" s="406">
        <v>100</v>
      </c>
      <c r="DF30" s="405">
        <v>11677</v>
      </c>
      <c r="DG30" s="406">
        <v>100</v>
      </c>
      <c r="DH30" s="405">
        <v>11950</v>
      </c>
      <c r="DI30" s="406">
        <v>100</v>
      </c>
      <c r="DJ30" s="405">
        <v>12439</v>
      </c>
      <c r="DK30" s="406">
        <v>100</v>
      </c>
      <c r="DL30" s="405">
        <v>5140</v>
      </c>
      <c r="DM30" s="406">
        <v>100</v>
      </c>
      <c r="DN30" s="405">
        <v>5626</v>
      </c>
      <c r="DO30" s="406">
        <v>100</v>
      </c>
      <c r="DP30" s="405">
        <v>6222</v>
      </c>
      <c r="DQ30" s="406">
        <v>100</v>
      </c>
      <c r="DR30" s="405">
        <v>8535</v>
      </c>
      <c r="DS30" s="406">
        <v>100</v>
      </c>
      <c r="DT30" s="405">
        <v>7910</v>
      </c>
      <c r="DU30" s="406">
        <v>100</v>
      </c>
      <c r="DV30" s="405">
        <v>6552</v>
      </c>
      <c r="DW30" s="406">
        <v>100</v>
      </c>
      <c r="DX30" s="405">
        <v>3836</v>
      </c>
      <c r="DY30" s="406">
        <v>100</v>
      </c>
      <c r="DZ30" s="405">
        <v>5721</v>
      </c>
      <c r="EA30" s="406">
        <v>100</v>
      </c>
      <c r="EB30" s="405">
        <v>8648</v>
      </c>
      <c r="EC30" s="406">
        <v>100</v>
      </c>
      <c r="ED30" s="405">
        <v>9290</v>
      </c>
      <c r="EE30" s="406">
        <v>100</v>
      </c>
      <c r="EF30" s="405">
        <v>8945</v>
      </c>
      <c r="EG30" s="406">
        <v>100</v>
      </c>
      <c r="EH30" s="405">
        <v>7320</v>
      </c>
      <c r="EI30" s="406">
        <v>100</v>
      </c>
      <c r="EJ30" s="405">
        <v>4385</v>
      </c>
      <c r="EK30" s="406">
        <v>100</v>
      </c>
      <c r="EL30" s="405">
        <v>5149</v>
      </c>
      <c r="EM30" s="406">
        <v>100</v>
      </c>
      <c r="EN30" s="405">
        <v>4715</v>
      </c>
      <c r="EO30" s="406">
        <v>100</v>
      </c>
      <c r="EP30" s="405">
        <v>8319</v>
      </c>
      <c r="EQ30" s="406">
        <v>100</v>
      </c>
      <c r="ER30" s="405">
        <v>13958</v>
      </c>
      <c r="ES30" s="406">
        <v>100</v>
      </c>
      <c r="ET30" s="405">
        <v>5726</v>
      </c>
      <c r="EU30" s="406">
        <v>100</v>
      </c>
      <c r="EV30" s="405">
        <v>5382</v>
      </c>
      <c r="EW30" s="406">
        <v>100</v>
      </c>
      <c r="EX30" s="405">
        <v>6182</v>
      </c>
      <c r="EY30" s="406">
        <v>100</v>
      </c>
      <c r="EZ30" s="405">
        <v>7060</v>
      </c>
      <c r="FA30" s="406">
        <v>100</v>
      </c>
      <c r="FB30" s="405">
        <v>8823</v>
      </c>
      <c r="FC30" s="406">
        <v>100</v>
      </c>
      <c r="FD30" s="405">
        <v>12369</v>
      </c>
      <c r="FE30" s="406">
        <v>100</v>
      </c>
    </row>
    <row r="31" spans="2:161">
      <c r="B31" s="361">
        <f t="shared" si="70"/>
        <v>18</v>
      </c>
      <c r="C31" s="380" t="s">
        <v>1476</v>
      </c>
      <c r="D31" s="396" t="s">
        <v>3478</v>
      </c>
      <c r="E31" s="397"/>
      <c r="F31" s="398">
        <f t="shared" si="25"/>
        <v>14527.165932452277</v>
      </c>
      <c r="G31" s="398">
        <f t="shared" si="26"/>
        <v>11463.087248322148</v>
      </c>
      <c r="H31" s="398">
        <f t="shared" si="27"/>
        <v>10371.212121212122</v>
      </c>
      <c r="I31" s="398">
        <f t="shared" si="28"/>
        <v>9000</v>
      </c>
      <c r="J31" s="398">
        <f t="shared" si="29"/>
        <v>13327.635327635326</v>
      </c>
      <c r="K31" s="398">
        <f t="shared" si="30"/>
        <v>12568.464730290456</v>
      </c>
      <c r="L31" s="398">
        <f t="shared" si="31"/>
        <v>10065.060240963856</v>
      </c>
      <c r="M31" s="398">
        <f t="shared" si="32"/>
        <v>7803.899082568807</v>
      </c>
      <c r="N31" s="398">
        <f t="shared" si="33"/>
        <v>9485.0917431192647</v>
      </c>
      <c r="O31" s="398">
        <f t="shared" si="34"/>
        <v>13152.522935779816</v>
      </c>
      <c r="P31" s="398">
        <f t="shared" si="35"/>
        <v>14427.688504326328</v>
      </c>
      <c r="Q31" s="398">
        <f t="shared" si="36"/>
        <v>13925.301204819278</v>
      </c>
      <c r="R31" s="399"/>
      <c r="S31" s="398">
        <f t="shared" si="37"/>
        <v>140117.12907148967</v>
      </c>
      <c r="T31" s="399"/>
      <c r="U31" s="398">
        <f t="shared" si="38"/>
        <v>12850.763807285548</v>
      </c>
      <c r="V31" s="398">
        <f t="shared" si="39"/>
        <v>6967.469879518072</v>
      </c>
      <c r="W31" s="398">
        <f t="shared" si="40"/>
        <v>6196.2397179788486</v>
      </c>
      <c r="X31" s="398">
        <f t="shared" si="41"/>
        <v>7104.8192771084332</v>
      </c>
      <c r="Y31" s="398">
        <f t="shared" si="42"/>
        <v>8554.6415981198588</v>
      </c>
      <c r="Z31" s="398">
        <f t="shared" si="43"/>
        <v>9397.1797884841362</v>
      </c>
      <c r="AA31" s="398">
        <f t="shared" si="44"/>
        <v>8181</v>
      </c>
      <c r="AB31" s="398">
        <f t="shared" si="45"/>
        <v>5455.5669050051074</v>
      </c>
      <c r="AC31" s="398">
        <f t="shared" si="46"/>
        <v>5112</v>
      </c>
      <c r="AD31" s="398">
        <f t="shared" si="47"/>
        <v>6213</v>
      </c>
      <c r="AE31" s="398">
        <f t="shared" si="48"/>
        <v>6483</v>
      </c>
      <c r="AF31" s="398">
        <f t="shared" si="49"/>
        <v>6488</v>
      </c>
      <c r="AG31" s="399"/>
      <c r="AH31" s="398">
        <f t="shared" si="50"/>
        <v>89003.680973500013</v>
      </c>
      <c r="AI31" s="399"/>
      <c r="AJ31" s="398">
        <f t="shared" si="51"/>
        <v>6720</v>
      </c>
      <c r="AK31" s="398">
        <f t="shared" si="52"/>
        <v>3980.5924412665981</v>
      </c>
      <c r="AL31" s="398">
        <f t="shared" si="53"/>
        <v>5068</v>
      </c>
      <c r="AM31" s="398">
        <f t="shared" si="54"/>
        <v>6208</v>
      </c>
      <c r="AN31" s="398">
        <f t="shared" si="55"/>
        <v>11228.840125391849</v>
      </c>
      <c r="AO31" s="398">
        <f t="shared" si="56"/>
        <v>19757.37704918033</v>
      </c>
      <c r="AP31" s="398">
        <f t="shared" si="57"/>
        <v>10918.283963227783</v>
      </c>
      <c r="AQ31" s="398">
        <f t="shared" si="58"/>
        <v>10673.98119122257</v>
      </c>
      <c r="AR31" s="398">
        <f t="shared" si="59"/>
        <v>9392.3497267759558</v>
      </c>
      <c r="AS31" s="398">
        <f t="shared" si="60"/>
        <v>7665.9856996935641</v>
      </c>
      <c r="AT31" s="398">
        <f t="shared" si="61"/>
        <v>9181</v>
      </c>
      <c r="AU31" s="398">
        <f t="shared" si="62"/>
        <v>11536.261491317669</v>
      </c>
      <c r="AV31" s="399"/>
      <c r="AW31" s="398">
        <f t="shared" si="63"/>
        <v>112330.67168807631</v>
      </c>
      <c r="AX31" s="400"/>
      <c r="AY31" s="401">
        <f t="shared" si="64"/>
        <v>-0.11539774054771479</v>
      </c>
      <c r="AZ31" s="401">
        <f t="shared" si="64"/>
        <v>-0.39218207725515652</v>
      </c>
      <c r="BA31" s="401">
        <f t="shared" si="64"/>
        <v>-0.40255394976390946</v>
      </c>
      <c r="BB31" s="401">
        <f t="shared" si="64"/>
        <v>-0.21057563587684075</v>
      </c>
      <c r="BC31" s="401">
        <f t="shared" si="64"/>
        <v>-0.35812757568617554</v>
      </c>
      <c r="BD31" s="401">
        <f t="shared" si="64"/>
        <v>-0.25232078936128199</v>
      </c>
      <c r="BE31" s="401">
        <f t="shared" si="64"/>
        <v>-0.18718817333014129</v>
      </c>
      <c r="BF31" s="401">
        <f t="shared" si="64"/>
        <v>-0.3009178043843565</v>
      </c>
      <c r="BG31" s="401">
        <f t="shared" si="64"/>
        <v>-0.46104896626768221</v>
      </c>
      <c r="BH31" s="401">
        <f t="shared" si="64"/>
        <v>-0.52761914726654457</v>
      </c>
      <c r="BI31" s="401">
        <f t="shared" si="64"/>
        <v>-0.55065567169294038</v>
      </c>
      <c r="BJ31" s="401">
        <f t="shared" si="64"/>
        <v>-0.53408548191728678</v>
      </c>
      <c r="BL31" s="402">
        <f t="shared" si="65"/>
        <v>-0.36479086059428811</v>
      </c>
      <c r="BN31" s="401">
        <f t="shared" si="66"/>
        <v>-0.47707388441843457</v>
      </c>
      <c r="BO31" s="401">
        <f t="shared" si="66"/>
        <v>-0.42868896312445504</v>
      </c>
      <c r="BP31" s="401">
        <f t="shared" si="66"/>
        <v>-0.18208458183197423</v>
      </c>
      <c r="BQ31" s="401">
        <f t="shared" si="66"/>
        <v>-0.12622689503137183</v>
      </c>
      <c r="BR31" s="401">
        <f t="shared" si="66"/>
        <v>0.31260205311929445</v>
      </c>
      <c r="BS31" s="401">
        <f t="shared" si="66"/>
        <v>1.1024794133865776</v>
      </c>
      <c r="BT31" s="401">
        <f t="shared" si="66"/>
        <v>0.33459038787773898</v>
      </c>
      <c r="BU31" s="401">
        <f t="shared" si="66"/>
        <v>0.95653016030834981</v>
      </c>
      <c r="BV31" s="401">
        <f t="shared" si="66"/>
        <v>0.83731410930672057</v>
      </c>
      <c r="BW31" s="401">
        <f t="shared" si="66"/>
        <v>0.23386217603308612</v>
      </c>
      <c r="BX31" s="401">
        <f t="shared" si="66"/>
        <v>0.41616535554527223</v>
      </c>
      <c r="BY31" s="401">
        <f t="shared" si="66"/>
        <v>0.77809209175673077</v>
      </c>
      <c r="CA31" s="402">
        <f t="shared" si="67"/>
        <v>0.26209017941091317</v>
      </c>
      <c r="CC31" s="401">
        <f t="shared" si="68"/>
        <v>-0.20588354638761425</v>
      </c>
      <c r="CE31" s="403">
        <v>423991</v>
      </c>
      <c r="CF31" s="361"/>
      <c r="CG31" s="387">
        <f t="shared" si="69"/>
        <v>0.26493645310413738</v>
      </c>
      <c r="CK31" s="404"/>
      <c r="CL31" s="405">
        <v>9893</v>
      </c>
      <c r="CM31" s="406">
        <v>68.099999999999994</v>
      </c>
      <c r="CN31" s="405">
        <v>8540</v>
      </c>
      <c r="CO31" s="406">
        <v>74.5</v>
      </c>
      <c r="CP31" s="405">
        <v>6845</v>
      </c>
      <c r="CQ31" s="406">
        <v>66</v>
      </c>
      <c r="CR31" s="405">
        <v>6507</v>
      </c>
      <c r="CS31" s="406">
        <v>72.3</v>
      </c>
      <c r="CT31" s="405">
        <v>9356</v>
      </c>
      <c r="CU31" s="406">
        <v>70.2</v>
      </c>
      <c r="CV31" s="405">
        <v>9087</v>
      </c>
      <c r="CW31" s="406">
        <v>72.3</v>
      </c>
      <c r="CX31" s="405">
        <v>8354</v>
      </c>
      <c r="CY31" s="406">
        <v>83</v>
      </c>
      <c r="CZ31" s="405">
        <v>6805</v>
      </c>
      <c r="DA31" s="406">
        <v>87.2</v>
      </c>
      <c r="DB31" s="405">
        <v>8271</v>
      </c>
      <c r="DC31" s="406">
        <v>87.2</v>
      </c>
      <c r="DD31" s="405">
        <v>11469</v>
      </c>
      <c r="DE31" s="406">
        <v>87.2</v>
      </c>
      <c r="DF31" s="405">
        <v>11672</v>
      </c>
      <c r="DG31" s="406">
        <v>80.900000000000006</v>
      </c>
      <c r="DH31" s="405">
        <v>11558</v>
      </c>
      <c r="DI31" s="406">
        <v>83</v>
      </c>
      <c r="DJ31" s="405">
        <v>10936</v>
      </c>
      <c r="DK31" s="406">
        <v>85.1</v>
      </c>
      <c r="DL31" s="405">
        <v>5783</v>
      </c>
      <c r="DM31" s="406">
        <v>83</v>
      </c>
      <c r="DN31" s="405">
        <v>5273</v>
      </c>
      <c r="DO31" s="406">
        <v>85.1</v>
      </c>
      <c r="DP31" s="405">
        <v>5897</v>
      </c>
      <c r="DQ31" s="406">
        <v>83</v>
      </c>
      <c r="DR31" s="405">
        <v>7280</v>
      </c>
      <c r="DS31" s="406">
        <v>85.1</v>
      </c>
      <c r="DT31" s="405">
        <v>7997</v>
      </c>
      <c r="DU31" s="406">
        <v>85.1</v>
      </c>
      <c r="DV31" s="405">
        <v>8181</v>
      </c>
      <c r="DW31" s="406">
        <v>100</v>
      </c>
      <c r="DX31" s="405">
        <v>5341</v>
      </c>
      <c r="DY31" s="406">
        <v>97.9</v>
      </c>
      <c r="DZ31" s="405">
        <v>5112</v>
      </c>
      <c r="EA31" s="406">
        <v>100</v>
      </c>
      <c r="EB31" s="405">
        <v>6213</v>
      </c>
      <c r="EC31" s="406">
        <v>100</v>
      </c>
      <c r="ED31" s="405">
        <v>6483</v>
      </c>
      <c r="EE31" s="406">
        <v>100</v>
      </c>
      <c r="EF31" s="405">
        <v>6488</v>
      </c>
      <c r="EG31" s="406">
        <v>100</v>
      </c>
      <c r="EH31" s="405">
        <v>6720</v>
      </c>
      <c r="EI31" s="406">
        <v>100</v>
      </c>
      <c r="EJ31" s="405">
        <v>3897</v>
      </c>
      <c r="EK31" s="406">
        <v>97.9</v>
      </c>
      <c r="EL31" s="405">
        <v>5068</v>
      </c>
      <c r="EM31" s="406">
        <v>100</v>
      </c>
      <c r="EN31" s="405">
        <v>6208</v>
      </c>
      <c r="EO31" s="406">
        <v>100</v>
      </c>
      <c r="EP31" s="405">
        <v>10746</v>
      </c>
      <c r="EQ31" s="406">
        <v>95.7</v>
      </c>
      <c r="ER31" s="405">
        <v>18078</v>
      </c>
      <c r="ES31" s="406">
        <v>91.5</v>
      </c>
      <c r="ET31" s="405">
        <v>10689</v>
      </c>
      <c r="EU31" s="406">
        <v>97.9</v>
      </c>
      <c r="EV31" s="405">
        <v>10215</v>
      </c>
      <c r="EW31" s="406">
        <v>95.7</v>
      </c>
      <c r="EX31" s="405">
        <v>8594</v>
      </c>
      <c r="EY31" s="406">
        <v>91.5</v>
      </c>
      <c r="EZ31" s="405">
        <v>7505</v>
      </c>
      <c r="FA31" s="406">
        <v>97.9</v>
      </c>
      <c r="FB31" s="405">
        <v>9181</v>
      </c>
      <c r="FC31" s="406">
        <v>100</v>
      </c>
      <c r="FD31" s="405">
        <v>11294</v>
      </c>
      <c r="FE31" s="406">
        <v>97.9</v>
      </c>
    </row>
    <row r="32" spans="2:161">
      <c r="B32" s="361">
        <f t="shared" si="70"/>
        <v>19</v>
      </c>
      <c r="C32" s="380" t="s">
        <v>1476</v>
      </c>
      <c r="D32" s="396" t="s">
        <v>3479</v>
      </c>
      <c r="E32" s="397"/>
      <c r="F32" s="398">
        <f t="shared" si="25"/>
        <v>9598.7394957983179</v>
      </c>
      <c r="G32" s="398">
        <f t="shared" si="26"/>
        <v>7686.9747899159665</v>
      </c>
      <c r="H32" s="398">
        <f t="shared" si="27"/>
        <v>6873.9495798319322</v>
      </c>
      <c r="I32" s="398">
        <f t="shared" si="28"/>
        <v>8594.5378151260502</v>
      </c>
      <c r="J32" s="398">
        <f t="shared" si="29"/>
        <v>13750</v>
      </c>
      <c r="K32" s="398">
        <f t="shared" si="30"/>
        <v>13360.294117647058</v>
      </c>
      <c r="L32" s="398">
        <f t="shared" si="31"/>
        <v>12304.628632938644</v>
      </c>
      <c r="M32" s="398">
        <f t="shared" si="32"/>
        <v>8723.7394957983179</v>
      </c>
      <c r="N32" s="398">
        <f t="shared" si="33"/>
        <v>7966.6307857911734</v>
      </c>
      <c r="O32" s="398">
        <f t="shared" si="34"/>
        <v>9116.596638655461</v>
      </c>
      <c r="P32" s="398">
        <f t="shared" si="35"/>
        <v>10819.327731092437</v>
      </c>
      <c r="Q32" s="398">
        <f t="shared" si="36"/>
        <v>9883.4033613445372</v>
      </c>
      <c r="R32" s="399"/>
      <c r="S32" s="398">
        <f t="shared" si="37"/>
        <v>118678.82244393989</v>
      </c>
      <c r="T32" s="399"/>
      <c r="U32" s="398">
        <f t="shared" si="38"/>
        <v>9689.0756302521004</v>
      </c>
      <c r="V32" s="398">
        <f t="shared" si="39"/>
        <v>7205.8823529411766</v>
      </c>
      <c r="W32" s="398">
        <f t="shared" si="40"/>
        <v>7946.4285714285706</v>
      </c>
      <c r="X32" s="398">
        <f t="shared" si="41"/>
        <v>11470.588235294117</v>
      </c>
      <c r="Y32" s="398">
        <f t="shared" si="42"/>
        <v>16536.764705882353</v>
      </c>
      <c r="Z32" s="398">
        <f t="shared" si="43"/>
        <v>17242.647058823528</v>
      </c>
      <c r="AA32" s="398">
        <f t="shared" si="44"/>
        <v>13751</v>
      </c>
      <c r="AB32" s="398">
        <f t="shared" si="45"/>
        <v>8536</v>
      </c>
      <c r="AC32" s="398">
        <f t="shared" si="46"/>
        <v>7840.0000000000009</v>
      </c>
      <c r="AD32" s="398">
        <f t="shared" si="47"/>
        <v>8495</v>
      </c>
      <c r="AE32" s="398">
        <f t="shared" si="48"/>
        <v>8030</v>
      </c>
      <c r="AF32" s="398">
        <f t="shared" si="49"/>
        <v>8414</v>
      </c>
      <c r="AG32" s="399"/>
      <c r="AH32" s="398">
        <f t="shared" si="50"/>
        <v>125157.38655462184</v>
      </c>
      <c r="AI32" s="399"/>
      <c r="AJ32" s="398">
        <f t="shared" si="51"/>
        <v>6470</v>
      </c>
      <c r="AK32" s="398">
        <f t="shared" si="52"/>
        <v>5479</v>
      </c>
      <c r="AL32" s="398">
        <f t="shared" si="53"/>
        <v>6573</v>
      </c>
      <c r="AM32" s="398">
        <f t="shared" si="54"/>
        <v>8003</v>
      </c>
      <c r="AN32" s="398">
        <f t="shared" si="55"/>
        <v>10633</v>
      </c>
      <c r="AO32" s="398">
        <f t="shared" si="56"/>
        <v>16527</v>
      </c>
      <c r="AP32" s="398">
        <f t="shared" si="57"/>
        <v>9851.434426229509</v>
      </c>
      <c r="AQ32" s="398">
        <f t="shared" si="58"/>
        <v>7642</v>
      </c>
      <c r="AR32" s="398">
        <f t="shared" si="59"/>
        <v>6944</v>
      </c>
      <c r="AS32" s="398">
        <f t="shared" si="60"/>
        <v>6677</v>
      </c>
      <c r="AT32" s="398">
        <f t="shared" si="61"/>
        <v>7100</v>
      </c>
      <c r="AU32" s="398">
        <f t="shared" si="62"/>
        <v>9956</v>
      </c>
      <c r="AV32" s="399"/>
      <c r="AW32" s="398">
        <f t="shared" si="63"/>
        <v>101855.43442622951</v>
      </c>
      <c r="AX32" s="400"/>
      <c r="AY32" s="401">
        <f t="shared" si="64"/>
        <v>9.4112497264172649E-3</v>
      </c>
      <c r="AZ32" s="401">
        <f t="shared" si="64"/>
        <v>-6.2585405848592512E-2</v>
      </c>
      <c r="BA32" s="401">
        <f t="shared" si="64"/>
        <v>0.15602078239608802</v>
      </c>
      <c r="BB32" s="401">
        <f t="shared" si="64"/>
        <v>0.33463700806648738</v>
      </c>
      <c r="BC32" s="401">
        <f t="shared" si="64"/>
        <v>0.20267379679144387</v>
      </c>
      <c r="BD32" s="401">
        <f t="shared" si="64"/>
        <v>0.29058888277380296</v>
      </c>
      <c r="BE32" s="401">
        <f t="shared" si="64"/>
        <v>0.11754693377657245</v>
      </c>
      <c r="BF32" s="401">
        <f t="shared" si="64"/>
        <v>-2.152052980132434E-2</v>
      </c>
      <c r="BG32" s="401">
        <f t="shared" si="64"/>
        <v>-1.5895149304147982E-2</v>
      </c>
      <c r="BH32" s="401">
        <f t="shared" si="64"/>
        <v>-6.8182970388293462E-2</v>
      </c>
      <c r="BI32" s="401">
        <f t="shared" si="64"/>
        <v>-0.25780970873786407</v>
      </c>
      <c r="BJ32" s="401">
        <f t="shared" si="64"/>
        <v>-0.14867382293548725</v>
      </c>
      <c r="BL32" s="402">
        <f t="shared" si="65"/>
        <v>5.458904948051891E-2</v>
      </c>
      <c r="BN32" s="401">
        <f t="shared" si="66"/>
        <v>-0.3322376409366869</v>
      </c>
      <c r="BO32" s="401">
        <f t="shared" si="66"/>
        <v>-0.23964897959183676</v>
      </c>
      <c r="BP32" s="401">
        <f t="shared" si="66"/>
        <v>-0.17283595505617969</v>
      </c>
      <c r="BQ32" s="401">
        <f t="shared" si="66"/>
        <v>-0.30230256410256406</v>
      </c>
      <c r="BR32" s="401">
        <f t="shared" si="66"/>
        <v>-0.35700844819919964</v>
      </c>
      <c r="BS32" s="401">
        <f t="shared" si="66"/>
        <v>-4.1504477611940219E-2</v>
      </c>
      <c r="BT32" s="401">
        <f t="shared" si="66"/>
        <v>-0.28358414470005755</v>
      </c>
      <c r="BU32" s="401">
        <f t="shared" si="66"/>
        <v>-0.10473289597000937</v>
      </c>
      <c r="BV32" s="401">
        <f t="shared" si="66"/>
        <v>-0.11428571428571439</v>
      </c>
      <c r="BW32" s="401">
        <f t="shared" si="66"/>
        <v>-0.21400824014125958</v>
      </c>
      <c r="BX32" s="401">
        <f t="shared" si="66"/>
        <v>-0.11581569115815692</v>
      </c>
      <c r="BY32" s="401">
        <f t="shared" si="66"/>
        <v>0.18326598526265747</v>
      </c>
      <c r="CA32" s="402">
        <f t="shared" si="67"/>
        <v>-0.18618119768922131</v>
      </c>
      <c r="CC32" s="401">
        <f t="shared" si="68"/>
        <v>3.7219522871525655E-2</v>
      </c>
      <c r="CE32" s="403">
        <v>292951</v>
      </c>
      <c r="CF32" s="361"/>
      <c r="CG32" s="387">
        <f t="shared" si="69"/>
        <v>0.3476876147418152</v>
      </c>
      <c r="CK32" s="404"/>
      <c r="CL32" s="405">
        <v>9138</v>
      </c>
      <c r="CM32" s="406">
        <v>95.2</v>
      </c>
      <c r="CN32" s="405">
        <v>7318</v>
      </c>
      <c r="CO32" s="406">
        <v>95.2</v>
      </c>
      <c r="CP32" s="405">
        <v>6544</v>
      </c>
      <c r="CQ32" s="406">
        <v>95.2</v>
      </c>
      <c r="CR32" s="405">
        <v>8182</v>
      </c>
      <c r="CS32" s="406">
        <v>95.2</v>
      </c>
      <c r="CT32" s="405">
        <v>13090</v>
      </c>
      <c r="CU32" s="406">
        <v>95.2</v>
      </c>
      <c r="CV32" s="405">
        <v>12719</v>
      </c>
      <c r="CW32" s="406">
        <v>95.2</v>
      </c>
      <c r="CX32" s="405">
        <v>11431</v>
      </c>
      <c r="CY32" s="406">
        <v>92.9</v>
      </c>
      <c r="CZ32" s="405">
        <v>8305</v>
      </c>
      <c r="DA32" s="406">
        <v>95.2</v>
      </c>
      <c r="DB32" s="405">
        <v>7401</v>
      </c>
      <c r="DC32" s="406">
        <v>92.9</v>
      </c>
      <c r="DD32" s="405">
        <v>8679</v>
      </c>
      <c r="DE32" s="406">
        <v>95.2</v>
      </c>
      <c r="DF32" s="405">
        <v>10300</v>
      </c>
      <c r="DG32" s="406">
        <v>95.2</v>
      </c>
      <c r="DH32" s="405">
        <v>9409</v>
      </c>
      <c r="DI32" s="406">
        <v>95.2</v>
      </c>
      <c r="DJ32" s="405">
        <v>9224</v>
      </c>
      <c r="DK32" s="406">
        <v>95.2</v>
      </c>
      <c r="DL32" s="405">
        <v>6860</v>
      </c>
      <c r="DM32" s="406">
        <v>95.2</v>
      </c>
      <c r="DN32" s="405">
        <v>7565</v>
      </c>
      <c r="DO32" s="406">
        <v>95.2</v>
      </c>
      <c r="DP32" s="405">
        <v>10920</v>
      </c>
      <c r="DQ32" s="406">
        <v>95.2</v>
      </c>
      <c r="DR32" s="405">
        <v>15743</v>
      </c>
      <c r="DS32" s="406">
        <v>95.2</v>
      </c>
      <c r="DT32" s="405">
        <v>16415</v>
      </c>
      <c r="DU32" s="406">
        <v>95.2</v>
      </c>
      <c r="DV32" s="405">
        <v>13751</v>
      </c>
      <c r="DW32" s="406">
        <v>100</v>
      </c>
      <c r="DX32" s="405">
        <v>8536</v>
      </c>
      <c r="DY32" s="406">
        <v>100</v>
      </c>
      <c r="DZ32" s="405">
        <v>7840</v>
      </c>
      <c r="EA32" s="406">
        <v>100</v>
      </c>
      <c r="EB32" s="405">
        <v>8495</v>
      </c>
      <c r="EC32" s="406">
        <v>100</v>
      </c>
      <c r="ED32" s="405">
        <v>8030</v>
      </c>
      <c r="EE32" s="406">
        <v>100</v>
      </c>
      <c r="EF32" s="405">
        <v>8414</v>
      </c>
      <c r="EG32" s="406">
        <v>100</v>
      </c>
      <c r="EH32" s="405">
        <v>6470</v>
      </c>
      <c r="EI32" s="406">
        <v>100</v>
      </c>
      <c r="EJ32" s="405">
        <v>5479</v>
      </c>
      <c r="EK32" s="406">
        <v>100</v>
      </c>
      <c r="EL32" s="405">
        <v>6573</v>
      </c>
      <c r="EM32" s="406">
        <v>100</v>
      </c>
      <c r="EN32" s="405">
        <v>8003</v>
      </c>
      <c r="EO32" s="406">
        <v>100</v>
      </c>
      <c r="EP32" s="405">
        <v>10633</v>
      </c>
      <c r="EQ32" s="406">
        <v>100</v>
      </c>
      <c r="ER32" s="405">
        <v>16527</v>
      </c>
      <c r="ES32" s="406">
        <v>100</v>
      </c>
      <c r="ET32" s="405">
        <v>9615</v>
      </c>
      <c r="EU32" s="406">
        <v>97.6</v>
      </c>
      <c r="EV32" s="405">
        <v>7642</v>
      </c>
      <c r="EW32" s="406">
        <v>100</v>
      </c>
      <c r="EX32" s="405">
        <v>6944</v>
      </c>
      <c r="EY32" s="406">
        <v>100</v>
      </c>
      <c r="EZ32" s="405">
        <v>6677</v>
      </c>
      <c r="FA32" s="406">
        <v>100</v>
      </c>
      <c r="FB32" s="405">
        <v>7100</v>
      </c>
      <c r="FC32" s="406">
        <v>100</v>
      </c>
      <c r="FD32" s="405">
        <v>9956</v>
      </c>
      <c r="FE32" s="406">
        <v>100</v>
      </c>
    </row>
    <row r="33" spans="2:161">
      <c r="B33" s="361">
        <f t="shared" si="70"/>
        <v>20</v>
      </c>
      <c r="C33" s="380" t="s">
        <v>1476</v>
      </c>
      <c r="D33" s="396" t="s">
        <v>3480</v>
      </c>
      <c r="E33" s="397"/>
      <c r="F33" s="398">
        <f t="shared" si="25"/>
        <v>24061.624649859943</v>
      </c>
      <c r="G33" s="398">
        <f t="shared" si="26"/>
        <v>21188.131313131315</v>
      </c>
      <c r="H33" s="398">
        <f t="shared" si="27"/>
        <v>16873.737373737375</v>
      </c>
      <c r="I33" s="398">
        <f t="shared" si="28"/>
        <v>21159.362549800797</v>
      </c>
      <c r="J33" s="398">
        <f t="shared" si="29"/>
        <v>24182.943603851443</v>
      </c>
      <c r="K33" s="398">
        <f t="shared" si="30"/>
        <v>23826.685006877578</v>
      </c>
      <c r="L33" s="398">
        <f t="shared" si="31"/>
        <v>20768.961493582261</v>
      </c>
      <c r="M33" s="398">
        <f t="shared" si="32"/>
        <v>15523.989898989899</v>
      </c>
      <c r="N33" s="398">
        <f t="shared" si="33"/>
        <v>15165.036674816627</v>
      </c>
      <c r="O33" s="398">
        <f t="shared" si="34"/>
        <v>20350.710900473932</v>
      </c>
      <c r="P33" s="398">
        <f t="shared" si="35"/>
        <v>24457.142857142859</v>
      </c>
      <c r="Q33" s="398">
        <f t="shared" si="36"/>
        <v>19654.658385093167</v>
      </c>
      <c r="R33" s="399"/>
      <c r="S33" s="398">
        <f t="shared" si="37"/>
        <v>247212.98470735722</v>
      </c>
      <c r="T33" s="399"/>
      <c r="U33" s="398">
        <f t="shared" si="38"/>
        <v>27815.63593932322</v>
      </c>
      <c r="V33" s="398">
        <f t="shared" si="39"/>
        <v>14686.114352392065</v>
      </c>
      <c r="W33" s="398">
        <f t="shared" si="40"/>
        <v>11931.155192532089</v>
      </c>
      <c r="X33" s="398">
        <f t="shared" si="41"/>
        <v>12980.163360560093</v>
      </c>
      <c r="Y33" s="398">
        <f t="shared" si="42"/>
        <v>13488.151658767771</v>
      </c>
      <c r="Z33" s="398">
        <f t="shared" si="43"/>
        <v>16059.627329192546</v>
      </c>
      <c r="AA33" s="398">
        <f t="shared" si="44"/>
        <v>14344.280860702152</v>
      </c>
      <c r="AB33" s="398">
        <f t="shared" si="45"/>
        <v>8968.4947491248531</v>
      </c>
      <c r="AC33" s="398">
        <f t="shared" si="46"/>
        <v>10072.413793103447</v>
      </c>
      <c r="AD33" s="398">
        <f t="shared" si="47"/>
        <v>10419.540229885059</v>
      </c>
      <c r="AE33" s="398">
        <f t="shared" si="48"/>
        <v>11398.104265402842</v>
      </c>
      <c r="AF33" s="398">
        <f t="shared" si="49"/>
        <v>9739.5243488108717</v>
      </c>
      <c r="AG33" s="399"/>
      <c r="AH33" s="398">
        <f t="shared" si="50"/>
        <v>161903.20607979703</v>
      </c>
      <c r="AI33" s="399"/>
      <c r="AJ33" s="398">
        <f t="shared" si="51"/>
        <v>10642.18009478673</v>
      </c>
      <c r="AK33" s="398">
        <f t="shared" si="52"/>
        <v>7795.7992998833133</v>
      </c>
      <c r="AL33" s="398">
        <f t="shared" si="53"/>
        <v>7610.1895734597147</v>
      </c>
      <c r="AM33" s="398">
        <f t="shared" si="54"/>
        <v>7961.4935822637108</v>
      </c>
      <c r="AN33" s="398">
        <f t="shared" si="55"/>
        <v>8725.6317689530697</v>
      </c>
      <c r="AO33" s="398">
        <f t="shared" si="56"/>
        <v>10864.019253910952</v>
      </c>
      <c r="AP33" s="398">
        <f t="shared" si="57"/>
        <v>8261.1607142857156</v>
      </c>
      <c r="AQ33" s="398">
        <f t="shared" si="58"/>
        <v>9019.5227765726686</v>
      </c>
      <c r="AR33" s="398">
        <f t="shared" si="59"/>
        <v>6429.9465240641712</v>
      </c>
      <c r="AS33" s="398">
        <f t="shared" si="60"/>
        <v>6614.9949341438696</v>
      </c>
      <c r="AT33" s="398">
        <f t="shared" si="61"/>
        <v>6447.4505723205002</v>
      </c>
      <c r="AU33" s="398">
        <f t="shared" si="62"/>
        <v>8629.5525494276808</v>
      </c>
      <c r="AV33" s="399"/>
      <c r="AW33" s="398">
        <f t="shared" si="63"/>
        <v>99001.941644072082</v>
      </c>
      <c r="AX33" s="400"/>
      <c r="AY33" s="401">
        <f t="shared" si="64"/>
        <v>0.15601653438165189</v>
      </c>
      <c r="AZ33" s="401">
        <f t="shared" si="64"/>
        <v>-0.30687071288394524</v>
      </c>
      <c r="BA33" s="401">
        <f t="shared" si="64"/>
        <v>-0.29291567550992115</v>
      </c>
      <c r="BB33" s="401">
        <f t="shared" si="64"/>
        <v>-0.38655224938795268</v>
      </c>
      <c r="BC33" s="401">
        <f t="shared" si="64"/>
        <v>-0.44224525021761163</v>
      </c>
      <c r="BD33" s="401">
        <f t="shared" si="64"/>
        <v>-0.32598146470829109</v>
      </c>
      <c r="BE33" s="401">
        <f t="shared" si="64"/>
        <v>-0.3093404855541465</v>
      </c>
      <c r="BF33" s="401">
        <f t="shared" si="64"/>
        <v>-0.42228159078431204</v>
      </c>
      <c r="BG33" s="401">
        <f t="shared" si="64"/>
        <v>-0.33581342339712861</v>
      </c>
      <c r="BH33" s="401">
        <f t="shared" si="64"/>
        <v>-0.48800116709228053</v>
      </c>
      <c r="BI33" s="401">
        <f t="shared" si="64"/>
        <v>-0.53395601718563146</v>
      </c>
      <c r="BJ33" s="401">
        <f t="shared" si="64"/>
        <v>-0.50446738081198639</v>
      </c>
      <c r="BL33" s="402">
        <f t="shared" si="65"/>
        <v>-0.34508615608742055</v>
      </c>
      <c r="BN33" s="401">
        <f t="shared" si="66"/>
        <v>-0.61740295573318948</v>
      </c>
      <c r="BO33" s="401">
        <f t="shared" si="66"/>
        <v>-0.46917209597965998</v>
      </c>
      <c r="BP33" s="401">
        <f t="shared" si="66"/>
        <v>-0.36215819418533252</v>
      </c>
      <c r="BQ33" s="401">
        <f t="shared" si="66"/>
        <v>-0.38664149586479679</v>
      </c>
      <c r="BR33" s="401">
        <f t="shared" si="66"/>
        <v>-0.35308914151472315</v>
      </c>
      <c r="BS33" s="401">
        <f t="shared" si="66"/>
        <v>-0.32351984070248169</v>
      </c>
      <c r="BT33" s="401">
        <f t="shared" si="66"/>
        <v>-0.42407982703976893</v>
      </c>
      <c r="BU33" s="401">
        <f t="shared" si="66"/>
        <v>5.6896980903952468E-3</v>
      </c>
      <c r="BV33" s="401">
        <f t="shared" si="66"/>
        <v>-0.3616280410891442</v>
      </c>
      <c r="BW33" s="401">
        <f t="shared" si="66"/>
        <v>-0.36513562132320287</v>
      </c>
      <c r="BX33" s="401">
        <f t="shared" si="66"/>
        <v>-0.43434009531824297</v>
      </c>
      <c r="BY33" s="401">
        <f t="shared" si="66"/>
        <v>-0.11396570916922763</v>
      </c>
      <c r="CA33" s="402">
        <f t="shared" si="67"/>
        <v>-0.38851154315451225</v>
      </c>
      <c r="CC33" s="401">
        <f t="shared" si="68"/>
        <v>-0.64135619788758069</v>
      </c>
      <c r="CE33" s="403">
        <v>474144</v>
      </c>
      <c r="CF33" s="361"/>
      <c r="CG33" s="387">
        <f t="shared" si="69"/>
        <v>0.20880142244565381</v>
      </c>
      <c r="CK33" s="404"/>
      <c r="CL33" s="405">
        <v>17180</v>
      </c>
      <c r="CM33" s="406">
        <v>71.400000000000006</v>
      </c>
      <c r="CN33" s="405">
        <v>16781</v>
      </c>
      <c r="CO33" s="406">
        <v>79.2</v>
      </c>
      <c r="CP33" s="405">
        <v>13364</v>
      </c>
      <c r="CQ33" s="406">
        <v>79.2</v>
      </c>
      <c r="CR33" s="405">
        <v>15933</v>
      </c>
      <c r="CS33" s="406">
        <v>75.3</v>
      </c>
      <c r="CT33" s="405">
        <v>17581</v>
      </c>
      <c r="CU33" s="406">
        <v>72.7</v>
      </c>
      <c r="CV33" s="405">
        <v>17322</v>
      </c>
      <c r="CW33" s="406">
        <v>72.7</v>
      </c>
      <c r="CX33" s="405">
        <v>17799</v>
      </c>
      <c r="CY33" s="406">
        <v>85.7</v>
      </c>
      <c r="CZ33" s="405">
        <v>12295</v>
      </c>
      <c r="DA33" s="406">
        <v>79.2</v>
      </c>
      <c r="DB33" s="405">
        <v>12405</v>
      </c>
      <c r="DC33" s="406">
        <v>81.8</v>
      </c>
      <c r="DD33" s="405">
        <v>17176</v>
      </c>
      <c r="DE33" s="406">
        <v>84.4</v>
      </c>
      <c r="DF33" s="405">
        <v>19688</v>
      </c>
      <c r="DG33" s="406">
        <v>80.5</v>
      </c>
      <c r="DH33" s="405">
        <v>15822</v>
      </c>
      <c r="DI33" s="406">
        <v>80.5</v>
      </c>
      <c r="DJ33" s="405">
        <v>23838</v>
      </c>
      <c r="DK33" s="406">
        <v>85.7</v>
      </c>
      <c r="DL33" s="405">
        <v>12586</v>
      </c>
      <c r="DM33" s="406">
        <v>85.7</v>
      </c>
      <c r="DN33" s="405">
        <v>10225</v>
      </c>
      <c r="DO33" s="406">
        <v>85.7</v>
      </c>
      <c r="DP33" s="405">
        <v>11124</v>
      </c>
      <c r="DQ33" s="406">
        <v>85.7</v>
      </c>
      <c r="DR33" s="405">
        <v>11384</v>
      </c>
      <c r="DS33" s="406">
        <v>84.4</v>
      </c>
      <c r="DT33" s="405">
        <v>12928</v>
      </c>
      <c r="DU33" s="406">
        <v>80.5</v>
      </c>
      <c r="DV33" s="405">
        <v>12666</v>
      </c>
      <c r="DW33" s="406">
        <v>88.3</v>
      </c>
      <c r="DX33" s="405">
        <v>7686</v>
      </c>
      <c r="DY33" s="406">
        <v>85.7</v>
      </c>
      <c r="DZ33" s="405">
        <v>8763</v>
      </c>
      <c r="EA33" s="406">
        <v>87</v>
      </c>
      <c r="EB33" s="405">
        <v>9065</v>
      </c>
      <c r="EC33" s="406">
        <v>87</v>
      </c>
      <c r="ED33" s="405">
        <v>9620</v>
      </c>
      <c r="EE33" s="406">
        <v>84.4</v>
      </c>
      <c r="EF33" s="405">
        <v>8600</v>
      </c>
      <c r="EG33" s="406">
        <v>88.3</v>
      </c>
      <c r="EH33" s="405">
        <v>8982</v>
      </c>
      <c r="EI33" s="406">
        <v>84.4</v>
      </c>
      <c r="EJ33" s="405">
        <v>6681</v>
      </c>
      <c r="EK33" s="406">
        <v>85.7</v>
      </c>
      <c r="EL33" s="405">
        <v>6423</v>
      </c>
      <c r="EM33" s="406">
        <v>84.4</v>
      </c>
      <c r="EN33" s="405">
        <v>6823</v>
      </c>
      <c r="EO33" s="406">
        <v>85.7</v>
      </c>
      <c r="EP33" s="405">
        <v>7251</v>
      </c>
      <c r="EQ33" s="406">
        <v>83.1</v>
      </c>
      <c r="ER33" s="405">
        <v>9028</v>
      </c>
      <c r="ES33" s="406">
        <v>83.1</v>
      </c>
      <c r="ET33" s="405">
        <v>7402</v>
      </c>
      <c r="EU33" s="406">
        <v>89.6</v>
      </c>
      <c r="EV33" s="405">
        <v>8316</v>
      </c>
      <c r="EW33" s="406">
        <v>92.2</v>
      </c>
      <c r="EX33" s="405">
        <v>6012</v>
      </c>
      <c r="EY33" s="406">
        <v>93.5</v>
      </c>
      <c r="EZ33" s="405">
        <v>6529</v>
      </c>
      <c r="FA33" s="406">
        <v>98.7</v>
      </c>
      <c r="FB33" s="405">
        <v>6196</v>
      </c>
      <c r="FC33" s="406">
        <v>96.1</v>
      </c>
      <c r="FD33" s="405">
        <v>8293</v>
      </c>
      <c r="FE33" s="406">
        <v>96.1</v>
      </c>
    </row>
    <row r="34" spans="2:161">
      <c r="B34" s="361">
        <f t="shared" si="70"/>
        <v>21</v>
      </c>
      <c r="C34" s="380" t="s">
        <v>1476</v>
      </c>
      <c r="D34" s="396" t="s">
        <v>3481</v>
      </c>
      <c r="E34" s="397"/>
      <c r="F34" s="398">
        <f t="shared" si="25"/>
        <v>9085.5949895615868</v>
      </c>
      <c r="G34" s="398">
        <f t="shared" si="26"/>
        <v>7816.7938931297713</v>
      </c>
      <c r="H34" s="398">
        <f t="shared" si="27"/>
        <v>6584.9999999999991</v>
      </c>
      <c r="I34" s="398">
        <f t="shared" si="28"/>
        <v>8429.018789144051</v>
      </c>
      <c r="J34" s="398">
        <f t="shared" si="29"/>
        <v>8020</v>
      </c>
      <c r="K34" s="398">
        <f t="shared" si="30"/>
        <v>9325.3301320528208</v>
      </c>
      <c r="L34" s="398">
        <f t="shared" si="31"/>
        <v>9262.8135223555055</v>
      </c>
      <c r="M34" s="398">
        <f t="shared" si="32"/>
        <v>8771</v>
      </c>
      <c r="N34" s="398">
        <f t="shared" si="33"/>
        <v>9737</v>
      </c>
      <c r="O34" s="398">
        <f t="shared" si="34"/>
        <v>13331</v>
      </c>
      <c r="P34" s="398">
        <f t="shared" si="35"/>
        <v>12297.709923664122</v>
      </c>
      <c r="Q34" s="398">
        <f t="shared" si="36"/>
        <v>11584.551148225471</v>
      </c>
      <c r="R34" s="399"/>
      <c r="S34" s="398">
        <f t="shared" si="37"/>
        <v>114245.81239813332</v>
      </c>
      <c r="T34" s="399"/>
      <c r="U34" s="398">
        <f t="shared" si="38"/>
        <v>10100.208768267225</v>
      </c>
      <c r="V34" s="398">
        <f t="shared" si="39"/>
        <v>7273</v>
      </c>
      <c r="W34" s="398">
        <f t="shared" si="40"/>
        <v>14441.24700239808</v>
      </c>
      <c r="X34" s="398">
        <f t="shared" si="41"/>
        <v>6950</v>
      </c>
      <c r="Y34" s="398">
        <f t="shared" si="42"/>
        <v>6616</v>
      </c>
      <c r="Z34" s="398">
        <f t="shared" si="43"/>
        <v>6308</v>
      </c>
      <c r="AA34" s="398">
        <f t="shared" si="44"/>
        <v>8613</v>
      </c>
      <c r="AB34" s="398">
        <f t="shared" si="45"/>
        <v>5991</v>
      </c>
      <c r="AC34" s="398">
        <f t="shared" si="46"/>
        <v>6191</v>
      </c>
      <c r="AD34" s="398">
        <f t="shared" si="47"/>
        <v>6823</v>
      </c>
      <c r="AE34" s="398">
        <f t="shared" si="48"/>
        <v>7530</v>
      </c>
      <c r="AF34" s="398">
        <f t="shared" si="49"/>
        <v>6669</v>
      </c>
      <c r="AG34" s="399"/>
      <c r="AH34" s="398">
        <f t="shared" si="50"/>
        <v>93505.455770665314</v>
      </c>
      <c r="AI34" s="399"/>
      <c r="AJ34" s="398">
        <f t="shared" si="51"/>
        <v>5985</v>
      </c>
      <c r="AK34" s="398">
        <f t="shared" si="52"/>
        <v>4867</v>
      </c>
      <c r="AL34" s="398">
        <f t="shared" si="53"/>
        <v>4968</v>
      </c>
      <c r="AM34" s="398">
        <f t="shared" si="54"/>
        <v>4441</v>
      </c>
      <c r="AN34" s="398">
        <f t="shared" si="55"/>
        <v>5998</v>
      </c>
      <c r="AO34" s="398">
        <f t="shared" si="56"/>
        <v>7445.7202505219211</v>
      </c>
      <c r="AP34" s="398">
        <f t="shared" si="57"/>
        <v>7416.4926931106475</v>
      </c>
      <c r="AQ34" s="398">
        <f t="shared" si="58"/>
        <v>6618.9979123173271</v>
      </c>
      <c r="AR34" s="398">
        <f t="shared" si="59"/>
        <v>5532</v>
      </c>
      <c r="AS34" s="398">
        <f t="shared" si="60"/>
        <v>6917</v>
      </c>
      <c r="AT34" s="398">
        <f t="shared" si="61"/>
        <v>6429.0000000000009</v>
      </c>
      <c r="AU34" s="398">
        <f t="shared" si="62"/>
        <v>11565</v>
      </c>
      <c r="AV34" s="399"/>
      <c r="AW34" s="398">
        <f t="shared" si="63"/>
        <v>78183.210855949888</v>
      </c>
      <c r="AX34" s="400"/>
      <c r="AY34" s="401">
        <f t="shared" si="64"/>
        <v>0.11167279411764716</v>
      </c>
      <c r="AZ34" s="401">
        <f t="shared" si="64"/>
        <v>-6.9567382812500037E-2</v>
      </c>
      <c r="BA34" s="401">
        <f t="shared" si="64"/>
        <v>1.1930519365828522</v>
      </c>
      <c r="BB34" s="401">
        <f t="shared" si="64"/>
        <v>-0.175467492260062</v>
      </c>
      <c r="BC34" s="401">
        <f t="shared" si="64"/>
        <v>-0.17506234413965088</v>
      </c>
      <c r="BD34" s="401">
        <f t="shared" si="64"/>
        <v>-0.32356282183316165</v>
      </c>
      <c r="BE34" s="401">
        <f t="shared" si="64"/>
        <v>-7.0152931481045289E-2</v>
      </c>
      <c r="BF34" s="401">
        <f t="shared" si="64"/>
        <v>-0.31695359708129062</v>
      </c>
      <c r="BG34" s="401">
        <f t="shared" si="64"/>
        <v>-0.36417787819656977</v>
      </c>
      <c r="BH34" s="401">
        <f t="shared" si="64"/>
        <v>-0.48818543245067886</v>
      </c>
      <c r="BI34" s="401">
        <f t="shared" si="64"/>
        <v>-0.38769087523277468</v>
      </c>
      <c r="BJ34" s="401">
        <f t="shared" si="64"/>
        <v>-0.42431951703009557</v>
      </c>
      <c r="BL34" s="402">
        <f t="shared" si="65"/>
        <v>-0.18154150416638715</v>
      </c>
      <c r="BN34" s="401">
        <f t="shared" si="66"/>
        <v>-0.40743799090533284</v>
      </c>
      <c r="BO34" s="401">
        <f t="shared" si="66"/>
        <v>-0.33081259452770523</v>
      </c>
      <c r="BP34" s="401">
        <f t="shared" si="66"/>
        <v>-0.65598538691464625</v>
      </c>
      <c r="BQ34" s="401">
        <f t="shared" si="66"/>
        <v>-0.36100719424460431</v>
      </c>
      <c r="BR34" s="401">
        <f t="shared" si="66"/>
        <v>-9.3409915356711004E-2</v>
      </c>
      <c r="BS34" s="401">
        <f t="shared" si="66"/>
        <v>0.18036148549808514</v>
      </c>
      <c r="BT34" s="401">
        <f t="shared" si="66"/>
        <v>-0.13891876313588211</v>
      </c>
      <c r="BU34" s="401">
        <f t="shared" si="66"/>
        <v>0.10482355405063046</v>
      </c>
      <c r="BV34" s="401">
        <f t="shared" si="66"/>
        <v>-0.10644483928282991</v>
      </c>
      <c r="BW34" s="401">
        <f t="shared" si="66"/>
        <v>1.3776930968782061E-2</v>
      </c>
      <c r="BX34" s="401">
        <f t="shared" si="66"/>
        <v>-0.14621513944223097</v>
      </c>
      <c r="BY34" s="401">
        <f t="shared" si="66"/>
        <v>0.73414304993252366</v>
      </c>
      <c r="CA34" s="402">
        <f t="shared" si="67"/>
        <v>-0.16386471557654655</v>
      </c>
      <c r="CC34" s="401">
        <f t="shared" si="68"/>
        <v>0.27289407169117647</v>
      </c>
      <c r="CE34" s="403">
        <v>185519</v>
      </c>
      <c r="CF34" s="361"/>
      <c r="CG34" s="387">
        <f t="shared" si="69"/>
        <v>0.42142966949988891</v>
      </c>
      <c r="CK34" s="404"/>
      <c r="CL34" s="405">
        <v>8704</v>
      </c>
      <c r="CM34" s="406">
        <v>95.8</v>
      </c>
      <c r="CN34" s="405">
        <v>7168</v>
      </c>
      <c r="CO34" s="406">
        <v>91.7</v>
      </c>
      <c r="CP34" s="405">
        <v>6585</v>
      </c>
      <c r="CQ34" s="406">
        <v>100</v>
      </c>
      <c r="CR34" s="405">
        <v>8075</v>
      </c>
      <c r="CS34" s="406">
        <v>95.8</v>
      </c>
      <c r="CT34" s="405">
        <v>8020</v>
      </c>
      <c r="CU34" s="406">
        <v>100</v>
      </c>
      <c r="CV34" s="405">
        <v>7768</v>
      </c>
      <c r="CW34" s="406">
        <v>83.3</v>
      </c>
      <c r="CX34" s="405">
        <v>8494</v>
      </c>
      <c r="CY34" s="406">
        <v>91.7</v>
      </c>
      <c r="CZ34" s="405">
        <v>8771</v>
      </c>
      <c r="DA34" s="406">
        <v>100</v>
      </c>
      <c r="DB34" s="405">
        <v>9737</v>
      </c>
      <c r="DC34" s="406">
        <v>100</v>
      </c>
      <c r="DD34" s="405">
        <v>13331</v>
      </c>
      <c r="DE34" s="406">
        <v>100</v>
      </c>
      <c r="DF34" s="405">
        <v>11277</v>
      </c>
      <c r="DG34" s="406">
        <v>91.7</v>
      </c>
      <c r="DH34" s="405">
        <v>11098</v>
      </c>
      <c r="DI34" s="406">
        <v>95.8</v>
      </c>
      <c r="DJ34" s="405">
        <v>9676</v>
      </c>
      <c r="DK34" s="406">
        <v>95.8</v>
      </c>
      <c r="DL34" s="405">
        <v>7273</v>
      </c>
      <c r="DM34" s="406">
        <v>100</v>
      </c>
      <c r="DN34" s="405">
        <v>6022</v>
      </c>
      <c r="DO34" s="406">
        <v>41.7</v>
      </c>
      <c r="DP34" s="405">
        <v>6950</v>
      </c>
      <c r="DQ34" s="406">
        <v>100</v>
      </c>
      <c r="DR34" s="405">
        <v>6616</v>
      </c>
      <c r="DS34" s="406">
        <v>100</v>
      </c>
      <c r="DT34" s="405">
        <v>6308</v>
      </c>
      <c r="DU34" s="406">
        <v>100</v>
      </c>
      <c r="DV34" s="405">
        <v>8613</v>
      </c>
      <c r="DW34" s="406">
        <v>100</v>
      </c>
      <c r="DX34" s="405">
        <v>5991</v>
      </c>
      <c r="DY34" s="406">
        <v>100</v>
      </c>
      <c r="DZ34" s="405">
        <v>6191</v>
      </c>
      <c r="EA34" s="406">
        <v>100</v>
      </c>
      <c r="EB34" s="405">
        <v>6823</v>
      </c>
      <c r="EC34" s="406">
        <v>100</v>
      </c>
      <c r="ED34" s="405">
        <v>7530</v>
      </c>
      <c r="EE34" s="406">
        <v>100</v>
      </c>
      <c r="EF34" s="405">
        <v>6669</v>
      </c>
      <c r="EG34" s="406">
        <v>100</v>
      </c>
      <c r="EH34" s="405">
        <v>5985</v>
      </c>
      <c r="EI34" s="406">
        <v>100</v>
      </c>
      <c r="EJ34" s="405">
        <v>4867</v>
      </c>
      <c r="EK34" s="406">
        <v>100</v>
      </c>
      <c r="EL34" s="405">
        <v>4968</v>
      </c>
      <c r="EM34" s="406">
        <v>100</v>
      </c>
      <c r="EN34" s="405">
        <v>4441</v>
      </c>
      <c r="EO34" s="406">
        <v>100</v>
      </c>
      <c r="EP34" s="405">
        <v>5998</v>
      </c>
      <c r="EQ34" s="406">
        <v>100</v>
      </c>
      <c r="ER34" s="405">
        <v>7133</v>
      </c>
      <c r="ES34" s="406">
        <v>95.8</v>
      </c>
      <c r="ET34" s="405">
        <v>7105</v>
      </c>
      <c r="EU34" s="406">
        <v>95.8</v>
      </c>
      <c r="EV34" s="405">
        <v>6341</v>
      </c>
      <c r="EW34" s="406">
        <v>95.8</v>
      </c>
      <c r="EX34" s="405">
        <v>5532</v>
      </c>
      <c r="EY34" s="406">
        <v>100</v>
      </c>
      <c r="EZ34" s="405">
        <v>6917</v>
      </c>
      <c r="FA34" s="406">
        <v>100</v>
      </c>
      <c r="FB34" s="405">
        <v>6429</v>
      </c>
      <c r="FC34" s="406">
        <v>100</v>
      </c>
      <c r="FD34" s="405">
        <v>11565</v>
      </c>
      <c r="FE34" s="406">
        <v>100</v>
      </c>
    </row>
    <row r="35" spans="2:161">
      <c r="B35" s="361">
        <f t="shared" si="70"/>
        <v>22</v>
      </c>
      <c r="C35" s="380" t="s">
        <v>1476</v>
      </c>
      <c r="D35" s="396" t="s">
        <v>3482</v>
      </c>
      <c r="E35" s="397"/>
      <c r="F35" s="398">
        <f t="shared" si="25"/>
        <v>2170.9786276715408</v>
      </c>
      <c r="G35" s="398">
        <f t="shared" si="26"/>
        <v>2250</v>
      </c>
      <c r="H35" s="398">
        <f t="shared" si="27"/>
        <v>1835.0000000000002</v>
      </c>
      <c r="I35" s="398">
        <f t="shared" si="28"/>
        <v>2032</v>
      </c>
      <c r="J35" s="398">
        <f t="shared" si="29"/>
        <v>3026.9922879177379</v>
      </c>
      <c r="K35" s="398">
        <f t="shared" si="30"/>
        <v>1946</v>
      </c>
      <c r="L35" s="398">
        <f t="shared" si="31"/>
        <v>2778.9203084832907</v>
      </c>
      <c r="M35" s="398">
        <f t="shared" si="32"/>
        <v>2101</v>
      </c>
      <c r="N35" s="398">
        <f t="shared" si="33"/>
        <v>1342</v>
      </c>
      <c r="O35" s="398">
        <f t="shared" si="34"/>
        <v>2538.8076490438693</v>
      </c>
      <c r="P35" s="398">
        <f t="shared" si="35"/>
        <v>2844.4730077120821</v>
      </c>
      <c r="Q35" s="398">
        <f t="shared" si="36"/>
        <v>2947.3007712082263</v>
      </c>
      <c r="R35" s="399"/>
      <c r="S35" s="398">
        <f t="shared" si="37"/>
        <v>27813.472652036748</v>
      </c>
      <c r="T35" s="399"/>
      <c r="U35" s="398">
        <f t="shared" si="38"/>
        <v>2530.9336332958378</v>
      </c>
      <c r="V35" s="398">
        <f t="shared" si="39"/>
        <v>2318.3352080989876</v>
      </c>
      <c r="W35" s="398">
        <f t="shared" si="40"/>
        <v>1573.6782902137231</v>
      </c>
      <c r="X35" s="398">
        <f t="shared" si="41"/>
        <v>1808.7739032620921</v>
      </c>
      <c r="Y35" s="398">
        <f t="shared" si="42"/>
        <v>2347.5815523059614</v>
      </c>
      <c r="Z35" s="398">
        <f t="shared" si="43"/>
        <v>2361</v>
      </c>
      <c r="AA35" s="398">
        <f t="shared" si="44"/>
        <v>4292</v>
      </c>
      <c r="AB35" s="398">
        <f t="shared" si="45"/>
        <v>3090</v>
      </c>
      <c r="AC35" s="398">
        <f t="shared" si="46"/>
        <v>1362</v>
      </c>
      <c r="AD35" s="398">
        <f t="shared" si="47"/>
        <v>1838</v>
      </c>
      <c r="AE35" s="398">
        <f t="shared" si="48"/>
        <v>2067</v>
      </c>
      <c r="AF35" s="398">
        <f t="shared" si="49"/>
        <v>2045</v>
      </c>
      <c r="AG35" s="399"/>
      <c r="AH35" s="398">
        <f t="shared" si="50"/>
        <v>27634.3025871766</v>
      </c>
      <c r="AI35" s="399"/>
      <c r="AJ35" s="398">
        <f t="shared" si="51"/>
        <v>1721</v>
      </c>
      <c r="AK35" s="398">
        <f t="shared" si="52"/>
        <v>1478</v>
      </c>
      <c r="AL35" s="398">
        <f t="shared" si="53"/>
        <v>1334</v>
      </c>
      <c r="AM35" s="398">
        <f t="shared" si="54"/>
        <v>1682</v>
      </c>
      <c r="AN35" s="398">
        <f t="shared" si="55"/>
        <v>1982.9999999999998</v>
      </c>
      <c r="AO35" s="398">
        <f t="shared" si="56"/>
        <v>2131</v>
      </c>
      <c r="AP35" s="398">
        <f t="shared" si="57"/>
        <v>1844.0000000000002</v>
      </c>
      <c r="AQ35" s="398">
        <f t="shared" si="58"/>
        <v>1848.9999999999998</v>
      </c>
      <c r="AR35" s="398">
        <f t="shared" si="59"/>
        <v>1714</v>
      </c>
      <c r="AS35" s="398">
        <f t="shared" si="60"/>
        <v>1519</v>
      </c>
      <c r="AT35" s="398">
        <f t="shared" si="61"/>
        <v>1530</v>
      </c>
      <c r="AU35" s="398">
        <f t="shared" si="62"/>
        <v>1328</v>
      </c>
      <c r="AV35" s="399"/>
      <c r="AW35" s="398">
        <f t="shared" si="63"/>
        <v>20113</v>
      </c>
      <c r="AX35" s="400"/>
      <c r="AY35" s="401">
        <f t="shared" si="64"/>
        <v>0.16580310880829019</v>
      </c>
      <c r="AZ35" s="401">
        <f t="shared" si="64"/>
        <v>3.0371203599550024E-2</v>
      </c>
      <c r="BA35" s="401">
        <f t="shared" si="64"/>
        <v>-0.14240965110968778</v>
      </c>
      <c r="BB35" s="401">
        <f t="shared" ref="BB35:BJ40" si="71">(X35-I35)/I35</f>
        <v>-0.10985536256786808</v>
      </c>
      <c r="BC35" s="401">
        <f t="shared" si="71"/>
        <v>-0.22445076531038732</v>
      </c>
      <c r="BD35" s="401">
        <f t="shared" si="71"/>
        <v>0.21325796505652619</v>
      </c>
      <c r="BE35" s="401">
        <f t="shared" si="71"/>
        <v>0.54448473635522654</v>
      </c>
      <c r="BF35" s="401">
        <f t="shared" si="71"/>
        <v>0.47072822465492625</v>
      </c>
      <c r="BG35" s="401">
        <f t="shared" si="71"/>
        <v>1.4903129657228018E-2</v>
      </c>
      <c r="BH35" s="401">
        <f t="shared" si="71"/>
        <v>-0.27603810367744791</v>
      </c>
      <c r="BI35" s="401">
        <f t="shared" si="71"/>
        <v>-0.27332760957975594</v>
      </c>
      <c r="BJ35" s="401">
        <f t="shared" si="71"/>
        <v>-0.30614478848669868</v>
      </c>
      <c r="BL35" s="402">
        <f t="shared" si="65"/>
        <v>-6.4418444651508427E-3</v>
      </c>
      <c r="BN35" s="401">
        <f t="shared" si="66"/>
        <v>-0.32001377777777773</v>
      </c>
      <c r="BO35" s="401">
        <f t="shared" si="66"/>
        <v>-0.36247355652595825</v>
      </c>
      <c r="BP35" s="401">
        <f t="shared" si="66"/>
        <v>-0.1523045032165832</v>
      </c>
      <c r="BQ35" s="401">
        <f t="shared" ref="BQ35:BY40" si="72">(AM35-X35)/X35</f>
        <v>-7.0088308457711357E-2</v>
      </c>
      <c r="BR35" s="401">
        <f t="shared" si="72"/>
        <v>-0.15530091039770003</v>
      </c>
      <c r="BS35" s="401">
        <f t="shared" si="72"/>
        <v>-9.7416349004659036E-2</v>
      </c>
      <c r="BT35" s="401">
        <f t="shared" si="72"/>
        <v>-0.57036346691519102</v>
      </c>
      <c r="BU35" s="401">
        <f t="shared" si="72"/>
        <v>-0.40161812297734634</v>
      </c>
      <c r="BV35" s="401">
        <f t="shared" si="72"/>
        <v>0.25844346549192365</v>
      </c>
      <c r="BW35" s="401">
        <f t="shared" si="72"/>
        <v>-0.17355821545157779</v>
      </c>
      <c r="BX35" s="401">
        <f t="shared" si="72"/>
        <v>-0.25979680696661828</v>
      </c>
      <c r="BY35" s="401">
        <f t="shared" si="72"/>
        <v>-0.35061124694376528</v>
      </c>
      <c r="CA35" s="402">
        <f t="shared" si="67"/>
        <v>-0.27217269418866319</v>
      </c>
      <c r="CC35" s="401">
        <f t="shared" si="68"/>
        <v>-0.38829430051813463</v>
      </c>
      <c r="CE35" s="403">
        <v>66422</v>
      </c>
      <c r="CF35" s="361"/>
      <c r="CG35" s="387">
        <f t="shared" si="69"/>
        <v>0.30280629911776219</v>
      </c>
      <c r="CK35" s="404"/>
      <c r="CL35" s="405">
        <v>1930</v>
      </c>
      <c r="CM35" s="406">
        <v>88.9</v>
      </c>
      <c r="CN35" s="405">
        <v>2250</v>
      </c>
      <c r="CO35" s="406">
        <v>100</v>
      </c>
      <c r="CP35" s="405">
        <v>1835</v>
      </c>
      <c r="CQ35" s="406">
        <v>100</v>
      </c>
      <c r="CR35" s="405">
        <v>2032</v>
      </c>
      <c r="CS35" s="406">
        <v>100</v>
      </c>
      <c r="CT35" s="405">
        <v>2355</v>
      </c>
      <c r="CU35" s="406">
        <v>77.8</v>
      </c>
      <c r="CV35" s="405">
        <v>1946</v>
      </c>
      <c r="CW35" s="406">
        <v>100</v>
      </c>
      <c r="CX35" s="405">
        <v>2162</v>
      </c>
      <c r="CY35" s="406">
        <v>77.8</v>
      </c>
      <c r="CZ35" s="405">
        <v>2101</v>
      </c>
      <c r="DA35" s="406">
        <v>100</v>
      </c>
      <c r="DB35" s="405">
        <v>1342</v>
      </c>
      <c r="DC35" s="406">
        <v>100</v>
      </c>
      <c r="DD35" s="405">
        <v>2257</v>
      </c>
      <c r="DE35" s="406">
        <v>88.9</v>
      </c>
      <c r="DF35" s="405">
        <v>2213</v>
      </c>
      <c r="DG35" s="406">
        <v>77.8</v>
      </c>
      <c r="DH35" s="405">
        <v>2293</v>
      </c>
      <c r="DI35" s="406">
        <v>77.8</v>
      </c>
      <c r="DJ35" s="405">
        <v>2250</v>
      </c>
      <c r="DK35" s="406">
        <v>88.9</v>
      </c>
      <c r="DL35" s="405">
        <v>2061</v>
      </c>
      <c r="DM35" s="406">
        <v>88.9</v>
      </c>
      <c r="DN35" s="405">
        <v>1399</v>
      </c>
      <c r="DO35" s="406">
        <v>88.9</v>
      </c>
      <c r="DP35" s="405">
        <v>1608</v>
      </c>
      <c r="DQ35" s="406">
        <v>88.9</v>
      </c>
      <c r="DR35" s="405">
        <v>2087</v>
      </c>
      <c r="DS35" s="406">
        <v>88.9</v>
      </c>
      <c r="DT35" s="405">
        <v>2361</v>
      </c>
      <c r="DU35" s="406">
        <v>100</v>
      </c>
      <c r="DV35" s="405">
        <v>4292</v>
      </c>
      <c r="DW35" s="406">
        <v>100</v>
      </c>
      <c r="DX35" s="405">
        <v>3090</v>
      </c>
      <c r="DY35" s="406">
        <v>100</v>
      </c>
      <c r="DZ35" s="405">
        <v>1362</v>
      </c>
      <c r="EA35" s="406">
        <v>100</v>
      </c>
      <c r="EB35" s="405">
        <v>1838</v>
      </c>
      <c r="EC35" s="406">
        <v>100</v>
      </c>
      <c r="ED35" s="405">
        <v>2067</v>
      </c>
      <c r="EE35" s="406">
        <v>100</v>
      </c>
      <c r="EF35" s="405">
        <v>2045</v>
      </c>
      <c r="EG35" s="406">
        <v>100</v>
      </c>
      <c r="EH35" s="405">
        <v>1721</v>
      </c>
      <c r="EI35" s="406">
        <v>100</v>
      </c>
      <c r="EJ35" s="405">
        <v>1478</v>
      </c>
      <c r="EK35" s="406">
        <v>100</v>
      </c>
      <c r="EL35" s="405">
        <v>1334</v>
      </c>
      <c r="EM35" s="406">
        <v>100</v>
      </c>
      <c r="EN35" s="405">
        <v>1682</v>
      </c>
      <c r="EO35" s="406">
        <v>100</v>
      </c>
      <c r="EP35" s="405">
        <v>1983</v>
      </c>
      <c r="EQ35" s="406">
        <v>100</v>
      </c>
      <c r="ER35" s="405">
        <v>2131</v>
      </c>
      <c r="ES35" s="406">
        <v>100</v>
      </c>
      <c r="ET35" s="405">
        <v>1844</v>
      </c>
      <c r="EU35" s="406">
        <v>100</v>
      </c>
      <c r="EV35" s="405">
        <v>1849</v>
      </c>
      <c r="EW35" s="406">
        <v>100</v>
      </c>
      <c r="EX35" s="405">
        <v>1714</v>
      </c>
      <c r="EY35" s="406">
        <v>100</v>
      </c>
      <c r="EZ35" s="405">
        <v>1519</v>
      </c>
      <c r="FA35" s="406">
        <v>100</v>
      </c>
      <c r="FB35" s="405">
        <v>1530</v>
      </c>
      <c r="FC35" s="406">
        <v>100</v>
      </c>
      <c r="FD35" s="405">
        <v>1328</v>
      </c>
      <c r="FE35" s="406">
        <v>100</v>
      </c>
    </row>
    <row r="36" spans="2:161">
      <c r="B36" s="361">
        <f t="shared" si="70"/>
        <v>23</v>
      </c>
      <c r="C36" s="380" t="s">
        <v>1476</v>
      </c>
      <c r="D36" s="396" t="s">
        <v>3483</v>
      </c>
      <c r="E36" s="397"/>
      <c r="F36" s="398">
        <f t="shared" si="25"/>
        <v>27602.820211515864</v>
      </c>
      <c r="G36" s="398">
        <f t="shared" si="26"/>
        <v>23601.645123384256</v>
      </c>
      <c r="H36" s="398">
        <f t="shared" si="27"/>
        <v>21116.972477064221</v>
      </c>
      <c r="I36" s="398">
        <f t="shared" si="28"/>
        <v>24328.961748633879</v>
      </c>
      <c r="J36" s="398">
        <f t="shared" si="29"/>
        <v>24300.458715596331</v>
      </c>
      <c r="K36" s="398">
        <f t="shared" si="30"/>
        <v>26080.874316939888</v>
      </c>
      <c r="L36" s="398">
        <f t="shared" si="31"/>
        <v>24244.418331374854</v>
      </c>
      <c r="M36" s="398">
        <f t="shared" si="32"/>
        <v>21586.746987951807</v>
      </c>
      <c r="N36" s="398">
        <f t="shared" si="33"/>
        <v>20715.846994535521</v>
      </c>
      <c r="O36" s="398">
        <f t="shared" si="34"/>
        <v>30506.711409395972</v>
      </c>
      <c r="P36" s="398">
        <f t="shared" si="35"/>
        <v>32008.225616921271</v>
      </c>
      <c r="Q36" s="398">
        <f t="shared" si="36"/>
        <v>27428.907168037604</v>
      </c>
      <c r="R36" s="399"/>
      <c r="S36" s="398">
        <f t="shared" si="37"/>
        <v>303522.58910135145</v>
      </c>
      <c r="T36" s="399"/>
      <c r="U36" s="398">
        <f t="shared" si="38"/>
        <v>25508.547008547008</v>
      </c>
      <c r="V36" s="398">
        <f t="shared" si="39"/>
        <v>23785.234899328858</v>
      </c>
      <c r="W36" s="398">
        <f t="shared" si="40"/>
        <v>21292.896174863388</v>
      </c>
      <c r="X36" s="398">
        <f t="shared" si="41"/>
        <v>24221.525600835947</v>
      </c>
      <c r="Y36" s="398">
        <f t="shared" si="42"/>
        <v>21338.79781420765</v>
      </c>
      <c r="Z36" s="398">
        <f t="shared" si="43"/>
        <v>27998.978549540345</v>
      </c>
      <c r="AA36" s="398">
        <f t="shared" si="44"/>
        <v>24447.649572649574</v>
      </c>
      <c r="AB36" s="398">
        <f t="shared" si="45"/>
        <v>16532.110091743118</v>
      </c>
      <c r="AC36" s="398">
        <f t="shared" si="46"/>
        <v>14851.230425055928</v>
      </c>
      <c r="AD36" s="398">
        <f t="shared" si="47"/>
        <v>16888.143176733782</v>
      </c>
      <c r="AE36" s="398">
        <f t="shared" si="48"/>
        <v>18584.862385321099</v>
      </c>
      <c r="AF36" s="398">
        <f t="shared" si="49"/>
        <v>18063.758389261744</v>
      </c>
      <c r="AG36" s="399"/>
      <c r="AH36" s="398">
        <f t="shared" si="50"/>
        <v>253513.73408808841</v>
      </c>
      <c r="AI36" s="399"/>
      <c r="AJ36" s="398">
        <f t="shared" si="51"/>
        <v>18736.238532110092</v>
      </c>
      <c r="AK36" s="398">
        <f t="shared" si="52"/>
        <v>18102.90827740492</v>
      </c>
      <c r="AL36" s="398">
        <f t="shared" si="53"/>
        <v>17651.376146788989</v>
      </c>
      <c r="AM36" s="398">
        <f t="shared" si="54"/>
        <v>15614.316239316242</v>
      </c>
      <c r="AN36" s="398">
        <f t="shared" si="55"/>
        <v>16000</v>
      </c>
      <c r="AO36" s="398">
        <f t="shared" si="56"/>
        <v>15076.06263982103</v>
      </c>
      <c r="AP36" s="398">
        <f t="shared" si="57"/>
        <v>15116.93989071038</v>
      </c>
      <c r="AQ36" s="398">
        <f t="shared" si="58"/>
        <v>16424.206815511163</v>
      </c>
      <c r="AR36" s="398">
        <f t="shared" si="59"/>
        <v>13424.043715846994</v>
      </c>
      <c r="AS36" s="398">
        <f t="shared" si="60"/>
        <v>14373.77049180328</v>
      </c>
      <c r="AT36" s="398">
        <f t="shared" si="61"/>
        <v>16666.666666666668</v>
      </c>
      <c r="AU36" s="398">
        <f t="shared" si="62"/>
        <v>21585</v>
      </c>
      <c r="AV36" s="399"/>
      <c r="AW36" s="398">
        <f t="shared" si="63"/>
        <v>198771.52941597972</v>
      </c>
      <c r="AX36" s="400"/>
      <c r="AY36" s="401">
        <f t="shared" ref="AY36:BA40" si="73">(U36-F36)/F36</f>
        <v>-7.5871711184610321E-2</v>
      </c>
      <c r="AZ36" s="401">
        <f t="shared" si="73"/>
        <v>7.7786855528432126E-3</v>
      </c>
      <c r="BA36" s="401">
        <f t="shared" si="73"/>
        <v>8.3309147649003063E-3</v>
      </c>
      <c r="BB36" s="401">
        <f t="shared" si="71"/>
        <v>-4.4159775048339478E-3</v>
      </c>
      <c r="BC36" s="401">
        <f t="shared" si="71"/>
        <v>-0.12187674874992589</v>
      </c>
      <c r="BD36" s="401">
        <f t="shared" si="71"/>
        <v>7.3544475897980993E-2</v>
      </c>
      <c r="BE36" s="401">
        <f t="shared" si="71"/>
        <v>8.3825991820854207E-3</v>
      </c>
      <c r="BF36" s="401">
        <f t="shared" si="71"/>
        <v>-0.23415463659391705</v>
      </c>
      <c r="BG36" s="401">
        <f t="shared" si="71"/>
        <v>-0.2830980828844013</v>
      </c>
      <c r="BH36" s="401">
        <f t="shared" si="71"/>
        <v>-0.44641220254464115</v>
      </c>
      <c r="BI36" s="401">
        <f t="shared" si="71"/>
        <v>-0.41937230111574381</v>
      </c>
      <c r="BJ36" s="401">
        <f t="shared" si="71"/>
        <v>-0.34143353657519732</v>
      </c>
      <c r="BL36" s="402">
        <f t="shared" si="65"/>
        <v>-0.16476155913576571</v>
      </c>
      <c r="BN36" s="401">
        <f t="shared" ref="BN36:BP40" si="74">(AJ36-U36)/U36</f>
        <v>-0.2654917378934894</v>
      </c>
      <c r="BO36" s="401">
        <f t="shared" si="74"/>
        <v>-0.23890142964635067</v>
      </c>
      <c r="BP36" s="401">
        <f t="shared" si="74"/>
        <v>-0.17102041911862009</v>
      </c>
      <c r="BQ36" s="401">
        <f t="shared" si="72"/>
        <v>-0.35535372558129236</v>
      </c>
      <c r="BR36" s="401">
        <f t="shared" si="72"/>
        <v>-0.2501920614596671</v>
      </c>
      <c r="BS36" s="401">
        <f t="shared" si="72"/>
        <v>-0.46154954856135166</v>
      </c>
      <c r="BT36" s="401">
        <f t="shared" si="72"/>
        <v>-0.38166080768671434</v>
      </c>
      <c r="BU36" s="401">
        <f t="shared" si="72"/>
        <v>-6.526890737670963E-3</v>
      </c>
      <c r="BV36" s="401">
        <f t="shared" si="72"/>
        <v>-9.6098886648549153E-2</v>
      </c>
      <c r="BW36" s="401">
        <f t="shared" si="72"/>
        <v>-0.14888390385003766</v>
      </c>
      <c r="BX36" s="401">
        <f t="shared" si="72"/>
        <v>-0.10321280184293868</v>
      </c>
      <c r="BY36" s="401">
        <f t="shared" si="72"/>
        <v>0.19493405164406472</v>
      </c>
      <c r="CA36" s="402">
        <f t="shared" si="67"/>
        <v>-0.21593388172448055</v>
      </c>
      <c r="CC36" s="401">
        <f t="shared" si="68"/>
        <v>-0.218014687100894</v>
      </c>
      <c r="CE36" s="403">
        <v>489323</v>
      </c>
      <c r="CF36" s="361"/>
      <c r="CG36" s="387">
        <f t="shared" si="69"/>
        <v>0.40621742574123781</v>
      </c>
      <c r="CK36" s="404"/>
      <c r="CL36" s="405">
        <v>23490</v>
      </c>
      <c r="CM36" s="406">
        <v>85.1</v>
      </c>
      <c r="CN36" s="405">
        <v>20085</v>
      </c>
      <c r="CO36" s="406">
        <v>85.1</v>
      </c>
      <c r="CP36" s="405">
        <v>18414</v>
      </c>
      <c r="CQ36" s="406">
        <v>87.2</v>
      </c>
      <c r="CR36" s="405">
        <v>22261</v>
      </c>
      <c r="CS36" s="406">
        <v>91.5</v>
      </c>
      <c r="CT36" s="405">
        <v>21190</v>
      </c>
      <c r="CU36" s="406">
        <v>87.2</v>
      </c>
      <c r="CV36" s="405">
        <v>23864</v>
      </c>
      <c r="CW36" s="406">
        <v>91.5</v>
      </c>
      <c r="CX36" s="405">
        <v>20632</v>
      </c>
      <c r="CY36" s="406">
        <v>85.1</v>
      </c>
      <c r="CZ36" s="405">
        <v>17917</v>
      </c>
      <c r="DA36" s="406">
        <v>83</v>
      </c>
      <c r="DB36" s="405">
        <v>18955</v>
      </c>
      <c r="DC36" s="406">
        <v>91.5</v>
      </c>
      <c r="DD36" s="405">
        <v>27273</v>
      </c>
      <c r="DE36" s="406">
        <v>89.4</v>
      </c>
      <c r="DF36" s="405">
        <v>27239</v>
      </c>
      <c r="DG36" s="406">
        <v>85.1</v>
      </c>
      <c r="DH36" s="405">
        <v>23342</v>
      </c>
      <c r="DI36" s="406">
        <v>85.1</v>
      </c>
      <c r="DJ36" s="405">
        <v>23876</v>
      </c>
      <c r="DK36" s="406">
        <v>93.6</v>
      </c>
      <c r="DL36" s="405">
        <v>21264</v>
      </c>
      <c r="DM36" s="406">
        <v>89.4</v>
      </c>
      <c r="DN36" s="405">
        <v>19483</v>
      </c>
      <c r="DO36" s="406">
        <v>91.5</v>
      </c>
      <c r="DP36" s="405">
        <v>23180</v>
      </c>
      <c r="DQ36" s="406">
        <v>95.7</v>
      </c>
      <c r="DR36" s="405">
        <v>19525</v>
      </c>
      <c r="DS36" s="406">
        <v>91.5</v>
      </c>
      <c r="DT36" s="405">
        <v>27411</v>
      </c>
      <c r="DU36" s="406">
        <v>97.9</v>
      </c>
      <c r="DV36" s="405">
        <v>22883</v>
      </c>
      <c r="DW36" s="406">
        <v>93.6</v>
      </c>
      <c r="DX36" s="405">
        <v>14416</v>
      </c>
      <c r="DY36" s="406">
        <v>87.2</v>
      </c>
      <c r="DZ36" s="405">
        <v>13277</v>
      </c>
      <c r="EA36" s="406">
        <v>89.4</v>
      </c>
      <c r="EB36" s="405">
        <v>15098</v>
      </c>
      <c r="EC36" s="406">
        <v>89.4</v>
      </c>
      <c r="ED36" s="405">
        <v>16206</v>
      </c>
      <c r="EE36" s="406">
        <v>87.2</v>
      </c>
      <c r="EF36" s="405">
        <v>16149</v>
      </c>
      <c r="EG36" s="406">
        <v>89.4</v>
      </c>
      <c r="EH36" s="405">
        <v>16338</v>
      </c>
      <c r="EI36" s="406">
        <v>87.2</v>
      </c>
      <c r="EJ36" s="405">
        <v>16184</v>
      </c>
      <c r="EK36" s="406">
        <v>89.4</v>
      </c>
      <c r="EL36" s="405">
        <v>15392</v>
      </c>
      <c r="EM36" s="406">
        <v>87.2</v>
      </c>
      <c r="EN36" s="405">
        <v>14615</v>
      </c>
      <c r="EO36" s="406">
        <v>93.6</v>
      </c>
      <c r="EP36" s="405">
        <v>14304</v>
      </c>
      <c r="EQ36" s="406">
        <v>89.4</v>
      </c>
      <c r="ER36" s="405">
        <v>13478</v>
      </c>
      <c r="ES36" s="406">
        <v>89.4</v>
      </c>
      <c r="ET36" s="405">
        <v>13832</v>
      </c>
      <c r="EU36" s="406">
        <v>91.5</v>
      </c>
      <c r="EV36" s="405">
        <v>13977</v>
      </c>
      <c r="EW36" s="406">
        <v>85.1</v>
      </c>
      <c r="EX36" s="405">
        <v>12283</v>
      </c>
      <c r="EY36" s="406">
        <v>91.5</v>
      </c>
      <c r="EZ36" s="405">
        <v>13152</v>
      </c>
      <c r="FA36" s="406">
        <v>91.5</v>
      </c>
      <c r="FB36" s="405">
        <v>15600</v>
      </c>
      <c r="FC36" s="406">
        <v>93.6</v>
      </c>
      <c r="FD36" s="405">
        <v>21585</v>
      </c>
      <c r="FE36" s="406">
        <v>100</v>
      </c>
    </row>
    <row r="37" spans="2:161">
      <c r="B37" s="361">
        <f t="shared" si="70"/>
        <v>24</v>
      </c>
      <c r="C37" s="380" t="s">
        <v>1476</v>
      </c>
      <c r="D37" s="396" t="s">
        <v>3484</v>
      </c>
      <c r="E37" s="397"/>
      <c r="F37" s="398">
        <f t="shared" si="25"/>
        <v>5520.9876543209875</v>
      </c>
      <c r="G37" s="398">
        <f t="shared" si="26"/>
        <v>5924.691358024691</v>
      </c>
      <c r="H37" s="398">
        <f t="shared" si="27"/>
        <v>5007.4074074074078</v>
      </c>
      <c r="I37" s="398">
        <f t="shared" si="28"/>
        <v>5414.8148148148148</v>
      </c>
      <c r="J37" s="398">
        <f t="shared" si="29"/>
        <v>7198.7654320987658</v>
      </c>
      <c r="K37" s="398">
        <f t="shared" si="30"/>
        <v>7437.0370370370365</v>
      </c>
      <c r="L37" s="398">
        <f t="shared" si="31"/>
        <v>8640.7407407407409</v>
      </c>
      <c r="M37" s="398">
        <f t="shared" si="32"/>
        <v>6567.9012345679012</v>
      </c>
      <c r="N37" s="398">
        <f t="shared" si="33"/>
        <v>6181.4814814814818</v>
      </c>
      <c r="O37" s="398">
        <f t="shared" si="34"/>
        <v>4874.0740740740739</v>
      </c>
      <c r="P37" s="398">
        <f t="shared" si="35"/>
        <v>5166.6666666666661</v>
      </c>
      <c r="Q37" s="398">
        <f t="shared" si="36"/>
        <v>5844.4444444444443</v>
      </c>
      <c r="R37" s="399"/>
      <c r="S37" s="398">
        <f t="shared" si="37"/>
        <v>73779.012345679002</v>
      </c>
      <c r="T37" s="399"/>
      <c r="U37" s="398">
        <f t="shared" si="38"/>
        <v>7729.6296296296287</v>
      </c>
      <c r="V37" s="398">
        <f t="shared" si="39"/>
        <v>4517.2839506172841</v>
      </c>
      <c r="W37" s="398">
        <f t="shared" si="40"/>
        <v>3601.2345679012346</v>
      </c>
      <c r="X37" s="398">
        <f t="shared" si="41"/>
        <v>4460.4938271604933</v>
      </c>
      <c r="Y37" s="398">
        <f t="shared" si="42"/>
        <v>4604.9382716049377</v>
      </c>
      <c r="Z37" s="398">
        <f t="shared" si="43"/>
        <v>4340.7407407407409</v>
      </c>
      <c r="AA37" s="398">
        <f t="shared" si="44"/>
        <v>4040.7407407407404</v>
      </c>
      <c r="AB37" s="398">
        <f t="shared" si="45"/>
        <v>3490.1234567901233</v>
      </c>
      <c r="AC37" s="398">
        <f t="shared" si="46"/>
        <v>3270.3703703703704</v>
      </c>
      <c r="AD37" s="398">
        <f t="shared" si="47"/>
        <v>3530.8641975308637</v>
      </c>
      <c r="AE37" s="398">
        <f t="shared" si="48"/>
        <v>5107.4074074074078</v>
      </c>
      <c r="AF37" s="398">
        <f t="shared" si="49"/>
        <v>4817.2839506172841</v>
      </c>
      <c r="AG37" s="399"/>
      <c r="AH37" s="398">
        <f t="shared" si="50"/>
        <v>53511.111111111109</v>
      </c>
      <c r="AI37" s="399"/>
      <c r="AJ37" s="398">
        <f t="shared" si="51"/>
        <v>4891.358024691358</v>
      </c>
      <c r="AK37" s="398">
        <f t="shared" si="52"/>
        <v>3592.5925925925922</v>
      </c>
      <c r="AL37" s="398">
        <f t="shared" si="53"/>
        <v>3922.2222222222222</v>
      </c>
      <c r="AM37" s="398">
        <f t="shared" si="54"/>
        <v>4255.5555555555557</v>
      </c>
      <c r="AN37" s="398">
        <f t="shared" si="55"/>
        <v>5002.4691358024693</v>
      </c>
      <c r="AO37" s="398">
        <f t="shared" si="56"/>
        <v>6616.049382716049</v>
      </c>
      <c r="AP37" s="398">
        <f t="shared" si="57"/>
        <v>6337</v>
      </c>
      <c r="AQ37" s="398">
        <f t="shared" si="58"/>
        <v>3763.0000000000005</v>
      </c>
      <c r="AR37" s="398">
        <f t="shared" si="59"/>
        <v>3367</v>
      </c>
      <c r="AS37" s="398">
        <f t="shared" si="60"/>
        <v>3297.9999999999995</v>
      </c>
      <c r="AT37" s="398">
        <f t="shared" si="61"/>
        <v>4726</v>
      </c>
      <c r="AU37" s="398">
        <f t="shared" si="62"/>
        <v>6239</v>
      </c>
      <c r="AV37" s="399"/>
      <c r="AW37" s="398">
        <f t="shared" si="63"/>
        <v>56010.246913580246</v>
      </c>
      <c r="AX37" s="400"/>
      <c r="AY37" s="401">
        <f t="shared" si="73"/>
        <v>0.40004472271914115</v>
      </c>
      <c r="AZ37" s="401">
        <f t="shared" si="73"/>
        <v>-0.2375494894769743</v>
      </c>
      <c r="BA37" s="401">
        <f t="shared" si="73"/>
        <v>-0.28081854043392512</v>
      </c>
      <c r="BB37" s="401">
        <f t="shared" si="71"/>
        <v>-0.17624259005927961</v>
      </c>
      <c r="BC37" s="401">
        <f t="shared" si="71"/>
        <v>-0.36031555479334604</v>
      </c>
      <c r="BD37" s="401">
        <f t="shared" si="71"/>
        <v>-0.41633466135458164</v>
      </c>
      <c r="BE37" s="401">
        <f t="shared" si="71"/>
        <v>-0.53236176596656659</v>
      </c>
      <c r="BF37" s="401">
        <f t="shared" si="71"/>
        <v>-0.46860902255639098</v>
      </c>
      <c r="BG37" s="401">
        <f t="shared" si="71"/>
        <v>-0.47094068304373876</v>
      </c>
      <c r="BH37" s="401">
        <f t="shared" si="71"/>
        <v>-0.27558257345491394</v>
      </c>
      <c r="BI37" s="401">
        <f t="shared" si="71"/>
        <v>-1.146953405017901E-2</v>
      </c>
      <c r="BJ37" s="401">
        <f t="shared" si="71"/>
        <v>-0.17574989438107305</v>
      </c>
      <c r="BL37" s="402">
        <f t="shared" si="65"/>
        <v>-0.27471093187864987</v>
      </c>
      <c r="BN37" s="401">
        <f t="shared" si="74"/>
        <v>-0.36719373901932589</v>
      </c>
      <c r="BO37" s="401">
        <f t="shared" si="74"/>
        <v>-0.20470073790653195</v>
      </c>
      <c r="BP37" s="401">
        <f t="shared" si="74"/>
        <v>8.9132670551936882E-2</v>
      </c>
      <c r="BQ37" s="401">
        <f t="shared" si="72"/>
        <v>-4.5945197896484782E-2</v>
      </c>
      <c r="BR37" s="401">
        <f t="shared" si="72"/>
        <v>8.632707774798945E-2</v>
      </c>
      <c r="BS37" s="401">
        <f t="shared" si="72"/>
        <v>0.52417519908987475</v>
      </c>
      <c r="BT37" s="401">
        <f t="shared" si="72"/>
        <v>0.56827681026581134</v>
      </c>
      <c r="BU37" s="401">
        <f t="shared" si="72"/>
        <v>7.8185355500530768E-2</v>
      </c>
      <c r="BV37" s="401">
        <f t="shared" si="72"/>
        <v>2.9546998867497148E-2</v>
      </c>
      <c r="BW37" s="401">
        <f t="shared" si="72"/>
        <v>-6.595104895104896E-2</v>
      </c>
      <c r="BX37" s="401">
        <f t="shared" si="72"/>
        <v>-7.4677302393038519E-2</v>
      </c>
      <c r="BY37" s="401">
        <f t="shared" si="72"/>
        <v>0.29512813941568422</v>
      </c>
      <c r="CA37" s="402">
        <f t="shared" si="67"/>
        <v>4.6703119232189012E-2</v>
      </c>
      <c r="CC37" s="401">
        <f t="shared" si="68"/>
        <v>0.13005143112701253</v>
      </c>
      <c r="CE37" s="403">
        <v>129283</v>
      </c>
      <c r="CF37" s="361"/>
      <c r="CG37" s="387">
        <f t="shared" si="69"/>
        <v>0.43323752476025651</v>
      </c>
      <c r="CK37" s="404"/>
      <c r="CL37" s="405">
        <v>4472</v>
      </c>
      <c r="CM37" s="406">
        <v>81</v>
      </c>
      <c r="CN37" s="405">
        <v>4799</v>
      </c>
      <c r="CO37" s="406">
        <v>81</v>
      </c>
      <c r="CP37" s="405">
        <v>4056</v>
      </c>
      <c r="CQ37" s="406">
        <v>81</v>
      </c>
      <c r="CR37" s="405">
        <v>4386</v>
      </c>
      <c r="CS37" s="406">
        <v>81</v>
      </c>
      <c r="CT37" s="405">
        <v>5831</v>
      </c>
      <c r="CU37" s="406">
        <v>81</v>
      </c>
      <c r="CV37" s="405">
        <v>6024</v>
      </c>
      <c r="CW37" s="406">
        <v>81</v>
      </c>
      <c r="CX37" s="405">
        <v>6999</v>
      </c>
      <c r="CY37" s="406">
        <v>81</v>
      </c>
      <c r="CZ37" s="405">
        <v>5320</v>
      </c>
      <c r="DA37" s="406">
        <v>81</v>
      </c>
      <c r="DB37" s="405">
        <v>5007</v>
      </c>
      <c r="DC37" s="406">
        <v>81</v>
      </c>
      <c r="DD37" s="405">
        <v>3948</v>
      </c>
      <c r="DE37" s="406">
        <v>81</v>
      </c>
      <c r="DF37" s="405">
        <v>4185</v>
      </c>
      <c r="DG37" s="406">
        <v>81</v>
      </c>
      <c r="DH37" s="405">
        <v>4734</v>
      </c>
      <c r="DI37" s="406">
        <v>81</v>
      </c>
      <c r="DJ37" s="405">
        <v>6261</v>
      </c>
      <c r="DK37" s="406">
        <v>81</v>
      </c>
      <c r="DL37" s="405">
        <v>3659</v>
      </c>
      <c r="DM37" s="406">
        <v>81</v>
      </c>
      <c r="DN37" s="405">
        <v>2917</v>
      </c>
      <c r="DO37" s="406">
        <v>81</v>
      </c>
      <c r="DP37" s="405">
        <v>3613</v>
      </c>
      <c r="DQ37" s="406">
        <v>81</v>
      </c>
      <c r="DR37" s="405">
        <v>3730</v>
      </c>
      <c r="DS37" s="406">
        <v>81</v>
      </c>
      <c r="DT37" s="405">
        <v>3516</v>
      </c>
      <c r="DU37" s="406">
        <v>81</v>
      </c>
      <c r="DV37" s="405">
        <v>3273</v>
      </c>
      <c r="DW37" s="406">
        <v>81</v>
      </c>
      <c r="DX37" s="405">
        <v>2827</v>
      </c>
      <c r="DY37" s="406">
        <v>81</v>
      </c>
      <c r="DZ37" s="405">
        <v>2649</v>
      </c>
      <c r="EA37" s="406">
        <v>81</v>
      </c>
      <c r="EB37" s="405">
        <v>2860</v>
      </c>
      <c r="EC37" s="406">
        <v>81</v>
      </c>
      <c r="ED37" s="405">
        <v>4137</v>
      </c>
      <c r="EE37" s="406">
        <v>81</v>
      </c>
      <c r="EF37" s="405">
        <v>3902</v>
      </c>
      <c r="EG37" s="406">
        <v>81</v>
      </c>
      <c r="EH37" s="405">
        <v>3962</v>
      </c>
      <c r="EI37" s="406">
        <v>81</v>
      </c>
      <c r="EJ37" s="405">
        <v>2910</v>
      </c>
      <c r="EK37" s="406">
        <v>81</v>
      </c>
      <c r="EL37" s="405">
        <v>3177</v>
      </c>
      <c r="EM37" s="406">
        <v>81</v>
      </c>
      <c r="EN37" s="405">
        <v>3447</v>
      </c>
      <c r="EO37" s="406">
        <v>81</v>
      </c>
      <c r="EP37" s="405">
        <v>4052</v>
      </c>
      <c r="EQ37" s="406">
        <v>81</v>
      </c>
      <c r="ER37" s="405">
        <v>5359</v>
      </c>
      <c r="ES37" s="406">
        <v>81</v>
      </c>
      <c r="ET37" s="405">
        <v>6337</v>
      </c>
      <c r="EU37" s="406">
        <v>100</v>
      </c>
      <c r="EV37" s="405">
        <v>3763</v>
      </c>
      <c r="EW37" s="406">
        <v>100</v>
      </c>
      <c r="EX37" s="405">
        <v>3367</v>
      </c>
      <c r="EY37" s="406">
        <v>100</v>
      </c>
      <c r="EZ37" s="405">
        <v>3298</v>
      </c>
      <c r="FA37" s="406">
        <v>100</v>
      </c>
      <c r="FB37" s="405">
        <v>4726</v>
      </c>
      <c r="FC37" s="406">
        <v>100</v>
      </c>
      <c r="FD37" s="405">
        <v>6239</v>
      </c>
      <c r="FE37" s="406">
        <v>100</v>
      </c>
    </row>
    <row r="38" spans="2:161">
      <c r="B38" s="361">
        <f t="shared" si="70"/>
        <v>25</v>
      </c>
      <c r="C38" s="380" t="s">
        <v>1476</v>
      </c>
      <c r="D38" s="396" t="s">
        <v>3485</v>
      </c>
      <c r="E38" s="397"/>
      <c r="F38" s="398">
        <f t="shared" si="25"/>
        <v>17079.768786127166</v>
      </c>
      <c r="G38" s="398">
        <f t="shared" si="26"/>
        <v>13641.884816753927</v>
      </c>
      <c r="H38" s="398">
        <f t="shared" si="27"/>
        <v>12244.376278118609</v>
      </c>
      <c r="I38" s="398">
        <f t="shared" si="28"/>
        <v>14340.490797546014</v>
      </c>
      <c r="J38" s="398">
        <f t="shared" si="29"/>
        <v>14581.151832460733</v>
      </c>
      <c r="K38" s="398">
        <f t="shared" si="30"/>
        <v>13441.860465116279</v>
      </c>
      <c r="L38" s="398">
        <f t="shared" si="31"/>
        <v>13740.141557128411</v>
      </c>
      <c r="M38" s="398">
        <f t="shared" si="32"/>
        <v>13773.508594539939</v>
      </c>
      <c r="N38" s="398">
        <f t="shared" si="33"/>
        <v>12074</v>
      </c>
      <c r="O38" s="398">
        <f t="shared" si="34"/>
        <v>14773.508594539939</v>
      </c>
      <c r="P38" s="398">
        <f t="shared" si="35"/>
        <v>16235.591506572295</v>
      </c>
      <c r="Q38" s="398">
        <f t="shared" si="36"/>
        <v>14461.000000000002</v>
      </c>
      <c r="R38" s="399"/>
      <c r="S38" s="398">
        <f t="shared" si="37"/>
        <v>170387.28322890331</v>
      </c>
      <c r="T38" s="399"/>
      <c r="U38" s="398">
        <f t="shared" si="38"/>
        <v>14201</v>
      </c>
      <c r="V38" s="398">
        <f t="shared" si="39"/>
        <v>9917</v>
      </c>
      <c r="W38" s="398">
        <f t="shared" si="40"/>
        <v>10483</v>
      </c>
      <c r="X38" s="398">
        <f t="shared" si="41"/>
        <v>12728.008088978766</v>
      </c>
      <c r="Y38" s="398">
        <f t="shared" si="42"/>
        <v>13211.324570273002</v>
      </c>
      <c r="Z38" s="398">
        <f t="shared" si="43"/>
        <v>14399</v>
      </c>
      <c r="AA38" s="398">
        <f t="shared" si="44"/>
        <v>13236.000000000002</v>
      </c>
      <c r="AB38" s="398">
        <f t="shared" si="45"/>
        <v>10432</v>
      </c>
      <c r="AC38" s="398">
        <f t="shared" si="46"/>
        <v>9767</v>
      </c>
      <c r="AD38" s="398">
        <f t="shared" si="47"/>
        <v>10858</v>
      </c>
      <c r="AE38" s="398">
        <f t="shared" si="48"/>
        <v>10515</v>
      </c>
      <c r="AF38" s="398">
        <f t="shared" si="49"/>
        <v>9106</v>
      </c>
      <c r="AG38" s="399"/>
      <c r="AH38" s="398">
        <f t="shared" si="50"/>
        <v>138853.33265925176</v>
      </c>
      <c r="AI38" s="399"/>
      <c r="AJ38" s="398">
        <f t="shared" si="51"/>
        <v>7454.0000000000009</v>
      </c>
      <c r="AK38" s="398">
        <f t="shared" si="52"/>
        <v>6311</v>
      </c>
      <c r="AL38" s="398">
        <f t="shared" si="53"/>
        <v>7353</v>
      </c>
      <c r="AM38" s="398">
        <f t="shared" si="54"/>
        <v>7794</v>
      </c>
      <c r="AN38" s="398">
        <f t="shared" si="55"/>
        <v>8301</v>
      </c>
      <c r="AO38" s="398">
        <f t="shared" si="56"/>
        <v>9872.5985844287152</v>
      </c>
      <c r="AP38" s="398">
        <f t="shared" si="57"/>
        <v>7956</v>
      </c>
      <c r="AQ38" s="398">
        <f t="shared" si="58"/>
        <v>8917</v>
      </c>
      <c r="AR38" s="398">
        <f t="shared" si="59"/>
        <v>7739</v>
      </c>
      <c r="AS38" s="398">
        <f t="shared" si="60"/>
        <v>8080</v>
      </c>
      <c r="AT38" s="398">
        <f t="shared" si="61"/>
        <v>10957</v>
      </c>
      <c r="AU38" s="398">
        <f t="shared" si="62"/>
        <v>10721</v>
      </c>
      <c r="AV38" s="399"/>
      <c r="AW38" s="398">
        <f t="shared" si="63"/>
        <v>101455.59858442872</v>
      </c>
      <c r="AX38" s="400"/>
      <c r="AY38" s="401">
        <f t="shared" si="73"/>
        <v>-0.16854846351698924</v>
      </c>
      <c r="AZ38" s="401">
        <f t="shared" si="73"/>
        <v>-0.273047666564323</v>
      </c>
      <c r="BA38" s="401">
        <f t="shared" si="73"/>
        <v>-0.14385185803757825</v>
      </c>
      <c r="BB38" s="401">
        <f t="shared" si="71"/>
        <v>-0.11244264449046475</v>
      </c>
      <c r="BC38" s="401">
        <f t="shared" si="71"/>
        <v>-9.3945065378045492E-2</v>
      </c>
      <c r="BD38" s="401">
        <f t="shared" si="71"/>
        <v>7.1205882352941216E-2</v>
      </c>
      <c r="BE38" s="401">
        <f t="shared" si="71"/>
        <v>-3.6691147251453109E-2</v>
      </c>
      <c r="BF38" s="401">
        <f t="shared" si="71"/>
        <v>-0.24260402290412564</v>
      </c>
      <c r="BG38" s="401">
        <f t="shared" si="71"/>
        <v>-0.19107172436640715</v>
      </c>
      <c r="BH38" s="401">
        <f t="shared" si="71"/>
        <v>-0.26503579494901097</v>
      </c>
      <c r="BI38" s="401">
        <f t="shared" si="71"/>
        <v>-0.3523488198293579</v>
      </c>
      <c r="BJ38" s="401">
        <f t="shared" si="71"/>
        <v>-0.37030634119355516</v>
      </c>
      <c r="BL38" s="402">
        <f t="shared" si="65"/>
        <v>-0.18507220710414118</v>
      </c>
      <c r="BN38" s="401">
        <f t="shared" si="74"/>
        <v>-0.47510738680374615</v>
      </c>
      <c r="BO38" s="401">
        <f t="shared" si="74"/>
        <v>-0.36361802964606232</v>
      </c>
      <c r="BP38" s="401">
        <f t="shared" si="74"/>
        <v>-0.29857865114948012</v>
      </c>
      <c r="BQ38" s="401">
        <f t="shared" si="72"/>
        <v>-0.38764966634890369</v>
      </c>
      <c r="BR38" s="401">
        <f t="shared" si="72"/>
        <v>-0.37167541711311797</v>
      </c>
      <c r="BS38" s="401">
        <f t="shared" si="72"/>
        <v>-0.31435526186341306</v>
      </c>
      <c r="BT38" s="401">
        <f t="shared" si="72"/>
        <v>-0.39891205802357216</v>
      </c>
      <c r="BU38" s="401">
        <f t="shared" si="72"/>
        <v>-0.14522622699386503</v>
      </c>
      <c r="BV38" s="401">
        <f t="shared" si="72"/>
        <v>-0.20763796457458789</v>
      </c>
      <c r="BW38" s="401">
        <f t="shared" si="72"/>
        <v>-0.25584822250874933</v>
      </c>
      <c r="BX38" s="401">
        <f t="shared" si="72"/>
        <v>4.2035187826913935E-2</v>
      </c>
      <c r="BY38" s="401">
        <f t="shared" si="72"/>
        <v>0.17735558972106302</v>
      </c>
      <c r="CA38" s="402">
        <f t="shared" si="67"/>
        <v>-0.26933263580066641</v>
      </c>
      <c r="CC38" s="401">
        <f t="shared" si="68"/>
        <v>-0.37229829430079864</v>
      </c>
      <c r="CE38" s="403">
        <v>320567</v>
      </c>
      <c r="CF38" s="361"/>
      <c r="CG38" s="387">
        <f t="shared" si="69"/>
        <v>0.3164879684572296</v>
      </c>
      <c r="CK38" s="404"/>
      <c r="CL38" s="405">
        <v>14774</v>
      </c>
      <c r="CM38" s="406">
        <v>86.5</v>
      </c>
      <c r="CN38" s="405">
        <v>13028</v>
      </c>
      <c r="CO38" s="406">
        <v>95.5</v>
      </c>
      <c r="CP38" s="405">
        <v>11975</v>
      </c>
      <c r="CQ38" s="406">
        <v>97.8</v>
      </c>
      <c r="CR38" s="405">
        <v>14025</v>
      </c>
      <c r="CS38" s="406">
        <v>97.8</v>
      </c>
      <c r="CT38" s="405">
        <v>13925</v>
      </c>
      <c r="CU38" s="406">
        <v>95.5</v>
      </c>
      <c r="CV38" s="405">
        <v>13294</v>
      </c>
      <c r="CW38" s="406">
        <v>98.9</v>
      </c>
      <c r="CX38" s="405">
        <v>13589</v>
      </c>
      <c r="CY38" s="406">
        <v>98.9</v>
      </c>
      <c r="CZ38" s="405">
        <v>13622</v>
      </c>
      <c r="DA38" s="406">
        <v>98.9</v>
      </c>
      <c r="DB38" s="405">
        <v>12074</v>
      </c>
      <c r="DC38" s="406">
        <v>100</v>
      </c>
      <c r="DD38" s="405">
        <v>14611</v>
      </c>
      <c r="DE38" s="406">
        <v>98.9</v>
      </c>
      <c r="DF38" s="405">
        <v>16057</v>
      </c>
      <c r="DG38" s="406">
        <v>98.9</v>
      </c>
      <c r="DH38" s="405">
        <v>14461</v>
      </c>
      <c r="DI38" s="406">
        <v>100</v>
      </c>
      <c r="DJ38" s="405">
        <v>14201</v>
      </c>
      <c r="DK38" s="406">
        <v>100</v>
      </c>
      <c r="DL38" s="405">
        <v>9917</v>
      </c>
      <c r="DM38" s="406">
        <v>100</v>
      </c>
      <c r="DN38" s="405">
        <v>10483</v>
      </c>
      <c r="DO38" s="406">
        <v>100</v>
      </c>
      <c r="DP38" s="405">
        <v>12588</v>
      </c>
      <c r="DQ38" s="406">
        <v>98.9</v>
      </c>
      <c r="DR38" s="405">
        <v>13066</v>
      </c>
      <c r="DS38" s="406">
        <v>98.9</v>
      </c>
      <c r="DT38" s="405">
        <v>14399</v>
      </c>
      <c r="DU38" s="406">
        <v>100</v>
      </c>
      <c r="DV38" s="405">
        <v>13236</v>
      </c>
      <c r="DW38" s="406">
        <v>100</v>
      </c>
      <c r="DX38" s="405">
        <v>10432</v>
      </c>
      <c r="DY38" s="406">
        <v>100</v>
      </c>
      <c r="DZ38" s="405">
        <v>9767</v>
      </c>
      <c r="EA38" s="406">
        <v>100</v>
      </c>
      <c r="EB38" s="405">
        <v>10858</v>
      </c>
      <c r="EC38" s="406">
        <v>100</v>
      </c>
      <c r="ED38" s="405">
        <v>10515</v>
      </c>
      <c r="EE38" s="406">
        <v>100</v>
      </c>
      <c r="EF38" s="405">
        <v>9106</v>
      </c>
      <c r="EG38" s="406">
        <v>100</v>
      </c>
      <c r="EH38" s="405">
        <v>7454</v>
      </c>
      <c r="EI38" s="406">
        <v>100</v>
      </c>
      <c r="EJ38" s="405">
        <v>6311</v>
      </c>
      <c r="EK38" s="406">
        <v>100</v>
      </c>
      <c r="EL38" s="405">
        <v>7353</v>
      </c>
      <c r="EM38" s="406">
        <v>100</v>
      </c>
      <c r="EN38" s="405">
        <v>7794</v>
      </c>
      <c r="EO38" s="406">
        <v>100</v>
      </c>
      <c r="EP38" s="405">
        <v>8301</v>
      </c>
      <c r="EQ38" s="406">
        <v>100</v>
      </c>
      <c r="ER38" s="405">
        <v>9764</v>
      </c>
      <c r="ES38" s="406">
        <v>98.9</v>
      </c>
      <c r="ET38" s="405">
        <v>7956</v>
      </c>
      <c r="EU38" s="406">
        <v>100</v>
      </c>
      <c r="EV38" s="405">
        <v>8917</v>
      </c>
      <c r="EW38" s="406">
        <v>100</v>
      </c>
      <c r="EX38" s="405">
        <v>7739</v>
      </c>
      <c r="EY38" s="406">
        <v>100</v>
      </c>
      <c r="EZ38" s="405">
        <v>8080</v>
      </c>
      <c r="FA38" s="406">
        <v>100</v>
      </c>
      <c r="FB38" s="405">
        <v>10957</v>
      </c>
      <c r="FC38" s="406">
        <v>100</v>
      </c>
      <c r="FD38" s="405">
        <v>10721</v>
      </c>
      <c r="FE38" s="406">
        <v>100</v>
      </c>
    </row>
    <row r="39" spans="2:161" ht="15" thickBot="1">
      <c r="B39" s="361">
        <f t="shared" si="70"/>
        <v>26</v>
      </c>
      <c r="C39" s="380" t="s">
        <v>1476</v>
      </c>
      <c r="D39" s="396" t="s">
        <v>3486</v>
      </c>
      <c r="E39" s="397"/>
      <c r="F39" s="407">
        <f t="shared" si="25"/>
        <v>10138.349514563106</v>
      </c>
      <c r="G39" s="398">
        <f t="shared" si="26"/>
        <v>9580.8444902162719</v>
      </c>
      <c r="H39" s="398">
        <f t="shared" si="27"/>
        <v>8822.5292242295436</v>
      </c>
      <c r="I39" s="398">
        <f t="shared" si="28"/>
        <v>10441.812564366634</v>
      </c>
      <c r="J39" s="398">
        <f t="shared" si="29"/>
        <v>11133.771929824561</v>
      </c>
      <c r="K39" s="398">
        <f t="shared" si="30"/>
        <v>11839.532412327313</v>
      </c>
      <c r="L39" s="398">
        <f t="shared" si="31"/>
        <v>11192.743764172335</v>
      </c>
      <c r="M39" s="398">
        <f t="shared" si="32"/>
        <v>9126.0964912280706</v>
      </c>
      <c r="N39" s="398">
        <f t="shared" si="33"/>
        <v>8975.5579171094578</v>
      </c>
      <c r="O39" s="398">
        <f t="shared" si="34"/>
        <v>12681.190223166845</v>
      </c>
      <c r="P39" s="398">
        <f t="shared" si="35"/>
        <v>16130.712008501596</v>
      </c>
      <c r="Q39" s="398">
        <f t="shared" si="36"/>
        <v>12271.88465499485</v>
      </c>
      <c r="R39" s="399"/>
      <c r="S39" s="398">
        <f t="shared" si="37"/>
        <v>132335.02519470057</v>
      </c>
      <c r="T39" s="399"/>
      <c r="U39" s="398">
        <f t="shared" si="38"/>
        <v>14168.969181721573</v>
      </c>
      <c r="V39" s="398">
        <f t="shared" si="39"/>
        <v>11814.379084967321</v>
      </c>
      <c r="W39" s="398">
        <f t="shared" si="40"/>
        <v>8504.1031652989441</v>
      </c>
      <c r="X39" s="398">
        <f t="shared" si="41"/>
        <v>5840.5951115834223</v>
      </c>
      <c r="Y39" s="398">
        <f t="shared" si="42"/>
        <v>7967.1052631578941</v>
      </c>
      <c r="Z39" s="398">
        <f t="shared" si="43"/>
        <v>8450.0514933058712</v>
      </c>
      <c r="AA39" s="398">
        <f t="shared" si="44"/>
        <v>26487</v>
      </c>
      <c r="AB39" s="398">
        <f t="shared" si="45"/>
        <v>6669</v>
      </c>
      <c r="AC39" s="398">
        <f t="shared" si="46"/>
        <v>6284.7424684159369</v>
      </c>
      <c r="AD39" s="398">
        <f t="shared" si="47"/>
        <v>6409.9999999999991</v>
      </c>
      <c r="AE39" s="398">
        <f t="shared" si="48"/>
        <v>7266</v>
      </c>
      <c r="AF39" s="398">
        <f t="shared" si="49"/>
        <v>6287</v>
      </c>
      <c r="AG39" s="399"/>
      <c r="AH39" s="398">
        <f t="shared" si="50"/>
        <v>116148.94576845097</v>
      </c>
      <c r="AI39" s="399"/>
      <c r="AJ39" s="398">
        <f t="shared" si="51"/>
        <v>6701.0000000000009</v>
      </c>
      <c r="AK39" s="398">
        <f t="shared" si="52"/>
        <v>10926</v>
      </c>
      <c r="AL39" s="398">
        <f t="shared" si="53"/>
        <v>10992.790937178168</v>
      </c>
      <c r="AM39" s="398">
        <f t="shared" si="54"/>
        <v>5420.1853759011328</v>
      </c>
      <c r="AN39" s="398">
        <f t="shared" si="55"/>
        <v>5458.2904222451089</v>
      </c>
      <c r="AO39" s="398">
        <f t="shared" si="56"/>
        <v>15534</v>
      </c>
      <c r="AP39" s="398">
        <f t="shared" si="57"/>
        <v>5459.6695821185613</v>
      </c>
      <c r="AQ39" s="398">
        <f t="shared" si="58"/>
        <v>3180.7580174927111</v>
      </c>
      <c r="AR39" s="398">
        <f t="shared" si="59"/>
        <v>4583.0903790087459</v>
      </c>
      <c r="AS39" s="398">
        <f t="shared" si="60"/>
        <v>4486.8804664723029</v>
      </c>
      <c r="AT39" s="398">
        <f t="shared" si="61"/>
        <v>5950</v>
      </c>
      <c r="AU39" s="398">
        <f t="shared" si="62"/>
        <v>6007</v>
      </c>
      <c r="AV39" s="399"/>
      <c r="AW39" s="398">
        <f t="shared" si="63"/>
        <v>84699.665180416734</v>
      </c>
      <c r="AX39" s="400"/>
      <c r="AY39" s="401">
        <f t="shared" si="73"/>
        <v>0.39756171962396186</v>
      </c>
      <c r="AZ39" s="401">
        <f t="shared" si="73"/>
        <v>0.23312502327241408</v>
      </c>
      <c r="BA39" s="401">
        <f t="shared" si="73"/>
        <v>-3.6092377915405219E-2</v>
      </c>
      <c r="BB39" s="401">
        <f t="shared" si="71"/>
        <v>-0.44065313607382361</v>
      </c>
      <c r="BC39" s="401">
        <f t="shared" si="71"/>
        <v>-0.28441993303131774</v>
      </c>
      <c r="BD39" s="401">
        <f t="shared" si="71"/>
        <v>-0.2862850322950522</v>
      </c>
      <c r="BE39" s="401">
        <f t="shared" si="71"/>
        <v>1.3664438816855753</v>
      </c>
      <c r="BF39" s="401">
        <f t="shared" si="71"/>
        <v>-0.26923849573471109</v>
      </c>
      <c r="BG39" s="401">
        <f t="shared" si="71"/>
        <v>-0.29979367004743113</v>
      </c>
      <c r="BH39" s="401">
        <f t="shared" si="71"/>
        <v>-0.49452694209335468</v>
      </c>
      <c r="BI39" s="401">
        <f t="shared" si="71"/>
        <v>-0.5495549113907372</v>
      </c>
      <c r="BJ39" s="401">
        <f t="shared" si="71"/>
        <v>-0.48769075193017791</v>
      </c>
      <c r="BL39" s="402">
        <f t="shared" si="65"/>
        <v>-0.12231137903541039</v>
      </c>
      <c r="BN39" s="401">
        <f t="shared" si="74"/>
        <v>-0.52706510162754061</v>
      </c>
      <c r="BO39" s="401">
        <f t="shared" si="74"/>
        <v>-7.5194733348085879E-2</v>
      </c>
      <c r="BP39" s="401">
        <f t="shared" si="74"/>
        <v>0.29264552928218612</v>
      </c>
      <c r="BQ39" s="401">
        <f t="shared" si="72"/>
        <v>-7.1980633420129975E-2</v>
      </c>
      <c r="BR39" s="401">
        <f t="shared" si="72"/>
        <v>-0.31489666046139009</v>
      </c>
      <c r="BS39" s="401">
        <f t="shared" si="72"/>
        <v>0.83833199268738556</v>
      </c>
      <c r="BT39" s="401">
        <f t="shared" si="72"/>
        <v>-0.79387361414586177</v>
      </c>
      <c r="BU39" s="401">
        <f t="shared" si="72"/>
        <v>-0.52305322874603222</v>
      </c>
      <c r="BV39" s="401">
        <f t="shared" si="72"/>
        <v>-0.27075923921447342</v>
      </c>
      <c r="BW39" s="401">
        <f t="shared" si="72"/>
        <v>-0.30001864797623967</v>
      </c>
      <c r="BX39" s="401">
        <f t="shared" si="72"/>
        <v>-0.1811175337186898</v>
      </c>
      <c r="BY39" s="401">
        <f t="shared" si="72"/>
        <v>-4.4536344838555751E-2</v>
      </c>
      <c r="CA39" s="402">
        <f t="shared" si="67"/>
        <v>-0.27076681910423905</v>
      </c>
      <c r="CC39" s="401">
        <f t="shared" si="68"/>
        <v>-0.40749724682786687</v>
      </c>
      <c r="CE39" s="403">
        <v>211720</v>
      </c>
      <c r="CF39" s="361"/>
      <c r="CG39" s="387">
        <f t="shared" si="69"/>
        <v>0.4000550972058225</v>
      </c>
      <c r="CK39" s="404"/>
      <c r="CL39" s="405">
        <v>8354</v>
      </c>
      <c r="CM39" s="406">
        <v>82.4</v>
      </c>
      <c r="CN39" s="405">
        <v>9303</v>
      </c>
      <c r="CO39" s="406">
        <v>97.1</v>
      </c>
      <c r="CP39" s="405">
        <v>8302</v>
      </c>
      <c r="CQ39" s="406">
        <v>94.1</v>
      </c>
      <c r="CR39" s="405">
        <v>10139</v>
      </c>
      <c r="CS39" s="406">
        <v>97.1</v>
      </c>
      <c r="CT39" s="405">
        <v>10154</v>
      </c>
      <c r="CU39" s="406">
        <v>91.2</v>
      </c>
      <c r="CV39" s="405">
        <v>11141</v>
      </c>
      <c r="CW39" s="406">
        <v>94.1</v>
      </c>
      <c r="CX39" s="405">
        <v>9872</v>
      </c>
      <c r="CY39" s="406">
        <v>88.2</v>
      </c>
      <c r="CZ39" s="405">
        <v>8323</v>
      </c>
      <c r="DA39" s="406">
        <v>91.2</v>
      </c>
      <c r="DB39" s="405">
        <v>8446</v>
      </c>
      <c r="DC39" s="406">
        <v>94.1</v>
      </c>
      <c r="DD39" s="405">
        <v>11933</v>
      </c>
      <c r="DE39" s="406">
        <v>94.1</v>
      </c>
      <c r="DF39" s="405">
        <v>15179</v>
      </c>
      <c r="DG39" s="406">
        <v>94.1</v>
      </c>
      <c r="DH39" s="405">
        <v>11916</v>
      </c>
      <c r="DI39" s="406">
        <v>97.1</v>
      </c>
      <c r="DJ39" s="405">
        <v>13333</v>
      </c>
      <c r="DK39" s="406">
        <v>94.1</v>
      </c>
      <c r="DL39" s="405">
        <v>9038</v>
      </c>
      <c r="DM39" s="406">
        <v>76.5</v>
      </c>
      <c r="DN39" s="405">
        <v>7254</v>
      </c>
      <c r="DO39" s="406">
        <v>85.3</v>
      </c>
      <c r="DP39" s="405">
        <v>5496</v>
      </c>
      <c r="DQ39" s="406">
        <v>94.1</v>
      </c>
      <c r="DR39" s="405">
        <v>7266</v>
      </c>
      <c r="DS39" s="406">
        <v>91.2</v>
      </c>
      <c r="DT39" s="405">
        <v>8205</v>
      </c>
      <c r="DU39" s="406">
        <v>97.1</v>
      </c>
      <c r="DV39" s="405">
        <v>26487</v>
      </c>
      <c r="DW39" s="406">
        <v>100</v>
      </c>
      <c r="DX39" s="405">
        <v>6669</v>
      </c>
      <c r="DY39" s="406">
        <v>100</v>
      </c>
      <c r="DZ39" s="405">
        <v>6467</v>
      </c>
      <c r="EA39" s="406">
        <v>102.9</v>
      </c>
      <c r="EB39" s="405">
        <v>6410</v>
      </c>
      <c r="EC39" s="406">
        <v>100</v>
      </c>
      <c r="ED39" s="405">
        <v>7266</v>
      </c>
      <c r="EE39" s="406">
        <v>100</v>
      </c>
      <c r="EF39" s="405">
        <v>6287</v>
      </c>
      <c r="EG39" s="406">
        <v>100</v>
      </c>
      <c r="EH39" s="405">
        <v>6701</v>
      </c>
      <c r="EI39" s="406">
        <v>100</v>
      </c>
      <c r="EJ39" s="405">
        <v>10926</v>
      </c>
      <c r="EK39" s="406">
        <v>100</v>
      </c>
      <c r="EL39" s="405">
        <v>10674</v>
      </c>
      <c r="EM39" s="406">
        <v>97.1</v>
      </c>
      <c r="EN39" s="405">
        <v>5263</v>
      </c>
      <c r="EO39" s="406">
        <v>97.1</v>
      </c>
      <c r="EP39" s="405">
        <v>5300</v>
      </c>
      <c r="EQ39" s="406">
        <v>97.1</v>
      </c>
      <c r="ER39" s="405">
        <v>15534</v>
      </c>
      <c r="ES39" s="406">
        <v>100</v>
      </c>
      <c r="ET39" s="405">
        <v>5618</v>
      </c>
      <c r="EU39" s="406">
        <v>102.9</v>
      </c>
      <c r="EV39" s="405">
        <v>3273</v>
      </c>
      <c r="EW39" s="406">
        <v>102.9</v>
      </c>
      <c r="EX39" s="405">
        <v>4716</v>
      </c>
      <c r="EY39" s="406">
        <v>102.9</v>
      </c>
      <c r="EZ39" s="405">
        <v>4617</v>
      </c>
      <c r="FA39" s="406">
        <v>102.9</v>
      </c>
      <c r="FB39" s="405">
        <v>5950</v>
      </c>
      <c r="FC39" s="406">
        <v>100</v>
      </c>
      <c r="FD39" s="405">
        <v>6007</v>
      </c>
      <c r="FE39" s="406">
        <v>100</v>
      </c>
    </row>
    <row r="40" spans="2:161" ht="15" thickBot="1">
      <c r="D40" s="361"/>
      <c r="E40" s="361"/>
      <c r="F40" s="408">
        <f>SUM(F14:F39)</f>
        <v>385401.23841194744</v>
      </c>
      <c r="G40" s="408">
        <f t="shared" ref="G40:S40" si="75">SUM(G14:G39)</f>
        <v>318939.82873721718</v>
      </c>
      <c r="H40" s="408">
        <f t="shared" si="75"/>
        <v>291764.35648515233</v>
      </c>
      <c r="I40" s="408">
        <f t="shared" si="75"/>
        <v>348835.08862102148</v>
      </c>
      <c r="J40" s="408">
        <f t="shared" si="75"/>
        <v>404612.53883871337</v>
      </c>
      <c r="K40" s="408">
        <f t="shared" si="75"/>
        <v>417683.74150844791</v>
      </c>
      <c r="L40" s="408">
        <f t="shared" si="75"/>
        <v>367079.88734742155</v>
      </c>
      <c r="M40" s="408">
        <f t="shared" si="75"/>
        <v>301113.2443882511</v>
      </c>
      <c r="N40" s="408">
        <f t="shared" si="75"/>
        <v>289918.57668929611</v>
      </c>
      <c r="O40" s="408">
        <f t="shared" si="75"/>
        <v>371481.13300058554</v>
      </c>
      <c r="P40" s="408">
        <f t="shared" si="75"/>
        <v>391642.95103244513</v>
      </c>
      <c r="Q40" s="408">
        <f t="shared" si="75"/>
        <v>358139.86633823917</v>
      </c>
      <c r="R40" s="361"/>
      <c r="S40" s="408">
        <f t="shared" si="75"/>
        <v>4246612.4513987377</v>
      </c>
      <c r="T40" s="361"/>
      <c r="U40" s="408">
        <f t="shared" ref="U40:AF40" si="76">SUM(U14:U39)</f>
        <v>389367.09076422994</v>
      </c>
      <c r="V40" s="408">
        <f t="shared" si="76"/>
        <v>247165.52318794126</v>
      </c>
      <c r="W40" s="408">
        <f t="shared" si="76"/>
        <v>252447.61445072669</v>
      </c>
      <c r="X40" s="408">
        <f t="shared" si="76"/>
        <v>275775.55091544468</v>
      </c>
      <c r="Y40" s="408">
        <f t="shared" si="76"/>
        <v>336068.83585189172</v>
      </c>
      <c r="Z40" s="408">
        <f t="shared" si="76"/>
        <v>364797.81125327683</v>
      </c>
      <c r="AA40" s="408">
        <f t="shared" si="76"/>
        <v>316578.14964876766</v>
      </c>
      <c r="AB40" s="408">
        <f t="shared" si="76"/>
        <v>208423.00253518127</v>
      </c>
      <c r="AC40" s="408">
        <f t="shared" si="76"/>
        <v>211298.35496500848</v>
      </c>
      <c r="AD40" s="408">
        <f t="shared" si="76"/>
        <v>237379.60635512619</v>
      </c>
      <c r="AE40" s="408">
        <f t="shared" si="76"/>
        <v>242160.5017899487</v>
      </c>
      <c r="AF40" s="408">
        <f t="shared" si="76"/>
        <v>230886.20141348738</v>
      </c>
      <c r="AG40" s="361"/>
      <c r="AH40" s="408">
        <f>SUM(AH14:AH39)</f>
        <v>3312348.2431310308</v>
      </c>
      <c r="AI40" s="361"/>
      <c r="AJ40" s="408">
        <f t="shared" ref="AJ40:AU40" si="77">SUM(AJ14:AJ39)</f>
        <v>215911.48874200179</v>
      </c>
      <c r="AK40" s="408">
        <f t="shared" si="77"/>
        <v>188641.49320688404</v>
      </c>
      <c r="AL40" s="408">
        <f t="shared" si="77"/>
        <v>200515.69138272988</v>
      </c>
      <c r="AM40" s="408">
        <f t="shared" si="77"/>
        <v>202583.25455568891</v>
      </c>
      <c r="AN40" s="408">
        <f t="shared" si="77"/>
        <v>255778.19436619774</v>
      </c>
      <c r="AO40" s="408">
        <f t="shared" si="77"/>
        <v>338808.94676957052</v>
      </c>
      <c r="AP40" s="408">
        <f t="shared" si="77"/>
        <v>257484.30596088548</v>
      </c>
      <c r="AQ40" s="408">
        <f t="shared" si="77"/>
        <v>216189.15871586412</v>
      </c>
      <c r="AR40" s="408">
        <f t="shared" si="77"/>
        <v>206583.01776237291</v>
      </c>
      <c r="AS40" s="408">
        <f t="shared" si="77"/>
        <v>206584.14556947543</v>
      </c>
      <c r="AT40" s="408">
        <f t="shared" si="77"/>
        <v>244991.93256286488</v>
      </c>
      <c r="AU40" s="408">
        <f t="shared" si="77"/>
        <v>306485.49691635318</v>
      </c>
      <c r="AV40" s="361"/>
      <c r="AW40" s="408">
        <f>SUM(AW14:AW39)</f>
        <v>2840557.1265108888</v>
      </c>
      <c r="AX40" s="361"/>
      <c r="AY40" s="409">
        <f t="shared" si="73"/>
        <v>1.029019099322011E-2</v>
      </c>
      <c r="AZ40" s="409">
        <f t="shared" si="73"/>
        <v>-0.22504027118046971</v>
      </c>
      <c r="BA40" s="409">
        <f t="shared" si="73"/>
        <v>-0.13475512399139283</v>
      </c>
      <c r="BB40" s="409">
        <f t="shared" si="71"/>
        <v>-0.20943861465997632</v>
      </c>
      <c r="BC40" s="409">
        <f t="shared" si="71"/>
        <v>-0.16940578061063138</v>
      </c>
      <c r="BD40" s="409">
        <f t="shared" si="71"/>
        <v>-0.12661716269868606</v>
      </c>
      <c r="BE40" s="409">
        <f t="shared" si="71"/>
        <v>-0.13757696741052086</v>
      </c>
      <c r="BF40" s="409">
        <f t="shared" si="71"/>
        <v>-0.3078251906234864</v>
      </c>
      <c r="BG40" s="409">
        <f t="shared" si="71"/>
        <v>-0.27118035215985636</v>
      </c>
      <c r="BH40" s="409">
        <f t="shared" si="71"/>
        <v>-0.36099148713764684</v>
      </c>
      <c r="BI40" s="409">
        <f t="shared" si="71"/>
        <v>-0.38168042817681852</v>
      </c>
      <c r="BJ40" s="409">
        <f t="shared" si="71"/>
        <v>-0.35531834594635497</v>
      </c>
      <c r="BL40" s="410">
        <f t="shared" si="65"/>
        <v>-0.22000222976786626</v>
      </c>
      <c r="BN40" s="409">
        <f t="shared" si="74"/>
        <v>-0.44548089999537022</v>
      </c>
      <c r="BO40" s="409">
        <f t="shared" si="74"/>
        <v>-0.23678071774013704</v>
      </c>
      <c r="BP40" s="409">
        <f t="shared" si="74"/>
        <v>-0.20571366135104832</v>
      </c>
      <c r="BQ40" s="409">
        <f t="shared" si="72"/>
        <v>-0.26540531282338803</v>
      </c>
      <c r="BR40" s="409">
        <f t="shared" si="72"/>
        <v>-0.23891129709235737</v>
      </c>
      <c r="BS40" s="409">
        <f t="shared" si="72"/>
        <v>-7.1241832275310446E-2</v>
      </c>
      <c r="BT40" s="409">
        <f t="shared" si="72"/>
        <v>-0.18666431575724579</v>
      </c>
      <c r="BU40" s="409">
        <f t="shared" si="72"/>
        <v>3.7261511859143025E-2</v>
      </c>
      <c r="BV40" s="409">
        <f t="shared" si="72"/>
        <v>-2.231601473384133E-2</v>
      </c>
      <c r="BW40" s="409">
        <f t="shared" si="72"/>
        <v>-0.12973086129218672</v>
      </c>
      <c r="BX40" s="409">
        <f t="shared" si="72"/>
        <v>1.1692372422370428E-2</v>
      </c>
      <c r="BY40" s="409">
        <f t="shared" si="72"/>
        <v>0.32743098132346693</v>
      </c>
      <c r="CA40" s="410">
        <f t="shared" si="67"/>
        <v>-0.14243403229069196</v>
      </c>
      <c r="CC40" s="409">
        <f t="shared" si="68"/>
        <v>-0.20476255297146415</v>
      </c>
      <c r="CD40" s="361"/>
      <c r="CE40" s="411">
        <f>SUM(CE14:CE39)</f>
        <v>8939355</v>
      </c>
      <c r="CF40" s="361"/>
      <c r="CG40" s="395">
        <f t="shared" si="69"/>
        <v>0.31775862201589361</v>
      </c>
      <c r="CH40" s="361"/>
      <c r="CI40" s="361"/>
      <c r="CJ40" s="361"/>
      <c r="CK40" s="361"/>
      <c r="CL40" s="361"/>
      <c r="CN40" s="361"/>
      <c r="CP40" s="361"/>
      <c r="CR40" s="361"/>
      <c r="CT40" s="361"/>
      <c r="CV40" s="361"/>
      <c r="CX40" s="361"/>
      <c r="CZ40" s="361"/>
      <c r="DB40" s="361"/>
      <c r="DD40" s="361"/>
      <c r="DF40" s="361"/>
      <c r="DH40" s="361"/>
      <c r="DJ40" s="361"/>
      <c r="DL40" s="361"/>
      <c r="DN40" s="361"/>
      <c r="DP40" s="361"/>
      <c r="DR40" s="361"/>
      <c r="DT40" s="361"/>
      <c r="DV40" s="361"/>
      <c r="DX40" s="361"/>
      <c r="DZ40" s="361"/>
      <c r="EB40" s="361"/>
      <c r="ED40" s="361"/>
      <c r="EF40" s="361"/>
      <c r="EH40" s="361"/>
      <c r="EJ40" s="361"/>
      <c r="EL40" s="361"/>
      <c r="EN40" s="361"/>
      <c r="EP40" s="361"/>
      <c r="ER40" s="361"/>
      <c r="ET40" s="361"/>
      <c r="EV40" s="361"/>
      <c r="EX40" s="361"/>
      <c r="EZ40" s="361"/>
      <c r="FB40" s="361"/>
      <c r="FD40" s="361"/>
    </row>
    <row r="41" spans="2:161">
      <c r="D41" s="361"/>
      <c r="E41" s="361"/>
      <c r="F41" s="361"/>
      <c r="G41" s="361"/>
      <c r="H41" s="361"/>
      <c r="I41" s="361"/>
      <c r="J41" s="361"/>
      <c r="K41" s="361"/>
      <c r="L41" s="361"/>
      <c r="M41" s="361"/>
      <c r="N41" s="361"/>
      <c r="O41" s="361"/>
      <c r="P41" s="361"/>
      <c r="Q41" s="361"/>
      <c r="R41" s="361"/>
      <c r="S41" s="361"/>
      <c r="T41" s="361"/>
      <c r="U41" s="361"/>
      <c r="V41" s="361"/>
      <c r="W41" s="361"/>
      <c r="X41" s="361"/>
      <c r="Y41" s="361"/>
      <c r="Z41" s="361"/>
      <c r="AA41" s="361"/>
      <c r="AB41" s="361"/>
      <c r="AC41" s="361"/>
      <c r="AD41" s="361"/>
      <c r="AE41" s="361"/>
      <c r="AF41" s="361"/>
      <c r="AG41" s="361"/>
      <c r="AH41" s="361"/>
      <c r="AI41" s="361"/>
      <c r="AJ41" s="361"/>
      <c r="AK41" s="361"/>
      <c r="AL41" s="361"/>
      <c r="AM41" s="361"/>
      <c r="AN41" s="361"/>
      <c r="AO41" s="361"/>
      <c r="AP41" s="361"/>
      <c r="AQ41" s="361"/>
      <c r="AR41" s="361"/>
      <c r="AS41" s="361"/>
      <c r="AT41" s="361"/>
      <c r="AU41" s="361"/>
      <c r="AV41" s="361"/>
      <c r="AW41" s="361"/>
      <c r="AX41" s="361"/>
      <c r="AY41" s="361"/>
      <c r="AZ41" s="361"/>
      <c r="BA41" s="361"/>
      <c r="BB41" s="361"/>
      <c r="BC41" s="361"/>
      <c r="BD41" s="361"/>
      <c r="BE41" s="361"/>
      <c r="BF41" s="361"/>
      <c r="BG41" s="361"/>
      <c r="BH41" s="361"/>
      <c r="BI41" s="361"/>
      <c r="BJ41" s="361"/>
      <c r="BK41" s="361"/>
      <c r="BL41" s="412"/>
      <c r="BM41" s="361"/>
      <c r="BN41" s="361"/>
      <c r="BO41" s="361"/>
      <c r="BP41" s="361"/>
      <c r="BQ41" s="361"/>
      <c r="BR41" s="361"/>
      <c r="BS41" s="361"/>
      <c r="BT41" s="361"/>
      <c r="BU41" s="361"/>
      <c r="BV41" s="361"/>
      <c r="BW41" s="361"/>
      <c r="BX41" s="361"/>
      <c r="BY41" s="361"/>
      <c r="BZ41" s="361"/>
      <c r="CA41" s="412"/>
      <c r="CB41" s="361"/>
      <c r="CC41" s="361"/>
      <c r="CD41" s="361"/>
      <c r="CE41" s="413"/>
      <c r="CF41" s="361"/>
      <c r="CG41" s="387"/>
      <c r="CH41" s="361"/>
      <c r="CI41" s="361"/>
      <c r="CJ41" s="361"/>
      <c r="CK41" s="361"/>
      <c r="CL41" s="361"/>
      <c r="CN41" s="361"/>
      <c r="CP41" s="361"/>
      <c r="CR41" s="361"/>
      <c r="CT41" s="361"/>
      <c r="CV41" s="361"/>
      <c r="CX41" s="361"/>
      <c r="CZ41" s="361"/>
      <c r="DB41" s="361"/>
      <c r="DD41" s="361"/>
      <c r="DF41" s="361"/>
      <c r="DH41" s="361"/>
      <c r="DJ41" s="361"/>
      <c r="DL41" s="361"/>
      <c r="DN41" s="361"/>
      <c r="DP41" s="361"/>
      <c r="DR41" s="361"/>
      <c r="DT41" s="361"/>
      <c r="DV41" s="361"/>
      <c r="DX41" s="361"/>
      <c r="DZ41" s="361"/>
      <c r="EB41" s="361"/>
      <c r="ED41" s="361"/>
      <c r="EF41" s="361"/>
      <c r="EH41" s="361"/>
      <c r="EJ41" s="361"/>
      <c r="EL41" s="361"/>
      <c r="EN41" s="361"/>
      <c r="EP41" s="361"/>
      <c r="ER41" s="361"/>
      <c r="ET41" s="361"/>
      <c r="EV41" s="361"/>
      <c r="EX41" s="361"/>
      <c r="EZ41" s="361"/>
      <c r="FB41" s="361"/>
      <c r="FD41" s="361"/>
    </row>
    <row r="42" spans="2:161">
      <c r="B42" s="361">
        <v>1</v>
      </c>
      <c r="C42" s="388" t="s">
        <v>2771</v>
      </c>
      <c r="D42" s="396" t="s">
        <v>3487</v>
      </c>
      <c r="E42" s="397"/>
      <c r="F42" s="398">
        <f t="shared" ref="F42:F71" si="78">(CL42/CM42)*100</f>
        <v>6004.2105263157891</v>
      </c>
      <c r="G42" s="398">
        <f t="shared" ref="G42:G71" si="79">(CN42/CO42)*100</f>
        <v>5604.2105263157891</v>
      </c>
      <c r="H42" s="398">
        <f t="shared" ref="H42:H71" si="80">(CP42/CQ42)*100</f>
        <v>5703.1578947368425</v>
      </c>
      <c r="I42" s="398">
        <f t="shared" ref="I42:I55" si="81">(CR42/CS42)*100</f>
        <v>5961.0526315789475</v>
      </c>
      <c r="J42" s="398">
        <f t="shared" ref="J42:J71" si="82">(CT42/CU42)*100</f>
        <v>9861.0526315789466</v>
      </c>
      <c r="K42" s="398">
        <f t="shared" ref="K42:K71" si="83">(CV42/CW42)*100</f>
        <v>7896.8421052631584</v>
      </c>
      <c r="L42" s="398">
        <f t="shared" ref="L42:L71" si="84">(CX42/CY42)*100</f>
        <v>6118.9473684210525</v>
      </c>
      <c r="M42" s="398">
        <f t="shared" ref="M42:M71" si="85">(CZ42/DA42)*100</f>
        <v>7591.5789473684217</v>
      </c>
      <c r="N42" s="398">
        <f t="shared" ref="N42:N71" si="86">(DB42/DC42)*100</f>
        <v>8215.7894736842118</v>
      </c>
      <c r="O42" s="398">
        <f t="shared" ref="O42:O71" si="87">(DD42/DE42)*100</f>
        <v>10392.631578947368</v>
      </c>
      <c r="P42" s="398">
        <f t="shared" ref="P42:P71" si="88">(DF42/DG42)*100</f>
        <v>8236.8421052631584</v>
      </c>
      <c r="Q42" s="398">
        <f t="shared" ref="Q42:Q71" si="89">(DH42/DI42)*100</f>
        <v>6457.8947368421059</v>
      </c>
      <c r="R42" s="399"/>
      <c r="S42" s="398">
        <f t="shared" ref="S42:S71" si="90">SUM(F42:Q42)</f>
        <v>88044.210526315801</v>
      </c>
      <c r="T42" s="399"/>
      <c r="U42" s="398">
        <f t="shared" ref="U42:U71" si="91">(DJ42/DK42)*100</f>
        <v>4762.105263157895</v>
      </c>
      <c r="V42" s="398">
        <f t="shared" ref="V42:V71" si="92">(DL42/DM42)*100</f>
        <v>5256.8421052631575</v>
      </c>
      <c r="W42" s="398">
        <f t="shared" ref="W42:W71" si="93">(DN42/DO42)*100</f>
        <v>4439</v>
      </c>
      <c r="X42" s="398">
        <f t="shared" ref="X42:X71" si="94">(DP42/DQ42)*100</f>
        <v>3986.3157894736842</v>
      </c>
      <c r="Y42" s="398">
        <f t="shared" ref="Y42:Y71" si="95">(DR42/DS42)*100</f>
        <v>5890.5263157894733</v>
      </c>
      <c r="Z42" s="398">
        <f t="shared" ref="Z42:Z71" si="96">(DT42/DU42)*100</f>
        <v>7914.7368421052633</v>
      </c>
      <c r="AA42" s="398">
        <f t="shared" ref="AA42:AA71" si="97">(DV42/DW42)*100</f>
        <v>5962</v>
      </c>
      <c r="AB42" s="398">
        <f t="shared" ref="AB42:AB71" si="98">(DX42/DY42)*100</f>
        <v>8075</v>
      </c>
      <c r="AC42" s="398">
        <f t="shared" ref="AC42:AC71" si="99">(DZ42/EA42)*100</f>
        <v>7588.4210526315783</v>
      </c>
      <c r="AD42" s="398">
        <f t="shared" ref="AD42:AD71" si="100">(EB42/EC42)*100</f>
        <v>9255</v>
      </c>
      <c r="AE42" s="398">
        <f t="shared" ref="AE42:AE71" si="101">(ED42/EE42)*100</f>
        <v>6203</v>
      </c>
      <c r="AF42" s="398">
        <f t="shared" ref="AF42:AF71" si="102">(EF42/EG42)*100</f>
        <v>4574</v>
      </c>
      <c r="AG42" s="399"/>
      <c r="AH42" s="398">
        <f t="shared" ref="AH42:AH71" si="103">SUM(U42:AF42)</f>
        <v>73906.947368421053</v>
      </c>
      <c r="AI42" s="399"/>
      <c r="AJ42" s="398">
        <f t="shared" ref="AJ42:AJ71" si="104">(EH42/EI42)*100</f>
        <v>3411.5789473684208</v>
      </c>
      <c r="AK42" s="398">
        <f t="shared" ref="AK42:AK71" si="105">(EJ42/EK42)*100</f>
        <v>4109</v>
      </c>
      <c r="AL42" s="398">
        <f t="shared" ref="AL42:AL71" si="106">(EL42/EM42)*100</f>
        <v>4991</v>
      </c>
      <c r="AM42" s="398">
        <f t="shared" ref="AM42:AM71" si="107">(EN42/EO42)*100</f>
        <v>3422</v>
      </c>
      <c r="AN42" s="398">
        <f t="shared" ref="AN42:AN71" si="108">(EP42/EQ42)*100</f>
        <v>5731</v>
      </c>
      <c r="AO42" s="398">
        <f t="shared" ref="AO42:AO71" si="109">(ER42/ES42)*100</f>
        <v>7465.0000000000009</v>
      </c>
      <c r="AP42" s="398">
        <f t="shared" ref="AP42:AP71" si="110">(ET42/EU42)*100</f>
        <v>6068</v>
      </c>
      <c r="AQ42" s="398">
        <f t="shared" ref="AQ42:AQ71" si="111">(EV42/EW42)*100</f>
        <v>7437</v>
      </c>
      <c r="AR42" s="398">
        <f t="shared" ref="AR42:AR71" si="112">(EX42/EY42)*100</f>
        <v>6967</v>
      </c>
      <c r="AS42" s="398">
        <f t="shared" ref="AS42:AS71" si="113">(EZ42/FA42)*100</f>
        <v>5344</v>
      </c>
      <c r="AT42" s="398">
        <f t="shared" ref="AT42:AT71" si="114">(FB42/FC42)*100</f>
        <v>5554</v>
      </c>
      <c r="AU42" s="398">
        <f t="shared" ref="AU42:AU71" si="115">(FD42/FE42)*100</f>
        <v>5592</v>
      </c>
      <c r="AV42" s="399"/>
      <c r="AW42" s="398">
        <f t="shared" ref="AW42:AW71" si="116">SUM(AJ42:AU42)</f>
        <v>66091.578947368427</v>
      </c>
      <c r="AX42" s="400"/>
      <c r="AY42" s="401">
        <f t="shared" ref="AY42:BJ57" si="117">(U42-F42)/F42</f>
        <v>-0.20687237026647956</v>
      </c>
      <c r="AZ42" s="401">
        <f t="shared" si="117"/>
        <v>-6.1983471074380188E-2</v>
      </c>
      <c r="BA42" s="401">
        <f t="shared" si="117"/>
        <v>-0.22165928386858624</v>
      </c>
      <c r="BB42" s="401">
        <f t="shared" si="117"/>
        <v>-0.33127317676143392</v>
      </c>
      <c r="BC42" s="401">
        <f t="shared" si="117"/>
        <v>-0.40264730999146026</v>
      </c>
      <c r="BD42" s="401">
        <f t="shared" si="117"/>
        <v>2.2660623833643998E-3</v>
      </c>
      <c r="BE42" s="401">
        <f t="shared" si="117"/>
        <v>-2.5649406502666415E-2</v>
      </c>
      <c r="BF42" s="401">
        <f t="shared" si="117"/>
        <v>6.3678591236827412E-2</v>
      </c>
      <c r="BG42" s="401">
        <f t="shared" si="117"/>
        <v>-7.6361306854580618E-2</v>
      </c>
      <c r="BH42" s="401">
        <f t="shared" si="117"/>
        <v>-0.10946520814342145</v>
      </c>
      <c r="BI42" s="401">
        <f t="shared" si="117"/>
        <v>-0.24692012779552719</v>
      </c>
      <c r="BJ42" s="401">
        <f t="shared" si="117"/>
        <v>-0.29171964140179307</v>
      </c>
      <c r="BL42" s="402">
        <f t="shared" ref="BL42:BL72" si="118">(AH42-S42)/S42</f>
        <v>-0.16057004854020718</v>
      </c>
      <c r="BN42" s="401">
        <f t="shared" ref="BN42:BY63" si="119">(AJ42-U42)/U42</f>
        <v>-0.28359858532272336</v>
      </c>
      <c r="BO42" s="401">
        <f t="shared" si="119"/>
        <v>-0.21835202242691223</v>
      </c>
      <c r="BP42" s="401">
        <f t="shared" si="119"/>
        <v>0.12435233160621761</v>
      </c>
      <c r="BQ42" s="401">
        <f t="shared" si="119"/>
        <v>-0.14156324267229997</v>
      </c>
      <c r="BR42" s="401">
        <f t="shared" si="119"/>
        <v>-2.708184417441023E-2</v>
      </c>
      <c r="BS42" s="401">
        <f t="shared" si="119"/>
        <v>-5.6822715786673667E-2</v>
      </c>
      <c r="BT42" s="401">
        <f t="shared" si="119"/>
        <v>1.7779268701777928E-2</v>
      </c>
      <c r="BU42" s="401">
        <f t="shared" si="119"/>
        <v>-7.90092879256966E-2</v>
      </c>
      <c r="BV42" s="401">
        <f t="shared" si="119"/>
        <v>-8.1890692190317582E-2</v>
      </c>
      <c r="BW42" s="401">
        <f t="shared" si="119"/>
        <v>-0.42258238789843328</v>
      </c>
      <c r="BX42" s="401">
        <f t="shared" si="119"/>
        <v>-0.1046267934870224</v>
      </c>
      <c r="BY42" s="401">
        <f t="shared" si="119"/>
        <v>0.22256230870135549</v>
      </c>
      <c r="CA42" s="402">
        <f t="shared" ref="CA42:CA72" si="120">(AW42-AH42)/AH42</f>
        <v>-0.10574605905576849</v>
      </c>
      <c r="CC42" s="401">
        <f t="shared" ref="CC42:CC72" si="121">(AU42-F42)/F42</f>
        <v>-6.8653576437587599E-2</v>
      </c>
      <c r="CE42" s="403">
        <v>109039</v>
      </c>
      <c r="CF42" s="361"/>
      <c r="CG42" s="387">
        <f t="shared" ref="CG42:CG72" si="122">AW42/CE42</f>
        <v>0.60612788953831587</v>
      </c>
      <c r="CK42" s="404"/>
      <c r="CL42" s="405">
        <v>5704</v>
      </c>
      <c r="CM42" s="406">
        <v>95</v>
      </c>
      <c r="CN42" s="405">
        <v>5324</v>
      </c>
      <c r="CO42" s="406">
        <v>95</v>
      </c>
      <c r="CP42" s="405">
        <v>5418</v>
      </c>
      <c r="CQ42" s="406">
        <v>95</v>
      </c>
      <c r="CR42" s="405">
        <v>5663</v>
      </c>
      <c r="CS42" s="406">
        <v>95</v>
      </c>
      <c r="CT42" s="405">
        <v>9368</v>
      </c>
      <c r="CU42" s="406">
        <v>95</v>
      </c>
      <c r="CV42" s="405">
        <v>7502</v>
      </c>
      <c r="CW42" s="406">
        <v>95</v>
      </c>
      <c r="CX42" s="405">
        <v>5813</v>
      </c>
      <c r="CY42" s="406">
        <v>95</v>
      </c>
      <c r="CZ42" s="405">
        <v>7212</v>
      </c>
      <c r="DA42" s="406">
        <v>95</v>
      </c>
      <c r="DB42" s="405">
        <v>7805</v>
      </c>
      <c r="DC42" s="406">
        <v>95</v>
      </c>
      <c r="DD42" s="405">
        <v>9873</v>
      </c>
      <c r="DE42" s="406">
        <v>95</v>
      </c>
      <c r="DF42" s="405">
        <v>7825</v>
      </c>
      <c r="DG42" s="406">
        <v>95</v>
      </c>
      <c r="DH42" s="405">
        <v>6135</v>
      </c>
      <c r="DI42" s="406">
        <v>95</v>
      </c>
      <c r="DJ42" s="405">
        <v>4524</v>
      </c>
      <c r="DK42" s="406">
        <v>95</v>
      </c>
      <c r="DL42" s="405">
        <v>4994</v>
      </c>
      <c r="DM42" s="406">
        <v>95</v>
      </c>
      <c r="DN42" s="405">
        <v>4439</v>
      </c>
      <c r="DO42" s="406">
        <v>100</v>
      </c>
      <c r="DP42" s="405">
        <v>3787</v>
      </c>
      <c r="DQ42" s="406">
        <v>95</v>
      </c>
      <c r="DR42" s="405">
        <v>5596</v>
      </c>
      <c r="DS42" s="406">
        <v>95</v>
      </c>
      <c r="DT42" s="405">
        <v>7519</v>
      </c>
      <c r="DU42" s="406">
        <v>95</v>
      </c>
      <c r="DV42" s="405">
        <v>5962</v>
      </c>
      <c r="DW42" s="406">
        <v>100</v>
      </c>
      <c r="DX42" s="405">
        <v>8075</v>
      </c>
      <c r="DY42" s="406">
        <v>100</v>
      </c>
      <c r="DZ42" s="405">
        <v>7209</v>
      </c>
      <c r="EA42" s="406">
        <v>95</v>
      </c>
      <c r="EB42" s="405">
        <v>9255</v>
      </c>
      <c r="EC42" s="406">
        <v>100</v>
      </c>
      <c r="ED42" s="405">
        <v>6203</v>
      </c>
      <c r="EE42" s="406">
        <v>100</v>
      </c>
      <c r="EF42" s="405">
        <v>4574</v>
      </c>
      <c r="EG42" s="406">
        <v>100</v>
      </c>
      <c r="EH42" s="405">
        <v>3241</v>
      </c>
      <c r="EI42" s="406">
        <v>95</v>
      </c>
      <c r="EJ42" s="405">
        <v>4109</v>
      </c>
      <c r="EK42" s="406">
        <v>100</v>
      </c>
      <c r="EL42" s="405">
        <v>4991</v>
      </c>
      <c r="EM42" s="406">
        <v>100</v>
      </c>
      <c r="EN42" s="405">
        <v>3422</v>
      </c>
      <c r="EO42" s="406">
        <v>100</v>
      </c>
      <c r="EP42" s="405">
        <v>5731</v>
      </c>
      <c r="EQ42" s="406">
        <v>100</v>
      </c>
      <c r="ER42" s="405">
        <v>7465</v>
      </c>
      <c r="ES42" s="406">
        <v>100</v>
      </c>
      <c r="ET42" s="405">
        <v>6068</v>
      </c>
      <c r="EU42" s="406">
        <v>100</v>
      </c>
      <c r="EV42" s="405">
        <v>7437</v>
      </c>
      <c r="EW42" s="406">
        <v>100</v>
      </c>
      <c r="EX42" s="405">
        <v>6967</v>
      </c>
      <c r="EY42" s="406">
        <v>100</v>
      </c>
      <c r="EZ42" s="405">
        <v>5344</v>
      </c>
      <c r="FA42" s="406">
        <v>100</v>
      </c>
      <c r="FB42" s="405">
        <v>5554</v>
      </c>
      <c r="FC42" s="406">
        <v>100</v>
      </c>
      <c r="FD42" s="405">
        <v>5592</v>
      </c>
      <c r="FE42" s="406">
        <v>100</v>
      </c>
    </row>
    <row r="43" spans="2:161">
      <c r="B43" s="361">
        <f>B42+1</f>
        <v>2</v>
      </c>
      <c r="C43" s="388" t="s">
        <v>2771</v>
      </c>
      <c r="D43" s="396" t="s">
        <v>3488</v>
      </c>
      <c r="E43" s="397"/>
      <c r="F43" s="398">
        <f t="shared" si="78"/>
        <v>13876.988335100743</v>
      </c>
      <c r="G43" s="398">
        <f t="shared" si="79"/>
        <v>11172.852598091198</v>
      </c>
      <c r="H43" s="398">
        <f t="shared" si="80"/>
        <v>9500.530222693531</v>
      </c>
      <c r="I43" s="398">
        <f t="shared" si="81"/>
        <v>16658.08444902163</v>
      </c>
      <c r="J43" s="398">
        <f t="shared" si="82"/>
        <v>26254.923413566739</v>
      </c>
      <c r="K43" s="398">
        <f t="shared" si="83"/>
        <v>16892</v>
      </c>
      <c r="L43" s="398">
        <f t="shared" si="84"/>
        <v>18221</v>
      </c>
      <c r="M43" s="398">
        <f t="shared" si="85"/>
        <v>16375</v>
      </c>
      <c r="N43" s="398">
        <f t="shared" si="86"/>
        <v>21321</v>
      </c>
      <c r="O43" s="398">
        <f t="shared" si="87"/>
        <v>23262</v>
      </c>
      <c r="P43" s="398">
        <f t="shared" si="88"/>
        <v>19487</v>
      </c>
      <c r="Q43" s="398">
        <f t="shared" si="89"/>
        <v>16163.999999999998</v>
      </c>
      <c r="R43" s="399"/>
      <c r="S43" s="398">
        <f t="shared" si="90"/>
        <v>209185.37901847385</v>
      </c>
      <c r="T43" s="399"/>
      <c r="U43" s="398">
        <f t="shared" si="91"/>
        <v>17290</v>
      </c>
      <c r="V43" s="398">
        <f t="shared" si="92"/>
        <v>12758</v>
      </c>
      <c r="W43" s="398">
        <f t="shared" si="93"/>
        <v>12988</v>
      </c>
      <c r="X43" s="398">
        <f t="shared" si="94"/>
        <v>15257</v>
      </c>
      <c r="Y43" s="398">
        <f t="shared" si="95"/>
        <v>21430</v>
      </c>
      <c r="Z43" s="398">
        <f t="shared" si="96"/>
        <v>25368</v>
      </c>
      <c r="AA43" s="398">
        <f t="shared" si="97"/>
        <v>27003.089598352217</v>
      </c>
      <c r="AB43" s="398">
        <f t="shared" si="98"/>
        <v>21254</v>
      </c>
      <c r="AC43" s="398">
        <f t="shared" si="99"/>
        <v>25797.000000000004</v>
      </c>
      <c r="AD43" s="398">
        <f t="shared" si="100"/>
        <v>22786</v>
      </c>
      <c r="AE43" s="398">
        <f t="shared" si="101"/>
        <v>22608</v>
      </c>
      <c r="AF43" s="398">
        <f t="shared" si="102"/>
        <v>19842</v>
      </c>
      <c r="AG43" s="399"/>
      <c r="AH43" s="398">
        <f t="shared" si="103"/>
        <v>244381.08959835221</v>
      </c>
      <c r="AI43" s="399"/>
      <c r="AJ43" s="398">
        <f t="shared" si="104"/>
        <v>17496</v>
      </c>
      <c r="AK43" s="398">
        <f t="shared" si="105"/>
        <v>11925</v>
      </c>
      <c r="AL43" s="398">
        <f t="shared" si="106"/>
        <v>10204</v>
      </c>
      <c r="AM43" s="398">
        <f t="shared" si="107"/>
        <v>8715</v>
      </c>
      <c r="AN43" s="398">
        <f t="shared" si="108"/>
        <v>22423.117709437967</v>
      </c>
      <c r="AO43" s="398">
        <f t="shared" si="109"/>
        <v>22912</v>
      </c>
      <c r="AP43" s="398">
        <f t="shared" si="110"/>
        <v>25425.334706488156</v>
      </c>
      <c r="AQ43" s="398">
        <f t="shared" si="111"/>
        <v>21076.352067868505</v>
      </c>
      <c r="AR43" s="398">
        <f t="shared" si="112"/>
        <v>22505</v>
      </c>
      <c r="AS43" s="398">
        <f t="shared" si="113"/>
        <v>21854</v>
      </c>
      <c r="AT43" s="398">
        <f t="shared" si="114"/>
        <v>18915</v>
      </c>
      <c r="AU43" s="398">
        <f t="shared" si="115"/>
        <v>23617</v>
      </c>
      <c r="AV43" s="399"/>
      <c r="AW43" s="398">
        <f t="shared" si="116"/>
        <v>227067.80448379464</v>
      </c>
      <c r="AX43" s="400"/>
      <c r="AY43" s="401">
        <f t="shared" si="117"/>
        <v>0.24594757756380858</v>
      </c>
      <c r="AZ43" s="401">
        <f t="shared" si="117"/>
        <v>0.14187490508731967</v>
      </c>
      <c r="BA43" s="401">
        <f t="shared" si="117"/>
        <v>0.3670815939278938</v>
      </c>
      <c r="BB43" s="401">
        <f t="shared" si="117"/>
        <v>-8.4108377125193326E-2</v>
      </c>
      <c r="BC43" s="401">
        <f t="shared" si="117"/>
        <v>-0.18377213818393964</v>
      </c>
      <c r="BD43" s="401">
        <f t="shared" si="117"/>
        <v>0.50177598863367279</v>
      </c>
      <c r="BE43" s="401">
        <f t="shared" si="117"/>
        <v>0.48197626904957008</v>
      </c>
      <c r="BF43" s="401">
        <f t="shared" si="117"/>
        <v>0.29795419847328242</v>
      </c>
      <c r="BG43" s="401">
        <f t="shared" si="117"/>
        <v>0.20993386801744776</v>
      </c>
      <c r="BH43" s="401">
        <f t="shared" si="117"/>
        <v>-2.046255695984868E-2</v>
      </c>
      <c r="BI43" s="401">
        <f t="shared" si="117"/>
        <v>0.16015805408734027</v>
      </c>
      <c r="BJ43" s="401">
        <f t="shared" si="117"/>
        <v>0.22754268745360073</v>
      </c>
      <c r="BL43" s="402">
        <f t="shared" si="118"/>
        <v>0.1682512933983312</v>
      </c>
      <c r="BN43" s="401">
        <f t="shared" si="119"/>
        <v>1.1914401388085598E-2</v>
      </c>
      <c r="BO43" s="401">
        <f t="shared" si="119"/>
        <v>-6.5292365574541461E-2</v>
      </c>
      <c r="BP43" s="401">
        <f t="shared" si="119"/>
        <v>-0.21435170927009548</v>
      </c>
      <c r="BQ43" s="401">
        <f t="shared" si="119"/>
        <v>-0.428786786393131</v>
      </c>
      <c r="BR43" s="401">
        <f t="shared" si="119"/>
        <v>4.6342403613530904E-2</v>
      </c>
      <c r="BS43" s="401">
        <f t="shared" si="119"/>
        <v>-9.6814884894355094E-2</v>
      </c>
      <c r="BT43" s="401">
        <f t="shared" si="119"/>
        <v>-5.8428680396643881E-2</v>
      </c>
      <c r="BU43" s="401">
        <f t="shared" si="119"/>
        <v>-8.3583293559562725E-3</v>
      </c>
      <c r="BV43" s="401">
        <f t="shared" si="119"/>
        <v>-0.127611737798969</v>
      </c>
      <c r="BW43" s="401">
        <f t="shared" si="119"/>
        <v>-4.0902308435003948E-2</v>
      </c>
      <c r="BX43" s="401">
        <f t="shared" si="119"/>
        <v>-0.16334925690021232</v>
      </c>
      <c r="BY43" s="401">
        <f t="shared" si="119"/>
        <v>0.19025299868964823</v>
      </c>
      <c r="CA43" s="402">
        <f t="shared" si="120"/>
        <v>-7.0845437112226989E-2</v>
      </c>
      <c r="CC43" s="401">
        <f t="shared" si="121"/>
        <v>0.70188224056243309</v>
      </c>
      <c r="CE43" s="403">
        <v>232813</v>
      </c>
      <c r="CF43" s="361"/>
      <c r="CG43" s="387">
        <f t="shared" si="122"/>
        <v>0.97532270312995684</v>
      </c>
      <c r="CK43" s="404"/>
      <c r="CL43" s="405">
        <v>13086</v>
      </c>
      <c r="CM43" s="406">
        <v>94.3</v>
      </c>
      <c r="CN43" s="405">
        <v>10536</v>
      </c>
      <c r="CO43" s="406">
        <v>94.3</v>
      </c>
      <c r="CP43" s="405">
        <v>8959</v>
      </c>
      <c r="CQ43" s="406">
        <v>94.3</v>
      </c>
      <c r="CR43" s="405">
        <v>16175</v>
      </c>
      <c r="CS43" s="406">
        <v>97.1</v>
      </c>
      <c r="CT43" s="405">
        <v>23997</v>
      </c>
      <c r="CU43" s="406">
        <v>91.4</v>
      </c>
      <c r="CV43" s="405">
        <v>16892</v>
      </c>
      <c r="CW43" s="406">
        <v>100</v>
      </c>
      <c r="CX43" s="405">
        <v>18221</v>
      </c>
      <c r="CY43" s="406">
        <v>100</v>
      </c>
      <c r="CZ43" s="405">
        <v>16375</v>
      </c>
      <c r="DA43" s="406">
        <v>100</v>
      </c>
      <c r="DB43" s="405">
        <v>21321</v>
      </c>
      <c r="DC43" s="406">
        <v>100</v>
      </c>
      <c r="DD43" s="405">
        <v>23262</v>
      </c>
      <c r="DE43" s="406">
        <v>100</v>
      </c>
      <c r="DF43" s="405">
        <v>19487</v>
      </c>
      <c r="DG43" s="406">
        <v>100</v>
      </c>
      <c r="DH43" s="405">
        <v>16164</v>
      </c>
      <c r="DI43" s="406">
        <v>100</v>
      </c>
      <c r="DJ43" s="405">
        <v>17290</v>
      </c>
      <c r="DK43" s="406">
        <v>100</v>
      </c>
      <c r="DL43" s="405">
        <v>12758</v>
      </c>
      <c r="DM43" s="406">
        <v>100</v>
      </c>
      <c r="DN43" s="405">
        <v>12988</v>
      </c>
      <c r="DO43" s="406">
        <v>100</v>
      </c>
      <c r="DP43" s="405">
        <v>15257</v>
      </c>
      <c r="DQ43" s="406">
        <v>100</v>
      </c>
      <c r="DR43" s="405">
        <v>21430</v>
      </c>
      <c r="DS43" s="406">
        <v>100</v>
      </c>
      <c r="DT43" s="405">
        <v>25368</v>
      </c>
      <c r="DU43" s="406">
        <v>100</v>
      </c>
      <c r="DV43" s="405">
        <v>26220</v>
      </c>
      <c r="DW43" s="406">
        <v>97.1</v>
      </c>
      <c r="DX43" s="405">
        <v>21254</v>
      </c>
      <c r="DY43" s="406">
        <v>100</v>
      </c>
      <c r="DZ43" s="405">
        <v>25797</v>
      </c>
      <c r="EA43" s="406">
        <v>100</v>
      </c>
      <c r="EB43" s="405">
        <v>22786</v>
      </c>
      <c r="EC43" s="406">
        <v>100</v>
      </c>
      <c r="ED43" s="405">
        <v>22608</v>
      </c>
      <c r="EE43" s="406">
        <v>100</v>
      </c>
      <c r="EF43" s="405">
        <v>19842</v>
      </c>
      <c r="EG43" s="406">
        <v>100</v>
      </c>
      <c r="EH43" s="405">
        <v>17496</v>
      </c>
      <c r="EI43" s="406">
        <v>100</v>
      </c>
      <c r="EJ43" s="405">
        <v>11925</v>
      </c>
      <c r="EK43" s="406">
        <v>100</v>
      </c>
      <c r="EL43" s="405">
        <v>10204</v>
      </c>
      <c r="EM43" s="406">
        <v>100</v>
      </c>
      <c r="EN43" s="405">
        <v>8715</v>
      </c>
      <c r="EO43" s="406">
        <v>100</v>
      </c>
      <c r="EP43" s="405">
        <v>21145</v>
      </c>
      <c r="EQ43" s="406">
        <v>94.3</v>
      </c>
      <c r="ER43" s="405">
        <v>22912</v>
      </c>
      <c r="ES43" s="406">
        <v>100</v>
      </c>
      <c r="ET43" s="405">
        <v>24688</v>
      </c>
      <c r="EU43" s="406">
        <v>97.1</v>
      </c>
      <c r="EV43" s="405">
        <v>19875</v>
      </c>
      <c r="EW43" s="406">
        <v>94.3</v>
      </c>
      <c r="EX43" s="405">
        <v>22505</v>
      </c>
      <c r="EY43" s="406">
        <v>100</v>
      </c>
      <c r="EZ43" s="405">
        <v>21854</v>
      </c>
      <c r="FA43" s="406">
        <v>100</v>
      </c>
      <c r="FB43" s="405">
        <v>18915</v>
      </c>
      <c r="FC43" s="406">
        <v>100</v>
      </c>
      <c r="FD43" s="405">
        <v>23617</v>
      </c>
      <c r="FE43" s="406">
        <v>100</v>
      </c>
    </row>
    <row r="44" spans="2:161">
      <c r="B44" s="361">
        <f t="shared" ref="B44:B71" si="123">B43+1</f>
        <v>3</v>
      </c>
      <c r="C44" s="388" t="s">
        <v>2771</v>
      </c>
      <c r="D44" s="396" t="s">
        <v>3489</v>
      </c>
      <c r="E44" s="397"/>
      <c r="F44" s="398">
        <f t="shared" si="78"/>
        <v>6789.5424836601305</v>
      </c>
      <c r="G44" s="398">
        <f t="shared" si="79"/>
        <v>5761.9553666312431</v>
      </c>
      <c r="H44" s="398">
        <f t="shared" si="80"/>
        <v>5717.6870748299316</v>
      </c>
      <c r="I44" s="398">
        <f t="shared" si="81"/>
        <v>7413.3771929824561</v>
      </c>
      <c r="J44" s="398">
        <f t="shared" si="82"/>
        <v>15152.000000000002</v>
      </c>
      <c r="K44" s="398">
        <f t="shared" si="83"/>
        <v>10835.873388042204</v>
      </c>
      <c r="L44" s="398">
        <f t="shared" si="84"/>
        <v>10399.58805355304</v>
      </c>
      <c r="M44" s="398">
        <f t="shared" si="85"/>
        <v>6096.8074150360462</v>
      </c>
      <c r="N44" s="398">
        <f t="shared" si="86"/>
        <v>6933.058702368693</v>
      </c>
      <c r="O44" s="398">
        <f t="shared" si="87"/>
        <v>10750.772399588053</v>
      </c>
      <c r="P44" s="398">
        <f t="shared" si="88"/>
        <v>10674.562306900105</v>
      </c>
      <c r="Q44" s="398">
        <f t="shared" si="89"/>
        <v>6714</v>
      </c>
      <c r="R44" s="399"/>
      <c r="S44" s="398">
        <f t="shared" si="90"/>
        <v>103239.22438359189</v>
      </c>
      <c r="T44" s="399"/>
      <c r="U44" s="398">
        <f t="shared" si="91"/>
        <v>6268</v>
      </c>
      <c r="V44" s="398">
        <f t="shared" si="92"/>
        <v>4947</v>
      </c>
      <c r="W44" s="398">
        <f t="shared" si="93"/>
        <v>4509</v>
      </c>
      <c r="X44" s="398">
        <f t="shared" si="94"/>
        <v>4636</v>
      </c>
      <c r="Y44" s="398">
        <f t="shared" si="95"/>
        <v>13965</v>
      </c>
      <c r="Z44" s="398">
        <f t="shared" si="96"/>
        <v>5850</v>
      </c>
      <c r="AA44" s="398">
        <f t="shared" si="97"/>
        <v>6142</v>
      </c>
      <c r="AB44" s="398">
        <f t="shared" si="98"/>
        <v>4474</v>
      </c>
      <c r="AC44" s="398">
        <f t="shared" si="99"/>
        <v>4964</v>
      </c>
      <c r="AD44" s="398">
        <f t="shared" si="100"/>
        <v>7373</v>
      </c>
      <c r="AE44" s="398">
        <f t="shared" si="101"/>
        <v>5185</v>
      </c>
      <c r="AF44" s="398">
        <f t="shared" si="102"/>
        <v>3233</v>
      </c>
      <c r="AG44" s="399"/>
      <c r="AH44" s="398">
        <f t="shared" si="103"/>
        <v>71546</v>
      </c>
      <c r="AI44" s="399"/>
      <c r="AJ44" s="398">
        <f t="shared" si="104"/>
        <v>2475</v>
      </c>
      <c r="AK44" s="398">
        <f t="shared" si="105"/>
        <v>2440</v>
      </c>
      <c r="AL44" s="398">
        <f t="shared" si="106"/>
        <v>2813</v>
      </c>
      <c r="AM44" s="398">
        <f t="shared" si="107"/>
        <v>2265</v>
      </c>
      <c r="AN44" s="398">
        <f t="shared" si="108"/>
        <v>6493.0000000000009</v>
      </c>
      <c r="AO44" s="398">
        <f t="shared" si="109"/>
        <v>21908</v>
      </c>
      <c r="AP44" s="398">
        <f t="shared" si="110"/>
        <v>21085</v>
      </c>
      <c r="AQ44" s="398">
        <f t="shared" si="111"/>
        <v>20768</v>
      </c>
      <c r="AR44" s="398">
        <f t="shared" si="112"/>
        <v>20207</v>
      </c>
      <c r="AS44" s="398">
        <f t="shared" si="113"/>
        <v>13853.255587949465</v>
      </c>
      <c r="AT44" s="398">
        <f t="shared" si="114"/>
        <v>15464.528668610299</v>
      </c>
      <c r="AU44" s="398">
        <f t="shared" si="115"/>
        <v>14778</v>
      </c>
      <c r="AV44" s="399"/>
      <c r="AW44" s="398">
        <f t="shared" si="116"/>
        <v>144549.78425655977</v>
      </c>
      <c r="AX44" s="400"/>
      <c r="AY44" s="401">
        <f t="shared" si="117"/>
        <v>-7.6815556411243713E-2</v>
      </c>
      <c r="AZ44" s="401">
        <f t="shared" si="117"/>
        <v>-0.14143729251198817</v>
      </c>
      <c r="BA44" s="401">
        <f t="shared" si="117"/>
        <v>-0.21139440809042231</v>
      </c>
      <c r="BB44" s="401">
        <f t="shared" si="117"/>
        <v>-0.37464398757580242</v>
      </c>
      <c r="BC44" s="401">
        <f t="shared" si="117"/>
        <v>-7.8339493136219754E-2</v>
      </c>
      <c r="BD44" s="401">
        <f t="shared" si="117"/>
        <v>-0.46012658227848102</v>
      </c>
      <c r="BE44" s="401">
        <f t="shared" si="117"/>
        <v>-0.40939968310556552</v>
      </c>
      <c r="BF44" s="401">
        <f t="shared" si="117"/>
        <v>-0.26617331081081091</v>
      </c>
      <c r="BG44" s="401">
        <f t="shared" si="117"/>
        <v>-0.2840101010101011</v>
      </c>
      <c r="BH44" s="401">
        <f t="shared" si="117"/>
        <v>-0.31418881118881115</v>
      </c>
      <c r="BI44" s="401">
        <f t="shared" si="117"/>
        <v>-0.51426579835986497</v>
      </c>
      <c r="BJ44" s="401">
        <f t="shared" si="117"/>
        <v>-0.51846887101578787</v>
      </c>
      <c r="BL44" s="402">
        <f t="shared" si="118"/>
        <v>-0.30698820698065016</v>
      </c>
      <c r="BN44" s="401">
        <f t="shared" si="119"/>
        <v>-0.60513720485003186</v>
      </c>
      <c r="BO44" s="401">
        <f t="shared" si="119"/>
        <v>-0.50677178087729935</v>
      </c>
      <c r="BP44" s="401">
        <f t="shared" si="119"/>
        <v>-0.37613661565757373</v>
      </c>
      <c r="BQ44" s="401">
        <f t="shared" si="119"/>
        <v>-0.51143226919758411</v>
      </c>
      <c r="BR44" s="401">
        <f t="shared" si="119"/>
        <v>-0.53505191550304321</v>
      </c>
      <c r="BS44" s="401">
        <f t="shared" si="119"/>
        <v>2.7449572649572649</v>
      </c>
      <c r="BT44" s="401">
        <f t="shared" si="119"/>
        <v>2.432920872679909</v>
      </c>
      <c r="BU44" s="401">
        <f t="shared" si="119"/>
        <v>3.6419311578006259</v>
      </c>
      <c r="BV44" s="401">
        <f t="shared" si="119"/>
        <v>3.0707091055600322</v>
      </c>
      <c r="BW44" s="401">
        <f t="shared" si="119"/>
        <v>0.87891707418275666</v>
      </c>
      <c r="BX44" s="401">
        <f t="shared" si="119"/>
        <v>1.9825513343510701</v>
      </c>
      <c r="BY44" s="401">
        <f t="shared" si="119"/>
        <v>3.5709866996597586</v>
      </c>
      <c r="CA44" s="402">
        <f t="shared" si="120"/>
        <v>1.0203754822989373</v>
      </c>
      <c r="CC44" s="401">
        <f t="shared" si="121"/>
        <v>1.1765825953022719</v>
      </c>
      <c r="CE44" s="403">
        <v>227486</v>
      </c>
      <c r="CF44" s="361"/>
      <c r="CG44" s="387">
        <f t="shared" si="122"/>
        <v>0.63542277000149361</v>
      </c>
      <c r="CK44" s="404"/>
      <c r="CL44" s="405">
        <v>5194</v>
      </c>
      <c r="CM44" s="406">
        <v>76.5</v>
      </c>
      <c r="CN44" s="405">
        <v>5422</v>
      </c>
      <c r="CO44" s="406">
        <v>94.1</v>
      </c>
      <c r="CP44" s="405">
        <v>5043</v>
      </c>
      <c r="CQ44" s="406">
        <v>88.2</v>
      </c>
      <c r="CR44" s="405">
        <v>6761</v>
      </c>
      <c r="CS44" s="406">
        <v>91.2</v>
      </c>
      <c r="CT44" s="405">
        <v>7576</v>
      </c>
      <c r="CU44" s="406">
        <v>50</v>
      </c>
      <c r="CV44" s="405">
        <v>9243</v>
      </c>
      <c r="CW44" s="406">
        <v>85.3</v>
      </c>
      <c r="CX44" s="405">
        <v>10098</v>
      </c>
      <c r="CY44" s="406">
        <v>97.1</v>
      </c>
      <c r="CZ44" s="405">
        <v>5920</v>
      </c>
      <c r="DA44" s="406">
        <v>97.1</v>
      </c>
      <c r="DB44" s="405">
        <v>6732</v>
      </c>
      <c r="DC44" s="406">
        <v>97.1</v>
      </c>
      <c r="DD44" s="405">
        <v>10439</v>
      </c>
      <c r="DE44" s="406">
        <v>97.1</v>
      </c>
      <c r="DF44" s="405">
        <v>10365</v>
      </c>
      <c r="DG44" s="406">
        <v>97.1</v>
      </c>
      <c r="DH44" s="405">
        <v>6714</v>
      </c>
      <c r="DI44" s="406">
        <v>100</v>
      </c>
      <c r="DJ44" s="405">
        <v>6268</v>
      </c>
      <c r="DK44" s="406">
        <v>100</v>
      </c>
      <c r="DL44" s="405">
        <v>4947</v>
      </c>
      <c r="DM44" s="406">
        <v>100</v>
      </c>
      <c r="DN44" s="405">
        <v>4509</v>
      </c>
      <c r="DO44" s="406">
        <v>100</v>
      </c>
      <c r="DP44" s="405">
        <v>4636</v>
      </c>
      <c r="DQ44" s="406">
        <v>100</v>
      </c>
      <c r="DR44" s="405">
        <v>13965</v>
      </c>
      <c r="DS44" s="406">
        <v>100</v>
      </c>
      <c r="DT44" s="405">
        <v>5850</v>
      </c>
      <c r="DU44" s="406">
        <v>100</v>
      </c>
      <c r="DV44" s="405">
        <v>6142</v>
      </c>
      <c r="DW44" s="406">
        <v>100</v>
      </c>
      <c r="DX44" s="405">
        <v>4474</v>
      </c>
      <c r="DY44" s="406">
        <v>100</v>
      </c>
      <c r="DZ44" s="405">
        <v>4964</v>
      </c>
      <c r="EA44" s="406">
        <v>100</v>
      </c>
      <c r="EB44" s="405">
        <v>7373</v>
      </c>
      <c r="EC44" s="406">
        <v>100</v>
      </c>
      <c r="ED44" s="405">
        <v>5185</v>
      </c>
      <c r="EE44" s="406">
        <v>100</v>
      </c>
      <c r="EF44" s="405">
        <v>3233</v>
      </c>
      <c r="EG44" s="406">
        <v>100</v>
      </c>
      <c r="EH44" s="405">
        <v>2475</v>
      </c>
      <c r="EI44" s="406">
        <v>100</v>
      </c>
      <c r="EJ44" s="405">
        <v>2440</v>
      </c>
      <c r="EK44" s="406">
        <v>100</v>
      </c>
      <c r="EL44" s="405">
        <v>2813</v>
      </c>
      <c r="EM44" s="406">
        <v>100</v>
      </c>
      <c r="EN44" s="405">
        <v>2265</v>
      </c>
      <c r="EO44" s="406">
        <v>100</v>
      </c>
      <c r="EP44" s="405">
        <v>6493</v>
      </c>
      <c r="EQ44" s="406">
        <v>100</v>
      </c>
      <c r="ER44" s="405">
        <v>21908</v>
      </c>
      <c r="ES44" s="406">
        <v>100</v>
      </c>
      <c r="ET44" s="405">
        <v>21085</v>
      </c>
      <c r="EU44" s="406">
        <v>100</v>
      </c>
      <c r="EV44" s="405">
        <v>20768</v>
      </c>
      <c r="EW44" s="406">
        <v>100</v>
      </c>
      <c r="EX44" s="405">
        <v>20207</v>
      </c>
      <c r="EY44" s="406">
        <v>100</v>
      </c>
      <c r="EZ44" s="405">
        <v>14255</v>
      </c>
      <c r="FA44" s="406">
        <v>102.9</v>
      </c>
      <c r="FB44" s="405">
        <v>15913</v>
      </c>
      <c r="FC44" s="406">
        <v>102.9</v>
      </c>
      <c r="FD44" s="405">
        <v>14778</v>
      </c>
      <c r="FE44" s="406">
        <v>100</v>
      </c>
    </row>
    <row r="45" spans="2:161">
      <c r="B45" s="361">
        <f t="shared" si="123"/>
        <v>4</v>
      </c>
      <c r="C45" s="388" t="s">
        <v>2771</v>
      </c>
      <c r="D45" s="396" t="s">
        <v>3490</v>
      </c>
      <c r="E45" s="397"/>
      <c r="F45" s="398">
        <f t="shared" si="78"/>
        <v>7057.5539568345321</v>
      </c>
      <c r="G45" s="398">
        <f t="shared" si="79"/>
        <v>3584.7076461769111</v>
      </c>
      <c r="H45" s="398">
        <f t="shared" si="80"/>
        <v>6502.2488755622189</v>
      </c>
      <c r="I45" s="398">
        <f t="shared" si="81"/>
        <v>5719.6401799100449</v>
      </c>
      <c r="J45" s="398">
        <f t="shared" si="82"/>
        <v>10952.023988005996</v>
      </c>
      <c r="K45" s="398">
        <f t="shared" si="83"/>
        <v>9396.1218836565095</v>
      </c>
      <c r="L45" s="398">
        <f t="shared" si="84"/>
        <v>10128.808864265928</v>
      </c>
      <c r="M45" s="398">
        <f t="shared" si="85"/>
        <v>3889.1966759002771</v>
      </c>
      <c r="N45" s="398">
        <f t="shared" si="86"/>
        <v>8445.9833795013856</v>
      </c>
      <c r="O45" s="398">
        <f t="shared" si="87"/>
        <v>9826.8698060941824</v>
      </c>
      <c r="P45" s="398">
        <f t="shared" si="88"/>
        <v>6624.6537396121876</v>
      </c>
      <c r="Q45" s="398">
        <f t="shared" si="89"/>
        <v>4771.2082262210797</v>
      </c>
      <c r="R45" s="399"/>
      <c r="S45" s="398">
        <f t="shared" si="90"/>
        <v>86899.017221741247</v>
      </c>
      <c r="T45" s="399"/>
      <c r="U45" s="398">
        <f t="shared" si="91"/>
        <v>5726.2210796915169</v>
      </c>
      <c r="V45" s="398">
        <f t="shared" si="92"/>
        <v>4137.5321336760926</v>
      </c>
      <c r="W45" s="398">
        <f t="shared" si="93"/>
        <v>3830.3341902313628</v>
      </c>
      <c r="X45" s="398">
        <f t="shared" si="94"/>
        <v>5313.6246786632391</v>
      </c>
      <c r="Y45" s="398">
        <f t="shared" si="95"/>
        <v>10795.629820051414</v>
      </c>
      <c r="Z45" s="398">
        <f t="shared" si="96"/>
        <v>7269.9228791773776</v>
      </c>
      <c r="AA45" s="398">
        <f t="shared" si="97"/>
        <v>8858.6118251928019</v>
      </c>
      <c r="AB45" s="398">
        <f t="shared" si="98"/>
        <v>4021.8508997429312</v>
      </c>
      <c r="AC45" s="398">
        <f t="shared" si="99"/>
        <v>5965.3739612188365</v>
      </c>
      <c r="AD45" s="398">
        <f t="shared" si="100"/>
        <v>5991.0025706940878</v>
      </c>
      <c r="AE45" s="398">
        <f t="shared" si="101"/>
        <v>8024.9307479224371</v>
      </c>
      <c r="AF45" s="398">
        <f t="shared" si="102"/>
        <v>5909.9722991689741</v>
      </c>
      <c r="AG45" s="399"/>
      <c r="AH45" s="398">
        <f t="shared" si="103"/>
        <v>75845.007085431062</v>
      </c>
      <c r="AI45" s="399"/>
      <c r="AJ45" s="398">
        <f t="shared" si="104"/>
        <v>3042.4164524421594</v>
      </c>
      <c r="AK45" s="398">
        <f t="shared" si="105"/>
        <v>2407.2022160664819</v>
      </c>
      <c r="AL45" s="398">
        <f t="shared" si="106"/>
        <v>3695.372750642674</v>
      </c>
      <c r="AM45" s="398">
        <f t="shared" si="107"/>
        <v>2730.0771208226224</v>
      </c>
      <c r="AN45" s="398">
        <f t="shared" si="108"/>
        <v>7996.7266775777416</v>
      </c>
      <c r="AO45" s="398">
        <f t="shared" si="109"/>
        <v>12281.859070464767</v>
      </c>
      <c r="AP45" s="398">
        <f t="shared" si="110"/>
        <v>7725.7617728531859</v>
      </c>
      <c r="AQ45" s="398">
        <f t="shared" si="111"/>
        <v>3030.4709141274238</v>
      </c>
      <c r="AR45" s="398">
        <f t="shared" si="112"/>
        <v>4335.1800554016618</v>
      </c>
      <c r="AS45" s="398">
        <f t="shared" si="113"/>
        <v>4789.4736842105258</v>
      </c>
      <c r="AT45" s="398">
        <f t="shared" si="114"/>
        <v>2742.5847457627119</v>
      </c>
      <c r="AU45" s="398">
        <f t="shared" si="115"/>
        <v>2376.6066838046277</v>
      </c>
      <c r="AV45" s="399"/>
      <c r="AW45" s="398">
        <f t="shared" si="116"/>
        <v>57153.732144176574</v>
      </c>
      <c r="AX45" s="400"/>
      <c r="AY45" s="401">
        <f t="shared" si="117"/>
        <v>-0.18863941888163008</v>
      </c>
      <c r="AZ45" s="401">
        <f t="shared" si="117"/>
        <v>0.15421745427099712</v>
      </c>
      <c r="BA45" s="401">
        <f t="shared" si="117"/>
        <v>-0.41092162672715726</v>
      </c>
      <c r="BB45" s="401">
        <f t="shared" si="117"/>
        <v>-7.0986196417200387E-2</v>
      </c>
      <c r="BC45" s="401">
        <f t="shared" si="117"/>
        <v>-1.4279932926174736E-2</v>
      </c>
      <c r="BD45" s="401">
        <f t="shared" si="117"/>
        <v>-0.22628474074792648</v>
      </c>
      <c r="BE45" s="401">
        <f t="shared" si="117"/>
        <v>-0.12540438427605591</v>
      </c>
      <c r="BF45" s="401">
        <f t="shared" si="117"/>
        <v>3.4108386614813489E-2</v>
      </c>
      <c r="BG45" s="401">
        <f t="shared" si="117"/>
        <v>-0.29370285339455565</v>
      </c>
      <c r="BH45" s="401">
        <f t="shared" si="117"/>
        <v>-0.39034477011400542</v>
      </c>
      <c r="BI45" s="401">
        <f t="shared" si="117"/>
        <v>0.21137361488605486</v>
      </c>
      <c r="BJ45" s="401">
        <f t="shared" si="117"/>
        <v>0.238674151065049</v>
      </c>
      <c r="BL45" s="402">
        <f t="shared" si="118"/>
        <v>-0.12720523763926511</v>
      </c>
      <c r="BN45" s="401">
        <f t="shared" si="119"/>
        <v>-0.46868686868686871</v>
      </c>
      <c r="BO45" s="401">
        <f t="shared" si="119"/>
        <v>-0.4182033786580544</v>
      </c>
      <c r="BP45" s="401">
        <f t="shared" si="119"/>
        <v>-3.5234899328859016E-2</v>
      </c>
      <c r="BQ45" s="401">
        <f t="shared" si="119"/>
        <v>-0.48621190130624087</v>
      </c>
      <c r="BR45" s="401">
        <f t="shared" si="119"/>
        <v>-0.25926260803006512</v>
      </c>
      <c r="BS45" s="401">
        <f t="shared" si="119"/>
        <v>0.68940706450169531</v>
      </c>
      <c r="BT45" s="401">
        <f t="shared" si="119"/>
        <v>-0.1278812160069967</v>
      </c>
      <c r="BU45" s="401">
        <f t="shared" si="119"/>
        <v>-0.24649844321152592</v>
      </c>
      <c r="BV45" s="401">
        <f t="shared" si="119"/>
        <v>-0.27327606222428608</v>
      </c>
      <c r="BW45" s="401">
        <f t="shared" si="119"/>
        <v>-0.20055556182883741</v>
      </c>
      <c r="BX45" s="401">
        <f t="shared" si="119"/>
        <v>-0.65824194227810184</v>
      </c>
      <c r="BY45" s="401">
        <f t="shared" si="119"/>
        <v>-0.59786500452145741</v>
      </c>
      <c r="CA45" s="402">
        <f t="shared" si="120"/>
        <v>-0.24644041393787228</v>
      </c>
      <c r="CC45" s="401">
        <f t="shared" si="121"/>
        <v>-0.66325348720811084</v>
      </c>
      <c r="CE45" s="403">
        <v>225327</v>
      </c>
      <c r="CF45" s="361"/>
      <c r="CG45" s="387">
        <f t="shared" si="122"/>
        <v>0.25364795228346615</v>
      </c>
      <c r="CK45" s="404"/>
      <c r="CL45" s="405">
        <v>3924</v>
      </c>
      <c r="CM45" s="406">
        <v>55.6</v>
      </c>
      <c r="CN45" s="405">
        <v>2391</v>
      </c>
      <c r="CO45" s="406">
        <v>66.7</v>
      </c>
      <c r="CP45" s="405">
        <v>4337</v>
      </c>
      <c r="CQ45" s="406">
        <v>66.7</v>
      </c>
      <c r="CR45" s="405">
        <v>3815</v>
      </c>
      <c r="CS45" s="406">
        <v>66.7</v>
      </c>
      <c r="CT45" s="405">
        <v>7305</v>
      </c>
      <c r="CU45" s="406">
        <v>66.7</v>
      </c>
      <c r="CV45" s="405">
        <v>6784</v>
      </c>
      <c r="CW45" s="406">
        <v>72.2</v>
      </c>
      <c r="CX45" s="405">
        <v>7313</v>
      </c>
      <c r="CY45" s="406">
        <v>72.2</v>
      </c>
      <c r="CZ45" s="405">
        <v>2808</v>
      </c>
      <c r="DA45" s="406">
        <v>72.2</v>
      </c>
      <c r="DB45" s="405">
        <v>6098</v>
      </c>
      <c r="DC45" s="406">
        <v>72.2</v>
      </c>
      <c r="DD45" s="405">
        <v>7095</v>
      </c>
      <c r="DE45" s="406">
        <v>72.2</v>
      </c>
      <c r="DF45" s="405">
        <v>4783</v>
      </c>
      <c r="DG45" s="406">
        <v>72.2</v>
      </c>
      <c r="DH45" s="405">
        <v>3712</v>
      </c>
      <c r="DI45" s="406">
        <v>77.8</v>
      </c>
      <c r="DJ45" s="405">
        <v>4455</v>
      </c>
      <c r="DK45" s="406">
        <v>77.8</v>
      </c>
      <c r="DL45" s="405">
        <v>3219</v>
      </c>
      <c r="DM45" s="406">
        <v>77.8</v>
      </c>
      <c r="DN45" s="405">
        <v>2980</v>
      </c>
      <c r="DO45" s="406">
        <v>77.8</v>
      </c>
      <c r="DP45" s="405">
        <v>4134</v>
      </c>
      <c r="DQ45" s="406">
        <v>77.8</v>
      </c>
      <c r="DR45" s="405">
        <v>8399</v>
      </c>
      <c r="DS45" s="406">
        <v>77.8</v>
      </c>
      <c r="DT45" s="405">
        <v>5656</v>
      </c>
      <c r="DU45" s="406">
        <v>77.8</v>
      </c>
      <c r="DV45" s="405">
        <v>6892</v>
      </c>
      <c r="DW45" s="406">
        <v>77.8</v>
      </c>
      <c r="DX45" s="405">
        <v>3129</v>
      </c>
      <c r="DY45" s="406">
        <v>77.8</v>
      </c>
      <c r="DZ45" s="405">
        <v>4307</v>
      </c>
      <c r="EA45" s="406">
        <v>72.2</v>
      </c>
      <c r="EB45" s="405">
        <v>4661</v>
      </c>
      <c r="EC45" s="406">
        <v>77.8</v>
      </c>
      <c r="ED45" s="405">
        <v>5794</v>
      </c>
      <c r="EE45" s="406">
        <v>72.2</v>
      </c>
      <c r="EF45" s="405">
        <v>4267</v>
      </c>
      <c r="EG45" s="406">
        <v>72.2</v>
      </c>
      <c r="EH45" s="405">
        <v>2367</v>
      </c>
      <c r="EI45" s="406">
        <v>77.8</v>
      </c>
      <c r="EJ45" s="405">
        <v>1738</v>
      </c>
      <c r="EK45" s="406">
        <v>72.2</v>
      </c>
      <c r="EL45" s="405">
        <v>2875</v>
      </c>
      <c r="EM45" s="406">
        <v>77.8</v>
      </c>
      <c r="EN45" s="405">
        <v>2124</v>
      </c>
      <c r="EO45" s="406">
        <v>77.8</v>
      </c>
      <c r="EP45" s="405">
        <v>4886</v>
      </c>
      <c r="EQ45" s="406">
        <v>61.1</v>
      </c>
      <c r="ER45" s="405">
        <v>8192</v>
      </c>
      <c r="ES45" s="406">
        <v>66.7</v>
      </c>
      <c r="ET45" s="405">
        <v>5578</v>
      </c>
      <c r="EU45" s="406">
        <v>72.2</v>
      </c>
      <c r="EV45" s="405">
        <v>2188</v>
      </c>
      <c r="EW45" s="406">
        <v>72.2</v>
      </c>
      <c r="EX45" s="405">
        <v>3130</v>
      </c>
      <c r="EY45" s="406">
        <v>72.2</v>
      </c>
      <c r="EZ45" s="405">
        <v>3458</v>
      </c>
      <c r="FA45" s="406">
        <v>72.2</v>
      </c>
      <c r="FB45" s="405">
        <v>2589</v>
      </c>
      <c r="FC45" s="406">
        <v>94.4</v>
      </c>
      <c r="FD45" s="405">
        <v>1849</v>
      </c>
      <c r="FE45" s="406">
        <v>77.8</v>
      </c>
    </row>
    <row r="46" spans="2:161">
      <c r="B46" s="361">
        <f t="shared" si="123"/>
        <v>5</v>
      </c>
      <c r="C46" s="388" t="s">
        <v>2771</v>
      </c>
      <c r="D46" s="396" t="s">
        <v>3491</v>
      </c>
      <c r="E46" s="397"/>
      <c r="F46" s="398">
        <f t="shared" si="78"/>
        <v>6062.8385698808233</v>
      </c>
      <c r="G46" s="398">
        <f t="shared" si="79"/>
        <v>5617.0212765957449</v>
      </c>
      <c r="H46" s="398">
        <f t="shared" si="80"/>
        <v>5789.8158179848324</v>
      </c>
      <c r="I46" s="398">
        <f t="shared" si="81"/>
        <v>6148.429035752979</v>
      </c>
      <c r="J46" s="398">
        <f t="shared" si="82"/>
        <v>7495.124593716143</v>
      </c>
      <c r="K46" s="398">
        <f t="shared" si="83"/>
        <v>8668.4723726977245</v>
      </c>
      <c r="L46" s="398">
        <f t="shared" si="84"/>
        <v>7129.8701298701289</v>
      </c>
      <c r="M46" s="398">
        <f t="shared" si="85"/>
        <v>6599.7109826589594</v>
      </c>
      <c r="N46" s="398">
        <f t="shared" si="86"/>
        <v>6294.6912242686894</v>
      </c>
      <c r="O46" s="398">
        <f t="shared" si="87"/>
        <v>8219.9349945828835</v>
      </c>
      <c r="P46" s="398">
        <f t="shared" si="88"/>
        <v>8169.0140845070428</v>
      </c>
      <c r="Q46" s="398">
        <f t="shared" si="89"/>
        <v>6364.0303358613219</v>
      </c>
      <c r="R46" s="399"/>
      <c r="S46" s="398">
        <f t="shared" si="90"/>
        <v>82558.953418377263</v>
      </c>
      <c r="T46" s="399"/>
      <c r="U46" s="398">
        <f t="shared" si="91"/>
        <v>5895.9913326110509</v>
      </c>
      <c r="V46" s="398">
        <f t="shared" si="92"/>
        <v>5203.3096926713952</v>
      </c>
      <c r="W46" s="398">
        <f t="shared" si="93"/>
        <v>4681.4734561213436</v>
      </c>
      <c r="X46" s="398">
        <f t="shared" si="94"/>
        <v>5188.5157096424709</v>
      </c>
      <c r="Y46" s="398">
        <f t="shared" si="95"/>
        <v>6977.2481040086677</v>
      </c>
      <c r="Z46" s="398">
        <f t="shared" si="96"/>
        <v>8074.7562296858077</v>
      </c>
      <c r="AA46" s="398">
        <f t="shared" si="97"/>
        <v>6728.0606717226437</v>
      </c>
      <c r="AB46" s="398">
        <f t="shared" si="98"/>
        <v>5668.4723726977245</v>
      </c>
      <c r="AC46" s="398">
        <f t="shared" si="99"/>
        <v>7229.6858071505967</v>
      </c>
      <c r="AD46" s="398">
        <f t="shared" si="100"/>
        <v>7656</v>
      </c>
      <c r="AE46" s="398">
        <f t="shared" si="101"/>
        <v>5956</v>
      </c>
      <c r="AF46" s="398">
        <f t="shared" si="102"/>
        <v>5697</v>
      </c>
      <c r="AG46" s="399"/>
      <c r="AH46" s="398">
        <f t="shared" si="103"/>
        <v>74956.513376311705</v>
      </c>
      <c r="AI46" s="399"/>
      <c r="AJ46" s="398">
        <f t="shared" si="104"/>
        <v>3915</v>
      </c>
      <c r="AK46" s="398">
        <f t="shared" si="105"/>
        <v>3702.0000000000005</v>
      </c>
      <c r="AL46" s="398">
        <f t="shared" si="106"/>
        <v>3417</v>
      </c>
      <c r="AM46" s="398">
        <f t="shared" si="107"/>
        <v>2433</v>
      </c>
      <c r="AN46" s="398">
        <f t="shared" si="108"/>
        <v>2849</v>
      </c>
      <c r="AO46" s="398">
        <f t="shared" si="109"/>
        <v>6545.9999999999991</v>
      </c>
      <c r="AP46" s="398">
        <f t="shared" si="110"/>
        <v>4716</v>
      </c>
      <c r="AQ46" s="398">
        <f t="shared" si="111"/>
        <v>2558</v>
      </c>
      <c r="AR46" s="398">
        <f t="shared" si="112"/>
        <v>1659</v>
      </c>
      <c r="AS46" s="398">
        <f t="shared" si="113"/>
        <v>2502</v>
      </c>
      <c r="AT46" s="398">
        <f t="shared" si="114"/>
        <v>3115</v>
      </c>
      <c r="AU46" s="398">
        <f t="shared" si="115"/>
        <v>2925</v>
      </c>
      <c r="AV46" s="399"/>
      <c r="AW46" s="398">
        <f t="shared" si="116"/>
        <v>40337</v>
      </c>
      <c r="AX46" s="400"/>
      <c r="AY46" s="401">
        <f t="shared" si="117"/>
        <v>-2.7519656897784128E-2</v>
      </c>
      <c r="AZ46" s="401">
        <f t="shared" si="117"/>
        <v>-7.3653198653198623E-2</v>
      </c>
      <c r="BA46" s="401">
        <f t="shared" si="117"/>
        <v>-0.19142964071856289</v>
      </c>
      <c r="BB46" s="401">
        <f t="shared" si="117"/>
        <v>-0.15612334801762096</v>
      </c>
      <c r="BC46" s="401">
        <f t="shared" si="117"/>
        <v>-6.9095114194853952E-2</v>
      </c>
      <c r="BD46" s="401">
        <f t="shared" si="117"/>
        <v>-6.8491438570178628E-2</v>
      </c>
      <c r="BE46" s="401">
        <f t="shared" si="117"/>
        <v>-5.6355789211942377E-2</v>
      </c>
      <c r="BF46" s="401">
        <f t="shared" si="117"/>
        <v>-0.14110293805412188</v>
      </c>
      <c r="BG46" s="401">
        <f t="shared" si="117"/>
        <v>0.14853700516351126</v>
      </c>
      <c r="BH46" s="401">
        <f t="shared" si="117"/>
        <v>-6.8605773032819478E-2</v>
      </c>
      <c r="BI46" s="401">
        <f t="shared" si="117"/>
        <v>-0.2709034482758621</v>
      </c>
      <c r="BJ46" s="401">
        <f t="shared" si="117"/>
        <v>-0.10481256384065374</v>
      </c>
      <c r="BL46" s="402">
        <f t="shared" si="118"/>
        <v>-9.2084985665204525E-2</v>
      </c>
      <c r="BN46" s="401">
        <f t="shared" si="119"/>
        <v>-0.33598952590959208</v>
      </c>
      <c r="BO46" s="401">
        <f t="shared" si="119"/>
        <v>-0.28852975920036344</v>
      </c>
      <c r="BP46" s="401">
        <f t="shared" si="119"/>
        <v>-0.27010159685258045</v>
      </c>
      <c r="BQ46" s="401">
        <f t="shared" si="119"/>
        <v>-0.53107976613071628</v>
      </c>
      <c r="BR46" s="401">
        <f t="shared" si="119"/>
        <v>-0.59167282608695659</v>
      </c>
      <c r="BS46" s="401">
        <f t="shared" si="119"/>
        <v>-0.18932537233328878</v>
      </c>
      <c r="BT46" s="401">
        <f t="shared" si="119"/>
        <v>-0.29905507246376811</v>
      </c>
      <c r="BU46" s="401">
        <f t="shared" si="119"/>
        <v>-0.54873203363914369</v>
      </c>
      <c r="BV46" s="401">
        <f t="shared" si="119"/>
        <v>-0.770529447025326</v>
      </c>
      <c r="BW46" s="401">
        <f t="shared" si="119"/>
        <v>-0.67319749216300939</v>
      </c>
      <c r="BX46" s="401">
        <f t="shared" si="119"/>
        <v>-0.47699798522498321</v>
      </c>
      <c r="BY46" s="401">
        <f t="shared" si="119"/>
        <v>-0.48657187993680884</v>
      </c>
      <c r="CA46" s="402">
        <f t="shared" si="120"/>
        <v>-0.46186130886995619</v>
      </c>
      <c r="CC46" s="401">
        <f t="shared" si="121"/>
        <v>-0.51755271622587562</v>
      </c>
      <c r="CE46" s="403">
        <v>146904</v>
      </c>
      <c r="CF46" s="361"/>
      <c r="CG46" s="387">
        <f t="shared" si="122"/>
        <v>0.27458067853836521</v>
      </c>
      <c r="CK46" s="404"/>
      <c r="CL46" s="405">
        <v>5596</v>
      </c>
      <c r="CM46" s="406">
        <v>92.3</v>
      </c>
      <c r="CN46" s="405">
        <v>4752</v>
      </c>
      <c r="CO46" s="406">
        <v>84.6</v>
      </c>
      <c r="CP46" s="405">
        <v>5344</v>
      </c>
      <c r="CQ46" s="406">
        <v>92.3</v>
      </c>
      <c r="CR46" s="405">
        <v>5675</v>
      </c>
      <c r="CS46" s="406">
        <v>92.3</v>
      </c>
      <c r="CT46" s="405">
        <v>6918</v>
      </c>
      <c r="CU46" s="406">
        <v>92.3</v>
      </c>
      <c r="CV46" s="405">
        <v>8001</v>
      </c>
      <c r="CW46" s="406">
        <v>92.3</v>
      </c>
      <c r="CX46" s="405">
        <v>3294</v>
      </c>
      <c r="CY46" s="406">
        <v>46.2</v>
      </c>
      <c r="CZ46" s="405">
        <v>4567</v>
      </c>
      <c r="DA46" s="406">
        <v>69.2</v>
      </c>
      <c r="DB46" s="405">
        <v>5810</v>
      </c>
      <c r="DC46" s="406">
        <v>92.3</v>
      </c>
      <c r="DD46" s="405">
        <v>7587</v>
      </c>
      <c r="DE46" s="406">
        <v>92.3</v>
      </c>
      <c r="DF46" s="405">
        <v>7540</v>
      </c>
      <c r="DG46" s="406">
        <v>92.3</v>
      </c>
      <c r="DH46" s="405">
        <v>5874</v>
      </c>
      <c r="DI46" s="406">
        <v>92.3</v>
      </c>
      <c r="DJ46" s="405">
        <v>5442</v>
      </c>
      <c r="DK46" s="406">
        <v>92.3</v>
      </c>
      <c r="DL46" s="405">
        <v>4402</v>
      </c>
      <c r="DM46" s="406">
        <v>84.6</v>
      </c>
      <c r="DN46" s="405">
        <v>4321</v>
      </c>
      <c r="DO46" s="406">
        <v>92.3</v>
      </c>
      <c r="DP46" s="405">
        <v>4789</v>
      </c>
      <c r="DQ46" s="406">
        <v>92.3</v>
      </c>
      <c r="DR46" s="405">
        <v>6440</v>
      </c>
      <c r="DS46" s="406">
        <v>92.3</v>
      </c>
      <c r="DT46" s="405">
        <v>7453</v>
      </c>
      <c r="DU46" s="406">
        <v>92.3</v>
      </c>
      <c r="DV46" s="405">
        <v>6210</v>
      </c>
      <c r="DW46" s="406">
        <v>92.3</v>
      </c>
      <c r="DX46" s="405">
        <v>5232</v>
      </c>
      <c r="DY46" s="406">
        <v>92.3</v>
      </c>
      <c r="DZ46" s="405">
        <v>6673</v>
      </c>
      <c r="EA46" s="406">
        <v>92.3</v>
      </c>
      <c r="EB46" s="405">
        <v>7656</v>
      </c>
      <c r="EC46" s="406">
        <v>100</v>
      </c>
      <c r="ED46" s="405">
        <v>5956</v>
      </c>
      <c r="EE46" s="406">
        <v>100</v>
      </c>
      <c r="EF46" s="405">
        <v>5697</v>
      </c>
      <c r="EG46" s="406">
        <v>100</v>
      </c>
      <c r="EH46" s="405">
        <v>3915</v>
      </c>
      <c r="EI46" s="406">
        <v>100</v>
      </c>
      <c r="EJ46" s="405">
        <v>3702</v>
      </c>
      <c r="EK46" s="406">
        <v>100</v>
      </c>
      <c r="EL46" s="405">
        <v>3417</v>
      </c>
      <c r="EM46" s="406">
        <v>100</v>
      </c>
      <c r="EN46" s="405">
        <v>2433</v>
      </c>
      <c r="EO46" s="406">
        <v>100</v>
      </c>
      <c r="EP46" s="405">
        <v>2849</v>
      </c>
      <c r="EQ46" s="406">
        <v>100</v>
      </c>
      <c r="ER46" s="405">
        <v>6546</v>
      </c>
      <c r="ES46" s="406">
        <v>100</v>
      </c>
      <c r="ET46" s="405">
        <v>4716</v>
      </c>
      <c r="EU46" s="406">
        <v>100</v>
      </c>
      <c r="EV46" s="405">
        <v>2558</v>
      </c>
      <c r="EW46" s="406">
        <v>100</v>
      </c>
      <c r="EX46" s="405">
        <v>1659</v>
      </c>
      <c r="EY46" s="406">
        <v>100</v>
      </c>
      <c r="EZ46" s="405">
        <v>2502</v>
      </c>
      <c r="FA46" s="406">
        <v>100</v>
      </c>
      <c r="FB46" s="405">
        <v>3115</v>
      </c>
      <c r="FC46" s="406">
        <v>100</v>
      </c>
      <c r="FD46" s="405">
        <v>2925</v>
      </c>
      <c r="FE46" s="406">
        <v>100</v>
      </c>
    </row>
    <row r="47" spans="2:161">
      <c r="B47" s="361">
        <f t="shared" si="123"/>
        <v>6</v>
      </c>
      <c r="C47" s="388" t="s">
        <v>2771</v>
      </c>
      <c r="D47" s="396" t="s">
        <v>3492</v>
      </c>
      <c r="E47" s="397"/>
      <c r="F47" s="398">
        <f t="shared" si="78"/>
        <v>1977.6</v>
      </c>
      <c r="G47" s="398">
        <f t="shared" si="79"/>
        <v>1913.6</v>
      </c>
      <c r="H47" s="398">
        <f t="shared" si="80"/>
        <v>1566.3999999999999</v>
      </c>
      <c r="I47" s="398">
        <f t="shared" si="81"/>
        <v>3464</v>
      </c>
      <c r="J47" s="398">
        <f t="shared" si="82"/>
        <v>3683.2000000000003</v>
      </c>
      <c r="K47" s="398">
        <f t="shared" si="83"/>
        <v>3763.2</v>
      </c>
      <c r="L47" s="398">
        <f t="shared" si="84"/>
        <v>4379.2</v>
      </c>
      <c r="M47" s="398">
        <f t="shared" si="85"/>
        <v>3491.2</v>
      </c>
      <c r="N47" s="398">
        <f t="shared" si="86"/>
        <v>2630.3999999999996</v>
      </c>
      <c r="O47" s="398">
        <f t="shared" si="87"/>
        <v>4235.2</v>
      </c>
      <c r="P47" s="398">
        <f t="shared" si="88"/>
        <v>3857.6</v>
      </c>
      <c r="Q47" s="398">
        <f t="shared" si="89"/>
        <v>2320</v>
      </c>
      <c r="R47" s="399"/>
      <c r="S47" s="398">
        <f t="shared" si="90"/>
        <v>37281.600000000006</v>
      </c>
      <c r="T47" s="399"/>
      <c r="U47" s="398">
        <f t="shared" si="91"/>
        <v>2166.4</v>
      </c>
      <c r="V47" s="398">
        <f t="shared" si="92"/>
        <v>2400</v>
      </c>
      <c r="W47" s="398">
        <f t="shared" si="93"/>
        <v>2144</v>
      </c>
      <c r="X47" s="398">
        <f t="shared" si="94"/>
        <v>2152</v>
      </c>
      <c r="Y47" s="398">
        <f t="shared" si="95"/>
        <v>3137.6</v>
      </c>
      <c r="Z47" s="398">
        <f t="shared" si="96"/>
        <v>5332.8</v>
      </c>
      <c r="AA47" s="398">
        <f t="shared" si="97"/>
        <v>5192</v>
      </c>
      <c r="AB47" s="398">
        <f t="shared" si="98"/>
        <v>4518</v>
      </c>
      <c r="AC47" s="398">
        <f t="shared" si="99"/>
        <v>3135</v>
      </c>
      <c r="AD47" s="398">
        <f t="shared" si="100"/>
        <v>4247</v>
      </c>
      <c r="AE47" s="398">
        <f t="shared" si="101"/>
        <v>3840.9999999999995</v>
      </c>
      <c r="AF47" s="398">
        <f t="shared" si="102"/>
        <v>2502</v>
      </c>
      <c r="AG47" s="399"/>
      <c r="AH47" s="398">
        <f t="shared" si="103"/>
        <v>40767.800000000003</v>
      </c>
      <c r="AI47" s="399"/>
      <c r="AJ47" s="398">
        <f t="shared" si="104"/>
        <v>1889</v>
      </c>
      <c r="AK47" s="398">
        <f t="shared" si="105"/>
        <v>1753</v>
      </c>
      <c r="AL47" s="398">
        <f t="shared" si="106"/>
        <v>1963</v>
      </c>
      <c r="AM47" s="398">
        <f t="shared" si="107"/>
        <v>1716</v>
      </c>
      <c r="AN47" s="398">
        <f t="shared" si="108"/>
        <v>3727.0000000000005</v>
      </c>
      <c r="AO47" s="398">
        <f t="shared" si="109"/>
        <v>2582</v>
      </c>
      <c r="AP47" s="398">
        <f t="shared" si="110"/>
        <v>1222</v>
      </c>
      <c r="AQ47" s="398">
        <f t="shared" si="111"/>
        <v>3224</v>
      </c>
      <c r="AR47" s="398">
        <f t="shared" si="112"/>
        <v>1305</v>
      </c>
      <c r="AS47" s="398">
        <f t="shared" si="113"/>
        <v>1270</v>
      </c>
      <c r="AT47" s="398">
        <f t="shared" si="114"/>
        <v>1468</v>
      </c>
      <c r="AU47" s="398">
        <f t="shared" si="115"/>
        <v>1650</v>
      </c>
      <c r="AV47" s="399"/>
      <c r="AW47" s="398">
        <f t="shared" si="116"/>
        <v>23769</v>
      </c>
      <c r="AX47" s="400"/>
      <c r="AY47" s="401">
        <f t="shared" si="117"/>
        <v>9.5469255663430522E-2</v>
      </c>
      <c r="AZ47" s="401">
        <f t="shared" si="117"/>
        <v>0.25418060200668902</v>
      </c>
      <c r="BA47" s="401">
        <f t="shared" si="117"/>
        <v>0.36874361593462729</v>
      </c>
      <c r="BB47" s="401">
        <f t="shared" si="117"/>
        <v>-0.3787528868360277</v>
      </c>
      <c r="BC47" s="401">
        <f t="shared" si="117"/>
        <v>-0.14813205907906177</v>
      </c>
      <c r="BD47" s="401">
        <f t="shared" si="117"/>
        <v>0.41709183673469402</v>
      </c>
      <c r="BE47" s="401">
        <f t="shared" si="117"/>
        <v>0.18560467665327005</v>
      </c>
      <c r="BF47" s="401">
        <f t="shared" si="117"/>
        <v>0.2941109074243814</v>
      </c>
      <c r="BG47" s="401">
        <f t="shared" si="117"/>
        <v>0.19183394160583958</v>
      </c>
      <c r="BH47" s="401">
        <f t="shared" si="117"/>
        <v>2.7861730260672888E-3</v>
      </c>
      <c r="BI47" s="401">
        <f t="shared" si="117"/>
        <v>-4.3031936955621021E-3</v>
      </c>
      <c r="BJ47" s="401">
        <f t="shared" si="117"/>
        <v>7.844827586206897E-2</v>
      </c>
      <c r="BL47" s="402">
        <f t="shared" si="118"/>
        <v>9.3509935195914246E-2</v>
      </c>
      <c r="BN47" s="401">
        <f t="shared" si="119"/>
        <v>-0.12804652880354508</v>
      </c>
      <c r="BO47" s="401">
        <f t="shared" si="119"/>
        <v>-0.26958333333333334</v>
      </c>
      <c r="BP47" s="401">
        <f t="shared" si="119"/>
        <v>-8.4421641791044777E-2</v>
      </c>
      <c r="BQ47" s="401">
        <f t="shared" si="119"/>
        <v>-0.20260223048327136</v>
      </c>
      <c r="BR47" s="401">
        <f t="shared" si="119"/>
        <v>0.18785058643549227</v>
      </c>
      <c r="BS47" s="401">
        <f t="shared" si="119"/>
        <v>-0.51582658265826586</v>
      </c>
      <c r="BT47" s="401">
        <f t="shared" si="119"/>
        <v>-0.76463790446841295</v>
      </c>
      <c r="BU47" s="401">
        <f t="shared" si="119"/>
        <v>-0.28640991589198761</v>
      </c>
      <c r="BV47" s="401">
        <f t="shared" si="119"/>
        <v>-0.58373205741626799</v>
      </c>
      <c r="BW47" s="401">
        <f t="shared" si="119"/>
        <v>-0.70096538733223457</v>
      </c>
      <c r="BX47" s="401">
        <f t="shared" si="119"/>
        <v>-0.61780786253579789</v>
      </c>
      <c r="BY47" s="401">
        <f t="shared" si="119"/>
        <v>-0.34052757793764987</v>
      </c>
      <c r="CA47" s="402">
        <f t="shared" si="120"/>
        <v>-0.41696633127124844</v>
      </c>
      <c r="CC47" s="401">
        <f t="shared" si="121"/>
        <v>-0.1656553398058252</v>
      </c>
      <c r="CE47" s="403">
        <v>111758</v>
      </c>
      <c r="CF47" s="361"/>
      <c r="CG47" s="387">
        <f t="shared" si="122"/>
        <v>0.21268276096565794</v>
      </c>
      <c r="CK47" s="404"/>
      <c r="CL47" s="405">
        <v>1236</v>
      </c>
      <c r="CM47" s="406">
        <v>62.5</v>
      </c>
      <c r="CN47" s="405">
        <v>1196</v>
      </c>
      <c r="CO47" s="406">
        <v>62.5</v>
      </c>
      <c r="CP47" s="405">
        <v>979</v>
      </c>
      <c r="CQ47" s="406">
        <v>62.5</v>
      </c>
      <c r="CR47" s="405">
        <v>2165</v>
      </c>
      <c r="CS47" s="406">
        <v>62.5</v>
      </c>
      <c r="CT47" s="405">
        <v>2302</v>
      </c>
      <c r="CU47" s="406">
        <v>62.5</v>
      </c>
      <c r="CV47" s="405">
        <v>2352</v>
      </c>
      <c r="CW47" s="406">
        <v>62.5</v>
      </c>
      <c r="CX47" s="405">
        <v>2737</v>
      </c>
      <c r="CY47" s="406">
        <v>62.5</v>
      </c>
      <c r="CZ47" s="405">
        <v>2182</v>
      </c>
      <c r="DA47" s="406">
        <v>62.5</v>
      </c>
      <c r="DB47" s="405">
        <v>1644</v>
      </c>
      <c r="DC47" s="406">
        <v>62.5</v>
      </c>
      <c r="DD47" s="405">
        <v>2647</v>
      </c>
      <c r="DE47" s="406">
        <v>62.5</v>
      </c>
      <c r="DF47" s="405">
        <v>2411</v>
      </c>
      <c r="DG47" s="406">
        <v>62.5</v>
      </c>
      <c r="DH47" s="405">
        <v>1450</v>
      </c>
      <c r="DI47" s="406">
        <v>62.5</v>
      </c>
      <c r="DJ47" s="405">
        <v>1354</v>
      </c>
      <c r="DK47" s="406">
        <v>62.5</v>
      </c>
      <c r="DL47" s="405">
        <v>1500</v>
      </c>
      <c r="DM47" s="406">
        <v>62.5</v>
      </c>
      <c r="DN47" s="405">
        <v>1340</v>
      </c>
      <c r="DO47" s="406">
        <v>62.5</v>
      </c>
      <c r="DP47" s="405">
        <v>1345</v>
      </c>
      <c r="DQ47" s="406">
        <v>62.5</v>
      </c>
      <c r="DR47" s="405">
        <v>1961</v>
      </c>
      <c r="DS47" s="406">
        <v>62.5</v>
      </c>
      <c r="DT47" s="405">
        <v>3333</v>
      </c>
      <c r="DU47" s="406">
        <v>62.5</v>
      </c>
      <c r="DV47" s="405">
        <v>5192</v>
      </c>
      <c r="DW47" s="406">
        <v>100</v>
      </c>
      <c r="DX47" s="405">
        <v>4518</v>
      </c>
      <c r="DY47" s="406">
        <v>100</v>
      </c>
      <c r="DZ47" s="405">
        <v>3135</v>
      </c>
      <c r="EA47" s="406">
        <v>100</v>
      </c>
      <c r="EB47" s="405">
        <v>4247</v>
      </c>
      <c r="EC47" s="406">
        <v>100</v>
      </c>
      <c r="ED47" s="405">
        <v>3841</v>
      </c>
      <c r="EE47" s="406">
        <v>100</v>
      </c>
      <c r="EF47" s="405">
        <v>2502</v>
      </c>
      <c r="EG47" s="406">
        <v>100</v>
      </c>
      <c r="EH47" s="405">
        <v>1889</v>
      </c>
      <c r="EI47" s="406">
        <v>100</v>
      </c>
      <c r="EJ47" s="405">
        <v>1753</v>
      </c>
      <c r="EK47" s="406">
        <v>100</v>
      </c>
      <c r="EL47" s="405">
        <v>1963</v>
      </c>
      <c r="EM47" s="406">
        <v>100</v>
      </c>
      <c r="EN47" s="405">
        <v>1716</v>
      </c>
      <c r="EO47" s="406">
        <v>100</v>
      </c>
      <c r="EP47" s="405">
        <v>3727</v>
      </c>
      <c r="EQ47" s="406">
        <v>100</v>
      </c>
      <c r="ER47" s="405">
        <v>2582</v>
      </c>
      <c r="ES47" s="406">
        <v>100</v>
      </c>
      <c r="ET47" s="405">
        <v>1222</v>
      </c>
      <c r="EU47" s="406">
        <v>100</v>
      </c>
      <c r="EV47" s="405">
        <v>3224</v>
      </c>
      <c r="EW47" s="406">
        <v>100</v>
      </c>
      <c r="EX47" s="405">
        <v>1305</v>
      </c>
      <c r="EY47" s="406">
        <v>100</v>
      </c>
      <c r="EZ47" s="405">
        <v>1270</v>
      </c>
      <c r="FA47" s="406">
        <v>100</v>
      </c>
      <c r="FB47" s="405">
        <v>1468</v>
      </c>
      <c r="FC47" s="406">
        <v>100</v>
      </c>
      <c r="FD47" s="405">
        <v>1650</v>
      </c>
      <c r="FE47" s="406">
        <v>100</v>
      </c>
    </row>
    <row r="48" spans="2:161">
      <c r="B48" s="361">
        <f t="shared" si="123"/>
        <v>7</v>
      </c>
      <c r="C48" s="388" t="s">
        <v>2771</v>
      </c>
      <c r="D48" s="396" t="s">
        <v>3493</v>
      </c>
      <c r="E48" s="397"/>
      <c r="F48" s="398">
        <f t="shared" si="78"/>
        <v>5718.666666666667</v>
      </c>
      <c r="G48" s="398">
        <f t="shared" si="79"/>
        <v>4698.6469864698647</v>
      </c>
      <c r="H48" s="398">
        <f t="shared" si="80"/>
        <v>4277.6162790697672</v>
      </c>
      <c r="I48" s="398">
        <f t="shared" si="81"/>
        <v>4502.6666666666661</v>
      </c>
      <c r="J48" s="398">
        <f t="shared" si="82"/>
        <v>6341.997439180539</v>
      </c>
      <c r="K48" s="398">
        <f t="shared" si="83"/>
        <v>4373.333333333333</v>
      </c>
      <c r="L48" s="398">
        <f t="shared" si="84"/>
        <v>4684.2837273991645</v>
      </c>
      <c r="M48" s="398">
        <f t="shared" si="85"/>
        <v>4246.2686567164183</v>
      </c>
      <c r="N48" s="398">
        <f t="shared" si="86"/>
        <v>5317.7142857142853</v>
      </c>
      <c r="O48" s="398">
        <f t="shared" si="87"/>
        <v>9428.9099526066329</v>
      </c>
      <c r="P48" s="398">
        <f t="shared" si="88"/>
        <v>8716.2726008344926</v>
      </c>
      <c r="Q48" s="398">
        <f t="shared" si="89"/>
        <v>5533.1125827814576</v>
      </c>
      <c r="R48" s="399"/>
      <c r="S48" s="398">
        <f t="shared" si="90"/>
        <v>67839.489177439289</v>
      </c>
      <c r="T48" s="399"/>
      <c r="U48" s="398">
        <f t="shared" si="91"/>
        <v>3852.0971302428256</v>
      </c>
      <c r="V48" s="398">
        <f t="shared" si="92"/>
        <v>2250.666666666667</v>
      </c>
      <c r="W48" s="398">
        <f t="shared" si="93"/>
        <v>2511.7270788912583</v>
      </c>
      <c r="X48" s="398">
        <f t="shared" si="94"/>
        <v>2606.6098081023456</v>
      </c>
      <c r="Y48" s="398">
        <f t="shared" si="95"/>
        <v>3672.7078891257997</v>
      </c>
      <c r="Z48" s="398">
        <f t="shared" si="96"/>
        <v>2845.415778251599</v>
      </c>
      <c r="AA48" s="398">
        <f t="shared" si="97"/>
        <v>3029.7142857142853</v>
      </c>
      <c r="AB48" s="398">
        <f t="shared" si="98"/>
        <v>2623.6673773987204</v>
      </c>
      <c r="AC48" s="398">
        <f t="shared" si="99"/>
        <v>3766.004415011038</v>
      </c>
      <c r="AD48" s="398">
        <f t="shared" si="100"/>
        <v>4481.8763326226008</v>
      </c>
      <c r="AE48" s="398">
        <f t="shared" si="101"/>
        <v>3771</v>
      </c>
      <c r="AF48" s="398">
        <f t="shared" si="102"/>
        <v>4446.8524251805984</v>
      </c>
      <c r="AG48" s="399"/>
      <c r="AH48" s="398">
        <f t="shared" si="103"/>
        <v>39858.339187207741</v>
      </c>
      <c r="AI48" s="399"/>
      <c r="AJ48" s="398">
        <f t="shared" si="104"/>
        <v>4114.7902869757172</v>
      </c>
      <c r="AK48" s="398">
        <f t="shared" si="105"/>
        <v>2974</v>
      </c>
      <c r="AL48" s="398">
        <f t="shared" si="106"/>
        <v>3772.9999999999995</v>
      </c>
      <c r="AM48" s="398">
        <f t="shared" si="107"/>
        <v>3117</v>
      </c>
      <c r="AN48" s="398">
        <f t="shared" si="108"/>
        <v>15403.508771929824</v>
      </c>
      <c r="AO48" s="398">
        <f t="shared" si="109"/>
        <v>20362</v>
      </c>
      <c r="AP48" s="398">
        <f t="shared" si="110"/>
        <v>20212</v>
      </c>
      <c r="AQ48" s="398">
        <f t="shared" si="111"/>
        <v>17636.865342163357</v>
      </c>
      <c r="AR48" s="398">
        <f t="shared" si="112"/>
        <v>13883.000000000002</v>
      </c>
      <c r="AS48" s="398">
        <f t="shared" si="113"/>
        <v>12265</v>
      </c>
      <c r="AT48" s="398">
        <f t="shared" si="114"/>
        <v>16414</v>
      </c>
      <c r="AU48" s="398">
        <f t="shared" si="115"/>
        <v>20001.031991744065</v>
      </c>
      <c r="AV48" s="399"/>
      <c r="AW48" s="398">
        <f t="shared" si="116"/>
        <v>150156.19639281297</v>
      </c>
      <c r="AX48" s="400"/>
      <c r="AY48" s="401">
        <f t="shared" si="117"/>
        <v>-0.32639942931169991</v>
      </c>
      <c r="AZ48" s="401">
        <f t="shared" si="117"/>
        <v>-0.52099685863874334</v>
      </c>
      <c r="BA48" s="401">
        <f t="shared" si="117"/>
        <v>-0.41282085277703506</v>
      </c>
      <c r="BB48" s="401">
        <f t="shared" si="117"/>
        <v>-0.42109642994469665</v>
      </c>
      <c r="BC48" s="401">
        <f t="shared" si="117"/>
        <v>-0.42089098515934487</v>
      </c>
      <c r="BD48" s="401">
        <f t="shared" si="117"/>
        <v>-0.34937139216807944</v>
      </c>
      <c r="BE48" s="401">
        <f t="shared" si="117"/>
        <v>-0.3532171700033932</v>
      </c>
      <c r="BF48" s="401">
        <f t="shared" si="117"/>
        <v>-0.38212402711523991</v>
      </c>
      <c r="BG48" s="401">
        <f t="shared" si="117"/>
        <v>-0.29180015836349488</v>
      </c>
      <c r="BH48" s="401">
        <f t="shared" si="117"/>
        <v>-0.52466654627626585</v>
      </c>
      <c r="BI48" s="401">
        <f t="shared" si="117"/>
        <v>-0.56736093824796552</v>
      </c>
      <c r="BJ48" s="401">
        <f t="shared" si="117"/>
        <v>-0.19631990879441019</v>
      </c>
      <c r="BL48" s="402">
        <f t="shared" si="118"/>
        <v>-0.41246109499799954</v>
      </c>
      <c r="BN48" s="401">
        <f t="shared" si="119"/>
        <v>6.8194842406876718E-2</v>
      </c>
      <c r="BO48" s="401">
        <f t="shared" si="119"/>
        <v>0.32138625592417042</v>
      </c>
      <c r="BP48" s="401">
        <f t="shared" si="119"/>
        <v>0.50215365025466852</v>
      </c>
      <c r="BQ48" s="401">
        <f t="shared" si="119"/>
        <v>0.19580613496932506</v>
      </c>
      <c r="BR48" s="401">
        <f t="shared" si="119"/>
        <v>3.1940468006009217</v>
      </c>
      <c r="BS48" s="401">
        <f t="shared" si="119"/>
        <v>6.1560719370550778</v>
      </c>
      <c r="BT48" s="401">
        <f t="shared" si="119"/>
        <v>5.6712561297623543</v>
      </c>
      <c r="BU48" s="401">
        <f t="shared" si="119"/>
        <v>5.7222184847416626</v>
      </c>
      <c r="BV48" s="401">
        <f t="shared" si="119"/>
        <v>2.6864003516998824</v>
      </c>
      <c r="BW48" s="401">
        <f t="shared" si="119"/>
        <v>1.7365770694576597</v>
      </c>
      <c r="BX48" s="401">
        <f t="shared" si="119"/>
        <v>3.3526915937417132</v>
      </c>
      <c r="BY48" s="401">
        <f t="shared" si="119"/>
        <v>3.497795312137387</v>
      </c>
      <c r="CA48" s="402">
        <f t="shared" si="120"/>
        <v>2.7672466905245403</v>
      </c>
      <c r="CC48" s="401">
        <f t="shared" si="121"/>
        <v>2.4974991825152828</v>
      </c>
      <c r="CE48" s="403">
        <v>190516</v>
      </c>
      <c r="CF48" s="361"/>
      <c r="CG48" s="387">
        <f t="shared" si="122"/>
        <v>0.788155306603188</v>
      </c>
      <c r="CK48" s="404"/>
      <c r="CL48" s="405">
        <v>4289</v>
      </c>
      <c r="CM48" s="406">
        <v>75</v>
      </c>
      <c r="CN48" s="405">
        <v>3820</v>
      </c>
      <c r="CO48" s="406">
        <v>81.3</v>
      </c>
      <c r="CP48" s="405">
        <v>2943</v>
      </c>
      <c r="CQ48" s="406">
        <v>68.8</v>
      </c>
      <c r="CR48" s="405">
        <v>3377</v>
      </c>
      <c r="CS48" s="406">
        <v>75</v>
      </c>
      <c r="CT48" s="405">
        <v>4953.1000000000004</v>
      </c>
      <c r="CU48" s="406">
        <v>78.099999999999994</v>
      </c>
      <c r="CV48" s="405">
        <v>3280</v>
      </c>
      <c r="CW48" s="406">
        <v>75</v>
      </c>
      <c r="CX48" s="405">
        <v>3368</v>
      </c>
      <c r="CY48" s="406">
        <v>71.900000000000006</v>
      </c>
      <c r="CZ48" s="405">
        <v>3983</v>
      </c>
      <c r="DA48" s="406">
        <v>93.8</v>
      </c>
      <c r="DB48" s="405">
        <v>4653</v>
      </c>
      <c r="DC48" s="406">
        <v>87.5</v>
      </c>
      <c r="DD48" s="405">
        <v>7958</v>
      </c>
      <c r="DE48" s="406">
        <v>84.4</v>
      </c>
      <c r="DF48" s="405">
        <v>6267</v>
      </c>
      <c r="DG48" s="406">
        <v>71.900000000000006</v>
      </c>
      <c r="DH48" s="405">
        <v>5013</v>
      </c>
      <c r="DI48" s="406">
        <v>90.6</v>
      </c>
      <c r="DJ48" s="405">
        <v>3490</v>
      </c>
      <c r="DK48" s="406">
        <v>90.6</v>
      </c>
      <c r="DL48" s="405">
        <v>1688</v>
      </c>
      <c r="DM48" s="406">
        <v>75</v>
      </c>
      <c r="DN48" s="405">
        <v>2356</v>
      </c>
      <c r="DO48" s="406">
        <v>93.8</v>
      </c>
      <c r="DP48" s="405">
        <v>2445</v>
      </c>
      <c r="DQ48" s="406">
        <v>93.8</v>
      </c>
      <c r="DR48" s="405">
        <v>3445</v>
      </c>
      <c r="DS48" s="406">
        <v>93.8</v>
      </c>
      <c r="DT48" s="405">
        <v>2669</v>
      </c>
      <c r="DU48" s="406">
        <v>93.8</v>
      </c>
      <c r="DV48" s="405">
        <v>2651</v>
      </c>
      <c r="DW48" s="406">
        <v>87.5</v>
      </c>
      <c r="DX48" s="405">
        <v>2461</v>
      </c>
      <c r="DY48" s="406">
        <v>93.8</v>
      </c>
      <c r="DZ48" s="405">
        <v>3412</v>
      </c>
      <c r="EA48" s="406">
        <v>90.6</v>
      </c>
      <c r="EB48" s="405">
        <v>4204</v>
      </c>
      <c r="EC48" s="406">
        <v>93.8</v>
      </c>
      <c r="ED48" s="405">
        <v>3771</v>
      </c>
      <c r="EE48" s="406">
        <v>100</v>
      </c>
      <c r="EF48" s="405">
        <v>4309</v>
      </c>
      <c r="EG48" s="406">
        <v>96.9</v>
      </c>
      <c r="EH48" s="405">
        <v>3728</v>
      </c>
      <c r="EI48" s="406">
        <v>90.6</v>
      </c>
      <c r="EJ48" s="405">
        <v>2974</v>
      </c>
      <c r="EK48" s="406">
        <v>100</v>
      </c>
      <c r="EL48" s="405">
        <v>3773</v>
      </c>
      <c r="EM48" s="406">
        <v>100</v>
      </c>
      <c r="EN48" s="405">
        <v>3117</v>
      </c>
      <c r="EO48" s="406">
        <v>100</v>
      </c>
      <c r="EP48" s="405">
        <v>14926</v>
      </c>
      <c r="EQ48" s="406">
        <v>96.9</v>
      </c>
      <c r="ER48" s="405">
        <v>20362</v>
      </c>
      <c r="ES48" s="406">
        <v>100</v>
      </c>
      <c r="ET48" s="405">
        <v>20212</v>
      </c>
      <c r="EU48" s="406">
        <v>100</v>
      </c>
      <c r="EV48" s="405">
        <v>15979</v>
      </c>
      <c r="EW48" s="406">
        <v>90.6</v>
      </c>
      <c r="EX48" s="405">
        <v>13883</v>
      </c>
      <c r="EY48" s="406">
        <v>100</v>
      </c>
      <c r="EZ48" s="405">
        <v>12265</v>
      </c>
      <c r="FA48" s="406">
        <v>100</v>
      </c>
      <c r="FB48" s="405">
        <v>16414</v>
      </c>
      <c r="FC48" s="406">
        <v>100</v>
      </c>
      <c r="FD48" s="405">
        <v>19381</v>
      </c>
      <c r="FE48" s="406">
        <v>96.9</v>
      </c>
    </row>
    <row r="49" spans="2:161">
      <c r="B49" s="361">
        <f t="shared" si="123"/>
        <v>8</v>
      </c>
      <c r="C49" s="388" t="s">
        <v>2771</v>
      </c>
      <c r="D49" s="396" t="s">
        <v>3494</v>
      </c>
      <c r="E49" s="397"/>
      <c r="F49" s="398">
        <f t="shared" si="78"/>
        <v>5423.2456140350878</v>
      </c>
      <c r="G49" s="398">
        <f t="shared" si="79"/>
        <v>4870.1456310679614</v>
      </c>
      <c r="H49" s="398">
        <f t="shared" si="80"/>
        <v>7483.6272040302265</v>
      </c>
      <c r="I49" s="398">
        <f t="shared" si="81"/>
        <v>7196.6019417475718</v>
      </c>
      <c r="J49" s="398">
        <f t="shared" si="82"/>
        <v>12160.19417475728</v>
      </c>
      <c r="K49" s="398">
        <f t="shared" si="83"/>
        <v>21705.103969754255</v>
      </c>
      <c r="L49" s="398">
        <f t="shared" si="84"/>
        <v>11257.369614512472</v>
      </c>
      <c r="M49" s="398">
        <f t="shared" si="85"/>
        <v>6417.7631578947367</v>
      </c>
      <c r="N49" s="398">
        <f t="shared" si="86"/>
        <v>9670.5744431418516</v>
      </c>
      <c r="O49" s="398">
        <f t="shared" si="87"/>
        <v>14829.968119022316</v>
      </c>
      <c r="P49" s="398">
        <f t="shared" si="88"/>
        <v>12879.914984059511</v>
      </c>
      <c r="Q49" s="398">
        <f t="shared" si="89"/>
        <v>5384.8684210526317</v>
      </c>
      <c r="R49" s="399"/>
      <c r="S49" s="398">
        <f t="shared" si="90"/>
        <v>119279.37727507589</v>
      </c>
      <c r="T49" s="399"/>
      <c r="U49" s="398">
        <f t="shared" si="91"/>
        <v>5118.4210526315792</v>
      </c>
      <c r="V49" s="398">
        <f t="shared" si="92"/>
        <v>3961.6228070175439</v>
      </c>
      <c r="W49" s="398">
        <f t="shared" si="93"/>
        <v>3653.5600425079706</v>
      </c>
      <c r="X49" s="398">
        <f t="shared" si="94"/>
        <v>4539.8512221041447</v>
      </c>
      <c r="Y49" s="398">
        <f t="shared" si="95"/>
        <v>7232.7311370882044</v>
      </c>
      <c r="Z49" s="398">
        <f t="shared" si="96"/>
        <v>6869.287991498406</v>
      </c>
      <c r="AA49" s="398">
        <f t="shared" si="97"/>
        <v>5505.8448459086076</v>
      </c>
      <c r="AB49" s="398">
        <f t="shared" si="98"/>
        <v>4002.1929824561403</v>
      </c>
      <c r="AC49" s="398">
        <f t="shared" si="99"/>
        <v>3955.3666312433584</v>
      </c>
      <c r="AD49" s="398">
        <f t="shared" si="100"/>
        <v>7928.7991498405954</v>
      </c>
      <c r="AE49" s="398">
        <f t="shared" si="101"/>
        <v>8722.6354941551544</v>
      </c>
      <c r="AF49" s="398">
        <f t="shared" si="102"/>
        <v>9691.8172157279496</v>
      </c>
      <c r="AG49" s="399"/>
      <c r="AH49" s="398">
        <f t="shared" si="103"/>
        <v>71182.130572179653</v>
      </c>
      <c r="AI49" s="399"/>
      <c r="AJ49" s="398">
        <f t="shared" si="104"/>
        <v>6910.0877192982452</v>
      </c>
      <c r="AK49" s="398">
        <f t="shared" si="105"/>
        <v>5516.4718384697135</v>
      </c>
      <c r="AL49" s="398">
        <f t="shared" si="106"/>
        <v>7144.7368421052633</v>
      </c>
      <c r="AM49" s="398">
        <f t="shared" si="107"/>
        <v>6153.028692879916</v>
      </c>
      <c r="AN49" s="398">
        <f t="shared" si="108"/>
        <v>17617.428267800213</v>
      </c>
      <c r="AO49" s="398">
        <f t="shared" si="109"/>
        <v>23379.383634431459</v>
      </c>
      <c r="AP49" s="398">
        <f t="shared" si="110"/>
        <v>19592.173017507725</v>
      </c>
      <c r="AQ49" s="398">
        <f t="shared" si="111"/>
        <v>17166.666666666664</v>
      </c>
      <c r="AR49" s="398">
        <f t="shared" si="112"/>
        <v>12658.084449021628</v>
      </c>
      <c r="AS49" s="398">
        <f t="shared" si="113"/>
        <v>12381.050463439753</v>
      </c>
      <c r="AT49" s="398">
        <f t="shared" si="114"/>
        <v>10570.545829042225</v>
      </c>
      <c r="AU49" s="398">
        <f t="shared" si="115"/>
        <v>8251.0964912280706</v>
      </c>
      <c r="AV49" s="399"/>
      <c r="AW49" s="398">
        <f t="shared" si="116"/>
        <v>147340.75391189088</v>
      </c>
      <c r="AX49" s="400"/>
      <c r="AY49" s="401">
        <f t="shared" si="117"/>
        <v>-5.6207035988677684E-2</v>
      </c>
      <c r="AZ49" s="401">
        <f t="shared" si="117"/>
        <v>-0.18654941615189236</v>
      </c>
      <c r="BA49" s="401">
        <f t="shared" si="117"/>
        <v>-0.5117928856022671</v>
      </c>
      <c r="BB49" s="401">
        <f t="shared" si="117"/>
        <v>-0.36916738498923851</v>
      </c>
      <c r="BC49" s="401">
        <f t="shared" si="117"/>
        <v>-0.40521252924544099</v>
      </c>
      <c r="BD49" s="401">
        <f t="shared" si="117"/>
        <v>-0.68351738830320008</v>
      </c>
      <c r="BE49" s="401">
        <f t="shared" si="117"/>
        <v>-0.51091195950333457</v>
      </c>
      <c r="BF49" s="401">
        <f t="shared" si="117"/>
        <v>-0.37638817700324617</v>
      </c>
      <c r="BG49" s="401">
        <f t="shared" si="117"/>
        <v>-0.590989485216319</v>
      </c>
      <c r="BH49" s="401">
        <f t="shared" si="117"/>
        <v>-0.46535292010032242</v>
      </c>
      <c r="BI49" s="401">
        <f t="shared" si="117"/>
        <v>-0.32277227722772273</v>
      </c>
      <c r="BJ49" s="401">
        <f t="shared" si="117"/>
        <v>0.79982433328118308</v>
      </c>
      <c r="BL49" s="402">
        <f t="shared" si="118"/>
        <v>-0.40323187294964558</v>
      </c>
      <c r="BN49" s="401">
        <f t="shared" si="119"/>
        <v>0.3500428449014566</v>
      </c>
      <c r="BO49" s="401">
        <f t="shared" si="119"/>
        <v>0.39247780699816737</v>
      </c>
      <c r="BP49" s="401">
        <f t="shared" si="119"/>
        <v>0.95555479011665279</v>
      </c>
      <c r="BQ49" s="401">
        <f t="shared" si="119"/>
        <v>0.35533707865168557</v>
      </c>
      <c r="BR49" s="401">
        <f t="shared" si="119"/>
        <v>1.4357919482809285</v>
      </c>
      <c r="BS49" s="401">
        <f t="shared" si="119"/>
        <v>2.403465346534654</v>
      </c>
      <c r="BT49" s="401">
        <f t="shared" si="119"/>
        <v>2.5584317331547521</v>
      </c>
      <c r="BU49" s="401">
        <f t="shared" si="119"/>
        <v>3.28931506849315</v>
      </c>
      <c r="BV49" s="401">
        <f t="shared" si="119"/>
        <v>2.2002303778961179</v>
      </c>
      <c r="BW49" s="401">
        <f t="shared" si="119"/>
        <v>0.56152908270966451</v>
      </c>
      <c r="BX49" s="401">
        <f t="shared" si="119"/>
        <v>0.21185229350983592</v>
      </c>
      <c r="BY49" s="401">
        <f t="shared" si="119"/>
        <v>-0.14865331159587566</v>
      </c>
      <c r="CA49" s="402">
        <f t="shared" si="120"/>
        <v>1.0699121075406044</v>
      </c>
      <c r="CC49" s="401">
        <f t="shared" si="121"/>
        <v>0.52143145976546712</v>
      </c>
      <c r="CE49" s="403">
        <v>368786</v>
      </c>
      <c r="CF49" s="361"/>
      <c r="CG49" s="387">
        <f t="shared" si="122"/>
        <v>0.39952914132285627</v>
      </c>
      <c r="CK49" s="404"/>
      <c r="CL49" s="405">
        <v>4946</v>
      </c>
      <c r="CM49" s="406">
        <v>91.2</v>
      </c>
      <c r="CN49" s="405">
        <v>4013</v>
      </c>
      <c r="CO49" s="406">
        <v>82.4</v>
      </c>
      <c r="CP49" s="405">
        <v>5942</v>
      </c>
      <c r="CQ49" s="406">
        <v>79.400000000000006</v>
      </c>
      <c r="CR49" s="405">
        <v>5930</v>
      </c>
      <c r="CS49" s="406">
        <v>82.4</v>
      </c>
      <c r="CT49" s="405">
        <v>10020</v>
      </c>
      <c r="CU49" s="406">
        <v>82.4</v>
      </c>
      <c r="CV49" s="405">
        <v>11482</v>
      </c>
      <c r="CW49" s="406">
        <v>52.9</v>
      </c>
      <c r="CX49" s="405">
        <v>9929</v>
      </c>
      <c r="CY49" s="406">
        <v>88.2</v>
      </c>
      <c r="CZ49" s="405">
        <v>5853</v>
      </c>
      <c r="DA49" s="406">
        <v>91.2</v>
      </c>
      <c r="DB49" s="405">
        <v>8249</v>
      </c>
      <c r="DC49" s="406">
        <v>85.3</v>
      </c>
      <c r="DD49" s="405">
        <v>13955</v>
      </c>
      <c r="DE49" s="406">
        <v>94.1</v>
      </c>
      <c r="DF49" s="405">
        <v>12120</v>
      </c>
      <c r="DG49" s="406">
        <v>94.1</v>
      </c>
      <c r="DH49" s="405">
        <v>4911</v>
      </c>
      <c r="DI49" s="406">
        <v>91.2</v>
      </c>
      <c r="DJ49" s="405">
        <v>4668</v>
      </c>
      <c r="DK49" s="406">
        <v>91.2</v>
      </c>
      <c r="DL49" s="405">
        <v>3613</v>
      </c>
      <c r="DM49" s="406">
        <v>91.2</v>
      </c>
      <c r="DN49" s="405">
        <v>3438</v>
      </c>
      <c r="DO49" s="406">
        <v>94.1</v>
      </c>
      <c r="DP49" s="405">
        <v>4272</v>
      </c>
      <c r="DQ49" s="406">
        <v>94.1</v>
      </c>
      <c r="DR49" s="405">
        <v>6806</v>
      </c>
      <c r="DS49" s="406">
        <v>94.1</v>
      </c>
      <c r="DT49" s="405">
        <v>6464</v>
      </c>
      <c r="DU49" s="406">
        <v>94.1</v>
      </c>
      <c r="DV49" s="405">
        <v>5181</v>
      </c>
      <c r="DW49" s="406">
        <v>94.1</v>
      </c>
      <c r="DX49" s="405">
        <v>3650</v>
      </c>
      <c r="DY49" s="406">
        <v>91.2</v>
      </c>
      <c r="DZ49" s="405">
        <v>3722</v>
      </c>
      <c r="EA49" s="406">
        <v>94.1</v>
      </c>
      <c r="EB49" s="405">
        <v>7461</v>
      </c>
      <c r="EC49" s="406">
        <v>94.1</v>
      </c>
      <c r="ED49" s="405">
        <v>8208</v>
      </c>
      <c r="EE49" s="406">
        <v>94.1</v>
      </c>
      <c r="EF49" s="405">
        <v>9120</v>
      </c>
      <c r="EG49" s="406">
        <v>94.1</v>
      </c>
      <c r="EH49" s="405">
        <v>6302</v>
      </c>
      <c r="EI49" s="406">
        <v>91.2</v>
      </c>
      <c r="EJ49" s="405">
        <v>5191</v>
      </c>
      <c r="EK49" s="406">
        <v>94.1</v>
      </c>
      <c r="EL49" s="405">
        <v>6516</v>
      </c>
      <c r="EM49" s="406">
        <v>91.2</v>
      </c>
      <c r="EN49" s="405">
        <v>5790</v>
      </c>
      <c r="EO49" s="406">
        <v>94.1</v>
      </c>
      <c r="EP49" s="405">
        <v>16578</v>
      </c>
      <c r="EQ49" s="406">
        <v>94.1</v>
      </c>
      <c r="ER49" s="405">
        <v>22000</v>
      </c>
      <c r="ES49" s="406">
        <v>94.1</v>
      </c>
      <c r="ET49" s="405">
        <v>19024</v>
      </c>
      <c r="EU49" s="406">
        <v>97.1</v>
      </c>
      <c r="EV49" s="405">
        <v>15141</v>
      </c>
      <c r="EW49" s="406">
        <v>88.2</v>
      </c>
      <c r="EX49" s="405">
        <v>12291</v>
      </c>
      <c r="EY49" s="406">
        <v>97.1</v>
      </c>
      <c r="EZ49" s="405">
        <v>12022</v>
      </c>
      <c r="FA49" s="406">
        <v>97.1</v>
      </c>
      <c r="FB49" s="405">
        <v>10264</v>
      </c>
      <c r="FC49" s="406">
        <v>97.1</v>
      </c>
      <c r="FD49" s="405">
        <v>7525</v>
      </c>
      <c r="FE49" s="406">
        <v>91.2</v>
      </c>
    </row>
    <row r="50" spans="2:161">
      <c r="B50" s="361">
        <f t="shared" si="123"/>
        <v>9</v>
      </c>
      <c r="C50" s="388" t="s">
        <v>2771</v>
      </c>
      <c r="D50" s="396" t="s">
        <v>3495</v>
      </c>
      <c r="E50" s="397"/>
      <c r="F50" s="398">
        <f t="shared" si="78"/>
        <v>34388.67924528302</v>
      </c>
      <c r="G50" s="398">
        <f t="shared" si="79"/>
        <v>22019.384264538199</v>
      </c>
      <c r="H50" s="398">
        <f t="shared" si="80"/>
        <v>26433.090024330897</v>
      </c>
      <c r="I50" s="398">
        <f t="shared" si="81"/>
        <v>33186.131386861314</v>
      </c>
      <c r="J50" s="398">
        <f t="shared" si="82"/>
        <v>46042.189281641957</v>
      </c>
      <c r="K50" s="398">
        <f t="shared" si="83"/>
        <v>35412.291933418695</v>
      </c>
      <c r="L50" s="398">
        <f t="shared" si="84"/>
        <v>77297.055057618447</v>
      </c>
      <c r="M50" s="398">
        <f t="shared" si="85"/>
        <v>57369.146005509654</v>
      </c>
      <c r="N50" s="398">
        <f t="shared" si="86"/>
        <v>36871.62162162162</v>
      </c>
      <c r="O50" s="398">
        <f t="shared" si="87"/>
        <v>35156.698564593302</v>
      </c>
      <c r="P50" s="398">
        <f t="shared" si="88"/>
        <v>30763.157894736843</v>
      </c>
      <c r="Q50" s="398">
        <f t="shared" si="89"/>
        <v>22974.507531865587</v>
      </c>
      <c r="R50" s="399"/>
      <c r="S50" s="398">
        <f t="shared" si="90"/>
        <v>457913.9528120195</v>
      </c>
      <c r="T50" s="399"/>
      <c r="U50" s="398">
        <f t="shared" si="91"/>
        <v>25490.09900990099</v>
      </c>
      <c r="V50" s="398">
        <f t="shared" si="92"/>
        <v>19414.605418138988</v>
      </c>
      <c r="W50" s="398">
        <f t="shared" si="93"/>
        <v>35668.597914252612</v>
      </c>
      <c r="X50" s="398">
        <f t="shared" si="94"/>
        <v>29791.845493562232</v>
      </c>
      <c r="Y50" s="398">
        <f t="shared" si="95"/>
        <v>42071.835803876857</v>
      </c>
      <c r="Z50" s="398">
        <f t="shared" si="96"/>
        <v>66197.424892703857</v>
      </c>
      <c r="AA50" s="398">
        <f t="shared" si="97"/>
        <v>32591.814159292033</v>
      </c>
      <c r="AB50" s="398">
        <f t="shared" si="98"/>
        <v>19530.425963488844</v>
      </c>
      <c r="AC50" s="398">
        <f t="shared" si="99"/>
        <v>31219.938335046249</v>
      </c>
      <c r="AD50" s="398">
        <f t="shared" si="100"/>
        <v>29579.107505070995</v>
      </c>
      <c r="AE50" s="398">
        <f t="shared" si="101"/>
        <v>31782.961460446251</v>
      </c>
      <c r="AF50" s="398">
        <f t="shared" si="102"/>
        <v>22169.371196754564</v>
      </c>
      <c r="AG50" s="399"/>
      <c r="AH50" s="398">
        <f t="shared" si="103"/>
        <v>385508.02715253446</v>
      </c>
      <c r="AI50" s="399"/>
      <c r="AJ50" s="398">
        <f t="shared" si="104"/>
        <v>37134.888438133879</v>
      </c>
      <c r="AK50" s="398">
        <f t="shared" si="105"/>
        <v>31955.375253549697</v>
      </c>
      <c r="AL50" s="398">
        <f t="shared" si="106"/>
        <v>23040.567951318459</v>
      </c>
      <c r="AM50" s="398">
        <f t="shared" si="107"/>
        <v>47206.896551724138</v>
      </c>
      <c r="AN50" s="398">
        <f t="shared" si="108"/>
        <v>107866.12576064908</v>
      </c>
      <c r="AO50" s="398">
        <f t="shared" si="109"/>
        <v>86251.521298174455</v>
      </c>
      <c r="AP50" s="398">
        <f t="shared" si="110"/>
        <v>26692.702980472768</v>
      </c>
      <c r="AQ50" s="398">
        <f t="shared" si="111"/>
        <v>20245</v>
      </c>
      <c r="AR50" s="398">
        <f t="shared" si="112"/>
        <v>38475.132275132273</v>
      </c>
      <c r="AS50" s="398">
        <f t="shared" si="113"/>
        <v>31684.58417849899</v>
      </c>
      <c r="AT50" s="398">
        <f t="shared" si="114"/>
        <v>35814</v>
      </c>
      <c r="AU50" s="398">
        <f t="shared" si="115"/>
        <v>30682</v>
      </c>
      <c r="AV50" s="399"/>
      <c r="AW50" s="398">
        <f t="shared" si="116"/>
        <v>517048.79468765378</v>
      </c>
      <c r="AX50" s="400"/>
      <c r="AY50" s="401">
        <f t="shared" si="117"/>
        <v>-0.25876481536006118</v>
      </c>
      <c r="AZ50" s="401">
        <f t="shared" si="117"/>
        <v>-0.11829480856983626</v>
      </c>
      <c r="BA50" s="401">
        <f t="shared" si="117"/>
        <v>0.34939191299317246</v>
      </c>
      <c r="BB50" s="401">
        <f t="shared" si="117"/>
        <v>-0.10228025236599016</v>
      </c>
      <c r="BC50" s="401">
        <f t="shared" si="117"/>
        <v>-8.6232942866341242E-2</v>
      </c>
      <c r="BD50" s="401">
        <f t="shared" si="117"/>
        <v>0.8693346654084575</v>
      </c>
      <c r="BE50" s="401">
        <f t="shared" si="117"/>
        <v>-0.57835632761173661</v>
      </c>
      <c r="BF50" s="401">
        <f t="shared" si="117"/>
        <v>-0.6595656842858848</v>
      </c>
      <c r="BG50" s="401">
        <f t="shared" si="117"/>
        <v>-0.15328003049535552</v>
      </c>
      <c r="BH50" s="401">
        <f t="shared" si="117"/>
        <v>-0.15864945479094444</v>
      </c>
      <c r="BI50" s="401">
        <f t="shared" si="117"/>
        <v>3.3150158680032078E-2</v>
      </c>
      <c r="BJ50" s="401">
        <f t="shared" si="117"/>
        <v>-3.504477012159242E-2</v>
      </c>
      <c r="BL50" s="402">
        <f t="shared" si="118"/>
        <v>-0.15812124792189672</v>
      </c>
      <c r="BN50" s="401">
        <f t="shared" si="119"/>
        <v>0.45683578646398204</v>
      </c>
      <c r="BO50" s="401">
        <f t="shared" si="119"/>
        <v>0.64594513075676097</v>
      </c>
      <c r="BP50" s="401">
        <f t="shared" si="119"/>
        <v>-0.35403774472133626</v>
      </c>
      <c r="BQ50" s="401">
        <f t="shared" si="119"/>
        <v>0.58455764554515943</v>
      </c>
      <c r="BR50" s="401">
        <f t="shared" si="119"/>
        <v>1.5638559311621336</v>
      </c>
      <c r="BS50" s="401">
        <f t="shared" si="119"/>
        <v>0.30294375405048302</v>
      </c>
      <c r="BT50" s="401">
        <f t="shared" si="119"/>
        <v>-0.18099977957616725</v>
      </c>
      <c r="BU50" s="401">
        <f t="shared" si="119"/>
        <v>3.6587734330373364E-2</v>
      </c>
      <c r="BV50" s="401">
        <f t="shared" si="119"/>
        <v>0.23238975882094026</v>
      </c>
      <c r="BW50" s="401">
        <f t="shared" si="119"/>
        <v>7.1181210354877511E-2</v>
      </c>
      <c r="BX50" s="401">
        <f t="shared" si="119"/>
        <v>0.12683017422936996</v>
      </c>
      <c r="BY50" s="401">
        <f t="shared" si="119"/>
        <v>0.38398151791024293</v>
      </c>
      <c r="CA50" s="402">
        <f t="shared" si="120"/>
        <v>0.34121408186157537</v>
      </c>
      <c r="CC50" s="401">
        <f t="shared" si="121"/>
        <v>-0.10778777570503678</v>
      </c>
      <c r="CE50" s="403">
        <v>785189</v>
      </c>
      <c r="CF50" s="361"/>
      <c r="CG50" s="387">
        <f t="shared" si="122"/>
        <v>0.65850234107667549</v>
      </c>
      <c r="CK50" s="404"/>
      <c r="CL50" s="405">
        <v>27339</v>
      </c>
      <c r="CM50" s="406">
        <v>79.5</v>
      </c>
      <c r="CN50" s="405">
        <v>19311</v>
      </c>
      <c r="CO50" s="406">
        <v>87.7</v>
      </c>
      <c r="CP50" s="405">
        <v>21728</v>
      </c>
      <c r="CQ50" s="406">
        <v>82.2</v>
      </c>
      <c r="CR50" s="405">
        <v>27279</v>
      </c>
      <c r="CS50" s="406">
        <v>82.2</v>
      </c>
      <c r="CT50" s="405">
        <v>40379</v>
      </c>
      <c r="CU50" s="406">
        <v>87.7</v>
      </c>
      <c r="CV50" s="405">
        <v>27657</v>
      </c>
      <c r="CW50" s="406">
        <v>78.099999999999994</v>
      </c>
      <c r="CX50" s="405">
        <v>60369</v>
      </c>
      <c r="CY50" s="406">
        <v>78.099999999999994</v>
      </c>
      <c r="CZ50" s="405">
        <v>41650</v>
      </c>
      <c r="DA50" s="406">
        <v>72.599999999999994</v>
      </c>
      <c r="DB50" s="405">
        <v>27285</v>
      </c>
      <c r="DC50" s="406">
        <v>74</v>
      </c>
      <c r="DD50" s="405">
        <v>29391</v>
      </c>
      <c r="DE50" s="406">
        <v>83.6</v>
      </c>
      <c r="DF50" s="405">
        <v>25718</v>
      </c>
      <c r="DG50" s="406">
        <v>83.6</v>
      </c>
      <c r="DH50" s="405">
        <v>19827</v>
      </c>
      <c r="DI50" s="406">
        <v>86.3</v>
      </c>
      <c r="DJ50" s="405">
        <v>20596</v>
      </c>
      <c r="DK50" s="406">
        <v>80.8</v>
      </c>
      <c r="DL50" s="405">
        <v>16483</v>
      </c>
      <c r="DM50" s="406">
        <v>84.9</v>
      </c>
      <c r="DN50" s="405">
        <v>30782</v>
      </c>
      <c r="DO50" s="406">
        <v>86.3</v>
      </c>
      <c r="DP50" s="405">
        <v>27766</v>
      </c>
      <c r="DQ50" s="406">
        <v>93.2</v>
      </c>
      <c r="DR50" s="405">
        <v>36897</v>
      </c>
      <c r="DS50" s="406">
        <v>87.7</v>
      </c>
      <c r="DT50" s="405">
        <v>61696</v>
      </c>
      <c r="DU50" s="406">
        <v>93.2</v>
      </c>
      <c r="DV50" s="405">
        <v>29463</v>
      </c>
      <c r="DW50" s="406">
        <v>90.4</v>
      </c>
      <c r="DX50" s="405">
        <v>19257</v>
      </c>
      <c r="DY50" s="406">
        <v>98.6</v>
      </c>
      <c r="DZ50" s="405">
        <v>30377</v>
      </c>
      <c r="EA50" s="406">
        <v>97.3</v>
      </c>
      <c r="EB50" s="405">
        <v>29165</v>
      </c>
      <c r="EC50" s="406">
        <v>98.6</v>
      </c>
      <c r="ED50" s="405">
        <v>31338</v>
      </c>
      <c r="EE50" s="406">
        <v>98.6</v>
      </c>
      <c r="EF50" s="405">
        <v>21859</v>
      </c>
      <c r="EG50" s="406">
        <v>98.6</v>
      </c>
      <c r="EH50" s="405">
        <v>36615</v>
      </c>
      <c r="EI50" s="406">
        <v>98.6</v>
      </c>
      <c r="EJ50" s="405">
        <v>31508</v>
      </c>
      <c r="EK50" s="406">
        <v>98.6</v>
      </c>
      <c r="EL50" s="405">
        <v>22718</v>
      </c>
      <c r="EM50" s="406">
        <v>98.6</v>
      </c>
      <c r="EN50" s="405">
        <v>46546</v>
      </c>
      <c r="EO50" s="406">
        <v>98.6</v>
      </c>
      <c r="EP50" s="405">
        <v>106356</v>
      </c>
      <c r="EQ50" s="406">
        <v>98.6</v>
      </c>
      <c r="ER50" s="405">
        <v>85044</v>
      </c>
      <c r="ES50" s="406">
        <v>98.6</v>
      </c>
      <c r="ET50" s="405">
        <v>25972</v>
      </c>
      <c r="EU50" s="406">
        <v>97.3</v>
      </c>
      <c r="EV50" s="405">
        <v>20245</v>
      </c>
      <c r="EW50" s="406">
        <v>100</v>
      </c>
      <c r="EX50" s="405">
        <v>36359</v>
      </c>
      <c r="EY50" s="406">
        <v>94.5</v>
      </c>
      <c r="EZ50" s="405">
        <v>31241</v>
      </c>
      <c r="FA50" s="406">
        <v>98.6</v>
      </c>
      <c r="FB50" s="405">
        <v>35814</v>
      </c>
      <c r="FC50" s="406">
        <v>100</v>
      </c>
      <c r="FD50" s="405">
        <v>30682</v>
      </c>
      <c r="FE50" s="406">
        <v>100</v>
      </c>
    </row>
    <row r="51" spans="2:161">
      <c r="B51" s="361">
        <f t="shared" si="123"/>
        <v>10</v>
      </c>
      <c r="C51" s="388" t="s">
        <v>2771</v>
      </c>
      <c r="D51" s="396" t="s">
        <v>3496</v>
      </c>
      <c r="E51" s="397"/>
      <c r="F51" s="398">
        <f t="shared" si="78"/>
        <v>6517</v>
      </c>
      <c r="G51" s="398">
        <f t="shared" si="79"/>
        <v>3935</v>
      </c>
      <c r="H51" s="398">
        <f t="shared" si="80"/>
        <v>5442</v>
      </c>
      <c r="I51" s="398">
        <f t="shared" si="81"/>
        <v>4830</v>
      </c>
      <c r="J51" s="398">
        <f t="shared" si="82"/>
        <v>12909</v>
      </c>
      <c r="K51" s="398">
        <f t="shared" si="83"/>
        <v>9217</v>
      </c>
      <c r="L51" s="398">
        <f t="shared" si="84"/>
        <v>10761.194029850747</v>
      </c>
      <c r="M51" s="398">
        <f t="shared" si="85"/>
        <v>4088.0000000000005</v>
      </c>
      <c r="N51" s="398">
        <f t="shared" si="86"/>
        <v>10102.857142857143</v>
      </c>
      <c r="O51" s="398">
        <f t="shared" si="87"/>
        <v>9691</v>
      </c>
      <c r="P51" s="398">
        <f t="shared" si="88"/>
        <v>9819</v>
      </c>
      <c r="Q51" s="398">
        <f t="shared" si="89"/>
        <v>7220</v>
      </c>
      <c r="R51" s="399"/>
      <c r="S51" s="398">
        <f t="shared" si="90"/>
        <v>94532.051172707885</v>
      </c>
      <c r="T51" s="399"/>
      <c r="U51" s="398">
        <f t="shared" si="91"/>
        <v>7788</v>
      </c>
      <c r="V51" s="398">
        <f t="shared" si="92"/>
        <v>6016</v>
      </c>
      <c r="W51" s="398">
        <f t="shared" si="93"/>
        <v>6169</v>
      </c>
      <c r="X51" s="398">
        <f t="shared" si="94"/>
        <v>6842</v>
      </c>
      <c r="Y51" s="398">
        <f t="shared" si="95"/>
        <v>12083</v>
      </c>
      <c r="Z51" s="398">
        <f t="shared" si="96"/>
        <v>11059</v>
      </c>
      <c r="AA51" s="398">
        <f t="shared" si="97"/>
        <v>8797</v>
      </c>
      <c r="AB51" s="398">
        <f t="shared" si="98"/>
        <v>6645.9999999999991</v>
      </c>
      <c r="AC51" s="398">
        <f t="shared" si="99"/>
        <v>7988</v>
      </c>
      <c r="AD51" s="398">
        <f t="shared" si="100"/>
        <v>7916</v>
      </c>
      <c r="AE51" s="398">
        <f t="shared" si="101"/>
        <v>10326</v>
      </c>
      <c r="AF51" s="398">
        <f t="shared" si="102"/>
        <v>6961</v>
      </c>
      <c r="AG51" s="399"/>
      <c r="AH51" s="398">
        <f t="shared" si="103"/>
        <v>98591</v>
      </c>
      <c r="AI51" s="399"/>
      <c r="AJ51" s="398">
        <f t="shared" si="104"/>
        <v>4658</v>
      </c>
      <c r="AK51" s="398">
        <f t="shared" si="105"/>
        <v>4246</v>
      </c>
      <c r="AL51" s="398">
        <f t="shared" si="106"/>
        <v>4313</v>
      </c>
      <c r="AM51" s="398">
        <f t="shared" si="107"/>
        <v>3069</v>
      </c>
      <c r="AN51" s="398">
        <f t="shared" si="108"/>
        <v>7404.0000000000009</v>
      </c>
      <c r="AO51" s="398">
        <f t="shared" si="109"/>
        <v>10820</v>
      </c>
      <c r="AP51" s="398">
        <f t="shared" si="110"/>
        <v>8633</v>
      </c>
      <c r="AQ51" s="398">
        <f t="shared" si="111"/>
        <v>4207</v>
      </c>
      <c r="AR51" s="398">
        <f t="shared" si="112"/>
        <v>4430</v>
      </c>
      <c r="AS51" s="398">
        <f t="shared" si="113"/>
        <v>4951</v>
      </c>
      <c r="AT51" s="398">
        <f t="shared" si="114"/>
        <v>5116</v>
      </c>
      <c r="AU51" s="398">
        <f t="shared" si="115"/>
        <v>3803</v>
      </c>
      <c r="AV51" s="399"/>
      <c r="AW51" s="398">
        <f t="shared" si="116"/>
        <v>65650</v>
      </c>
      <c r="AX51" s="400"/>
      <c r="AY51" s="401">
        <f t="shared" si="117"/>
        <v>0.19502838729476754</v>
      </c>
      <c r="AZ51" s="401">
        <f t="shared" si="117"/>
        <v>0.52884371029224908</v>
      </c>
      <c r="BA51" s="401">
        <f t="shared" si="117"/>
        <v>0.13359059169423007</v>
      </c>
      <c r="BB51" s="401">
        <f t="shared" si="117"/>
        <v>0.41656314699792962</v>
      </c>
      <c r="BC51" s="401">
        <f t="shared" si="117"/>
        <v>-6.3986366101169728E-2</v>
      </c>
      <c r="BD51" s="401">
        <f t="shared" si="117"/>
        <v>0.19984810675924922</v>
      </c>
      <c r="BE51" s="401">
        <f t="shared" si="117"/>
        <v>-0.18252565880721228</v>
      </c>
      <c r="BF51" s="401">
        <f t="shared" si="117"/>
        <v>0.62573385518590963</v>
      </c>
      <c r="BG51" s="401">
        <f t="shared" si="117"/>
        <v>-0.2093325791855204</v>
      </c>
      <c r="BH51" s="401">
        <f t="shared" si="117"/>
        <v>-0.18315963264884944</v>
      </c>
      <c r="BI51" s="401">
        <f t="shared" si="117"/>
        <v>5.1634586006721661E-2</v>
      </c>
      <c r="BJ51" s="401">
        <f t="shared" si="117"/>
        <v>-3.5872576177285322E-2</v>
      </c>
      <c r="BL51" s="402">
        <f t="shared" si="118"/>
        <v>4.2937276584388388E-2</v>
      </c>
      <c r="BN51" s="401">
        <f t="shared" si="119"/>
        <v>-0.40190035952747816</v>
      </c>
      <c r="BO51" s="401">
        <f t="shared" si="119"/>
        <v>-0.29421542553191488</v>
      </c>
      <c r="BP51" s="401">
        <f t="shared" si="119"/>
        <v>-0.30085913438158535</v>
      </c>
      <c r="BQ51" s="401">
        <f t="shared" si="119"/>
        <v>-0.55144694533762062</v>
      </c>
      <c r="BR51" s="401">
        <f t="shared" si="119"/>
        <v>-0.38723826864189348</v>
      </c>
      <c r="BS51" s="401">
        <f t="shared" si="119"/>
        <v>-2.1611357265575549E-2</v>
      </c>
      <c r="BT51" s="401">
        <f t="shared" si="119"/>
        <v>-1.8642719108787086E-2</v>
      </c>
      <c r="BU51" s="401">
        <f t="shared" si="119"/>
        <v>-0.36698766175142933</v>
      </c>
      <c r="BV51" s="401">
        <f t="shared" si="119"/>
        <v>-0.44541812719078616</v>
      </c>
      <c r="BW51" s="401">
        <f t="shared" si="119"/>
        <v>-0.37455785750378978</v>
      </c>
      <c r="BX51" s="401">
        <f t="shared" si="119"/>
        <v>-0.50455161727677711</v>
      </c>
      <c r="BY51" s="401">
        <f t="shared" si="119"/>
        <v>-0.4536704496480391</v>
      </c>
      <c r="CA51" s="402">
        <f t="shared" si="120"/>
        <v>-0.3341177186558611</v>
      </c>
      <c r="CC51" s="401">
        <f t="shared" si="121"/>
        <v>-0.41644928648150992</v>
      </c>
      <c r="CE51" s="403">
        <v>182579</v>
      </c>
      <c r="CF51" s="361"/>
      <c r="CG51" s="387">
        <f t="shared" si="122"/>
        <v>0.35957037775428718</v>
      </c>
      <c r="CK51" s="404"/>
      <c r="CL51" s="405">
        <v>6517</v>
      </c>
      <c r="CM51" s="406">
        <v>100</v>
      </c>
      <c r="CN51" s="405">
        <v>3935</v>
      </c>
      <c r="CO51" s="406">
        <v>100</v>
      </c>
      <c r="CP51" s="405">
        <v>5442</v>
      </c>
      <c r="CQ51" s="406">
        <v>100</v>
      </c>
      <c r="CR51" s="405">
        <v>4830</v>
      </c>
      <c r="CS51" s="406">
        <v>100</v>
      </c>
      <c r="CT51" s="405">
        <v>12909</v>
      </c>
      <c r="CU51" s="406">
        <v>100</v>
      </c>
      <c r="CV51" s="405">
        <v>9217</v>
      </c>
      <c r="CW51" s="406">
        <v>100</v>
      </c>
      <c r="CX51" s="405">
        <v>10094</v>
      </c>
      <c r="CY51" s="406">
        <v>93.8</v>
      </c>
      <c r="CZ51" s="405">
        <v>4088</v>
      </c>
      <c r="DA51" s="406">
        <v>100</v>
      </c>
      <c r="DB51" s="405">
        <v>8840</v>
      </c>
      <c r="DC51" s="406">
        <v>87.5</v>
      </c>
      <c r="DD51" s="405">
        <v>9691</v>
      </c>
      <c r="DE51" s="406">
        <v>100</v>
      </c>
      <c r="DF51" s="405">
        <v>9819</v>
      </c>
      <c r="DG51" s="406">
        <v>100</v>
      </c>
      <c r="DH51" s="405">
        <v>7220</v>
      </c>
      <c r="DI51" s="406">
        <v>100</v>
      </c>
      <c r="DJ51" s="405">
        <v>7788</v>
      </c>
      <c r="DK51" s="406">
        <v>100</v>
      </c>
      <c r="DL51" s="405">
        <v>6016</v>
      </c>
      <c r="DM51" s="406">
        <v>100</v>
      </c>
      <c r="DN51" s="405">
        <v>6169</v>
      </c>
      <c r="DO51" s="406">
        <v>100</v>
      </c>
      <c r="DP51" s="405">
        <v>6842</v>
      </c>
      <c r="DQ51" s="406">
        <v>100</v>
      </c>
      <c r="DR51" s="405">
        <v>12083</v>
      </c>
      <c r="DS51" s="406">
        <v>100</v>
      </c>
      <c r="DT51" s="405">
        <v>11059</v>
      </c>
      <c r="DU51" s="406">
        <v>100</v>
      </c>
      <c r="DV51" s="405">
        <v>8797</v>
      </c>
      <c r="DW51" s="406">
        <v>100</v>
      </c>
      <c r="DX51" s="405">
        <v>6646</v>
      </c>
      <c r="DY51" s="406">
        <v>100</v>
      </c>
      <c r="DZ51" s="405">
        <v>7988</v>
      </c>
      <c r="EA51" s="406">
        <v>100</v>
      </c>
      <c r="EB51" s="405">
        <v>7916</v>
      </c>
      <c r="EC51" s="406">
        <v>100</v>
      </c>
      <c r="ED51" s="405">
        <v>10326</v>
      </c>
      <c r="EE51" s="406">
        <v>100</v>
      </c>
      <c r="EF51" s="405">
        <v>6961</v>
      </c>
      <c r="EG51" s="406">
        <v>100</v>
      </c>
      <c r="EH51" s="405">
        <v>4658</v>
      </c>
      <c r="EI51" s="406">
        <v>100</v>
      </c>
      <c r="EJ51" s="405">
        <v>4246</v>
      </c>
      <c r="EK51" s="406">
        <v>100</v>
      </c>
      <c r="EL51" s="405">
        <v>4313</v>
      </c>
      <c r="EM51" s="406">
        <v>100</v>
      </c>
      <c r="EN51" s="405">
        <v>3069</v>
      </c>
      <c r="EO51" s="406">
        <v>100</v>
      </c>
      <c r="EP51" s="405">
        <v>7404</v>
      </c>
      <c r="EQ51" s="406">
        <v>100</v>
      </c>
      <c r="ER51" s="405">
        <v>10820</v>
      </c>
      <c r="ES51" s="406">
        <v>100</v>
      </c>
      <c r="ET51" s="405">
        <v>8633</v>
      </c>
      <c r="EU51" s="406">
        <v>100</v>
      </c>
      <c r="EV51" s="405">
        <v>4207</v>
      </c>
      <c r="EW51" s="406">
        <v>100</v>
      </c>
      <c r="EX51" s="405">
        <v>4430</v>
      </c>
      <c r="EY51" s="406">
        <v>100</v>
      </c>
      <c r="EZ51" s="405">
        <v>4951</v>
      </c>
      <c r="FA51" s="406">
        <v>100</v>
      </c>
      <c r="FB51" s="405">
        <v>5116</v>
      </c>
      <c r="FC51" s="406">
        <v>100</v>
      </c>
      <c r="FD51" s="405">
        <v>3803</v>
      </c>
      <c r="FE51" s="406">
        <v>100</v>
      </c>
    </row>
    <row r="52" spans="2:161">
      <c r="B52" s="361">
        <f t="shared" si="123"/>
        <v>11</v>
      </c>
      <c r="C52" s="388" t="s">
        <v>2771</v>
      </c>
      <c r="D52" s="396" t="s">
        <v>3497</v>
      </c>
      <c r="E52" s="397"/>
      <c r="F52" s="398">
        <f t="shared" si="78"/>
        <v>15922.693266832917</v>
      </c>
      <c r="G52" s="398">
        <f t="shared" si="79"/>
        <v>13345.208845208845</v>
      </c>
      <c r="H52" s="398">
        <f t="shared" si="80"/>
        <v>11272.727272727272</v>
      </c>
      <c r="I52" s="398">
        <f t="shared" si="81"/>
        <v>14572.481572481573</v>
      </c>
      <c r="J52" s="398">
        <f t="shared" si="82"/>
        <v>17524.570024570021</v>
      </c>
      <c r="K52" s="398">
        <f t="shared" si="83"/>
        <v>17372.604422604418</v>
      </c>
      <c r="L52" s="398">
        <f t="shared" si="84"/>
        <v>14479.569892473117</v>
      </c>
      <c r="M52" s="398">
        <f t="shared" si="85"/>
        <v>14240.860215053763</v>
      </c>
      <c r="N52" s="398">
        <f t="shared" si="86"/>
        <v>20247.31182795699</v>
      </c>
      <c r="O52" s="398">
        <f t="shared" si="87"/>
        <v>29980.645161290322</v>
      </c>
      <c r="P52" s="398">
        <f t="shared" si="88"/>
        <v>24508.602150537634</v>
      </c>
      <c r="Q52" s="398">
        <f t="shared" si="89"/>
        <v>14667.741935483871</v>
      </c>
      <c r="R52" s="399"/>
      <c r="S52" s="398">
        <f t="shared" si="90"/>
        <v>208135.01658722074</v>
      </c>
      <c r="T52" s="399"/>
      <c r="U52" s="398">
        <f t="shared" si="91"/>
        <v>12004.246284501061</v>
      </c>
      <c r="V52" s="398">
        <f t="shared" si="92"/>
        <v>9239.244491080799</v>
      </c>
      <c r="W52" s="398">
        <f t="shared" si="93"/>
        <v>10004.246284501061</v>
      </c>
      <c r="X52" s="398">
        <f t="shared" si="94"/>
        <v>9565.8031088082898</v>
      </c>
      <c r="Y52" s="398">
        <f t="shared" si="95"/>
        <v>13366.839378238343</v>
      </c>
      <c r="Z52" s="398">
        <f t="shared" si="96"/>
        <v>11267.144319344934</v>
      </c>
      <c r="AA52" s="398">
        <f t="shared" si="97"/>
        <v>12878</v>
      </c>
      <c r="AB52" s="398">
        <f t="shared" si="98"/>
        <v>10275</v>
      </c>
      <c r="AC52" s="398">
        <f t="shared" si="99"/>
        <v>11777</v>
      </c>
      <c r="AD52" s="398">
        <f t="shared" si="100"/>
        <v>13244</v>
      </c>
      <c r="AE52" s="398">
        <f t="shared" si="101"/>
        <v>11858</v>
      </c>
      <c r="AF52" s="398">
        <f t="shared" si="102"/>
        <v>10037</v>
      </c>
      <c r="AG52" s="399"/>
      <c r="AH52" s="398">
        <f t="shared" si="103"/>
        <v>135516.52386647448</v>
      </c>
      <c r="AI52" s="399"/>
      <c r="AJ52" s="398">
        <f t="shared" si="104"/>
        <v>8368</v>
      </c>
      <c r="AK52" s="398">
        <f t="shared" si="105"/>
        <v>6239</v>
      </c>
      <c r="AL52" s="398">
        <f t="shared" si="106"/>
        <v>7763</v>
      </c>
      <c r="AM52" s="398">
        <f t="shared" si="107"/>
        <v>8437</v>
      </c>
      <c r="AN52" s="398">
        <f t="shared" si="108"/>
        <v>28847.000000000004</v>
      </c>
      <c r="AO52" s="398">
        <f t="shared" si="109"/>
        <v>42530</v>
      </c>
      <c r="AP52" s="398">
        <f t="shared" si="110"/>
        <v>52153.367875647666</v>
      </c>
      <c r="AQ52" s="398">
        <f t="shared" si="111"/>
        <v>40146.904512067158</v>
      </c>
      <c r="AR52" s="398">
        <f t="shared" si="112"/>
        <v>41348.195329087044</v>
      </c>
      <c r="AS52" s="398">
        <f t="shared" si="113"/>
        <v>30172.064777327938</v>
      </c>
      <c r="AT52" s="398">
        <f t="shared" si="114"/>
        <v>28986.942328618061</v>
      </c>
      <c r="AU52" s="398">
        <f t="shared" si="115"/>
        <v>49918.412348401325</v>
      </c>
      <c r="AV52" s="399"/>
      <c r="AW52" s="398">
        <f t="shared" si="116"/>
        <v>344909.8871711492</v>
      </c>
      <c r="AX52" s="400"/>
      <c r="AY52" s="401">
        <f t="shared" si="117"/>
        <v>-0.24609197179562636</v>
      </c>
      <c r="AZ52" s="401">
        <f t="shared" si="117"/>
        <v>-0.30767329322104658</v>
      </c>
      <c r="BA52" s="401">
        <f t="shared" si="117"/>
        <v>-0.1125265392781316</v>
      </c>
      <c r="BB52" s="401">
        <f t="shared" si="117"/>
        <v>-0.34357075277609611</v>
      </c>
      <c r="BC52" s="401">
        <f t="shared" si="117"/>
        <v>-0.23725150691300292</v>
      </c>
      <c r="BD52" s="401">
        <f t="shared" si="117"/>
        <v>-0.35144184226720465</v>
      </c>
      <c r="BE52" s="401">
        <f t="shared" si="117"/>
        <v>-0.11060894103668489</v>
      </c>
      <c r="BF52" s="401">
        <f t="shared" si="117"/>
        <v>-0.27848459679855025</v>
      </c>
      <c r="BG52" s="401">
        <f t="shared" si="117"/>
        <v>-0.41834253850238984</v>
      </c>
      <c r="BH52" s="401">
        <f t="shared" si="117"/>
        <v>-0.55824833225737036</v>
      </c>
      <c r="BI52" s="401">
        <f t="shared" si="117"/>
        <v>-0.5161698767165358</v>
      </c>
      <c r="BJ52" s="401">
        <f t="shared" si="117"/>
        <v>-0.31570925885199036</v>
      </c>
      <c r="BL52" s="402">
        <f t="shared" si="118"/>
        <v>-0.34890089092872495</v>
      </c>
      <c r="BN52" s="401">
        <f t="shared" si="119"/>
        <v>-0.30291333569154577</v>
      </c>
      <c r="BO52" s="401">
        <f t="shared" si="119"/>
        <v>-0.32472833617262931</v>
      </c>
      <c r="BP52" s="401">
        <f t="shared" si="119"/>
        <v>-0.22402949915110354</v>
      </c>
      <c r="BQ52" s="401">
        <f t="shared" si="119"/>
        <v>-0.11800400823312747</v>
      </c>
      <c r="BR52" s="401">
        <f t="shared" si="119"/>
        <v>1.158101790836499</v>
      </c>
      <c r="BS52" s="401">
        <f t="shared" si="119"/>
        <v>2.7746920421511625</v>
      </c>
      <c r="BT52" s="401">
        <f t="shared" si="119"/>
        <v>3.0498033759627012</v>
      </c>
      <c r="BU52" s="401">
        <f t="shared" si="119"/>
        <v>2.9072413150430325</v>
      </c>
      <c r="BV52" s="401">
        <f t="shared" si="119"/>
        <v>2.510927683543096</v>
      </c>
      <c r="BW52" s="401">
        <f t="shared" si="119"/>
        <v>1.2781685878381106</v>
      </c>
      <c r="BX52" s="401">
        <f t="shared" si="119"/>
        <v>1.4445051719192159</v>
      </c>
      <c r="BY52" s="401">
        <f t="shared" si="119"/>
        <v>3.9734395086580974</v>
      </c>
      <c r="CA52" s="402">
        <f t="shared" si="120"/>
        <v>1.5451500476133204</v>
      </c>
      <c r="CC52" s="401">
        <f t="shared" si="121"/>
        <v>2.1350482931415713</v>
      </c>
      <c r="CE52" s="403">
        <v>443733</v>
      </c>
      <c r="CF52" s="361"/>
      <c r="CG52" s="387">
        <f t="shared" si="122"/>
        <v>0.77729149549650167</v>
      </c>
      <c r="CK52" s="404"/>
      <c r="CL52" s="405">
        <v>12770</v>
      </c>
      <c r="CM52" s="406">
        <v>80.2</v>
      </c>
      <c r="CN52" s="405">
        <v>10863</v>
      </c>
      <c r="CO52" s="406">
        <v>81.400000000000006</v>
      </c>
      <c r="CP52" s="405">
        <v>9176</v>
      </c>
      <c r="CQ52" s="406">
        <v>81.400000000000006</v>
      </c>
      <c r="CR52" s="405">
        <v>11862</v>
      </c>
      <c r="CS52" s="406">
        <v>81.400000000000006</v>
      </c>
      <c r="CT52" s="405">
        <v>14265</v>
      </c>
      <c r="CU52" s="406">
        <v>81.400000000000006</v>
      </c>
      <c r="CV52" s="405">
        <v>14141.3</v>
      </c>
      <c r="CW52" s="406">
        <v>81.400000000000006</v>
      </c>
      <c r="CX52" s="405">
        <v>13466</v>
      </c>
      <c r="CY52" s="406">
        <v>93</v>
      </c>
      <c r="CZ52" s="405">
        <v>13244</v>
      </c>
      <c r="DA52" s="406">
        <v>93</v>
      </c>
      <c r="DB52" s="405">
        <v>18830</v>
      </c>
      <c r="DC52" s="406">
        <v>93</v>
      </c>
      <c r="DD52" s="405">
        <v>27882</v>
      </c>
      <c r="DE52" s="406">
        <v>93</v>
      </c>
      <c r="DF52" s="405">
        <v>22793</v>
      </c>
      <c r="DG52" s="406">
        <v>93</v>
      </c>
      <c r="DH52" s="405">
        <v>13641</v>
      </c>
      <c r="DI52" s="406">
        <v>93</v>
      </c>
      <c r="DJ52" s="405">
        <v>11308</v>
      </c>
      <c r="DK52" s="406">
        <v>94.2</v>
      </c>
      <c r="DL52" s="405">
        <v>8805</v>
      </c>
      <c r="DM52" s="406">
        <v>95.3</v>
      </c>
      <c r="DN52" s="405">
        <v>9424</v>
      </c>
      <c r="DO52" s="406">
        <v>94.2</v>
      </c>
      <c r="DP52" s="405">
        <v>9231</v>
      </c>
      <c r="DQ52" s="406">
        <v>96.5</v>
      </c>
      <c r="DR52" s="405">
        <v>12899</v>
      </c>
      <c r="DS52" s="406">
        <v>96.5</v>
      </c>
      <c r="DT52" s="405">
        <v>11008</v>
      </c>
      <c r="DU52" s="406">
        <v>97.7</v>
      </c>
      <c r="DV52" s="405">
        <v>12878</v>
      </c>
      <c r="DW52" s="406">
        <v>100</v>
      </c>
      <c r="DX52" s="405">
        <v>10275</v>
      </c>
      <c r="DY52" s="406">
        <v>100</v>
      </c>
      <c r="DZ52" s="405">
        <v>11777</v>
      </c>
      <c r="EA52" s="406">
        <v>100</v>
      </c>
      <c r="EB52" s="405">
        <v>13244</v>
      </c>
      <c r="EC52" s="406">
        <v>100</v>
      </c>
      <c r="ED52" s="405">
        <v>11858</v>
      </c>
      <c r="EE52" s="406">
        <v>100</v>
      </c>
      <c r="EF52" s="405">
        <v>10037</v>
      </c>
      <c r="EG52" s="406">
        <v>100</v>
      </c>
      <c r="EH52" s="405">
        <v>8368</v>
      </c>
      <c r="EI52" s="406">
        <v>100</v>
      </c>
      <c r="EJ52" s="405">
        <v>6239</v>
      </c>
      <c r="EK52" s="406">
        <v>100</v>
      </c>
      <c r="EL52" s="405">
        <v>7763</v>
      </c>
      <c r="EM52" s="406">
        <v>100</v>
      </c>
      <c r="EN52" s="405">
        <v>8437</v>
      </c>
      <c r="EO52" s="406">
        <v>100</v>
      </c>
      <c r="EP52" s="405">
        <v>28847</v>
      </c>
      <c r="EQ52" s="406">
        <v>100</v>
      </c>
      <c r="ER52" s="405">
        <v>42530</v>
      </c>
      <c r="ES52" s="406">
        <v>100</v>
      </c>
      <c r="ET52" s="405">
        <v>50328</v>
      </c>
      <c r="EU52" s="406">
        <v>96.5</v>
      </c>
      <c r="EV52" s="405">
        <v>38260</v>
      </c>
      <c r="EW52" s="406">
        <v>95.3</v>
      </c>
      <c r="EX52" s="405">
        <v>38950</v>
      </c>
      <c r="EY52" s="406">
        <v>94.2</v>
      </c>
      <c r="EZ52" s="405">
        <v>29810</v>
      </c>
      <c r="FA52" s="406">
        <v>98.8</v>
      </c>
      <c r="FB52" s="405">
        <v>26639</v>
      </c>
      <c r="FC52" s="406">
        <v>91.9</v>
      </c>
      <c r="FD52" s="405">
        <v>45276</v>
      </c>
      <c r="FE52" s="406">
        <v>90.7</v>
      </c>
    </row>
    <row r="53" spans="2:161">
      <c r="B53" s="361">
        <f t="shared" si="123"/>
        <v>12</v>
      </c>
      <c r="C53" s="388" t="s">
        <v>2771</v>
      </c>
      <c r="D53" s="396" t="s">
        <v>3498</v>
      </c>
      <c r="E53" s="397"/>
      <c r="F53" s="398">
        <f t="shared" si="78"/>
        <v>8602.2845275181717</v>
      </c>
      <c r="G53" s="398">
        <f t="shared" si="79"/>
        <v>8587.7466251298029</v>
      </c>
      <c r="H53" s="398">
        <f t="shared" si="80"/>
        <v>8643.8213914849421</v>
      </c>
      <c r="I53" s="398">
        <f t="shared" si="81"/>
        <v>10358.255451713396</v>
      </c>
      <c r="J53" s="398">
        <f t="shared" si="82"/>
        <v>11492</v>
      </c>
      <c r="K53" s="398">
        <f t="shared" si="83"/>
        <v>12804</v>
      </c>
      <c r="L53" s="398">
        <f t="shared" si="84"/>
        <v>17221</v>
      </c>
      <c r="M53" s="398">
        <f t="shared" si="85"/>
        <v>15004</v>
      </c>
      <c r="N53" s="398">
        <f t="shared" si="86"/>
        <v>16796</v>
      </c>
      <c r="O53" s="398">
        <f t="shared" si="87"/>
        <v>19069</v>
      </c>
      <c r="P53" s="398">
        <f t="shared" si="88"/>
        <v>14229</v>
      </c>
      <c r="Q53" s="398">
        <f t="shared" si="89"/>
        <v>8947</v>
      </c>
      <c r="R53" s="399"/>
      <c r="S53" s="398">
        <f t="shared" si="90"/>
        <v>151754.10799584631</v>
      </c>
      <c r="T53" s="399"/>
      <c r="U53" s="398">
        <f t="shared" si="91"/>
        <v>9893</v>
      </c>
      <c r="V53" s="398">
        <f t="shared" si="92"/>
        <v>14032</v>
      </c>
      <c r="W53" s="398">
        <f t="shared" si="93"/>
        <v>10397</v>
      </c>
      <c r="X53" s="398">
        <f t="shared" si="94"/>
        <v>10719</v>
      </c>
      <c r="Y53" s="398">
        <f t="shared" si="95"/>
        <v>12117</v>
      </c>
      <c r="Z53" s="398">
        <f t="shared" si="96"/>
        <v>13374</v>
      </c>
      <c r="AA53" s="398">
        <f t="shared" si="97"/>
        <v>15074</v>
      </c>
      <c r="AB53" s="398">
        <f t="shared" si="98"/>
        <v>14034</v>
      </c>
      <c r="AC53" s="398">
        <f t="shared" si="99"/>
        <v>14636.000000000002</v>
      </c>
      <c r="AD53" s="398">
        <f t="shared" si="100"/>
        <v>14590</v>
      </c>
      <c r="AE53" s="398">
        <f t="shared" si="101"/>
        <v>13890</v>
      </c>
      <c r="AF53" s="398">
        <f t="shared" si="102"/>
        <v>10809</v>
      </c>
      <c r="AG53" s="399"/>
      <c r="AH53" s="398">
        <f t="shared" si="103"/>
        <v>153565</v>
      </c>
      <c r="AI53" s="399"/>
      <c r="AJ53" s="398">
        <f t="shared" si="104"/>
        <v>9137</v>
      </c>
      <c r="AK53" s="398">
        <f t="shared" si="105"/>
        <v>8824</v>
      </c>
      <c r="AL53" s="398">
        <f t="shared" si="106"/>
        <v>10398</v>
      </c>
      <c r="AM53" s="398">
        <f t="shared" si="107"/>
        <v>8549</v>
      </c>
      <c r="AN53" s="398">
        <f t="shared" si="108"/>
        <v>13186.000000000002</v>
      </c>
      <c r="AO53" s="398">
        <f t="shared" si="109"/>
        <v>16166.999999999998</v>
      </c>
      <c r="AP53" s="398">
        <f t="shared" si="110"/>
        <v>13938</v>
      </c>
      <c r="AQ53" s="398">
        <f t="shared" si="111"/>
        <v>13386.000000000002</v>
      </c>
      <c r="AR53" s="398">
        <f t="shared" si="112"/>
        <v>11051</v>
      </c>
      <c r="AS53" s="398">
        <f t="shared" si="113"/>
        <v>10087</v>
      </c>
      <c r="AT53" s="398">
        <f t="shared" si="114"/>
        <v>9403</v>
      </c>
      <c r="AU53" s="398">
        <f t="shared" si="115"/>
        <v>8360</v>
      </c>
      <c r="AV53" s="399"/>
      <c r="AW53" s="398">
        <f t="shared" si="116"/>
        <v>132486</v>
      </c>
      <c r="AX53" s="400"/>
      <c r="AY53" s="401">
        <f t="shared" si="117"/>
        <v>0.15004333655239024</v>
      </c>
      <c r="AZ53" s="401">
        <f t="shared" si="117"/>
        <v>0.63395598548972187</v>
      </c>
      <c r="BA53" s="401">
        <f t="shared" si="117"/>
        <v>0.20282448342143211</v>
      </c>
      <c r="BB53" s="401">
        <f t="shared" si="117"/>
        <v>3.4826766917293216E-2</v>
      </c>
      <c r="BC53" s="401">
        <f t="shared" si="117"/>
        <v>5.4385659589279496E-2</v>
      </c>
      <c r="BD53" s="401">
        <f t="shared" si="117"/>
        <v>4.4517338331771322E-2</v>
      </c>
      <c r="BE53" s="401">
        <f t="shared" si="117"/>
        <v>-0.12467336391614889</v>
      </c>
      <c r="BF53" s="401">
        <f t="shared" si="117"/>
        <v>-6.4649426819514799E-2</v>
      </c>
      <c r="BG53" s="401">
        <f t="shared" si="117"/>
        <v>-0.12860204810669196</v>
      </c>
      <c r="BH53" s="401">
        <f t="shared" si="117"/>
        <v>-0.23488384288636005</v>
      </c>
      <c r="BI53" s="401">
        <f t="shared" si="117"/>
        <v>-2.3824583596879612E-2</v>
      </c>
      <c r="BJ53" s="401">
        <f t="shared" si="117"/>
        <v>0.20811445177154353</v>
      </c>
      <c r="BL53" s="402">
        <f t="shared" si="118"/>
        <v>1.1933067434347527E-2</v>
      </c>
      <c r="BN53" s="401">
        <f t="shared" si="119"/>
        <v>-7.6417669058930562E-2</v>
      </c>
      <c r="BO53" s="401">
        <f t="shared" si="119"/>
        <v>-0.37115165336374001</v>
      </c>
      <c r="BP53" s="401">
        <f t="shared" si="119"/>
        <v>9.618159084351255E-5</v>
      </c>
      <c r="BQ53" s="401">
        <f t="shared" si="119"/>
        <v>-0.20244425785987499</v>
      </c>
      <c r="BR53" s="401">
        <f t="shared" si="119"/>
        <v>8.8223157547247813E-2</v>
      </c>
      <c r="BS53" s="401">
        <f t="shared" si="119"/>
        <v>0.20883804396590386</v>
      </c>
      <c r="BT53" s="401">
        <f t="shared" si="119"/>
        <v>-7.5361549688204854E-2</v>
      </c>
      <c r="BU53" s="401">
        <f t="shared" si="119"/>
        <v>-4.6173578452329923E-2</v>
      </c>
      <c r="BV53" s="401">
        <f t="shared" si="119"/>
        <v>-0.24494397376332341</v>
      </c>
      <c r="BW53" s="401">
        <f t="shared" si="119"/>
        <v>-0.3086360520904729</v>
      </c>
      <c r="BX53" s="401">
        <f t="shared" si="119"/>
        <v>-0.3230381569474442</v>
      </c>
      <c r="BY53" s="401">
        <f t="shared" si="119"/>
        <v>-0.22657045055046721</v>
      </c>
      <c r="CA53" s="402">
        <f t="shared" si="120"/>
        <v>-0.13726435060072281</v>
      </c>
      <c r="CC53" s="401">
        <f t="shared" si="121"/>
        <v>-2.8165137614678818E-2</v>
      </c>
      <c r="CE53" s="403">
        <v>169274</v>
      </c>
      <c r="CF53" s="361"/>
      <c r="CG53" s="387">
        <f t="shared" si="122"/>
        <v>0.78267188109219377</v>
      </c>
      <c r="CK53" s="404"/>
      <c r="CL53" s="405">
        <v>8284</v>
      </c>
      <c r="CM53" s="406">
        <v>96.3</v>
      </c>
      <c r="CN53" s="405">
        <v>8270</v>
      </c>
      <c r="CO53" s="406">
        <v>96.3</v>
      </c>
      <c r="CP53" s="405">
        <v>8324</v>
      </c>
      <c r="CQ53" s="406">
        <v>96.3</v>
      </c>
      <c r="CR53" s="405">
        <v>9975</v>
      </c>
      <c r="CS53" s="406">
        <v>96.3</v>
      </c>
      <c r="CT53" s="405">
        <v>11492</v>
      </c>
      <c r="CU53" s="406">
        <v>100</v>
      </c>
      <c r="CV53" s="405">
        <v>12804</v>
      </c>
      <c r="CW53" s="406">
        <v>100</v>
      </c>
      <c r="CX53" s="405">
        <v>17221</v>
      </c>
      <c r="CY53" s="406">
        <v>100</v>
      </c>
      <c r="CZ53" s="405">
        <v>15004</v>
      </c>
      <c r="DA53" s="406">
        <v>100</v>
      </c>
      <c r="DB53" s="405">
        <v>16796</v>
      </c>
      <c r="DC53" s="406">
        <v>100</v>
      </c>
      <c r="DD53" s="405">
        <v>19069</v>
      </c>
      <c r="DE53" s="406">
        <v>100</v>
      </c>
      <c r="DF53" s="405">
        <v>14229</v>
      </c>
      <c r="DG53" s="406">
        <v>100</v>
      </c>
      <c r="DH53" s="405">
        <v>8947</v>
      </c>
      <c r="DI53" s="406">
        <v>100</v>
      </c>
      <c r="DJ53" s="405">
        <v>9893</v>
      </c>
      <c r="DK53" s="406">
        <v>100</v>
      </c>
      <c r="DL53" s="405">
        <v>14032</v>
      </c>
      <c r="DM53" s="406">
        <v>100</v>
      </c>
      <c r="DN53" s="405">
        <v>10397</v>
      </c>
      <c r="DO53" s="406">
        <v>100</v>
      </c>
      <c r="DP53" s="405">
        <v>10719</v>
      </c>
      <c r="DQ53" s="406">
        <v>100</v>
      </c>
      <c r="DR53" s="405">
        <v>12117</v>
      </c>
      <c r="DS53" s="406">
        <v>100</v>
      </c>
      <c r="DT53" s="405">
        <v>13374</v>
      </c>
      <c r="DU53" s="406">
        <v>100</v>
      </c>
      <c r="DV53" s="405">
        <v>15074</v>
      </c>
      <c r="DW53" s="406">
        <v>100</v>
      </c>
      <c r="DX53" s="405">
        <v>14034</v>
      </c>
      <c r="DY53" s="406">
        <v>100</v>
      </c>
      <c r="DZ53" s="405">
        <v>14636</v>
      </c>
      <c r="EA53" s="406">
        <v>100</v>
      </c>
      <c r="EB53" s="405">
        <v>14590</v>
      </c>
      <c r="EC53" s="406">
        <v>100</v>
      </c>
      <c r="ED53" s="405">
        <v>13890</v>
      </c>
      <c r="EE53" s="406">
        <v>100</v>
      </c>
      <c r="EF53" s="405">
        <v>10809</v>
      </c>
      <c r="EG53" s="406">
        <v>100</v>
      </c>
      <c r="EH53" s="405">
        <v>9137</v>
      </c>
      <c r="EI53" s="406">
        <v>100</v>
      </c>
      <c r="EJ53" s="405">
        <v>8824</v>
      </c>
      <c r="EK53" s="406">
        <v>100</v>
      </c>
      <c r="EL53" s="405">
        <v>10398</v>
      </c>
      <c r="EM53" s="406">
        <v>100</v>
      </c>
      <c r="EN53" s="405">
        <v>8549</v>
      </c>
      <c r="EO53" s="406">
        <v>100</v>
      </c>
      <c r="EP53" s="405">
        <v>13186</v>
      </c>
      <c r="EQ53" s="406">
        <v>100</v>
      </c>
      <c r="ER53" s="405">
        <v>16167</v>
      </c>
      <c r="ES53" s="406">
        <v>100</v>
      </c>
      <c r="ET53" s="405">
        <v>13938</v>
      </c>
      <c r="EU53" s="406">
        <v>100</v>
      </c>
      <c r="EV53" s="405">
        <v>13386</v>
      </c>
      <c r="EW53" s="406">
        <v>100</v>
      </c>
      <c r="EX53" s="405">
        <v>11051</v>
      </c>
      <c r="EY53" s="406">
        <v>100</v>
      </c>
      <c r="EZ53" s="405">
        <v>10087</v>
      </c>
      <c r="FA53" s="406">
        <v>100</v>
      </c>
      <c r="FB53" s="405">
        <v>9403</v>
      </c>
      <c r="FC53" s="406">
        <v>100</v>
      </c>
      <c r="FD53" s="405">
        <v>8360</v>
      </c>
      <c r="FE53" s="406">
        <v>100</v>
      </c>
    </row>
    <row r="54" spans="2:161">
      <c r="B54" s="361">
        <f t="shared" si="123"/>
        <v>13</v>
      </c>
      <c r="C54" s="388" t="s">
        <v>2771</v>
      </c>
      <c r="D54" s="396" t="s">
        <v>3499</v>
      </c>
      <c r="E54" s="397"/>
      <c r="F54" s="398">
        <f t="shared" si="78"/>
        <v>4939.3232205367558</v>
      </c>
      <c r="G54" s="398">
        <f t="shared" si="79"/>
        <v>4785.6272838002442</v>
      </c>
      <c r="H54" s="398">
        <f t="shared" si="80"/>
        <v>3522.5334957369064</v>
      </c>
      <c r="I54" s="398">
        <f t="shared" si="81"/>
        <v>4007.3081607795375</v>
      </c>
      <c r="J54" s="398">
        <f t="shared" si="82"/>
        <v>6161.2541993281075</v>
      </c>
      <c r="K54" s="398">
        <f t="shared" si="83"/>
        <v>6463.6058230683093</v>
      </c>
      <c r="L54" s="398">
        <f t="shared" si="84"/>
        <v>7862.3103850641764</v>
      </c>
      <c r="M54" s="398">
        <f t="shared" si="85"/>
        <v>4656.5164433617538</v>
      </c>
      <c r="N54" s="398">
        <f t="shared" si="86"/>
        <v>5794.1534713763713</v>
      </c>
      <c r="O54" s="398">
        <f t="shared" si="87"/>
        <v>10880</v>
      </c>
      <c r="P54" s="398">
        <f t="shared" si="88"/>
        <v>6323.9951278928138</v>
      </c>
      <c r="Q54" s="398">
        <f t="shared" si="89"/>
        <v>4894.0316686967117</v>
      </c>
      <c r="R54" s="399"/>
      <c r="S54" s="398">
        <f t="shared" si="90"/>
        <v>70290.659279641681</v>
      </c>
      <c r="T54" s="399"/>
      <c r="U54" s="398">
        <f t="shared" si="91"/>
        <v>4057.2519083969469</v>
      </c>
      <c r="V54" s="398">
        <f t="shared" si="92"/>
        <v>4236.2971985383683</v>
      </c>
      <c r="W54" s="398">
        <f t="shared" si="93"/>
        <v>4403.3078880407129</v>
      </c>
      <c r="X54" s="398">
        <f t="shared" si="94"/>
        <v>3491.0941475826976</v>
      </c>
      <c r="Y54" s="398">
        <f t="shared" si="95"/>
        <v>4465.6488549618325</v>
      </c>
      <c r="Z54" s="398">
        <f t="shared" si="96"/>
        <v>3448.2338611449459</v>
      </c>
      <c r="AA54" s="398">
        <f t="shared" si="97"/>
        <v>3507.9171741778323</v>
      </c>
      <c r="AB54" s="398">
        <f t="shared" si="98"/>
        <v>3822.1680876979299</v>
      </c>
      <c r="AC54" s="398">
        <f t="shared" si="99"/>
        <v>4554.31131019037</v>
      </c>
      <c r="AD54" s="398">
        <f t="shared" si="100"/>
        <v>5039.1937290033593</v>
      </c>
      <c r="AE54" s="398">
        <f t="shared" si="101"/>
        <v>4168.0280046674443</v>
      </c>
      <c r="AF54" s="398">
        <f t="shared" si="102"/>
        <v>4558.5241730279904</v>
      </c>
      <c r="AG54" s="399"/>
      <c r="AH54" s="398">
        <f t="shared" si="103"/>
        <v>49751.976337430431</v>
      </c>
      <c r="AI54" s="399"/>
      <c r="AJ54" s="398">
        <f t="shared" si="104"/>
        <v>4516.2374020156776</v>
      </c>
      <c r="AK54" s="398">
        <f t="shared" si="105"/>
        <v>4122.2385861561115</v>
      </c>
      <c r="AL54" s="398">
        <f t="shared" si="106"/>
        <v>5325.5542590431742</v>
      </c>
      <c r="AM54" s="398">
        <f t="shared" si="107"/>
        <v>5342.666666666667</v>
      </c>
      <c r="AN54" s="398">
        <f t="shared" si="108"/>
        <v>14034.35114503817</v>
      </c>
      <c r="AO54" s="398">
        <f t="shared" si="109"/>
        <v>24933.488914819136</v>
      </c>
      <c r="AP54" s="398">
        <f t="shared" si="110"/>
        <v>23219.590958019377</v>
      </c>
      <c r="AQ54" s="398">
        <f t="shared" si="111"/>
        <v>21427.34122712594</v>
      </c>
      <c r="AR54" s="398">
        <f t="shared" si="112"/>
        <v>23542</v>
      </c>
      <c r="AS54" s="398">
        <f t="shared" si="113"/>
        <v>17464.730290456431</v>
      </c>
      <c r="AT54" s="398">
        <f t="shared" si="114"/>
        <v>15594.398340248961</v>
      </c>
      <c r="AU54" s="398">
        <f t="shared" si="115"/>
        <v>19908.503767491926</v>
      </c>
      <c r="AV54" s="399"/>
      <c r="AW54" s="398">
        <f t="shared" si="116"/>
        <v>179431.10155708159</v>
      </c>
      <c r="AX54" s="400"/>
      <c r="AY54" s="401">
        <f t="shared" si="117"/>
        <v>-0.17858141141124884</v>
      </c>
      <c r="AZ54" s="401">
        <f t="shared" si="117"/>
        <v>-0.11478747772970223</v>
      </c>
      <c r="BA54" s="401">
        <f t="shared" si="117"/>
        <v>0.25004003322317603</v>
      </c>
      <c r="BB54" s="401">
        <f t="shared" si="117"/>
        <v>-0.1288181473661415</v>
      </c>
      <c r="BC54" s="401">
        <f t="shared" si="117"/>
        <v>-0.27520457515795776</v>
      </c>
      <c r="BD54" s="401">
        <f t="shared" si="117"/>
        <v>-0.46651544733152522</v>
      </c>
      <c r="BE54" s="401">
        <f t="shared" si="117"/>
        <v>-0.55383125285390289</v>
      </c>
      <c r="BF54" s="401">
        <f t="shared" si="117"/>
        <v>-0.17917865550614687</v>
      </c>
      <c r="BG54" s="401">
        <f t="shared" si="117"/>
        <v>-0.21398158804576559</v>
      </c>
      <c r="BH54" s="401">
        <f t="shared" si="117"/>
        <v>-0.53683881167248537</v>
      </c>
      <c r="BI54" s="401">
        <f t="shared" si="117"/>
        <v>-0.34091853007858791</v>
      </c>
      <c r="BJ54" s="401">
        <f t="shared" si="117"/>
        <v>-6.8554418602294706E-2</v>
      </c>
      <c r="BL54" s="402">
        <f t="shared" si="118"/>
        <v>-0.29219647607089494</v>
      </c>
      <c r="BN54" s="401">
        <f t="shared" si="119"/>
        <v>0.11312718657394868</v>
      </c>
      <c r="BO54" s="401">
        <f t="shared" si="119"/>
        <v>-2.6924129029854176E-2</v>
      </c>
      <c r="BP54" s="401">
        <f t="shared" si="119"/>
        <v>0.20944398948510098</v>
      </c>
      <c r="BQ54" s="401">
        <f t="shared" si="119"/>
        <v>0.53037026239067042</v>
      </c>
      <c r="BR54" s="401">
        <f t="shared" si="119"/>
        <v>2.1427350427350427</v>
      </c>
      <c r="BS54" s="401">
        <f t="shared" si="119"/>
        <v>6.2307998583774307</v>
      </c>
      <c r="BT54" s="401">
        <f t="shared" si="119"/>
        <v>5.6191958946298284</v>
      </c>
      <c r="BU54" s="401">
        <f t="shared" si="119"/>
        <v>4.6060698366699793</v>
      </c>
      <c r="BV54" s="401">
        <f t="shared" si="119"/>
        <v>4.1691679370543397</v>
      </c>
      <c r="BW54" s="401">
        <f t="shared" si="119"/>
        <v>2.4657786998616871</v>
      </c>
      <c r="BX54" s="401">
        <f t="shared" si="119"/>
        <v>2.7414331964147145</v>
      </c>
      <c r="BY54" s="401">
        <f t="shared" si="119"/>
        <v>3.3673134136892693</v>
      </c>
      <c r="CA54" s="402">
        <f t="shared" si="120"/>
        <v>2.6065120376351421</v>
      </c>
      <c r="CC54" s="401">
        <f t="shared" si="121"/>
        <v>3.0306136850320295</v>
      </c>
      <c r="CE54" s="403">
        <v>204012</v>
      </c>
      <c r="CF54" s="361"/>
      <c r="CG54" s="387">
        <f t="shared" si="122"/>
        <v>0.87951248729036324</v>
      </c>
      <c r="CK54" s="404"/>
      <c r="CL54" s="405">
        <v>4233</v>
      </c>
      <c r="CM54" s="406">
        <v>85.7</v>
      </c>
      <c r="CN54" s="405">
        <v>3929</v>
      </c>
      <c r="CO54" s="406">
        <v>82.1</v>
      </c>
      <c r="CP54" s="405">
        <v>2892</v>
      </c>
      <c r="CQ54" s="406">
        <v>82.1</v>
      </c>
      <c r="CR54" s="405">
        <v>3290</v>
      </c>
      <c r="CS54" s="406">
        <v>82.1</v>
      </c>
      <c r="CT54" s="405">
        <v>5502</v>
      </c>
      <c r="CU54" s="406">
        <v>89.3</v>
      </c>
      <c r="CV54" s="405">
        <v>5772</v>
      </c>
      <c r="CW54" s="406">
        <v>89.3</v>
      </c>
      <c r="CX54" s="405">
        <v>6738</v>
      </c>
      <c r="CY54" s="406">
        <v>85.7</v>
      </c>
      <c r="CZ54" s="405">
        <v>3823</v>
      </c>
      <c r="DA54" s="406">
        <v>82.1</v>
      </c>
      <c r="DB54" s="405">
        <v>4757</v>
      </c>
      <c r="DC54" s="406">
        <v>82.1</v>
      </c>
      <c r="DD54" s="405">
        <v>8160</v>
      </c>
      <c r="DE54" s="406">
        <v>75</v>
      </c>
      <c r="DF54" s="405">
        <v>5192</v>
      </c>
      <c r="DG54" s="406">
        <v>82.1</v>
      </c>
      <c r="DH54" s="405">
        <v>4018</v>
      </c>
      <c r="DI54" s="406">
        <v>82.1</v>
      </c>
      <c r="DJ54" s="405">
        <v>3189</v>
      </c>
      <c r="DK54" s="406">
        <v>78.599999999999994</v>
      </c>
      <c r="DL54" s="405">
        <v>3478</v>
      </c>
      <c r="DM54" s="406">
        <v>82.1</v>
      </c>
      <c r="DN54" s="405">
        <v>3461</v>
      </c>
      <c r="DO54" s="406">
        <v>78.599999999999994</v>
      </c>
      <c r="DP54" s="405">
        <v>2744</v>
      </c>
      <c r="DQ54" s="406">
        <v>78.599999999999994</v>
      </c>
      <c r="DR54" s="405">
        <v>3510</v>
      </c>
      <c r="DS54" s="406">
        <v>78.599999999999994</v>
      </c>
      <c r="DT54" s="405">
        <v>2831</v>
      </c>
      <c r="DU54" s="406">
        <v>82.1</v>
      </c>
      <c r="DV54" s="405">
        <v>2880</v>
      </c>
      <c r="DW54" s="406">
        <v>82.1</v>
      </c>
      <c r="DX54" s="405">
        <v>3138</v>
      </c>
      <c r="DY54" s="406">
        <v>82.1</v>
      </c>
      <c r="DZ54" s="405">
        <v>4067</v>
      </c>
      <c r="EA54" s="406">
        <v>89.3</v>
      </c>
      <c r="EB54" s="405">
        <v>4500</v>
      </c>
      <c r="EC54" s="406">
        <v>89.3</v>
      </c>
      <c r="ED54" s="405">
        <v>3572</v>
      </c>
      <c r="EE54" s="406">
        <v>85.7</v>
      </c>
      <c r="EF54" s="405">
        <v>3583</v>
      </c>
      <c r="EG54" s="406">
        <v>78.599999999999994</v>
      </c>
      <c r="EH54" s="405">
        <v>4033</v>
      </c>
      <c r="EI54" s="406">
        <v>89.3</v>
      </c>
      <c r="EJ54" s="405">
        <v>2799</v>
      </c>
      <c r="EK54" s="406">
        <v>67.900000000000006</v>
      </c>
      <c r="EL54" s="405">
        <v>4564</v>
      </c>
      <c r="EM54" s="406">
        <v>85.7</v>
      </c>
      <c r="EN54" s="405">
        <v>4007</v>
      </c>
      <c r="EO54" s="406">
        <v>75</v>
      </c>
      <c r="EP54" s="405">
        <v>11031</v>
      </c>
      <c r="EQ54" s="406">
        <v>78.599999999999994</v>
      </c>
      <c r="ER54" s="405">
        <v>21368</v>
      </c>
      <c r="ES54" s="406">
        <v>85.7</v>
      </c>
      <c r="ET54" s="405">
        <v>21571</v>
      </c>
      <c r="EU54" s="406">
        <v>92.9</v>
      </c>
      <c r="EV54" s="405">
        <v>19906</v>
      </c>
      <c r="EW54" s="406">
        <v>92.9</v>
      </c>
      <c r="EX54" s="405">
        <v>23542</v>
      </c>
      <c r="EY54" s="406">
        <v>100</v>
      </c>
      <c r="EZ54" s="405">
        <v>16836</v>
      </c>
      <c r="FA54" s="406">
        <v>96.4</v>
      </c>
      <c r="FB54" s="405">
        <v>15033</v>
      </c>
      <c r="FC54" s="406">
        <v>96.4</v>
      </c>
      <c r="FD54" s="405">
        <v>18495</v>
      </c>
      <c r="FE54" s="406">
        <v>92.9</v>
      </c>
    </row>
    <row r="55" spans="2:161">
      <c r="B55" s="361">
        <f t="shared" si="123"/>
        <v>14</v>
      </c>
      <c r="C55" s="388" t="s">
        <v>2771</v>
      </c>
      <c r="D55" s="396" t="s">
        <v>3500</v>
      </c>
      <c r="E55" s="397"/>
      <c r="F55" s="398">
        <f t="shared" si="78"/>
        <v>7174.9764816556917</v>
      </c>
      <c r="G55" s="398">
        <f t="shared" si="79"/>
        <v>4737.5352775164629</v>
      </c>
      <c r="H55" s="398">
        <f t="shared" si="80"/>
        <v>5876.7638758231424</v>
      </c>
      <c r="I55" s="398">
        <f t="shared" si="81"/>
        <v>8528</v>
      </c>
      <c r="J55" s="398">
        <f t="shared" si="82"/>
        <v>11539</v>
      </c>
      <c r="K55" s="398">
        <f t="shared" si="83"/>
        <v>9878</v>
      </c>
      <c r="L55" s="398">
        <f t="shared" si="84"/>
        <v>10183</v>
      </c>
      <c r="M55" s="398">
        <f t="shared" si="85"/>
        <v>8088</v>
      </c>
      <c r="N55" s="398">
        <f t="shared" si="86"/>
        <v>9759</v>
      </c>
      <c r="O55" s="398">
        <f t="shared" si="87"/>
        <v>9962</v>
      </c>
      <c r="P55" s="398">
        <f t="shared" si="88"/>
        <v>10129</v>
      </c>
      <c r="Q55" s="398">
        <f t="shared" si="89"/>
        <v>8405</v>
      </c>
      <c r="R55" s="399"/>
      <c r="S55" s="398">
        <f t="shared" si="90"/>
        <v>104260.2756349953</v>
      </c>
      <c r="T55" s="399"/>
      <c r="U55" s="398">
        <f t="shared" si="91"/>
        <v>7586</v>
      </c>
      <c r="V55" s="398">
        <f t="shared" si="92"/>
        <v>5550</v>
      </c>
      <c r="W55" s="398">
        <f t="shared" si="93"/>
        <v>7917</v>
      </c>
      <c r="X55" s="398">
        <f t="shared" si="94"/>
        <v>8749</v>
      </c>
      <c r="Y55" s="398">
        <f t="shared" si="95"/>
        <v>12330</v>
      </c>
      <c r="Z55" s="398">
        <f t="shared" si="96"/>
        <v>9778</v>
      </c>
      <c r="AA55" s="398">
        <f t="shared" si="97"/>
        <v>10675</v>
      </c>
      <c r="AB55" s="398">
        <f t="shared" si="98"/>
        <v>8042</v>
      </c>
      <c r="AC55" s="398">
        <f t="shared" si="99"/>
        <v>8131.9999999999991</v>
      </c>
      <c r="AD55" s="398">
        <f t="shared" si="100"/>
        <v>8400</v>
      </c>
      <c r="AE55" s="398">
        <f t="shared" si="101"/>
        <v>8394</v>
      </c>
      <c r="AF55" s="398">
        <f t="shared" si="102"/>
        <v>6734</v>
      </c>
      <c r="AG55" s="399"/>
      <c r="AH55" s="398">
        <f t="shared" si="103"/>
        <v>102287</v>
      </c>
      <c r="AI55" s="399"/>
      <c r="AJ55" s="398">
        <f t="shared" si="104"/>
        <v>5762</v>
      </c>
      <c r="AK55" s="398">
        <f t="shared" si="105"/>
        <v>4853</v>
      </c>
      <c r="AL55" s="398">
        <f t="shared" si="106"/>
        <v>6593.0000000000009</v>
      </c>
      <c r="AM55" s="398">
        <f t="shared" si="107"/>
        <v>8396</v>
      </c>
      <c r="AN55" s="398">
        <f t="shared" si="108"/>
        <v>10466</v>
      </c>
      <c r="AO55" s="398">
        <f t="shared" si="109"/>
        <v>13750</v>
      </c>
      <c r="AP55" s="398">
        <f t="shared" si="110"/>
        <v>10551</v>
      </c>
      <c r="AQ55" s="398">
        <f t="shared" si="111"/>
        <v>7548.9999999999991</v>
      </c>
      <c r="AR55" s="398">
        <f t="shared" si="112"/>
        <v>8242</v>
      </c>
      <c r="AS55" s="398">
        <f t="shared" si="113"/>
        <v>7175</v>
      </c>
      <c r="AT55" s="398">
        <f t="shared" si="114"/>
        <v>9580</v>
      </c>
      <c r="AU55" s="398">
        <f t="shared" si="115"/>
        <v>9710</v>
      </c>
      <c r="AV55" s="399"/>
      <c r="AW55" s="398">
        <f t="shared" si="116"/>
        <v>102627</v>
      </c>
      <c r="AX55" s="400"/>
      <c r="AY55" s="401">
        <f t="shared" si="117"/>
        <v>5.7285695555264152E-2</v>
      </c>
      <c r="AZ55" s="401">
        <f t="shared" si="117"/>
        <v>0.17149523431294678</v>
      </c>
      <c r="BA55" s="401">
        <f t="shared" si="117"/>
        <v>0.34717000160076827</v>
      </c>
      <c r="BB55" s="401">
        <f t="shared" si="117"/>
        <v>2.5914634146341462E-2</v>
      </c>
      <c r="BC55" s="401">
        <f t="shared" si="117"/>
        <v>6.8550134327064735E-2</v>
      </c>
      <c r="BD55" s="401">
        <f t="shared" si="117"/>
        <v>-1.0123506782749545E-2</v>
      </c>
      <c r="BE55" s="401">
        <f t="shared" si="117"/>
        <v>4.8315820485122264E-2</v>
      </c>
      <c r="BF55" s="401">
        <f t="shared" si="117"/>
        <v>-5.6874381800197825E-3</v>
      </c>
      <c r="BG55" s="401">
        <f t="shared" si="117"/>
        <v>-0.16671790142432635</v>
      </c>
      <c r="BH55" s="401">
        <f t="shared" si="117"/>
        <v>-0.15679582413170046</v>
      </c>
      <c r="BI55" s="401">
        <f t="shared" si="117"/>
        <v>-0.17129035442788035</v>
      </c>
      <c r="BJ55" s="401">
        <f t="shared" si="117"/>
        <v>-0.19881023200475909</v>
      </c>
      <c r="BL55" s="402">
        <f t="shared" si="118"/>
        <v>-1.8926437926401966E-2</v>
      </c>
      <c r="BN55" s="401">
        <f t="shared" si="119"/>
        <v>-0.24044292117057739</v>
      </c>
      <c r="BO55" s="401">
        <f t="shared" si="119"/>
        <v>-0.12558558558558558</v>
      </c>
      <c r="BP55" s="401">
        <f t="shared" si="119"/>
        <v>-0.16723506378678782</v>
      </c>
      <c r="BQ55" s="401">
        <f t="shared" si="119"/>
        <v>-4.0347468282089384E-2</v>
      </c>
      <c r="BR55" s="401">
        <f t="shared" si="119"/>
        <v>-0.15117599351175995</v>
      </c>
      <c r="BS55" s="401">
        <f t="shared" si="119"/>
        <v>0.40621804049907956</v>
      </c>
      <c r="BT55" s="401">
        <f t="shared" si="119"/>
        <v>-1.1615925058548009E-2</v>
      </c>
      <c r="BU55" s="401">
        <f t="shared" si="119"/>
        <v>-6.130315841830402E-2</v>
      </c>
      <c r="BV55" s="401">
        <f t="shared" si="119"/>
        <v>1.3526807673389193E-2</v>
      </c>
      <c r="BW55" s="401">
        <f t="shared" si="119"/>
        <v>-0.14583333333333334</v>
      </c>
      <c r="BX55" s="401">
        <f t="shared" si="119"/>
        <v>0.14129139861806053</v>
      </c>
      <c r="BY55" s="401">
        <f t="shared" si="119"/>
        <v>0.44193644193644194</v>
      </c>
      <c r="CA55" s="402">
        <f t="shared" si="120"/>
        <v>3.3239805644901112E-3</v>
      </c>
      <c r="CC55" s="401">
        <f t="shared" si="121"/>
        <v>0.35331454044840693</v>
      </c>
      <c r="CE55" s="403">
        <v>208163</v>
      </c>
      <c r="CF55" s="361"/>
      <c r="CG55" s="387">
        <f t="shared" si="122"/>
        <v>0.49301268717303265</v>
      </c>
      <c r="CK55" s="404"/>
      <c r="CL55" s="405">
        <v>7627</v>
      </c>
      <c r="CM55" s="406">
        <v>106.3</v>
      </c>
      <c r="CN55" s="405">
        <v>5036</v>
      </c>
      <c r="CO55" s="406">
        <v>106.3</v>
      </c>
      <c r="CP55" s="405">
        <v>6247</v>
      </c>
      <c r="CQ55" s="406">
        <v>106.3</v>
      </c>
      <c r="CR55" s="405">
        <v>8528</v>
      </c>
      <c r="CS55" s="406">
        <v>100</v>
      </c>
      <c r="CT55" s="405">
        <v>11539</v>
      </c>
      <c r="CU55" s="406">
        <v>100</v>
      </c>
      <c r="CV55" s="405">
        <v>9878</v>
      </c>
      <c r="CW55" s="406">
        <v>100</v>
      </c>
      <c r="CX55" s="405">
        <v>10183</v>
      </c>
      <c r="CY55" s="406">
        <v>100</v>
      </c>
      <c r="CZ55" s="405">
        <v>8088</v>
      </c>
      <c r="DA55" s="406">
        <v>100</v>
      </c>
      <c r="DB55" s="405">
        <v>9759</v>
      </c>
      <c r="DC55" s="406">
        <v>100</v>
      </c>
      <c r="DD55" s="405">
        <v>9962</v>
      </c>
      <c r="DE55" s="406">
        <v>100</v>
      </c>
      <c r="DF55" s="405">
        <v>10129</v>
      </c>
      <c r="DG55" s="406">
        <v>100</v>
      </c>
      <c r="DH55" s="405">
        <v>8405</v>
      </c>
      <c r="DI55" s="406">
        <v>100</v>
      </c>
      <c r="DJ55" s="405">
        <v>7586</v>
      </c>
      <c r="DK55" s="406">
        <v>100</v>
      </c>
      <c r="DL55" s="405">
        <v>5550</v>
      </c>
      <c r="DM55" s="406">
        <v>100</v>
      </c>
      <c r="DN55" s="405">
        <v>7917</v>
      </c>
      <c r="DO55" s="406">
        <v>100</v>
      </c>
      <c r="DP55" s="405">
        <v>8749</v>
      </c>
      <c r="DQ55" s="406">
        <v>100</v>
      </c>
      <c r="DR55" s="405">
        <v>12330</v>
      </c>
      <c r="DS55" s="406">
        <v>100</v>
      </c>
      <c r="DT55" s="405">
        <v>9778</v>
      </c>
      <c r="DU55" s="406">
        <v>100</v>
      </c>
      <c r="DV55" s="405">
        <v>10675</v>
      </c>
      <c r="DW55" s="406">
        <v>100</v>
      </c>
      <c r="DX55" s="405">
        <v>8042</v>
      </c>
      <c r="DY55" s="406">
        <v>100</v>
      </c>
      <c r="DZ55" s="405">
        <v>8132</v>
      </c>
      <c r="EA55" s="406">
        <v>100</v>
      </c>
      <c r="EB55" s="405">
        <v>8400</v>
      </c>
      <c r="EC55" s="406">
        <v>100</v>
      </c>
      <c r="ED55" s="405">
        <v>8394</v>
      </c>
      <c r="EE55" s="406">
        <v>100</v>
      </c>
      <c r="EF55" s="405">
        <v>6734</v>
      </c>
      <c r="EG55" s="406">
        <v>100</v>
      </c>
      <c r="EH55" s="405">
        <v>5762</v>
      </c>
      <c r="EI55" s="406">
        <v>100</v>
      </c>
      <c r="EJ55" s="405">
        <v>4853</v>
      </c>
      <c r="EK55" s="406">
        <v>100</v>
      </c>
      <c r="EL55" s="405">
        <v>6593</v>
      </c>
      <c r="EM55" s="406">
        <v>100</v>
      </c>
      <c r="EN55" s="405">
        <v>8396</v>
      </c>
      <c r="EO55" s="406">
        <v>100</v>
      </c>
      <c r="EP55" s="405">
        <v>10466</v>
      </c>
      <c r="EQ55" s="406">
        <v>100</v>
      </c>
      <c r="ER55" s="405">
        <v>13750</v>
      </c>
      <c r="ES55" s="406">
        <v>100</v>
      </c>
      <c r="ET55" s="405">
        <v>10551</v>
      </c>
      <c r="EU55" s="406">
        <v>100</v>
      </c>
      <c r="EV55" s="405">
        <v>7549</v>
      </c>
      <c r="EW55" s="406">
        <v>100</v>
      </c>
      <c r="EX55" s="405">
        <v>8242</v>
      </c>
      <c r="EY55" s="406">
        <v>100</v>
      </c>
      <c r="EZ55" s="405">
        <v>7175</v>
      </c>
      <c r="FA55" s="406">
        <v>100</v>
      </c>
      <c r="FB55" s="405">
        <v>9580</v>
      </c>
      <c r="FC55" s="406">
        <v>100</v>
      </c>
      <c r="FD55" s="405">
        <v>9710</v>
      </c>
      <c r="FE55" s="406">
        <v>100</v>
      </c>
    </row>
    <row r="56" spans="2:161">
      <c r="B56" s="361">
        <f t="shared" si="123"/>
        <v>15</v>
      </c>
      <c r="C56" s="388" t="s">
        <v>2771</v>
      </c>
      <c r="D56" s="396" t="s">
        <v>3501</v>
      </c>
      <c r="E56" s="397"/>
      <c r="F56" s="398">
        <f t="shared" si="78"/>
        <v>19593.406593406595</v>
      </c>
      <c r="G56" s="398">
        <f t="shared" si="79"/>
        <v>4170.329670329671</v>
      </c>
      <c r="H56" s="398">
        <f t="shared" si="80"/>
        <v>1635.0000000000002</v>
      </c>
      <c r="I56" s="398"/>
      <c r="J56" s="398">
        <f t="shared" si="82"/>
        <v>5344.3344334433441</v>
      </c>
      <c r="K56" s="398">
        <f t="shared" si="83"/>
        <v>2452</v>
      </c>
      <c r="L56" s="398">
        <f t="shared" si="84"/>
        <v>3086</v>
      </c>
      <c r="M56" s="398">
        <f t="shared" si="85"/>
        <v>1056</v>
      </c>
      <c r="N56" s="398">
        <f t="shared" si="86"/>
        <v>2897</v>
      </c>
      <c r="O56" s="398">
        <f t="shared" si="87"/>
        <v>3914</v>
      </c>
      <c r="P56" s="398">
        <f t="shared" si="88"/>
        <v>4700</v>
      </c>
      <c r="Q56" s="398">
        <f t="shared" si="89"/>
        <v>2255</v>
      </c>
      <c r="R56" s="399"/>
      <c r="S56" s="398">
        <f t="shared" si="90"/>
        <v>51103.07069717961</v>
      </c>
      <c r="T56" s="399"/>
      <c r="U56" s="398">
        <f t="shared" si="91"/>
        <v>2002</v>
      </c>
      <c r="V56" s="398">
        <f t="shared" si="92"/>
        <v>1123</v>
      </c>
      <c r="W56" s="398">
        <f t="shared" si="93"/>
        <v>1205.7205720572056</v>
      </c>
      <c r="X56" s="398">
        <f t="shared" si="94"/>
        <v>1642.5297891842347</v>
      </c>
      <c r="Y56" s="398">
        <f t="shared" si="95"/>
        <v>5551.7873510540785</v>
      </c>
      <c r="Z56" s="398">
        <f t="shared" si="96"/>
        <v>2644.3629697525207</v>
      </c>
      <c r="AA56" s="398">
        <f t="shared" si="97"/>
        <v>2034.8304307974338</v>
      </c>
      <c r="AB56" s="398">
        <f t="shared" si="98"/>
        <v>1111.8240146654446</v>
      </c>
      <c r="AC56" s="398">
        <f t="shared" si="99"/>
        <v>1225.4812098991752</v>
      </c>
      <c r="AD56" s="398">
        <f t="shared" si="100"/>
        <v>1741</v>
      </c>
      <c r="AE56" s="398">
        <f t="shared" si="101"/>
        <v>1725.9395050412465</v>
      </c>
      <c r="AF56" s="398">
        <f t="shared" si="102"/>
        <v>875.34372135655371</v>
      </c>
      <c r="AG56" s="399"/>
      <c r="AH56" s="398">
        <f t="shared" si="103"/>
        <v>22883.819563807891</v>
      </c>
      <c r="AI56" s="399"/>
      <c r="AJ56" s="398">
        <f t="shared" si="104"/>
        <v>742.43813015582032</v>
      </c>
      <c r="AK56" s="398">
        <f t="shared" si="105"/>
        <v>667.27772685609534</v>
      </c>
      <c r="AL56" s="398">
        <f t="shared" si="106"/>
        <v>951.42071494042159</v>
      </c>
      <c r="AM56" s="398">
        <f t="shared" si="107"/>
        <v>768.1026581118241</v>
      </c>
      <c r="AN56" s="398">
        <f t="shared" si="108"/>
        <v>5390.4674610449138</v>
      </c>
      <c r="AO56" s="398">
        <f t="shared" si="109"/>
        <v>10356.553620531624</v>
      </c>
      <c r="AP56" s="398">
        <f t="shared" si="110"/>
        <v>11506</v>
      </c>
      <c r="AQ56" s="398">
        <f t="shared" si="111"/>
        <v>8222</v>
      </c>
      <c r="AR56" s="398">
        <f t="shared" si="112"/>
        <v>11834</v>
      </c>
      <c r="AS56" s="398">
        <f t="shared" si="113"/>
        <v>10237</v>
      </c>
      <c r="AT56" s="398">
        <f t="shared" si="114"/>
        <v>9745</v>
      </c>
      <c r="AU56" s="398">
        <f t="shared" si="115"/>
        <v>8228</v>
      </c>
      <c r="AV56" s="399"/>
      <c r="AW56" s="398">
        <f t="shared" si="116"/>
        <v>78648.260311640697</v>
      </c>
      <c r="AX56" s="400"/>
      <c r="AY56" s="401">
        <f t="shared" si="117"/>
        <v>-0.8978227706113292</v>
      </c>
      <c r="AZ56" s="401">
        <f t="shared" si="117"/>
        <v>-0.73071673254281955</v>
      </c>
      <c r="BA56" s="401">
        <f t="shared" si="117"/>
        <v>-0.26255622504146459</v>
      </c>
      <c r="BB56" s="401"/>
      <c r="BC56" s="401">
        <f t="shared" si="117"/>
        <v>3.8817353254046436E-2</v>
      </c>
      <c r="BD56" s="401">
        <f t="shared" si="117"/>
        <v>7.8451455853393443E-2</v>
      </c>
      <c r="BE56" s="401">
        <f t="shared" si="117"/>
        <v>-0.34062526545773369</v>
      </c>
      <c r="BF56" s="401">
        <f t="shared" si="117"/>
        <v>5.2863650251367959E-2</v>
      </c>
      <c r="BG56" s="401">
        <f t="shared" si="117"/>
        <v>-0.57698266831233169</v>
      </c>
      <c r="BH56" s="401">
        <f t="shared" si="117"/>
        <v>-0.55518650996423091</v>
      </c>
      <c r="BI56" s="401">
        <f t="shared" si="117"/>
        <v>-0.63277882871462832</v>
      </c>
      <c r="BJ56" s="401">
        <f t="shared" si="117"/>
        <v>-0.61182096613900061</v>
      </c>
      <c r="BL56" s="402">
        <f t="shared" si="118"/>
        <v>-0.55220265139427616</v>
      </c>
      <c r="BN56" s="401">
        <f t="shared" si="119"/>
        <v>-0.62915178313895093</v>
      </c>
      <c r="BO56" s="401">
        <f t="shared" si="119"/>
        <v>-0.40580790128575661</v>
      </c>
      <c r="BP56" s="401">
        <f t="shared" si="119"/>
        <v>-0.21091110412331812</v>
      </c>
      <c r="BQ56" s="401">
        <f t="shared" si="119"/>
        <v>-0.5323660714285714</v>
      </c>
      <c r="BR56" s="401">
        <f t="shared" si="119"/>
        <v>-2.9057289087006562E-2</v>
      </c>
      <c r="BS56" s="401">
        <f t="shared" si="119"/>
        <v>2.9164644714038133</v>
      </c>
      <c r="BT56" s="401">
        <f t="shared" si="119"/>
        <v>4.6545252252252247</v>
      </c>
      <c r="BU56" s="401">
        <f t="shared" si="119"/>
        <v>6.3950552349546577</v>
      </c>
      <c r="BV56" s="401">
        <f t="shared" si="119"/>
        <v>8.6566148092744939</v>
      </c>
      <c r="BW56" s="401">
        <f t="shared" si="119"/>
        <v>4.8799540493968987</v>
      </c>
      <c r="BX56" s="401">
        <f t="shared" si="119"/>
        <v>4.6462002124269786</v>
      </c>
      <c r="BY56" s="401">
        <f t="shared" si="119"/>
        <v>8.3997361256544494</v>
      </c>
      <c r="CA56" s="402">
        <f t="shared" si="120"/>
        <v>2.4368502204075915</v>
      </c>
      <c r="CC56" s="401">
        <f t="shared" si="121"/>
        <v>-0.58006281547952887</v>
      </c>
      <c r="CE56" s="403">
        <v>241878</v>
      </c>
      <c r="CF56" s="361"/>
      <c r="CG56" s="387">
        <f t="shared" si="122"/>
        <v>0.3251567331945886</v>
      </c>
      <c r="CK56" s="404"/>
      <c r="CL56" s="405">
        <v>1783</v>
      </c>
      <c r="CM56" s="406">
        <v>9.1</v>
      </c>
      <c r="CN56" s="405">
        <v>1518</v>
      </c>
      <c r="CO56" s="406">
        <v>36.4</v>
      </c>
      <c r="CP56" s="405">
        <v>1635</v>
      </c>
      <c r="CQ56" s="406">
        <v>100</v>
      </c>
      <c r="CR56" s="405">
        <v>2372</v>
      </c>
      <c r="CS56" s="406" t="s">
        <v>3502</v>
      </c>
      <c r="CT56" s="405">
        <v>4858</v>
      </c>
      <c r="CU56" s="406">
        <v>90.9</v>
      </c>
      <c r="CV56" s="405">
        <v>2452</v>
      </c>
      <c r="CW56" s="406">
        <v>100</v>
      </c>
      <c r="CX56" s="405">
        <v>3086</v>
      </c>
      <c r="CY56" s="406">
        <v>100</v>
      </c>
      <c r="CZ56" s="405">
        <v>1056</v>
      </c>
      <c r="DA56" s="406">
        <v>100</v>
      </c>
      <c r="DB56" s="405">
        <v>2897</v>
      </c>
      <c r="DC56" s="406">
        <v>100</v>
      </c>
      <c r="DD56" s="405">
        <v>3914</v>
      </c>
      <c r="DE56" s="406">
        <v>100</v>
      </c>
      <c r="DF56" s="405">
        <v>4700</v>
      </c>
      <c r="DG56" s="406">
        <v>100</v>
      </c>
      <c r="DH56" s="405">
        <v>2255</v>
      </c>
      <c r="DI56" s="406">
        <v>100</v>
      </c>
      <c r="DJ56" s="405">
        <v>2002</v>
      </c>
      <c r="DK56" s="406">
        <v>100</v>
      </c>
      <c r="DL56" s="405">
        <v>1123</v>
      </c>
      <c r="DM56" s="406">
        <v>100</v>
      </c>
      <c r="DN56" s="405">
        <v>1096</v>
      </c>
      <c r="DO56" s="406">
        <v>90.9</v>
      </c>
      <c r="DP56" s="405">
        <v>1792</v>
      </c>
      <c r="DQ56" s="406">
        <v>109.1</v>
      </c>
      <c r="DR56" s="405">
        <v>6057</v>
      </c>
      <c r="DS56" s="406">
        <v>109.1</v>
      </c>
      <c r="DT56" s="405">
        <v>2885</v>
      </c>
      <c r="DU56" s="406">
        <v>109.1</v>
      </c>
      <c r="DV56" s="405">
        <v>2220</v>
      </c>
      <c r="DW56" s="406">
        <v>109.1</v>
      </c>
      <c r="DX56" s="405">
        <v>1213</v>
      </c>
      <c r="DY56" s="406">
        <v>109.1</v>
      </c>
      <c r="DZ56" s="405">
        <v>1337</v>
      </c>
      <c r="EA56" s="406">
        <v>109.1</v>
      </c>
      <c r="EB56" s="405">
        <v>1741</v>
      </c>
      <c r="EC56" s="406">
        <v>100</v>
      </c>
      <c r="ED56" s="405">
        <v>1883</v>
      </c>
      <c r="EE56" s="406">
        <v>109.1</v>
      </c>
      <c r="EF56" s="405">
        <v>955</v>
      </c>
      <c r="EG56" s="406">
        <v>109.1</v>
      </c>
      <c r="EH56" s="405">
        <v>810</v>
      </c>
      <c r="EI56" s="406">
        <v>109.1</v>
      </c>
      <c r="EJ56" s="405">
        <v>728</v>
      </c>
      <c r="EK56" s="406">
        <v>109.1</v>
      </c>
      <c r="EL56" s="405">
        <v>1038</v>
      </c>
      <c r="EM56" s="406">
        <v>109.1</v>
      </c>
      <c r="EN56" s="405">
        <v>838</v>
      </c>
      <c r="EO56" s="406">
        <v>109.1</v>
      </c>
      <c r="EP56" s="405">
        <v>5881</v>
      </c>
      <c r="EQ56" s="406">
        <v>109.1</v>
      </c>
      <c r="ER56" s="405">
        <v>11299</v>
      </c>
      <c r="ES56" s="406">
        <v>109.1</v>
      </c>
      <c r="ET56" s="405">
        <v>11506</v>
      </c>
      <c r="EU56" s="406">
        <v>100</v>
      </c>
      <c r="EV56" s="405">
        <v>8222</v>
      </c>
      <c r="EW56" s="406">
        <v>100</v>
      </c>
      <c r="EX56" s="405">
        <v>11834</v>
      </c>
      <c r="EY56" s="406">
        <v>100</v>
      </c>
      <c r="EZ56" s="405">
        <v>10237</v>
      </c>
      <c r="FA56" s="406">
        <v>100</v>
      </c>
      <c r="FB56" s="405">
        <v>9745</v>
      </c>
      <c r="FC56" s="406">
        <v>100</v>
      </c>
      <c r="FD56" s="405">
        <v>8228</v>
      </c>
      <c r="FE56" s="406">
        <v>100</v>
      </c>
    </row>
    <row r="57" spans="2:161">
      <c r="B57" s="361">
        <f t="shared" si="123"/>
        <v>16</v>
      </c>
      <c r="C57" s="388" t="s">
        <v>2771</v>
      </c>
      <c r="D57" s="396" t="s">
        <v>3503</v>
      </c>
      <c r="E57" s="397"/>
      <c r="F57" s="398">
        <f t="shared" si="78"/>
        <v>9964.2458100558651</v>
      </c>
      <c r="G57" s="398">
        <f t="shared" si="79"/>
        <v>9537.430167597764</v>
      </c>
      <c r="H57" s="398">
        <f t="shared" si="80"/>
        <v>9525.1396648044683</v>
      </c>
      <c r="I57" s="398">
        <f t="shared" ref="I57:I71" si="124">(CR57/CS57)*100</f>
        <v>9735.1955307262579</v>
      </c>
      <c r="J57" s="398">
        <f t="shared" si="82"/>
        <v>12879.329608938548</v>
      </c>
      <c r="K57" s="398">
        <f t="shared" si="83"/>
        <v>12644.692737430169</v>
      </c>
      <c r="L57" s="398">
        <f t="shared" si="84"/>
        <v>14088.268156424581</v>
      </c>
      <c r="M57" s="398">
        <f t="shared" si="85"/>
        <v>14597.76536312849</v>
      </c>
      <c r="N57" s="398">
        <f t="shared" si="86"/>
        <v>15102.793296089385</v>
      </c>
      <c r="O57" s="398">
        <f t="shared" si="87"/>
        <v>19192.178770949722</v>
      </c>
      <c r="P57" s="398">
        <f t="shared" si="88"/>
        <v>13082.68156424581</v>
      </c>
      <c r="Q57" s="398">
        <f t="shared" si="89"/>
        <v>7908.3798882681567</v>
      </c>
      <c r="R57" s="399"/>
      <c r="S57" s="398">
        <f t="shared" si="90"/>
        <v>148258.10055865921</v>
      </c>
      <c r="T57" s="399"/>
      <c r="U57" s="398">
        <f t="shared" si="91"/>
        <v>8899.441340782123</v>
      </c>
      <c r="V57" s="398">
        <f t="shared" si="92"/>
        <v>7767.597765363128</v>
      </c>
      <c r="W57" s="398">
        <f t="shared" si="93"/>
        <v>7269.2737430167599</v>
      </c>
      <c r="X57" s="398">
        <f t="shared" si="94"/>
        <v>7243.5754189944137</v>
      </c>
      <c r="Y57" s="398">
        <f t="shared" si="95"/>
        <v>8728.4916201117303</v>
      </c>
      <c r="Z57" s="398">
        <f t="shared" si="96"/>
        <v>10498.324022346369</v>
      </c>
      <c r="AA57" s="398">
        <f t="shared" si="97"/>
        <v>11017.877094972067</v>
      </c>
      <c r="AB57" s="398">
        <f t="shared" si="98"/>
        <v>13563.128491620111</v>
      </c>
      <c r="AC57" s="398">
        <f t="shared" si="99"/>
        <v>13483.798882681564</v>
      </c>
      <c r="AD57" s="398">
        <f t="shared" si="100"/>
        <v>14592.17877094972</v>
      </c>
      <c r="AE57" s="398">
        <f t="shared" si="101"/>
        <v>10110.614525139665</v>
      </c>
      <c r="AF57" s="398">
        <f t="shared" si="102"/>
        <v>7147.4860335195526</v>
      </c>
      <c r="AG57" s="399"/>
      <c r="AH57" s="398">
        <f t="shared" si="103"/>
        <v>120321.78770949719</v>
      </c>
      <c r="AI57" s="399"/>
      <c r="AJ57" s="398">
        <f t="shared" si="104"/>
        <v>7569.8324022346369</v>
      </c>
      <c r="AK57" s="398">
        <f t="shared" si="105"/>
        <v>8242.4581005586588</v>
      </c>
      <c r="AL57" s="398">
        <f t="shared" si="106"/>
        <v>9469.2737430167599</v>
      </c>
      <c r="AM57" s="398">
        <f t="shared" si="107"/>
        <v>7908.3798882681567</v>
      </c>
      <c r="AN57" s="398">
        <f t="shared" si="108"/>
        <v>9624.5810055865913</v>
      </c>
      <c r="AO57" s="398">
        <f t="shared" si="109"/>
        <v>14683.798882681564</v>
      </c>
      <c r="AP57" s="398">
        <f t="shared" si="110"/>
        <v>10718.435754189944</v>
      </c>
      <c r="AQ57" s="398">
        <f t="shared" si="111"/>
        <v>8969</v>
      </c>
      <c r="AR57" s="398">
        <f t="shared" si="112"/>
        <v>9126.7159450897561</v>
      </c>
      <c r="AS57" s="398">
        <f t="shared" si="113"/>
        <v>8041</v>
      </c>
      <c r="AT57" s="398">
        <f t="shared" si="114"/>
        <v>6444</v>
      </c>
      <c r="AU57" s="398">
        <f t="shared" si="115"/>
        <v>4411</v>
      </c>
      <c r="AV57" s="399"/>
      <c r="AW57" s="398">
        <f t="shared" si="116"/>
        <v>105208.47572162608</v>
      </c>
      <c r="AX57" s="400"/>
      <c r="AY57" s="401">
        <f t="shared" si="117"/>
        <v>-0.10686252522987209</v>
      </c>
      <c r="AZ57" s="401">
        <f t="shared" si="117"/>
        <v>-0.18556701030927827</v>
      </c>
      <c r="BA57" s="401">
        <f t="shared" si="117"/>
        <v>-0.23683284457477996</v>
      </c>
      <c r="BB57" s="401">
        <f t="shared" si="117"/>
        <v>-0.25593940089521411</v>
      </c>
      <c r="BC57" s="401">
        <f t="shared" si="117"/>
        <v>-0.32228680489286038</v>
      </c>
      <c r="BD57" s="401">
        <f t="shared" si="117"/>
        <v>-0.16974463196960329</v>
      </c>
      <c r="BE57" s="401">
        <f t="shared" si="117"/>
        <v>-0.21793956697596953</v>
      </c>
      <c r="BF57" s="401">
        <f t="shared" si="117"/>
        <v>-7.0876387294297696E-2</v>
      </c>
      <c r="BG57" s="401">
        <f t="shared" si="117"/>
        <v>-0.1071983428275505</v>
      </c>
      <c r="BH57" s="401">
        <f t="shared" si="117"/>
        <v>-0.23968096873726502</v>
      </c>
      <c r="BI57" s="401">
        <f t="shared" si="117"/>
        <v>-0.22717567682978904</v>
      </c>
      <c r="BJ57" s="401">
        <f t="shared" si="117"/>
        <v>-9.6213619666572575E-2</v>
      </c>
      <c r="BL57" s="402">
        <f t="shared" si="118"/>
        <v>-0.18843026279099567</v>
      </c>
      <c r="BN57" s="401">
        <f t="shared" si="119"/>
        <v>-0.14940364092906466</v>
      </c>
      <c r="BO57" s="401">
        <f t="shared" si="119"/>
        <v>6.1133486766398168E-2</v>
      </c>
      <c r="BP57" s="401">
        <f t="shared" si="119"/>
        <v>0.30264371349523517</v>
      </c>
      <c r="BQ57" s="401">
        <f t="shared" si="119"/>
        <v>9.1778497609131579E-2</v>
      </c>
      <c r="BR57" s="401">
        <f t="shared" si="119"/>
        <v>0.10266257040450599</v>
      </c>
      <c r="BS57" s="401">
        <f t="shared" si="119"/>
        <v>0.3986802894848871</v>
      </c>
      <c r="BT57" s="401">
        <f t="shared" si="119"/>
        <v>-2.7177771017138228E-2</v>
      </c>
      <c r="BU57" s="401">
        <f t="shared" si="119"/>
        <v>-0.33872188812917042</v>
      </c>
      <c r="BV57" s="401">
        <f t="shared" si="119"/>
        <v>-0.32313467261722473</v>
      </c>
      <c r="BW57" s="401">
        <f t="shared" si="119"/>
        <v>-0.44895137825421133</v>
      </c>
      <c r="BX57" s="401">
        <f t="shared" si="119"/>
        <v>-0.36265001657641727</v>
      </c>
      <c r="BY57" s="401">
        <f t="shared" si="119"/>
        <v>-0.38285993434422383</v>
      </c>
      <c r="CA57" s="402">
        <f t="shared" si="120"/>
        <v>-0.12560744213974304</v>
      </c>
      <c r="CC57" s="401">
        <f t="shared" si="121"/>
        <v>-0.55731722359273372</v>
      </c>
      <c r="CE57" s="403">
        <v>178909</v>
      </c>
      <c r="CF57" s="361"/>
      <c r="CG57" s="387">
        <f t="shared" si="122"/>
        <v>0.58805580335045238</v>
      </c>
      <c r="CK57" s="404"/>
      <c r="CL57" s="405">
        <v>8918</v>
      </c>
      <c r="CM57" s="406">
        <v>89.5</v>
      </c>
      <c r="CN57" s="405">
        <v>8536</v>
      </c>
      <c r="CO57" s="406">
        <v>89.5</v>
      </c>
      <c r="CP57" s="405">
        <v>8525</v>
      </c>
      <c r="CQ57" s="406">
        <v>89.5</v>
      </c>
      <c r="CR57" s="405">
        <v>8713</v>
      </c>
      <c r="CS57" s="406">
        <v>89.5</v>
      </c>
      <c r="CT57" s="405">
        <v>11527</v>
      </c>
      <c r="CU57" s="406">
        <v>89.5</v>
      </c>
      <c r="CV57" s="405">
        <v>11317</v>
      </c>
      <c r="CW57" s="406">
        <v>89.5</v>
      </c>
      <c r="CX57" s="405">
        <v>12609</v>
      </c>
      <c r="CY57" s="406">
        <v>89.5</v>
      </c>
      <c r="CZ57" s="405">
        <v>13065</v>
      </c>
      <c r="DA57" s="406">
        <v>89.5</v>
      </c>
      <c r="DB57" s="405">
        <v>13517</v>
      </c>
      <c r="DC57" s="406">
        <v>89.5</v>
      </c>
      <c r="DD57" s="405">
        <v>17177</v>
      </c>
      <c r="DE57" s="406">
        <v>89.5</v>
      </c>
      <c r="DF57" s="405">
        <v>11709</v>
      </c>
      <c r="DG57" s="406">
        <v>89.5</v>
      </c>
      <c r="DH57" s="405">
        <v>7078</v>
      </c>
      <c r="DI57" s="406">
        <v>89.5</v>
      </c>
      <c r="DJ57" s="405">
        <v>7965</v>
      </c>
      <c r="DK57" s="406">
        <v>89.5</v>
      </c>
      <c r="DL57" s="405">
        <v>6952</v>
      </c>
      <c r="DM57" s="406">
        <v>89.5</v>
      </c>
      <c r="DN57" s="405">
        <v>6506</v>
      </c>
      <c r="DO57" s="406">
        <v>89.5</v>
      </c>
      <c r="DP57" s="405">
        <v>6483</v>
      </c>
      <c r="DQ57" s="406">
        <v>89.5</v>
      </c>
      <c r="DR57" s="405">
        <v>7812</v>
      </c>
      <c r="DS57" s="406">
        <v>89.5</v>
      </c>
      <c r="DT57" s="405">
        <v>9396</v>
      </c>
      <c r="DU57" s="406">
        <v>89.5</v>
      </c>
      <c r="DV57" s="405">
        <v>9861</v>
      </c>
      <c r="DW57" s="406">
        <v>89.5</v>
      </c>
      <c r="DX57" s="405">
        <v>12139</v>
      </c>
      <c r="DY57" s="406">
        <v>89.5</v>
      </c>
      <c r="DZ57" s="405">
        <v>12068</v>
      </c>
      <c r="EA57" s="406">
        <v>89.5</v>
      </c>
      <c r="EB57" s="405">
        <v>13060</v>
      </c>
      <c r="EC57" s="406">
        <v>89.5</v>
      </c>
      <c r="ED57" s="405">
        <v>9049</v>
      </c>
      <c r="EE57" s="406">
        <v>89.5</v>
      </c>
      <c r="EF57" s="405">
        <v>6397</v>
      </c>
      <c r="EG57" s="406">
        <v>89.5</v>
      </c>
      <c r="EH57" s="405">
        <v>6775</v>
      </c>
      <c r="EI57" s="406">
        <v>89.5</v>
      </c>
      <c r="EJ57" s="405">
        <v>7377</v>
      </c>
      <c r="EK57" s="406">
        <v>89.5</v>
      </c>
      <c r="EL57" s="405">
        <v>8475</v>
      </c>
      <c r="EM57" s="406">
        <v>89.5</v>
      </c>
      <c r="EN57" s="405">
        <v>7078</v>
      </c>
      <c r="EO57" s="406">
        <v>89.5</v>
      </c>
      <c r="EP57" s="405">
        <v>8614</v>
      </c>
      <c r="EQ57" s="406">
        <v>89.5</v>
      </c>
      <c r="ER57" s="405">
        <v>13142</v>
      </c>
      <c r="ES57" s="406">
        <v>89.5</v>
      </c>
      <c r="ET57" s="405">
        <v>9593</v>
      </c>
      <c r="EU57" s="406">
        <v>89.5</v>
      </c>
      <c r="EV57" s="405">
        <v>8969</v>
      </c>
      <c r="EW57" s="406">
        <v>100</v>
      </c>
      <c r="EX57" s="405">
        <v>8643</v>
      </c>
      <c r="EY57" s="406">
        <v>94.7</v>
      </c>
      <c r="EZ57" s="405">
        <v>8041</v>
      </c>
      <c r="FA57" s="406">
        <v>100</v>
      </c>
      <c r="FB57" s="405">
        <v>6444</v>
      </c>
      <c r="FC57" s="406">
        <v>100</v>
      </c>
      <c r="FD57" s="405">
        <v>4411</v>
      </c>
      <c r="FE57" s="406">
        <v>100</v>
      </c>
    </row>
    <row r="58" spans="2:161">
      <c r="B58" s="361">
        <f t="shared" si="123"/>
        <v>17</v>
      </c>
      <c r="C58" s="388" t="s">
        <v>2771</v>
      </c>
      <c r="D58" s="396" t="s">
        <v>3504</v>
      </c>
      <c r="E58" s="397"/>
      <c r="F58" s="398">
        <f t="shared" si="78"/>
        <v>2826.4367816091954</v>
      </c>
      <c r="G58" s="398">
        <f t="shared" si="79"/>
        <v>1852.8735632183907</v>
      </c>
      <c r="H58" s="398">
        <f t="shared" si="80"/>
        <v>1843.6781609195402</v>
      </c>
      <c r="I58" s="398">
        <f t="shared" si="124"/>
        <v>2413.7931034482758</v>
      </c>
      <c r="J58" s="398">
        <f t="shared" si="82"/>
        <v>3055.1724137931037</v>
      </c>
      <c r="K58" s="398">
        <f t="shared" si="83"/>
        <v>2996.5517241379312</v>
      </c>
      <c r="L58" s="398">
        <f t="shared" si="84"/>
        <v>2950.5747126436781</v>
      </c>
      <c r="M58" s="398">
        <f t="shared" si="85"/>
        <v>2287.3563218390805</v>
      </c>
      <c r="N58" s="398">
        <f t="shared" si="86"/>
        <v>3596.5517241379312</v>
      </c>
      <c r="O58" s="398">
        <f t="shared" si="87"/>
        <v>5333.3333333333339</v>
      </c>
      <c r="P58" s="398">
        <f t="shared" si="88"/>
        <v>4587.3563218390809</v>
      </c>
      <c r="Q58" s="398">
        <f t="shared" si="89"/>
        <v>3057.4712643678163</v>
      </c>
      <c r="R58" s="399"/>
      <c r="S58" s="398">
        <f t="shared" si="90"/>
        <v>36801.14942528736</v>
      </c>
      <c r="T58" s="399"/>
      <c r="U58" s="398">
        <f t="shared" si="91"/>
        <v>2263.2183908045977</v>
      </c>
      <c r="V58" s="398">
        <f t="shared" si="92"/>
        <v>2018.3908045977014</v>
      </c>
      <c r="W58" s="398">
        <f t="shared" si="93"/>
        <v>2320.6896551724139</v>
      </c>
      <c r="X58" s="398">
        <f t="shared" si="94"/>
        <v>1247.1264367816093</v>
      </c>
      <c r="Y58" s="398">
        <f t="shared" si="95"/>
        <v>1658.6206896551723</v>
      </c>
      <c r="Z58" s="398">
        <f t="shared" si="96"/>
        <v>1319.5402298850574</v>
      </c>
      <c r="AA58" s="398">
        <f t="shared" si="97"/>
        <v>1458.6206896551723</v>
      </c>
      <c r="AB58" s="398">
        <f t="shared" si="98"/>
        <v>1658.6206896551723</v>
      </c>
      <c r="AC58" s="398">
        <f t="shared" si="99"/>
        <v>1849.4252873563219</v>
      </c>
      <c r="AD58" s="398">
        <f t="shared" si="100"/>
        <v>3458.6206896551721</v>
      </c>
      <c r="AE58" s="398">
        <f t="shared" si="101"/>
        <v>1175.8620689655172</v>
      </c>
      <c r="AF58" s="398">
        <f t="shared" si="102"/>
        <v>1759.7701149425286</v>
      </c>
      <c r="AG58" s="399"/>
      <c r="AH58" s="398">
        <f t="shared" si="103"/>
        <v>22188.505747126437</v>
      </c>
      <c r="AI58" s="399"/>
      <c r="AJ58" s="398">
        <f t="shared" si="104"/>
        <v>3208.1051478641839</v>
      </c>
      <c r="AK58" s="398">
        <f t="shared" si="105"/>
        <v>1352.683461117196</v>
      </c>
      <c r="AL58" s="398">
        <f t="shared" si="106"/>
        <v>3474.2606790799564</v>
      </c>
      <c r="AM58" s="398">
        <f t="shared" si="107"/>
        <v>2952.9025191675796</v>
      </c>
      <c r="AN58" s="398">
        <f t="shared" si="108"/>
        <v>13982</v>
      </c>
      <c r="AO58" s="398">
        <f t="shared" si="109"/>
        <v>16809</v>
      </c>
      <c r="AP58" s="398">
        <f t="shared" si="110"/>
        <v>28120.805369127516</v>
      </c>
      <c r="AQ58" s="398">
        <f t="shared" si="111"/>
        <v>20894</v>
      </c>
      <c r="AR58" s="398">
        <f t="shared" si="112"/>
        <v>18877</v>
      </c>
      <c r="AS58" s="398">
        <f t="shared" si="113"/>
        <v>11195</v>
      </c>
      <c r="AT58" s="398">
        <f t="shared" si="114"/>
        <v>11367</v>
      </c>
      <c r="AU58" s="398">
        <f t="shared" si="115"/>
        <v>21613</v>
      </c>
      <c r="AV58" s="399"/>
      <c r="AW58" s="398">
        <f t="shared" si="116"/>
        <v>153845.75717635645</v>
      </c>
      <c r="AX58" s="400"/>
      <c r="AY58" s="401">
        <f t="shared" ref="AY58:BJ72" si="125">(U58-F58)/F58</f>
        <v>-0.19926799511996746</v>
      </c>
      <c r="AZ58" s="401">
        <f t="shared" si="125"/>
        <v>8.9330024813895972E-2</v>
      </c>
      <c r="BA58" s="401">
        <f t="shared" si="125"/>
        <v>0.25872817955112226</v>
      </c>
      <c r="BB58" s="401">
        <f t="shared" si="125"/>
        <v>-0.48333333333333328</v>
      </c>
      <c r="BC58" s="401">
        <f t="shared" si="125"/>
        <v>-0.45711060948081272</v>
      </c>
      <c r="BD58" s="401">
        <f t="shared" si="125"/>
        <v>-0.55964710395090145</v>
      </c>
      <c r="BE58" s="401">
        <f t="shared" si="125"/>
        <v>-0.50564861706271913</v>
      </c>
      <c r="BF58" s="401">
        <f t="shared" si="125"/>
        <v>-0.27487437185929653</v>
      </c>
      <c r="BG58" s="401">
        <f t="shared" si="125"/>
        <v>-0.48577820389900928</v>
      </c>
      <c r="BH58" s="401">
        <f t="shared" si="125"/>
        <v>-0.35150862068965533</v>
      </c>
      <c r="BI58" s="401">
        <f t="shared" si="125"/>
        <v>-0.74367326484590335</v>
      </c>
      <c r="BJ58" s="401">
        <f t="shared" si="125"/>
        <v>-0.424436090225564</v>
      </c>
      <c r="BL58" s="402">
        <f t="shared" si="118"/>
        <v>-0.39707030639972518</v>
      </c>
      <c r="BN58" s="401">
        <f t="shared" si="119"/>
        <v>0.4174969419206907</v>
      </c>
      <c r="BO58" s="401">
        <f t="shared" si="119"/>
        <v>-0.32982083646243715</v>
      </c>
      <c r="BP58" s="401">
        <f t="shared" si="119"/>
        <v>0.49708112471498855</v>
      </c>
      <c r="BQ58" s="401">
        <f t="shared" si="119"/>
        <v>1.3677651536182434</v>
      </c>
      <c r="BR58" s="401">
        <f t="shared" si="119"/>
        <v>7.4298960498960502</v>
      </c>
      <c r="BS58" s="401">
        <f t="shared" si="119"/>
        <v>11.738527874564461</v>
      </c>
      <c r="BT58" s="401">
        <f t="shared" si="119"/>
        <v>18.279039141955035</v>
      </c>
      <c r="BU58" s="401">
        <f t="shared" si="119"/>
        <v>11.597214137214136</v>
      </c>
      <c r="BV58" s="401">
        <f t="shared" si="119"/>
        <v>9.2069546302050949</v>
      </c>
      <c r="BW58" s="401">
        <f t="shared" si="119"/>
        <v>2.2368394815553341</v>
      </c>
      <c r="BX58" s="401">
        <f t="shared" si="119"/>
        <v>8.6669501466275651</v>
      </c>
      <c r="BY58" s="401">
        <f t="shared" si="119"/>
        <v>11.281717831482691</v>
      </c>
      <c r="CA58" s="402">
        <f t="shared" si="120"/>
        <v>5.9335789858801338</v>
      </c>
      <c r="CC58" s="401">
        <f t="shared" si="121"/>
        <v>6.6467303782025215</v>
      </c>
      <c r="CE58" s="403">
        <v>134050</v>
      </c>
      <c r="CF58" s="361"/>
      <c r="CG58" s="387">
        <f t="shared" si="122"/>
        <v>1.1476744287680452</v>
      </c>
      <c r="CK58" s="404"/>
      <c r="CL58" s="405">
        <v>2459</v>
      </c>
      <c r="CM58" s="406">
        <v>87</v>
      </c>
      <c r="CN58" s="405">
        <v>1612</v>
      </c>
      <c r="CO58" s="406">
        <v>87</v>
      </c>
      <c r="CP58" s="405">
        <v>1604</v>
      </c>
      <c r="CQ58" s="406">
        <v>87</v>
      </c>
      <c r="CR58" s="405">
        <v>2100</v>
      </c>
      <c r="CS58" s="406">
        <v>87</v>
      </c>
      <c r="CT58" s="405">
        <v>2658</v>
      </c>
      <c r="CU58" s="406">
        <v>87</v>
      </c>
      <c r="CV58" s="405">
        <v>2607</v>
      </c>
      <c r="CW58" s="406">
        <v>87</v>
      </c>
      <c r="CX58" s="405">
        <v>2567</v>
      </c>
      <c r="CY58" s="406">
        <v>87</v>
      </c>
      <c r="CZ58" s="405">
        <v>1990</v>
      </c>
      <c r="DA58" s="406">
        <v>87</v>
      </c>
      <c r="DB58" s="405">
        <v>3129</v>
      </c>
      <c r="DC58" s="406">
        <v>87</v>
      </c>
      <c r="DD58" s="405">
        <v>4640</v>
      </c>
      <c r="DE58" s="406">
        <v>87</v>
      </c>
      <c r="DF58" s="405">
        <v>3991</v>
      </c>
      <c r="DG58" s="406">
        <v>87</v>
      </c>
      <c r="DH58" s="405">
        <v>2660</v>
      </c>
      <c r="DI58" s="406">
        <v>87</v>
      </c>
      <c r="DJ58" s="405">
        <v>1969</v>
      </c>
      <c r="DK58" s="406">
        <v>87</v>
      </c>
      <c r="DL58" s="405">
        <v>1756</v>
      </c>
      <c r="DM58" s="406">
        <v>87</v>
      </c>
      <c r="DN58" s="405">
        <v>2019</v>
      </c>
      <c r="DO58" s="406">
        <v>87</v>
      </c>
      <c r="DP58" s="405">
        <v>1085</v>
      </c>
      <c r="DQ58" s="406">
        <v>87</v>
      </c>
      <c r="DR58" s="405">
        <v>1443</v>
      </c>
      <c r="DS58" s="406">
        <v>87</v>
      </c>
      <c r="DT58" s="405">
        <v>1148</v>
      </c>
      <c r="DU58" s="406">
        <v>87</v>
      </c>
      <c r="DV58" s="405">
        <v>1269</v>
      </c>
      <c r="DW58" s="406">
        <v>87</v>
      </c>
      <c r="DX58" s="405">
        <v>1443</v>
      </c>
      <c r="DY58" s="406">
        <v>87</v>
      </c>
      <c r="DZ58" s="405">
        <v>1609</v>
      </c>
      <c r="EA58" s="406">
        <v>87</v>
      </c>
      <c r="EB58" s="405">
        <v>3009</v>
      </c>
      <c r="EC58" s="406">
        <v>87</v>
      </c>
      <c r="ED58" s="405">
        <v>1023</v>
      </c>
      <c r="EE58" s="406">
        <v>87</v>
      </c>
      <c r="EF58" s="405">
        <v>1531</v>
      </c>
      <c r="EG58" s="406">
        <v>87</v>
      </c>
      <c r="EH58" s="405">
        <v>2929</v>
      </c>
      <c r="EI58" s="406">
        <v>91.3</v>
      </c>
      <c r="EJ58" s="405">
        <v>1235</v>
      </c>
      <c r="EK58" s="406">
        <v>91.3</v>
      </c>
      <c r="EL58" s="405">
        <v>3172</v>
      </c>
      <c r="EM58" s="406">
        <v>91.3</v>
      </c>
      <c r="EN58" s="405">
        <v>2696</v>
      </c>
      <c r="EO58" s="406">
        <v>91.3</v>
      </c>
      <c r="EP58" s="405">
        <v>13982</v>
      </c>
      <c r="EQ58" s="406">
        <v>100</v>
      </c>
      <c r="ER58" s="405">
        <v>16809</v>
      </c>
      <c r="ES58" s="406">
        <v>100</v>
      </c>
      <c r="ET58" s="405">
        <v>29330</v>
      </c>
      <c r="EU58" s="406">
        <v>104.3</v>
      </c>
      <c r="EV58" s="405">
        <v>20894</v>
      </c>
      <c r="EW58" s="406">
        <v>100</v>
      </c>
      <c r="EX58" s="405">
        <v>18877</v>
      </c>
      <c r="EY58" s="406">
        <v>100</v>
      </c>
      <c r="EZ58" s="405">
        <v>11195</v>
      </c>
      <c r="FA58" s="406">
        <v>100</v>
      </c>
      <c r="FB58" s="405">
        <v>11367</v>
      </c>
      <c r="FC58" s="406">
        <v>100</v>
      </c>
      <c r="FD58" s="405">
        <v>21613</v>
      </c>
      <c r="FE58" s="406">
        <v>100</v>
      </c>
    </row>
    <row r="59" spans="2:161">
      <c r="B59" s="361">
        <f t="shared" si="123"/>
        <v>18</v>
      </c>
      <c r="C59" s="388" t="s">
        <v>2771</v>
      </c>
      <c r="D59" s="396" t="s">
        <v>3505</v>
      </c>
      <c r="E59" s="397"/>
      <c r="F59" s="398">
        <f t="shared" si="78"/>
        <v>11715.654952076677</v>
      </c>
      <c r="G59" s="398">
        <f t="shared" si="79"/>
        <v>11980.412371134022</v>
      </c>
      <c r="H59" s="398">
        <f t="shared" si="80"/>
        <v>9074.5473908413205</v>
      </c>
      <c r="I59" s="398">
        <f t="shared" si="124"/>
        <v>11822</v>
      </c>
      <c r="J59" s="398">
        <f t="shared" si="82"/>
        <v>17024.271844660194</v>
      </c>
      <c r="K59" s="398">
        <f t="shared" si="83"/>
        <v>19864</v>
      </c>
      <c r="L59" s="398">
        <f t="shared" si="84"/>
        <v>18800</v>
      </c>
      <c r="M59" s="398">
        <f t="shared" si="85"/>
        <v>12849.514563106797</v>
      </c>
      <c r="N59" s="398">
        <f t="shared" si="86"/>
        <v>14412.6213592233</v>
      </c>
      <c r="O59" s="398">
        <f t="shared" si="87"/>
        <v>17227.184466019418</v>
      </c>
      <c r="P59" s="398">
        <f t="shared" si="88"/>
        <v>12815.533980582524</v>
      </c>
      <c r="Q59" s="398">
        <f t="shared" si="89"/>
        <v>11957.281553398059</v>
      </c>
      <c r="R59" s="399"/>
      <c r="S59" s="398">
        <f t="shared" si="90"/>
        <v>169543.02248104231</v>
      </c>
      <c r="T59" s="399"/>
      <c r="U59" s="398">
        <f t="shared" si="91"/>
        <v>13171.844660194174</v>
      </c>
      <c r="V59" s="398">
        <f t="shared" si="92"/>
        <v>9368.9320388349515</v>
      </c>
      <c r="W59" s="398">
        <f t="shared" si="93"/>
        <v>8638.8349514563106</v>
      </c>
      <c r="X59" s="398">
        <f t="shared" si="94"/>
        <v>10872.815533980582</v>
      </c>
      <c r="Y59" s="398">
        <f t="shared" si="95"/>
        <v>16895.14563106796</v>
      </c>
      <c r="Z59" s="398">
        <f t="shared" si="96"/>
        <v>18135.922330097088</v>
      </c>
      <c r="AA59" s="398">
        <f t="shared" si="97"/>
        <v>14627.000000000002</v>
      </c>
      <c r="AB59" s="398">
        <f t="shared" si="98"/>
        <v>10431</v>
      </c>
      <c r="AC59" s="398">
        <f t="shared" si="99"/>
        <v>11830</v>
      </c>
      <c r="AD59" s="398">
        <f t="shared" si="100"/>
        <v>13321</v>
      </c>
      <c r="AE59" s="398">
        <f t="shared" si="101"/>
        <v>12647</v>
      </c>
      <c r="AF59" s="398">
        <f t="shared" si="102"/>
        <v>10416</v>
      </c>
      <c r="AG59" s="399"/>
      <c r="AH59" s="398">
        <f t="shared" si="103"/>
        <v>150355.49514563108</v>
      </c>
      <c r="AI59" s="399"/>
      <c r="AJ59" s="398">
        <f t="shared" si="104"/>
        <v>8850</v>
      </c>
      <c r="AK59" s="398">
        <f t="shared" si="105"/>
        <v>8120</v>
      </c>
      <c r="AL59" s="398">
        <f t="shared" si="106"/>
        <v>8461</v>
      </c>
      <c r="AM59" s="398">
        <f t="shared" si="107"/>
        <v>6072</v>
      </c>
      <c r="AN59" s="398">
        <f t="shared" si="108"/>
        <v>12723</v>
      </c>
      <c r="AO59" s="398">
        <f t="shared" si="109"/>
        <v>17578</v>
      </c>
      <c r="AP59" s="398">
        <f t="shared" si="110"/>
        <v>12955.188679245284</v>
      </c>
      <c r="AQ59" s="398">
        <f t="shared" si="111"/>
        <v>6804.1237113402058</v>
      </c>
      <c r="AR59" s="398">
        <f t="shared" si="112"/>
        <v>8620.6185567010307</v>
      </c>
      <c r="AS59" s="398">
        <f t="shared" si="113"/>
        <v>10667.01030927835</v>
      </c>
      <c r="AT59" s="398">
        <f t="shared" si="114"/>
        <v>10713.40206185567</v>
      </c>
      <c r="AU59" s="398">
        <f t="shared" si="115"/>
        <v>9275.8253461128861</v>
      </c>
      <c r="AV59" s="399"/>
      <c r="AW59" s="398">
        <f t="shared" si="116"/>
        <v>120840.16866453343</v>
      </c>
      <c r="AX59" s="400"/>
      <c r="AY59" s="401">
        <f t="shared" si="125"/>
        <v>0.12429434923391784</v>
      </c>
      <c r="AZ59" s="401">
        <f t="shared" si="125"/>
        <v>-0.21797916894674277</v>
      </c>
      <c r="BA59" s="401">
        <f t="shared" si="125"/>
        <v>-4.8014784718052379E-2</v>
      </c>
      <c r="BB59" s="401">
        <f t="shared" si="125"/>
        <v>-8.0289668923990726E-2</v>
      </c>
      <c r="BC59" s="401">
        <f t="shared" si="125"/>
        <v>-7.5848303393213799E-3</v>
      </c>
      <c r="BD59" s="401">
        <f t="shared" si="125"/>
        <v>-8.6995452572639548E-2</v>
      </c>
      <c r="BE59" s="401">
        <f t="shared" si="125"/>
        <v>-0.22196808510638288</v>
      </c>
      <c r="BF59" s="401">
        <f t="shared" si="125"/>
        <v>-0.18821836040800913</v>
      </c>
      <c r="BG59" s="401">
        <f t="shared" si="125"/>
        <v>-0.17919164701919832</v>
      </c>
      <c r="BH59" s="401">
        <f t="shared" si="125"/>
        <v>-0.22674537871956721</v>
      </c>
      <c r="BI59" s="401">
        <f t="shared" si="125"/>
        <v>-1.3150757575757573E-2</v>
      </c>
      <c r="BJ59" s="401">
        <f t="shared" si="125"/>
        <v>-0.12889899317960385</v>
      </c>
      <c r="BL59" s="402">
        <f t="shared" si="118"/>
        <v>-0.11317202592372511</v>
      </c>
      <c r="BN59" s="401">
        <f t="shared" si="119"/>
        <v>-0.32811233139234908</v>
      </c>
      <c r="BO59" s="401">
        <f t="shared" si="119"/>
        <v>-0.1333056994818653</v>
      </c>
      <c r="BP59" s="401">
        <f t="shared" si="119"/>
        <v>-2.0585524837042023E-2</v>
      </c>
      <c r="BQ59" s="401">
        <f t="shared" si="119"/>
        <v>-0.44154299491025978</v>
      </c>
      <c r="BR59" s="401">
        <f t="shared" si="119"/>
        <v>-0.24694345477531315</v>
      </c>
      <c r="BS59" s="401">
        <f t="shared" si="119"/>
        <v>-3.076338329764457E-2</v>
      </c>
      <c r="BT59" s="401">
        <f t="shared" si="119"/>
        <v>-0.11429625492272628</v>
      </c>
      <c r="BU59" s="401">
        <f t="shared" si="119"/>
        <v>-0.34770168619114122</v>
      </c>
      <c r="BV59" s="401">
        <f t="shared" si="119"/>
        <v>-0.27129175344877171</v>
      </c>
      <c r="BW59" s="401">
        <f t="shared" si="119"/>
        <v>-0.19923351780809623</v>
      </c>
      <c r="BX59" s="401">
        <f t="shared" si="119"/>
        <v>-0.1528898504107164</v>
      </c>
      <c r="BY59" s="401">
        <f t="shared" si="119"/>
        <v>-0.10946377245460003</v>
      </c>
      <c r="CA59" s="402">
        <f t="shared" si="120"/>
        <v>-0.19630361000447472</v>
      </c>
      <c r="CC59" s="401">
        <f t="shared" si="121"/>
        <v>-0.20825379510953546</v>
      </c>
      <c r="CE59" s="403">
        <v>410516</v>
      </c>
      <c r="CF59" s="361"/>
      <c r="CG59" s="387">
        <f t="shared" si="122"/>
        <v>0.29436165378336882</v>
      </c>
      <c r="CK59" s="404"/>
      <c r="CL59" s="405">
        <v>11001</v>
      </c>
      <c r="CM59" s="406">
        <v>93.9</v>
      </c>
      <c r="CN59" s="405">
        <v>11621</v>
      </c>
      <c r="CO59" s="406">
        <v>97</v>
      </c>
      <c r="CP59" s="405">
        <v>8521</v>
      </c>
      <c r="CQ59" s="406">
        <v>93.9</v>
      </c>
      <c r="CR59" s="405">
        <v>11822</v>
      </c>
      <c r="CS59" s="406">
        <v>100</v>
      </c>
      <c r="CT59" s="405">
        <v>17535</v>
      </c>
      <c r="CU59" s="406">
        <v>103</v>
      </c>
      <c r="CV59" s="405">
        <v>19864</v>
      </c>
      <c r="CW59" s="406">
        <v>100</v>
      </c>
      <c r="CX59" s="405">
        <v>19364</v>
      </c>
      <c r="CY59" s="406">
        <v>103</v>
      </c>
      <c r="CZ59" s="405">
        <v>13235</v>
      </c>
      <c r="DA59" s="406">
        <v>103</v>
      </c>
      <c r="DB59" s="405">
        <v>14845</v>
      </c>
      <c r="DC59" s="406">
        <v>103</v>
      </c>
      <c r="DD59" s="405">
        <v>17744</v>
      </c>
      <c r="DE59" s="406">
        <v>103</v>
      </c>
      <c r="DF59" s="405">
        <v>13200</v>
      </c>
      <c r="DG59" s="406">
        <v>103</v>
      </c>
      <c r="DH59" s="405">
        <v>12316</v>
      </c>
      <c r="DI59" s="406">
        <v>103</v>
      </c>
      <c r="DJ59" s="405">
        <v>13567</v>
      </c>
      <c r="DK59" s="406">
        <v>103</v>
      </c>
      <c r="DL59" s="405">
        <v>9650</v>
      </c>
      <c r="DM59" s="406">
        <v>103</v>
      </c>
      <c r="DN59" s="405">
        <v>8898</v>
      </c>
      <c r="DO59" s="406">
        <v>103</v>
      </c>
      <c r="DP59" s="405">
        <v>11199</v>
      </c>
      <c r="DQ59" s="406">
        <v>103</v>
      </c>
      <c r="DR59" s="405">
        <v>17402</v>
      </c>
      <c r="DS59" s="406">
        <v>103</v>
      </c>
      <c r="DT59" s="405">
        <v>18680</v>
      </c>
      <c r="DU59" s="406">
        <v>103</v>
      </c>
      <c r="DV59" s="405">
        <v>14627</v>
      </c>
      <c r="DW59" s="406">
        <v>100</v>
      </c>
      <c r="DX59" s="405">
        <v>10431</v>
      </c>
      <c r="DY59" s="406">
        <v>100</v>
      </c>
      <c r="DZ59" s="405">
        <v>11830</v>
      </c>
      <c r="EA59" s="406">
        <v>100</v>
      </c>
      <c r="EB59" s="405">
        <v>13321</v>
      </c>
      <c r="EC59" s="406">
        <v>100</v>
      </c>
      <c r="ED59" s="405">
        <v>12647</v>
      </c>
      <c r="EE59" s="406">
        <v>100</v>
      </c>
      <c r="EF59" s="405">
        <v>10416</v>
      </c>
      <c r="EG59" s="406">
        <v>100</v>
      </c>
      <c r="EH59" s="405">
        <v>8850</v>
      </c>
      <c r="EI59" s="406">
        <v>100</v>
      </c>
      <c r="EJ59" s="405">
        <v>8120</v>
      </c>
      <c r="EK59" s="406">
        <v>100</v>
      </c>
      <c r="EL59" s="405">
        <v>8461</v>
      </c>
      <c r="EM59" s="406">
        <v>100</v>
      </c>
      <c r="EN59" s="405">
        <v>6072</v>
      </c>
      <c r="EO59" s="406">
        <v>100</v>
      </c>
      <c r="EP59" s="405">
        <v>12723</v>
      </c>
      <c r="EQ59" s="406">
        <v>100</v>
      </c>
      <c r="ER59" s="405">
        <v>17578</v>
      </c>
      <c r="ES59" s="406">
        <v>100</v>
      </c>
      <c r="ET59" s="405">
        <v>10986</v>
      </c>
      <c r="EU59" s="406">
        <v>84.8</v>
      </c>
      <c r="EV59" s="405">
        <v>6600</v>
      </c>
      <c r="EW59" s="406">
        <v>97</v>
      </c>
      <c r="EX59" s="405">
        <v>8362</v>
      </c>
      <c r="EY59" s="406">
        <v>97</v>
      </c>
      <c r="EZ59" s="405">
        <v>10347</v>
      </c>
      <c r="FA59" s="406">
        <v>97</v>
      </c>
      <c r="FB59" s="405">
        <v>10392</v>
      </c>
      <c r="FC59" s="406">
        <v>97</v>
      </c>
      <c r="FD59" s="405">
        <v>8710</v>
      </c>
      <c r="FE59" s="406">
        <v>93.9</v>
      </c>
    </row>
    <row r="60" spans="2:161">
      <c r="B60" s="361">
        <f t="shared" si="123"/>
        <v>19</v>
      </c>
      <c r="C60" s="388" t="s">
        <v>2771</v>
      </c>
      <c r="D60" s="396" t="s">
        <v>3506</v>
      </c>
      <c r="E60" s="397"/>
      <c r="F60" s="398">
        <f t="shared" si="78"/>
        <v>8917</v>
      </c>
      <c r="G60" s="398">
        <f t="shared" si="79"/>
        <v>6934</v>
      </c>
      <c r="H60" s="398">
        <f t="shared" si="80"/>
        <v>8631</v>
      </c>
      <c r="I60" s="398">
        <f t="shared" si="124"/>
        <v>10527</v>
      </c>
      <c r="J60" s="398">
        <f t="shared" si="82"/>
        <v>12598</v>
      </c>
      <c r="K60" s="398">
        <f t="shared" si="83"/>
        <v>10951</v>
      </c>
      <c r="L60" s="398">
        <f t="shared" si="84"/>
        <v>9566</v>
      </c>
      <c r="M60" s="398">
        <f t="shared" si="85"/>
        <v>6556</v>
      </c>
      <c r="N60" s="398">
        <f t="shared" si="86"/>
        <v>9516</v>
      </c>
      <c r="O60" s="398">
        <f t="shared" si="87"/>
        <v>10564</v>
      </c>
      <c r="P60" s="398">
        <f t="shared" si="88"/>
        <v>5838</v>
      </c>
      <c r="Q60" s="398">
        <f t="shared" si="89"/>
        <v>6850</v>
      </c>
      <c r="R60" s="399"/>
      <c r="S60" s="398">
        <f t="shared" si="90"/>
        <v>107448</v>
      </c>
      <c r="T60" s="399"/>
      <c r="U60" s="398">
        <f t="shared" si="91"/>
        <v>4974</v>
      </c>
      <c r="V60" s="398">
        <f t="shared" si="92"/>
        <v>3201</v>
      </c>
      <c r="W60" s="398">
        <f t="shared" si="93"/>
        <v>8345</v>
      </c>
      <c r="X60" s="398">
        <f t="shared" si="94"/>
        <v>8354</v>
      </c>
      <c r="Y60" s="398">
        <f t="shared" si="95"/>
        <v>11568</v>
      </c>
      <c r="Z60" s="398">
        <f t="shared" si="96"/>
        <v>9623</v>
      </c>
      <c r="AA60" s="398">
        <f t="shared" si="97"/>
        <v>7850</v>
      </c>
      <c r="AB60" s="398">
        <f t="shared" si="98"/>
        <v>3663.0000000000005</v>
      </c>
      <c r="AC60" s="398">
        <f t="shared" si="99"/>
        <v>9276</v>
      </c>
      <c r="AD60" s="398">
        <f t="shared" si="100"/>
        <v>8476</v>
      </c>
      <c r="AE60" s="398">
        <f t="shared" si="101"/>
        <v>8714</v>
      </c>
      <c r="AF60" s="398">
        <f t="shared" si="102"/>
        <v>7806.9999999999991</v>
      </c>
      <c r="AG60" s="399"/>
      <c r="AH60" s="398">
        <f t="shared" si="103"/>
        <v>91851</v>
      </c>
      <c r="AI60" s="399"/>
      <c r="AJ60" s="398">
        <f t="shared" si="104"/>
        <v>5264</v>
      </c>
      <c r="AK60" s="398">
        <f t="shared" si="105"/>
        <v>5307</v>
      </c>
      <c r="AL60" s="398">
        <f t="shared" si="106"/>
        <v>7625</v>
      </c>
      <c r="AM60" s="398">
        <f t="shared" si="107"/>
        <v>9380</v>
      </c>
      <c r="AN60" s="398">
        <f t="shared" si="108"/>
        <v>11601</v>
      </c>
      <c r="AO60" s="398">
        <f t="shared" si="109"/>
        <v>14494</v>
      </c>
      <c r="AP60" s="398">
        <f t="shared" si="110"/>
        <v>7742</v>
      </c>
      <c r="AQ60" s="398">
        <f t="shared" si="111"/>
        <v>5421</v>
      </c>
      <c r="AR60" s="398">
        <f t="shared" si="112"/>
        <v>11127</v>
      </c>
      <c r="AS60" s="398">
        <f t="shared" si="113"/>
        <v>8867</v>
      </c>
      <c r="AT60" s="398">
        <f t="shared" si="114"/>
        <v>11401</v>
      </c>
      <c r="AU60" s="398">
        <f t="shared" si="115"/>
        <v>9125</v>
      </c>
      <c r="AV60" s="399"/>
      <c r="AW60" s="398">
        <f t="shared" si="116"/>
        <v>107354</v>
      </c>
      <c r="AX60" s="400"/>
      <c r="AY60" s="401">
        <f t="shared" si="125"/>
        <v>-0.44218907704384885</v>
      </c>
      <c r="AZ60" s="401">
        <f t="shared" si="125"/>
        <v>-0.53836169599077011</v>
      </c>
      <c r="BA60" s="401">
        <f t="shared" si="125"/>
        <v>-3.3136368902792257E-2</v>
      </c>
      <c r="BB60" s="401">
        <f t="shared" si="125"/>
        <v>-0.2064215825971312</v>
      </c>
      <c r="BC60" s="401">
        <f t="shared" si="125"/>
        <v>-8.1759009366566118E-2</v>
      </c>
      <c r="BD60" s="401">
        <f t="shared" si="125"/>
        <v>-0.12126746415852434</v>
      </c>
      <c r="BE60" s="401">
        <f t="shared" si="125"/>
        <v>-0.17938532301902571</v>
      </c>
      <c r="BF60" s="401">
        <f t="shared" si="125"/>
        <v>-0.44127516778523485</v>
      </c>
      <c r="BG60" s="401">
        <f t="shared" si="125"/>
        <v>-2.5220680958385876E-2</v>
      </c>
      <c r="BH60" s="401">
        <f t="shared" si="125"/>
        <v>-0.19765240439227566</v>
      </c>
      <c r="BI60" s="401">
        <f t="shared" si="125"/>
        <v>0.49263446385748544</v>
      </c>
      <c r="BJ60" s="401">
        <f t="shared" si="125"/>
        <v>0.13970802919708017</v>
      </c>
      <c r="BL60" s="402">
        <f t="shared" si="118"/>
        <v>-0.14515858834040651</v>
      </c>
      <c r="BN60" s="401">
        <f t="shared" si="119"/>
        <v>5.8303176517893046E-2</v>
      </c>
      <c r="BO60" s="401">
        <f t="shared" si="119"/>
        <v>0.65791940018744144</v>
      </c>
      <c r="BP60" s="401">
        <f t="shared" si="119"/>
        <v>-8.6279209107249843E-2</v>
      </c>
      <c r="BQ60" s="401">
        <f t="shared" si="119"/>
        <v>0.12281541776394542</v>
      </c>
      <c r="BR60" s="401">
        <f t="shared" si="119"/>
        <v>2.8526970954356845E-3</v>
      </c>
      <c r="BS60" s="401">
        <f t="shared" si="119"/>
        <v>0.50618310298243796</v>
      </c>
      <c r="BT60" s="401">
        <f t="shared" si="119"/>
        <v>-1.3757961783439491E-2</v>
      </c>
      <c r="BU60" s="401">
        <f t="shared" si="119"/>
        <v>0.47993447993447974</v>
      </c>
      <c r="BV60" s="401">
        <f t="shared" si="119"/>
        <v>0.19954721862871927</v>
      </c>
      <c r="BW60" s="401">
        <f t="shared" si="119"/>
        <v>4.6130250117980179E-2</v>
      </c>
      <c r="BX60" s="401">
        <f t="shared" si="119"/>
        <v>0.3083543722745008</v>
      </c>
      <c r="BY60" s="401">
        <f t="shared" si="119"/>
        <v>0.1688228512873064</v>
      </c>
      <c r="CA60" s="402">
        <f t="shared" si="120"/>
        <v>0.16878422662790823</v>
      </c>
      <c r="CC60" s="401">
        <f t="shared" si="121"/>
        <v>2.3326230795110463E-2</v>
      </c>
      <c r="CE60" s="403">
        <v>186176</v>
      </c>
      <c r="CF60" s="361"/>
      <c r="CG60" s="387">
        <f t="shared" si="122"/>
        <v>0.57662641801306291</v>
      </c>
      <c r="CK60" s="404"/>
      <c r="CL60" s="405">
        <v>8917</v>
      </c>
      <c r="CM60" s="406">
        <v>100</v>
      </c>
      <c r="CN60" s="405">
        <v>6934</v>
      </c>
      <c r="CO60" s="406">
        <v>100</v>
      </c>
      <c r="CP60" s="405">
        <v>8631</v>
      </c>
      <c r="CQ60" s="406">
        <v>100</v>
      </c>
      <c r="CR60" s="405">
        <v>10527</v>
      </c>
      <c r="CS60" s="406">
        <v>100</v>
      </c>
      <c r="CT60" s="405">
        <v>12598</v>
      </c>
      <c r="CU60" s="406">
        <v>100</v>
      </c>
      <c r="CV60" s="405">
        <v>10951</v>
      </c>
      <c r="CW60" s="406">
        <v>100</v>
      </c>
      <c r="CX60" s="405">
        <v>9566</v>
      </c>
      <c r="CY60" s="406">
        <v>100</v>
      </c>
      <c r="CZ60" s="405">
        <v>6556</v>
      </c>
      <c r="DA60" s="406">
        <v>100</v>
      </c>
      <c r="DB60" s="405">
        <v>9516</v>
      </c>
      <c r="DC60" s="406">
        <v>100</v>
      </c>
      <c r="DD60" s="405">
        <v>10564</v>
      </c>
      <c r="DE60" s="406">
        <v>100</v>
      </c>
      <c r="DF60" s="405">
        <v>5838</v>
      </c>
      <c r="DG60" s="406">
        <v>100</v>
      </c>
      <c r="DH60" s="405">
        <v>6850</v>
      </c>
      <c r="DI60" s="406">
        <v>100</v>
      </c>
      <c r="DJ60" s="405">
        <v>4974</v>
      </c>
      <c r="DK60" s="406">
        <v>100</v>
      </c>
      <c r="DL60" s="405">
        <v>3201</v>
      </c>
      <c r="DM60" s="406">
        <v>100</v>
      </c>
      <c r="DN60" s="405">
        <v>8345</v>
      </c>
      <c r="DO60" s="406">
        <v>100</v>
      </c>
      <c r="DP60" s="405">
        <v>8354</v>
      </c>
      <c r="DQ60" s="406">
        <v>100</v>
      </c>
      <c r="DR60" s="405">
        <v>11568</v>
      </c>
      <c r="DS60" s="406">
        <v>100</v>
      </c>
      <c r="DT60" s="405">
        <v>9623</v>
      </c>
      <c r="DU60" s="406">
        <v>100</v>
      </c>
      <c r="DV60" s="405">
        <v>7850</v>
      </c>
      <c r="DW60" s="406">
        <v>100</v>
      </c>
      <c r="DX60" s="405">
        <v>3663</v>
      </c>
      <c r="DY60" s="406">
        <v>100</v>
      </c>
      <c r="DZ60" s="405">
        <v>9276</v>
      </c>
      <c r="EA60" s="406">
        <v>100</v>
      </c>
      <c r="EB60" s="405">
        <v>8476</v>
      </c>
      <c r="EC60" s="406">
        <v>100</v>
      </c>
      <c r="ED60" s="405">
        <v>8714</v>
      </c>
      <c r="EE60" s="406">
        <v>100</v>
      </c>
      <c r="EF60" s="405">
        <v>7807</v>
      </c>
      <c r="EG60" s="406">
        <v>100</v>
      </c>
      <c r="EH60" s="405">
        <v>5264</v>
      </c>
      <c r="EI60" s="406">
        <v>100</v>
      </c>
      <c r="EJ60" s="405">
        <v>5307</v>
      </c>
      <c r="EK60" s="406">
        <v>100</v>
      </c>
      <c r="EL60" s="405">
        <v>7625</v>
      </c>
      <c r="EM60" s="406">
        <v>100</v>
      </c>
      <c r="EN60" s="405">
        <v>9380</v>
      </c>
      <c r="EO60" s="406">
        <v>100</v>
      </c>
      <c r="EP60" s="405">
        <v>11601</v>
      </c>
      <c r="EQ60" s="406">
        <v>100</v>
      </c>
      <c r="ER60" s="405">
        <v>14494</v>
      </c>
      <c r="ES60" s="406">
        <v>100</v>
      </c>
      <c r="ET60" s="405">
        <v>7742</v>
      </c>
      <c r="EU60" s="406">
        <v>100</v>
      </c>
      <c r="EV60" s="405">
        <v>5421</v>
      </c>
      <c r="EW60" s="406">
        <v>100</v>
      </c>
      <c r="EX60" s="405">
        <v>11127</v>
      </c>
      <c r="EY60" s="406">
        <v>100</v>
      </c>
      <c r="EZ60" s="405">
        <v>8867</v>
      </c>
      <c r="FA60" s="406">
        <v>100</v>
      </c>
      <c r="FB60" s="405">
        <v>11401</v>
      </c>
      <c r="FC60" s="406">
        <v>100</v>
      </c>
      <c r="FD60" s="405">
        <v>9125</v>
      </c>
      <c r="FE60" s="406">
        <v>100</v>
      </c>
    </row>
    <row r="61" spans="2:161">
      <c r="B61" s="361">
        <f t="shared" si="123"/>
        <v>20</v>
      </c>
      <c r="C61" s="388" t="s">
        <v>2771</v>
      </c>
      <c r="D61" s="396" t="s">
        <v>3507</v>
      </c>
      <c r="E61" s="397"/>
      <c r="F61" s="398">
        <f t="shared" si="78"/>
        <v>5150.0535905680599</v>
      </c>
      <c r="G61" s="398">
        <f t="shared" si="79"/>
        <v>4950.6966773847807</v>
      </c>
      <c r="H61" s="398">
        <f t="shared" si="80"/>
        <v>5787.7813504823152</v>
      </c>
      <c r="I61" s="398">
        <f t="shared" si="124"/>
        <v>5685.9592711682744</v>
      </c>
      <c r="J61" s="398">
        <f t="shared" si="82"/>
        <v>6570.2036441586288</v>
      </c>
      <c r="K61" s="398">
        <f t="shared" si="83"/>
        <v>7478.0278670953921</v>
      </c>
      <c r="L61" s="398">
        <f t="shared" si="84"/>
        <v>9713.8263665594859</v>
      </c>
      <c r="M61" s="398">
        <f t="shared" si="85"/>
        <v>7758.8424437299036</v>
      </c>
      <c r="N61" s="398">
        <f t="shared" si="86"/>
        <v>6924.9732047159696</v>
      </c>
      <c r="O61" s="398">
        <f t="shared" si="87"/>
        <v>10542.336548767418</v>
      </c>
      <c r="P61" s="398">
        <f t="shared" si="88"/>
        <v>8275.4555198285107</v>
      </c>
      <c r="Q61" s="398">
        <f t="shared" si="89"/>
        <v>10606.645230439442</v>
      </c>
      <c r="R61" s="399"/>
      <c r="S61" s="398">
        <f t="shared" si="90"/>
        <v>89444.801714898189</v>
      </c>
      <c r="T61" s="399"/>
      <c r="U61" s="398">
        <f t="shared" si="91"/>
        <v>5968</v>
      </c>
      <c r="V61" s="398">
        <f t="shared" si="92"/>
        <v>4964</v>
      </c>
      <c r="W61" s="398">
        <f t="shared" si="93"/>
        <v>5354.7695605573426</v>
      </c>
      <c r="X61" s="398">
        <f t="shared" si="94"/>
        <v>5366.5594855305471</v>
      </c>
      <c r="Y61" s="398">
        <f t="shared" si="95"/>
        <v>5892.8188638799575</v>
      </c>
      <c r="Z61" s="398">
        <f t="shared" si="96"/>
        <v>9063.2368703108259</v>
      </c>
      <c r="AA61" s="398">
        <f t="shared" si="97"/>
        <v>10099</v>
      </c>
      <c r="AB61" s="398">
        <f t="shared" si="98"/>
        <v>8733</v>
      </c>
      <c r="AC61" s="398">
        <f t="shared" si="99"/>
        <v>9200</v>
      </c>
      <c r="AD61" s="398">
        <f t="shared" si="100"/>
        <v>7998.9999999999991</v>
      </c>
      <c r="AE61" s="398">
        <f t="shared" si="101"/>
        <v>7807.0739549839236</v>
      </c>
      <c r="AF61" s="398">
        <f t="shared" si="102"/>
        <v>6100</v>
      </c>
      <c r="AG61" s="399"/>
      <c r="AH61" s="398">
        <f t="shared" si="103"/>
        <v>86547.458735262597</v>
      </c>
      <c r="AI61" s="399"/>
      <c r="AJ61" s="398">
        <f t="shared" si="104"/>
        <v>4705</v>
      </c>
      <c r="AK61" s="398">
        <f t="shared" si="105"/>
        <v>4685</v>
      </c>
      <c r="AL61" s="398">
        <f t="shared" si="106"/>
        <v>4767</v>
      </c>
      <c r="AM61" s="398">
        <f t="shared" si="107"/>
        <v>4614.1479099678454</v>
      </c>
      <c r="AN61" s="398">
        <f t="shared" si="108"/>
        <v>5952.840300107182</v>
      </c>
      <c r="AO61" s="398">
        <f t="shared" si="109"/>
        <v>9309</v>
      </c>
      <c r="AP61" s="398">
        <f t="shared" si="110"/>
        <v>6087</v>
      </c>
      <c r="AQ61" s="398">
        <f t="shared" si="111"/>
        <v>6035</v>
      </c>
      <c r="AR61" s="398">
        <f t="shared" si="112"/>
        <v>5631</v>
      </c>
      <c r="AS61" s="398">
        <f t="shared" si="113"/>
        <v>4328</v>
      </c>
      <c r="AT61" s="398">
        <f t="shared" si="114"/>
        <v>4026.7952840300113</v>
      </c>
      <c r="AU61" s="398">
        <f t="shared" si="115"/>
        <v>4719</v>
      </c>
      <c r="AV61" s="399"/>
      <c r="AW61" s="398">
        <f t="shared" si="116"/>
        <v>64859.783494105039</v>
      </c>
      <c r="AX61" s="400"/>
      <c r="AY61" s="401">
        <f t="shared" si="125"/>
        <v>0.15882289281997922</v>
      </c>
      <c r="AZ61" s="401">
        <f t="shared" si="125"/>
        <v>2.6871617233166414E-3</v>
      </c>
      <c r="BA61" s="401">
        <f t="shared" si="125"/>
        <v>-7.4814814814814709E-2</v>
      </c>
      <c r="BB61" s="401">
        <f t="shared" si="125"/>
        <v>-5.6173421300659672E-2</v>
      </c>
      <c r="BC61" s="401">
        <f t="shared" si="125"/>
        <v>-0.10309951060358895</v>
      </c>
      <c r="BD61" s="401">
        <f t="shared" si="125"/>
        <v>0.21198222731833161</v>
      </c>
      <c r="BE61" s="401">
        <f t="shared" si="125"/>
        <v>3.9652101952995657E-2</v>
      </c>
      <c r="BF61" s="401">
        <f t="shared" si="125"/>
        <v>0.12555449647741398</v>
      </c>
      <c r="BG61" s="401">
        <f t="shared" si="125"/>
        <v>0.32852499613063002</v>
      </c>
      <c r="BH61" s="401">
        <f t="shared" si="125"/>
        <v>-0.24124979666531127</v>
      </c>
      <c r="BI61" s="401">
        <f t="shared" si="125"/>
        <v>-5.659888615464314E-2</v>
      </c>
      <c r="BJ61" s="401">
        <f t="shared" si="125"/>
        <v>-0.42488884397736459</v>
      </c>
      <c r="BL61" s="402">
        <f t="shared" si="118"/>
        <v>-3.2392525044336949E-2</v>
      </c>
      <c r="BN61" s="401">
        <f t="shared" si="119"/>
        <v>-0.21162868632707774</v>
      </c>
      <c r="BO61" s="401">
        <f t="shared" si="119"/>
        <v>-5.6204673650282033E-2</v>
      </c>
      <c r="BP61" s="401">
        <f t="shared" si="119"/>
        <v>-0.10976561248999211</v>
      </c>
      <c r="BQ61" s="401">
        <f t="shared" si="119"/>
        <v>-0.14020371479928115</v>
      </c>
      <c r="BR61" s="401">
        <f t="shared" si="119"/>
        <v>1.0185522008002995E-2</v>
      </c>
      <c r="BS61" s="401">
        <f t="shared" si="119"/>
        <v>2.7116485335856127E-2</v>
      </c>
      <c r="BT61" s="401">
        <f t="shared" si="119"/>
        <v>-0.39726705614417268</v>
      </c>
      <c r="BU61" s="401">
        <f t="shared" si="119"/>
        <v>-0.30894308943089432</v>
      </c>
      <c r="BV61" s="401">
        <f t="shared" si="119"/>
        <v>-0.38793478260869563</v>
      </c>
      <c r="BW61" s="401">
        <f t="shared" si="119"/>
        <v>-0.45893236654581815</v>
      </c>
      <c r="BX61" s="401">
        <f t="shared" si="119"/>
        <v>-0.48421197144426137</v>
      </c>
      <c r="BY61" s="401">
        <f t="shared" si="119"/>
        <v>-0.22639344262295083</v>
      </c>
      <c r="CA61" s="402">
        <f t="shared" si="120"/>
        <v>-0.25058708318053952</v>
      </c>
      <c r="CC61" s="401">
        <f t="shared" si="121"/>
        <v>-8.3698855359001026E-2</v>
      </c>
      <c r="CE61" s="403">
        <v>104539</v>
      </c>
      <c r="CF61" s="361"/>
      <c r="CG61" s="387">
        <f t="shared" si="122"/>
        <v>0.62043623426764216</v>
      </c>
      <c r="CK61" s="404"/>
      <c r="CL61" s="405">
        <v>4805</v>
      </c>
      <c r="CM61" s="406">
        <v>93.3</v>
      </c>
      <c r="CN61" s="405">
        <v>4619</v>
      </c>
      <c r="CO61" s="406">
        <v>93.3</v>
      </c>
      <c r="CP61" s="405">
        <v>5400</v>
      </c>
      <c r="CQ61" s="406">
        <v>93.3</v>
      </c>
      <c r="CR61" s="405">
        <v>5305</v>
      </c>
      <c r="CS61" s="406">
        <v>93.3</v>
      </c>
      <c r="CT61" s="405">
        <v>6130</v>
      </c>
      <c r="CU61" s="406">
        <v>93.3</v>
      </c>
      <c r="CV61" s="405">
        <v>6977</v>
      </c>
      <c r="CW61" s="406">
        <v>93.3</v>
      </c>
      <c r="CX61" s="405">
        <v>9063</v>
      </c>
      <c r="CY61" s="406">
        <v>93.3</v>
      </c>
      <c r="CZ61" s="405">
        <v>7239</v>
      </c>
      <c r="DA61" s="406">
        <v>93.3</v>
      </c>
      <c r="DB61" s="405">
        <v>6461</v>
      </c>
      <c r="DC61" s="406">
        <v>93.3</v>
      </c>
      <c r="DD61" s="405">
        <v>9836</v>
      </c>
      <c r="DE61" s="406">
        <v>93.3</v>
      </c>
      <c r="DF61" s="405">
        <v>7721</v>
      </c>
      <c r="DG61" s="406">
        <v>93.3</v>
      </c>
      <c r="DH61" s="405">
        <v>9896</v>
      </c>
      <c r="DI61" s="406">
        <v>93.3</v>
      </c>
      <c r="DJ61" s="405">
        <v>5968</v>
      </c>
      <c r="DK61" s="406">
        <v>100</v>
      </c>
      <c r="DL61" s="405">
        <v>4964</v>
      </c>
      <c r="DM61" s="406">
        <v>100</v>
      </c>
      <c r="DN61" s="405">
        <v>4996</v>
      </c>
      <c r="DO61" s="406">
        <v>93.3</v>
      </c>
      <c r="DP61" s="405">
        <v>5007</v>
      </c>
      <c r="DQ61" s="406">
        <v>93.3</v>
      </c>
      <c r="DR61" s="405">
        <v>5498</v>
      </c>
      <c r="DS61" s="406">
        <v>93.3</v>
      </c>
      <c r="DT61" s="405">
        <v>8456</v>
      </c>
      <c r="DU61" s="406">
        <v>93.3</v>
      </c>
      <c r="DV61" s="405">
        <v>10099</v>
      </c>
      <c r="DW61" s="406">
        <v>100</v>
      </c>
      <c r="DX61" s="405">
        <v>8733</v>
      </c>
      <c r="DY61" s="406">
        <v>100</v>
      </c>
      <c r="DZ61" s="405">
        <v>9200</v>
      </c>
      <c r="EA61" s="406">
        <v>100</v>
      </c>
      <c r="EB61" s="405">
        <v>7999</v>
      </c>
      <c r="EC61" s="406">
        <v>100</v>
      </c>
      <c r="ED61" s="405">
        <v>7284</v>
      </c>
      <c r="EE61" s="406">
        <v>93.3</v>
      </c>
      <c r="EF61" s="405">
        <v>6100</v>
      </c>
      <c r="EG61" s="406">
        <v>100</v>
      </c>
      <c r="EH61" s="405">
        <v>4705</v>
      </c>
      <c r="EI61" s="406">
        <v>100</v>
      </c>
      <c r="EJ61" s="405">
        <v>4685</v>
      </c>
      <c r="EK61" s="406">
        <v>100</v>
      </c>
      <c r="EL61" s="405">
        <v>4767</v>
      </c>
      <c r="EM61" s="406">
        <v>100</v>
      </c>
      <c r="EN61" s="405">
        <v>4305</v>
      </c>
      <c r="EO61" s="406">
        <v>93.3</v>
      </c>
      <c r="EP61" s="405">
        <v>5554</v>
      </c>
      <c r="EQ61" s="406">
        <v>93.3</v>
      </c>
      <c r="ER61" s="405">
        <v>9309</v>
      </c>
      <c r="ES61" s="406">
        <v>100</v>
      </c>
      <c r="ET61" s="405">
        <v>6087</v>
      </c>
      <c r="EU61" s="406">
        <v>100</v>
      </c>
      <c r="EV61" s="405">
        <v>6035</v>
      </c>
      <c r="EW61" s="406">
        <v>100</v>
      </c>
      <c r="EX61" s="405">
        <v>5631</v>
      </c>
      <c r="EY61" s="406">
        <v>100</v>
      </c>
      <c r="EZ61" s="405">
        <v>4328</v>
      </c>
      <c r="FA61" s="406">
        <v>100</v>
      </c>
      <c r="FB61" s="405">
        <v>3757</v>
      </c>
      <c r="FC61" s="406">
        <v>93.3</v>
      </c>
      <c r="FD61" s="405">
        <v>4719</v>
      </c>
      <c r="FE61" s="406">
        <v>100</v>
      </c>
    </row>
    <row r="62" spans="2:161">
      <c r="B62" s="361">
        <f t="shared" si="123"/>
        <v>21</v>
      </c>
      <c r="C62" s="388" t="s">
        <v>2771</v>
      </c>
      <c r="D62" s="396" t="s">
        <v>3508</v>
      </c>
      <c r="E62" s="397"/>
      <c r="F62" s="398">
        <f t="shared" si="78"/>
        <v>15818</v>
      </c>
      <c r="G62" s="398">
        <f t="shared" si="79"/>
        <v>12126</v>
      </c>
      <c r="H62" s="398">
        <f t="shared" si="80"/>
        <v>10803</v>
      </c>
      <c r="I62" s="398">
        <f t="shared" si="124"/>
        <v>13818</v>
      </c>
      <c r="J62" s="398">
        <f t="shared" si="82"/>
        <v>21306</v>
      </c>
      <c r="K62" s="398">
        <f t="shared" si="83"/>
        <v>18137</v>
      </c>
      <c r="L62" s="398">
        <f t="shared" si="84"/>
        <v>20006</v>
      </c>
      <c r="M62" s="398">
        <f t="shared" si="85"/>
        <v>16328</v>
      </c>
      <c r="N62" s="398">
        <f t="shared" si="86"/>
        <v>20161</v>
      </c>
      <c r="O62" s="398">
        <f t="shared" si="87"/>
        <v>22516</v>
      </c>
      <c r="P62" s="398">
        <f t="shared" si="88"/>
        <v>18970</v>
      </c>
      <c r="Q62" s="398">
        <f t="shared" si="89"/>
        <v>16460</v>
      </c>
      <c r="R62" s="399"/>
      <c r="S62" s="398">
        <f t="shared" si="90"/>
        <v>206449</v>
      </c>
      <c r="T62" s="399"/>
      <c r="U62" s="398">
        <f t="shared" si="91"/>
        <v>14611.000000000002</v>
      </c>
      <c r="V62" s="398">
        <f t="shared" si="92"/>
        <v>11987</v>
      </c>
      <c r="W62" s="398">
        <f t="shared" si="93"/>
        <v>13474</v>
      </c>
      <c r="X62" s="398">
        <f t="shared" si="94"/>
        <v>14725</v>
      </c>
      <c r="Y62" s="398">
        <f t="shared" si="95"/>
        <v>19753</v>
      </c>
      <c r="Z62" s="398">
        <f t="shared" si="96"/>
        <v>16923</v>
      </c>
      <c r="AA62" s="398">
        <f t="shared" si="97"/>
        <v>17153</v>
      </c>
      <c r="AB62" s="398">
        <f t="shared" si="98"/>
        <v>15885</v>
      </c>
      <c r="AC62" s="398">
        <f t="shared" si="99"/>
        <v>15756</v>
      </c>
      <c r="AD62" s="398">
        <f t="shared" si="100"/>
        <v>17201</v>
      </c>
      <c r="AE62" s="398">
        <f t="shared" si="101"/>
        <v>15258.000000000002</v>
      </c>
      <c r="AF62" s="398">
        <f t="shared" si="102"/>
        <v>15638.999999999998</v>
      </c>
      <c r="AG62" s="399"/>
      <c r="AH62" s="398">
        <f t="shared" si="103"/>
        <v>188365</v>
      </c>
      <c r="AI62" s="399"/>
      <c r="AJ62" s="398">
        <f t="shared" si="104"/>
        <v>11604</v>
      </c>
      <c r="AK62" s="398">
        <f t="shared" si="105"/>
        <v>9911</v>
      </c>
      <c r="AL62" s="398">
        <f t="shared" si="106"/>
        <v>10264</v>
      </c>
      <c r="AM62" s="398">
        <f t="shared" si="107"/>
        <v>9456</v>
      </c>
      <c r="AN62" s="398">
        <f t="shared" si="108"/>
        <v>17623</v>
      </c>
      <c r="AO62" s="398">
        <f t="shared" si="109"/>
        <v>19827</v>
      </c>
      <c r="AP62" s="398">
        <f t="shared" si="110"/>
        <v>16104</v>
      </c>
      <c r="AQ62" s="398">
        <f t="shared" si="111"/>
        <v>17307</v>
      </c>
      <c r="AR62" s="398">
        <f t="shared" si="112"/>
        <v>17996</v>
      </c>
      <c r="AS62" s="398">
        <f t="shared" si="113"/>
        <v>17611</v>
      </c>
      <c r="AT62" s="398">
        <f t="shared" si="114"/>
        <v>17293</v>
      </c>
      <c r="AU62" s="398">
        <f t="shared" si="115"/>
        <v>18312</v>
      </c>
      <c r="AV62" s="399"/>
      <c r="AW62" s="398">
        <f t="shared" si="116"/>
        <v>183308</v>
      </c>
      <c r="AX62" s="400"/>
      <c r="AY62" s="401">
        <f t="shared" si="125"/>
        <v>-7.6305474775572021E-2</v>
      </c>
      <c r="AZ62" s="401">
        <f t="shared" si="125"/>
        <v>-1.1462972126010227E-2</v>
      </c>
      <c r="BA62" s="401">
        <f t="shared" si="125"/>
        <v>0.24724613533277792</v>
      </c>
      <c r="BB62" s="401">
        <f t="shared" si="125"/>
        <v>6.5639021566073236E-2</v>
      </c>
      <c r="BC62" s="401">
        <f t="shared" si="125"/>
        <v>-7.2890265652867742E-2</v>
      </c>
      <c r="BD62" s="401">
        <f t="shared" si="125"/>
        <v>-6.6934994762088543E-2</v>
      </c>
      <c r="BE62" s="401">
        <f t="shared" si="125"/>
        <v>-0.14260721783464961</v>
      </c>
      <c r="BF62" s="401">
        <f t="shared" si="125"/>
        <v>-2.7131308182263596E-2</v>
      </c>
      <c r="BG62" s="401">
        <f t="shared" si="125"/>
        <v>-0.21849114627250632</v>
      </c>
      <c r="BH62" s="401">
        <f t="shared" si="125"/>
        <v>-0.23605436134304494</v>
      </c>
      <c r="BI62" s="401">
        <f t="shared" si="125"/>
        <v>-0.19567738534528192</v>
      </c>
      <c r="BJ62" s="401">
        <f t="shared" si="125"/>
        <v>-4.9878493317132552E-2</v>
      </c>
      <c r="BL62" s="402">
        <f t="shared" si="118"/>
        <v>-8.7595483630339699E-2</v>
      </c>
      <c r="BN62" s="401">
        <f t="shared" si="119"/>
        <v>-0.20580384641708313</v>
      </c>
      <c r="BO62" s="401">
        <f t="shared" si="119"/>
        <v>-0.17318761992158171</v>
      </c>
      <c r="BP62" s="401">
        <f t="shared" si="119"/>
        <v>-0.23823660382959774</v>
      </c>
      <c r="BQ62" s="401">
        <f t="shared" si="119"/>
        <v>-0.35782682512733449</v>
      </c>
      <c r="BR62" s="401">
        <f t="shared" si="119"/>
        <v>-0.10783172176378272</v>
      </c>
      <c r="BS62" s="401">
        <f t="shared" si="119"/>
        <v>0.17160078000354548</v>
      </c>
      <c r="BT62" s="401">
        <f t="shared" si="119"/>
        <v>-6.1155483005888182E-2</v>
      </c>
      <c r="BU62" s="401">
        <f t="shared" si="119"/>
        <v>8.9518413597733715E-2</v>
      </c>
      <c r="BV62" s="401">
        <f t="shared" si="119"/>
        <v>0.14216806296014217</v>
      </c>
      <c r="BW62" s="401">
        <f t="shared" si="119"/>
        <v>2.38358234986338E-2</v>
      </c>
      <c r="BX62" s="401">
        <f t="shared" si="119"/>
        <v>0.13337265696683692</v>
      </c>
      <c r="BY62" s="401">
        <f t="shared" si="119"/>
        <v>0.170918856704393</v>
      </c>
      <c r="CA62" s="402">
        <f t="shared" si="120"/>
        <v>-2.6846813367663844E-2</v>
      </c>
      <c r="CC62" s="401">
        <f t="shared" si="121"/>
        <v>0.15766847894803387</v>
      </c>
      <c r="CE62" s="403">
        <v>137489</v>
      </c>
      <c r="CF62" s="361"/>
      <c r="CG62" s="387">
        <f t="shared" si="122"/>
        <v>1.3332557513692005</v>
      </c>
      <c r="CK62" s="404"/>
      <c r="CL62" s="405">
        <v>15818</v>
      </c>
      <c r="CM62" s="406">
        <v>100</v>
      </c>
      <c r="CN62" s="405">
        <v>12126</v>
      </c>
      <c r="CO62" s="406">
        <v>100</v>
      </c>
      <c r="CP62" s="405">
        <v>10803</v>
      </c>
      <c r="CQ62" s="406">
        <v>100</v>
      </c>
      <c r="CR62" s="405">
        <v>13818</v>
      </c>
      <c r="CS62" s="406">
        <v>100</v>
      </c>
      <c r="CT62" s="405">
        <v>21306</v>
      </c>
      <c r="CU62" s="406">
        <v>100</v>
      </c>
      <c r="CV62" s="405">
        <v>18137</v>
      </c>
      <c r="CW62" s="406">
        <v>100</v>
      </c>
      <c r="CX62" s="405">
        <v>20006</v>
      </c>
      <c r="CY62" s="406">
        <v>100</v>
      </c>
      <c r="CZ62" s="405">
        <v>16328</v>
      </c>
      <c r="DA62" s="406">
        <v>100</v>
      </c>
      <c r="DB62" s="405">
        <v>20161</v>
      </c>
      <c r="DC62" s="406">
        <v>100</v>
      </c>
      <c r="DD62" s="405">
        <v>22516</v>
      </c>
      <c r="DE62" s="406">
        <v>100</v>
      </c>
      <c r="DF62" s="405">
        <v>18970</v>
      </c>
      <c r="DG62" s="406">
        <v>100</v>
      </c>
      <c r="DH62" s="405">
        <v>16460</v>
      </c>
      <c r="DI62" s="406">
        <v>100</v>
      </c>
      <c r="DJ62" s="405">
        <v>14611</v>
      </c>
      <c r="DK62" s="406">
        <v>100</v>
      </c>
      <c r="DL62" s="405">
        <v>11987</v>
      </c>
      <c r="DM62" s="406">
        <v>100</v>
      </c>
      <c r="DN62" s="405">
        <v>13474</v>
      </c>
      <c r="DO62" s="406">
        <v>100</v>
      </c>
      <c r="DP62" s="405">
        <v>14725</v>
      </c>
      <c r="DQ62" s="406">
        <v>100</v>
      </c>
      <c r="DR62" s="405">
        <v>19753</v>
      </c>
      <c r="DS62" s="406">
        <v>100</v>
      </c>
      <c r="DT62" s="405">
        <v>16923</v>
      </c>
      <c r="DU62" s="406">
        <v>100</v>
      </c>
      <c r="DV62" s="405">
        <v>17153</v>
      </c>
      <c r="DW62" s="406">
        <v>100</v>
      </c>
      <c r="DX62" s="405">
        <v>15885</v>
      </c>
      <c r="DY62" s="406">
        <v>100</v>
      </c>
      <c r="DZ62" s="405">
        <v>15756</v>
      </c>
      <c r="EA62" s="406">
        <v>100</v>
      </c>
      <c r="EB62" s="405">
        <v>17201</v>
      </c>
      <c r="EC62" s="406">
        <v>100</v>
      </c>
      <c r="ED62" s="405">
        <v>15258</v>
      </c>
      <c r="EE62" s="406">
        <v>100</v>
      </c>
      <c r="EF62" s="405">
        <v>15639</v>
      </c>
      <c r="EG62" s="406">
        <v>100</v>
      </c>
      <c r="EH62" s="405">
        <v>11604</v>
      </c>
      <c r="EI62" s="406">
        <v>100</v>
      </c>
      <c r="EJ62" s="405">
        <v>9911</v>
      </c>
      <c r="EK62" s="406">
        <v>100</v>
      </c>
      <c r="EL62" s="405">
        <v>10264</v>
      </c>
      <c r="EM62" s="406">
        <v>100</v>
      </c>
      <c r="EN62" s="405">
        <v>9456</v>
      </c>
      <c r="EO62" s="406">
        <v>100</v>
      </c>
      <c r="EP62" s="405">
        <v>17623</v>
      </c>
      <c r="EQ62" s="406">
        <v>100</v>
      </c>
      <c r="ER62" s="405">
        <v>19827</v>
      </c>
      <c r="ES62" s="406">
        <v>100</v>
      </c>
      <c r="ET62" s="405">
        <v>16104</v>
      </c>
      <c r="EU62" s="406">
        <v>100</v>
      </c>
      <c r="EV62" s="405">
        <v>17307</v>
      </c>
      <c r="EW62" s="406">
        <v>100</v>
      </c>
      <c r="EX62" s="405">
        <v>17996</v>
      </c>
      <c r="EY62" s="406">
        <v>100</v>
      </c>
      <c r="EZ62" s="405">
        <v>17611</v>
      </c>
      <c r="FA62" s="406">
        <v>100</v>
      </c>
      <c r="FB62" s="405">
        <v>17293</v>
      </c>
      <c r="FC62" s="406">
        <v>100</v>
      </c>
      <c r="FD62" s="405">
        <v>18312</v>
      </c>
      <c r="FE62" s="406">
        <v>100</v>
      </c>
    </row>
    <row r="63" spans="2:161">
      <c r="B63" s="361">
        <f t="shared" si="123"/>
        <v>22</v>
      </c>
      <c r="C63" s="388" t="s">
        <v>2771</v>
      </c>
      <c r="D63" s="396" t="s">
        <v>3509</v>
      </c>
      <c r="E63" s="397"/>
      <c r="F63" s="398">
        <f t="shared" si="78"/>
        <v>5645</v>
      </c>
      <c r="G63" s="398">
        <f t="shared" si="79"/>
        <v>7055</v>
      </c>
      <c r="H63" s="398">
        <f t="shared" si="80"/>
        <v>6002</v>
      </c>
      <c r="I63" s="398">
        <f t="shared" si="124"/>
        <v>7134</v>
      </c>
      <c r="J63" s="398">
        <f t="shared" si="82"/>
        <v>11014</v>
      </c>
      <c r="K63" s="398">
        <f t="shared" si="83"/>
        <v>9568</v>
      </c>
      <c r="L63" s="398">
        <f t="shared" si="84"/>
        <v>9694</v>
      </c>
      <c r="M63" s="398">
        <f t="shared" si="85"/>
        <v>8307</v>
      </c>
      <c r="N63" s="398">
        <f t="shared" si="86"/>
        <v>7598.9999999999991</v>
      </c>
      <c r="O63" s="398">
        <f t="shared" si="87"/>
        <v>9555</v>
      </c>
      <c r="P63" s="398">
        <f t="shared" si="88"/>
        <v>8806</v>
      </c>
      <c r="Q63" s="398">
        <f t="shared" si="89"/>
        <v>4506</v>
      </c>
      <c r="R63" s="399"/>
      <c r="S63" s="398">
        <f t="shared" si="90"/>
        <v>94885</v>
      </c>
      <c r="T63" s="399"/>
      <c r="U63" s="398">
        <f t="shared" si="91"/>
        <v>4883</v>
      </c>
      <c r="V63" s="398">
        <f t="shared" si="92"/>
        <v>6005</v>
      </c>
      <c r="W63" s="398">
        <f t="shared" si="93"/>
        <v>5548</v>
      </c>
      <c r="X63" s="398">
        <f t="shared" si="94"/>
        <v>6004</v>
      </c>
      <c r="Y63" s="398">
        <f t="shared" si="95"/>
        <v>6977.6833156216799</v>
      </c>
      <c r="Z63" s="398">
        <f t="shared" si="96"/>
        <v>9085</v>
      </c>
      <c r="AA63" s="398">
        <f t="shared" si="97"/>
        <v>8211</v>
      </c>
      <c r="AB63" s="398">
        <f t="shared" si="98"/>
        <v>9706</v>
      </c>
      <c r="AC63" s="398">
        <f t="shared" si="99"/>
        <v>8936</v>
      </c>
      <c r="AD63" s="398">
        <f t="shared" si="100"/>
        <v>9031</v>
      </c>
      <c r="AE63" s="398">
        <f t="shared" si="101"/>
        <v>8639</v>
      </c>
      <c r="AF63" s="398">
        <f t="shared" si="102"/>
        <v>4722</v>
      </c>
      <c r="AG63" s="399"/>
      <c r="AH63" s="398">
        <f t="shared" si="103"/>
        <v>87747.683315621689</v>
      </c>
      <c r="AI63" s="399"/>
      <c r="AJ63" s="398">
        <f t="shared" si="104"/>
        <v>5127</v>
      </c>
      <c r="AK63" s="398">
        <f t="shared" si="105"/>
        <v>5604</v>
      </c>
      <c r="AL63" s="398">
        <f t="shared" si="106"/>
        <v>6706</v>
      </c>
      <c r="AM63" s="398">
        <f t="shared" si="107"/>
        <v>5166</v>
      </c>
      <c r="AN63" s="398">
        <f t="shared" si="108"/>
        <v>8365</v>
      </c>
      <c r="AO63" s="398">
        <f t="shared" si="109"/>
        <v>8580</v>
      </c>
      <c r="AP63" s="398">
        <f t="shared" si="110"/>
        <v>5400</v>
      </c>
      <c r="AQ63" s="398">
        <f t="shared" si="111"/>
        <v>9160</v>
      </c>
      <c r="AR63" s="398">
        <f t="shared" si="112"/>
        <v>7023</v>
      </c>
      <c r="AS63" s="398">
        <f t="shared" si="113"/>
        <v>6299</v>
      </c>
      <c r="AT63" s="398">
        <f t="shared" si="114"/>
        <v>7831.9999999999991</v>
      </c>
      <c r="AU63" s="398">
        <f t="shared" si="115"/>
        <v>7973</v>
      </c>
      <c r="AV63" s="399"/>
      <c r="AW63" s="398">
        <f t="shared" si="116"/>
        <v>83235</v>
      </c>
      <c r="AX63" s="400"/>
      <c r="AY63" s="401">
        <f t="shared" si="125"/>
        <v>-0.13498671390611161</v>
      </c>
      <c r="AZ63" s="401">
        <f t="shared" si="125"/>
        <v>-0.148830616583983</v>
      </c>
      <c r="BA63" s="401">
        <f t="shared" si="125"/>
        <v>-7.5641452849050314E-2</v>
      </c>
      <c r="BB63" s="401">
        <f t="shared" si="125"/>
        <v>-0.15839641155032241</v>
      </c>
      <c r="BC63" s="401">
        <f t="shared" si="125"/>
        <v>-0.36647146217344473</v>
      </c>
      <c r="BD63" s="401">
        <f t="shared" si="125"/>
        <v>-5.0480769230769232E-2</v>
      </c>
      <c r="BE63" s="401">
        <f t="shared" si="125"/>
        <v>-0.15298122550030946</v>
      </c>
      <c r="BF63" s="401">
        <f t="shared" si="125"/>
        <v>0.16841218249668954</v>
      </c>
      <c r="BG63" s="401">
        <f t="shared" si="125"/>
        <v>0.17594420318462969</v>
      </c>
      <c r="BH63" s="401">
        <f t="shared" si="125"/>
        <v>-5.4840397697540552E-2</v>
      </c>
      <c r="BI63" s="401">
        <f t="shared" si="125"/>
        <v>-1.8964342493754258E-2</v>
      </c>
      <c r="BJ63" s="401">
        <f t="shared" si="125"/>
        <v>4.7936085219707054E-2</v>
      </c>
      <c r="BL63" s="402">
        <f t="shared" si="118"/>
        <v>-7.5220705953294109E-2</v>
      </c>
      <c r="BN63" s="401">
        <f t="shared" si="119"/>
        <v>4.9969281179602705E-2</v>
      </c>
      <c r="BO63" s="401">
        <f t="shared" si="119"/>
        <v>-6.6777685262281436E-2</v>
      </c>
      <c r="BP63" s="401">
        <f t="shared" si="119"/>
        <v>0.20872386445565969</v>
      </c>
      <c r="BQ63" s="401">
        <f t="shared" ref="BQ63:BY72" si="126">(AM63-X63)/X63</f>
        <v>-0.1395736175882745</v>
      </c>
      <c r="BR63" s="401">
        <f t="shared" si="126"/>
        <v>0.19882196162046895</v>
      </c>
      <c r="BS63" s="401">
        <f t="shared" si="126"/>
        <v>-5.5586130985140342E-2</v>
      </c>
      <c r="BT63" s="401">
        <f t="shared" si="126"/>
        <v>-0.34234563390573619</v>
      </c>
      <c r="BU63" s="401">
        <f t="shared" si="126"/>
        <v>-5.6253863589532251E-2</v>
      </c>
      <c r="BV63" s="401">
        <f t="shared" si="126"/>
        <v>-0.2140778871978514</v>
      </c>
      <c r="BW63" s="401">
        <f t="shared" si="126"/>
        <v>-0.30251356438932564</v>
      </c>
      <c r="BX63" s="401">
        <f t="shared" si="126"/>
        <v>-9.3413589535826014E-2</v>
      </c>
      <c r="BY63" s="401">
        <f t="shared" si="126"/>
        <v>0.68847945785684028</v>
      </c>
      <c r="CA63" s="402">
        <f t="shared" si="120"/>
        <v>-5.1427948238700651E-2</v>
      </c>
      <c r="CC63" s="401">
        <f t="shared" si="121"/>
        <v>0.41240035429583705</v>
      </c>
      <c r="CE63" s="403">
        <v>169691</v>
      </c>
      <c r="CF63" s="361"/>
      <c r="CG63" s="387">
        <f t="shared" si="122"/>
        <v>0.49050921969933586</v>
      </c>
      <c r="CK63" s="404"/>
      <c r="CL63" s="405">
        <v>5645</v>
      </c>
      <c r="CM63" s="406">
        <v>100</v>
      </c>
      <c r="CN63" s="405">
        <v>7055</v>
      </c>
      <c r="CO63" s="406">
        <v>100</v>
      </c>
      <c r="CP63" s="405">
        <v>6002</v>
      </c>
      <c r="CQ63" s="406">
        <v>100</v>
      </c>
      <c r="CR63" s="405">
        <v>7134</v>
      </c>
      <c r="CS63" s="406">
        <v>100</v>
      </c>
      <c r="CT63" s="405">
        <v>11014</v>
      </c>
      <c r="CU63" s="406">
        <v>100</v>
      </c>
      <c r="CV63" s="405">
        <v>9568</v>
      </c>
      <c r="CW63" s="406">
        <v>100</v>
      </c>
      <c r="CX63" s="405">
        <v>9694</v>
      </c>
      <c r="CY63" s="406">
        <v>100</v>
      </c>
      <c r="CZ63" s="405">
        <v>8307</v>
      </c>
      <c r="DA63" s="406">
        <v>100</v>
      </c>
      <c r="DB63" s="405">
        <v>7599</v>
      </c>
      <c r="DC63" s="406">
        <v>100</v>
      </c>
      <c r="DD63" s="405">
        <v>9555</v>
      </c>
      <c r="DE63" s="406">
        <v>100</v>
      </c>
      <c r="DF63" s="405">
        <v>8806</v>
      </c>
      <c r="DG63" s="406">
        <v>100</v>
      </c>
      <c r="DH63" s="405">
        <v>4506</v>
      </c>
      <c r="DI63" s="406">
        <v>100</v>
      </c>
      <c r="DJ63" s="405">
        <v>4883</v>
      </c>
      <c r="DK63" s="406">
        <v>100</v>
      </c>
      <c r="DL63" s="405">
        <v>6005</v>
      </c>
      <c r="DM63" s="406">
        <v>100</v>
      </c>
      <c r="DN63" s="405">
        <v>5548</v>
      </c>
      <c r="DO63" s="406">
        <v>100</v>
      </c>
      <c r="DP63" s="405">
        <v>6004</v>
      </c>
      <c r="DQ63" s="406">
        <v>100</v>
      </c>
      <c r="DR63" s="405">
        <v>6566</v>
      </c>
      <c r="DS63" s="406">
        <v>94.1</v>
      </c>
      <c r="DT63" s="405">
        <v>9085</v>
      </c>
      <c r="DU63" s="406">
        <v>100</v>
      </c>
      <c r="DV63" s="405">
        <v>8211</v>
      </c>
      <c r="DW63" s="406">
        <v>100</v>
      </c>
      <c r="DX63" s="405">
        <v>9706</v>
      </c>
      <c r="DY63" s="406">
        <v>100</v>
      </c>
      <c r="DZ63" s="405">
        <v>8936</v>
      </c>
      <c r="EA63" s="406">
        <v>100</v>
      </c>
      <c r="EB63" s="405">
        <v>9031</v>
      </c>
      <c r="EC63" s="406">
        <v>100</v>
      </c>
      <c r="ED63" s="405">
        <v>8639</v>
      </c>
      <c r="EE63" s="406">
        <v>100</v>
      </c>
      <c r="EF63" s="405">
        <v>4722</v>
      </c>
      <c r="EG63" s="406">
        <v>100</v>
      </c>
      <c r="EH63" s="405">
        <v>5127</v>
      </c>
      <c r="EI63" s="406">
        <v>100</v>
      </c>
      <c r="EJ63" s="405">
        <v>5604</v>
      </c>
      <c r="EK63" s="406">
        <v>100</v>
      </c>
      <c r="EL63" s="405">
        <v>6706</v>
      </c>
      <c r="EM63" s="406">
        <v>100</v>
      </c>
      <c r="EN63" s="405">
        <v>5166</v>
      </c>
      <c r="EO63" s="406">
        <v>100</v>
      </c>
      <c r="EP63" s="405">
        <v>8365</v>
      </c>
      <c r="EQ63" s="406">
        <v>100</v>
      </c>
      <c r="ER63" s="405">
        <v>8580</v>
      </c>
      <c r="ES63" s="406">
        <v>100</v>
      </c>
      <c r="ET63" s="405">
        <v>5400</v>
      </c>
      <c r="EU63" s="406">
        <v>100</v>
      </c>
      <c r="EV63" s="405">
        <v>9160</v>
      </c>
      <c r="EW63" s="406">
        <v>100</v>
      </c>
      <c r="EX63" s="405">
        <v>7023</v>
      </c>
      <c r="EY63" s="406">
        <v>100</v>
      </c>
      <c r="EZ63" s="405">
        <v>6299</v>
      </c>
      <c r="FA63" s="406">
        <v>100</v>
      </c>
      <c r="FB63" s="405">
        <v>7832</v>
      </c>
      <c r="FC63" s="406">
        <v>100</v>
      </c>
      <c r="FD63" s="405">
        <v>7973</v>
      </c>
      <c r="FE63" s="406">
        <v>100</v>
      </c>
    </row>
    <row r="64" spans="2:161">
      <c r="B64" s="361">
        <f t="shared" si="123"/>
        <v>23</v>
      </c>
      <c r="C64" s="388" t="s">
        <v>2771</v>
      </c>
      <c r="D64" s="396" t="s">
        <v>3510</v>
      </c>
      <c r="E64" s="397"/>
      <c r="F64" s="398">
        <f t="shared" si="78"/>
        <v>7049.0081680280045</v>
      </c>
      <c r="G64" s="398">
        <f t="shared" si="79"/>
        <v>7617.2695449241546</v>
      </c>
      <c r="H64" s="398">
        <f t="shared" si="80"/>
        <v>5504.0840140023338</v>
      </c>
      <c r="I64" s="398">
        <f t="shared" si="124"/>
        <v>6157.526254375729</v>
      </c>
      <c r="J64" s="398">
        <f t="shared" si="82"/>
        <v>9924.154025670945</v>
      </c>
      <c r="K64" s="398">
        <f t="shared" si="83"/>
        <v>10844.807467911318</v>
      </c>
      <c r="L64" s="398">
        <f t="shared" si="84"/>
        <v>10015.169194865812</v>
      </c>
      <c r="M64" s="398">
        <f t="shared" si="85"/>
        <v>10546.091015169195</v>
      </c>
      <c r="N64" s="398">
        <f t="shared" si="86"/>
        <v>9654.6091015169204</v>
      </c>
      <c r="O64" s="398">
        <f t="shared" si="87"/>
        <v>10476.079346557759</v>
      </c>
      <c r="P64" s="398">
        <f t="shared" si="88"/>
        <v>10124.854142357059</v>
      </c>
      <c r="Q64" s="398">
        <f t="shared" si="89"/>
        <v>6574.095682613769</v>
      </c>
      <c r="R64" s="399"/>
      <c r="S64" s="398">
        <f t="shared" si="90"/>
        <v>104487.74795799299</v>
      </c>
      <c r="T64" s="399"/>
      <c r="U64" s="398">
        <f t="shared" si="91"/>
        <v>6281</v>
      </c>
      <c r="V64" s="398">
        <f t="shared" si="92"/>
        <v>5604</v>
      </c>
      <c r="W64" s="398">
        <f t="shared" si="93"/>
        <v>4462</v>
      </c>
      <c r="X64" s="398">
        <f t="shared" si="94"/>
        <v>4706</v>
      </c>
      <c r="Y64" s="398">
        <f t="shared" si="95"/>
        <v>6008</v>
      </c>
      <c r="Z64" s="398">
        <f t="shared" si="96"/>
        <v>5653</v>
      </c>
      <c r="AA64" s="398">
        <f t="shared" si="97"/>
        <v>7600</v>
      </c>
      <c r="AB64" s="398">
        <f t="shared" si="98"/>
        <v>8449</v>
      </c>
      <c r="AC64" s="398">
        <f t="shared" si="99"/>
        <v>8221</v>
      </c>
      <c r="AD64" s="398">
        <f t="shared" si="100"/>
        <v>8535</v>
      </c>
      <c r="AE64" s="398">
        <f t="shared" si="101"/>
        <v>5172</v>
      </c>
      <c r="AF64" s="398">
        <f t="shared" si="102"/>
        <v>4740</v>
      </c>
      <c r="AG64" s="399"/>
      <c r="AH64" s="398">
        <f t="shared" si="103"/>
        <v>75431</v>
      </c>
      <c r="AI64" s="399"/>
      <c r="AJ64" s="398">
        <f t="shared" si="104"/>
        <v>4138</v>
      </c>
      <c r="AK64" s="398">
        <f t="shared" si="105"/>
        <v>4741</v>
      </c>
      <c r="AL64" s="398">
        <f t="shared" si="106"/>
        <v>5310</v>
      </c>
      <c r="AM64" s="398">
        <f t="shared" si="107"/>
        <v>3313.0000000000005</v>
      </c>
      <c r="AN64" s="398">
        <f t="shared" si="108"/>
        <v>6081</v>
      </c>
      <c r="AO64" s="398">
        <f t="shared" si="109"/>
        <v>10240</v>
      </c>
      <c r="AP64" s="398">
        <f t="shared" si="110"/>
        <v>6688</v>
      </c>
      <c r="AQ64" s="398">
        <f t="shared" si="111"/>
        <v>6979.0000000000009</v>
      </c>
      <c r="AR64" s="398">
        <f t="shared" si="112"/>
        <v>4967</v>
      </c>
      <c r="AS64" s="398">
        <f t="shared" si="113"/>
        <v>3995.0000000000005</v>
      </c>
      <c r="AT64" s="398">
        <f t="shared" si="114"/>
        <v>5652</v>
      </c>
      <c r="AU64" s="398">
        <f t="shared" si="115"/>
        <v>5397</v>
      </c>
      <c r="AV64" s="399"/>
      <c r="AW64" s="398">
        <f t="shared" si="116"/>
        <v>67501</v>
      </c>
      <c r="AX64" s="400"/>
      <c r="AY64" s="401">
        <f t="shared" si="125"/>
        <v>-0.10895265684489322</v>
      </c>
      <c r="AZ64" s="401">
        <f t="shared" si="125"/>
        <v>-0.26430330882352948</v>
      </c>
      <c r="BA64" s="401">
        <f t="shared" si="125"/>
        <v>-0.18932923468306129</v>
      </c>
      <c r="BB64" s="401">
        <f t="shared" si="125"/>
        <v>-0.2357320447223801</v>
      </c>
      <c r="BC64" s="401">
        <f t="shared" si="125"/>
        <v>-0.39460834803057027</v>
      </c>
      <c r="BD64" s="401">
        <f t="shared" si="125"/>
        <v>-0.47873671185711208</v>
      </c>
      <c r="BE64" s="401">
        <f t="shared" si="125"/>
        <v>-0.24115111266456957</v>
      </c>
      <c r="BF64" s="401">
        <f t="shared" si="125"/>
        <v>-0.19885007745076347</v>
      </c>
      <c r="BG64" s="401">
        <f t="shared" si="125"/>
        <v>-0.14848960599468222</v>
      </c>
      <c r="BH64" s="401">
        <f t="shared" si="125"/>
        <v>-0.18528681220761858</v>
      </c>
      <c r="BI64" s="401">
        <f t="shared" si="125"/>
        <v>-0.48917782643770885</v>
      </c>
      <c r="BJ64" s="401">
        <f t="shared" si="125"/>
        <v>-0.27898828541001064</v>
      </c>
      <c r="BL64" s="402">
        <f t="shared" si="118"/>
        <v>-0.27808760860339932</v>
      </c>
      <c r="BN64" s="401">
        <f t="shared" ref="BN64:BP72" si="127">(AJ64-U64)/U64</f>
        <v>-0.34118770896354084</v>
      </c>
      <c r="BO64" s="401">
        <f t="shared" si="127"/>
        <v>-0.15399714489650249</v>
      </c>
      <c r="BP64" s="401">
        <f t="shared" si="127"/>
        <v>0.19004930524428507</v>
      </c>
      <c r="BQ64" s="401">
        <f t="shared" si="126"/>
        <v>-0.29600509987250306</v>
      </c>
      <c r="BR64" s="401">
        <f t="shared" si="126"/>
        <v>1.215046604527297E-2</v>
      </c>
      <c r="BS64" s="401">
        <f t="shared" si="126"/>
        <v>0.81142756058729881</v>
      </c>
      <c r="BT64" s="401">
        <f t="shared" si="126"/>
        <v>-0.12</v>
      </c>
      <c r="BU64" s="401">
        <f t="shared" si="126"/>
        <v>-0.17398508699254339</v>
      </c>
      <c r="BV64" s="401">
        <f t="shared" si="126"/>
        <v>-0.39581559420995011</v>
      </c>
      <c r="BW64" s="401">
        <f t="shared" si="126"/>
        <v>-0.5319273579379028</v>
      </c>
      <c r="BX64" s="401">
        <f t="shared" si="126"/>
        <v>9.2807424593967514E-2</v>
      </c>
      <c r="BY64" s="401">
        <f t="shared" si="126"/>
        <v>0.13860759493670885</v>
      </c>
      <c r="CA64" s="402">
        <f t="shared" si="120"/>
        <v>-0.10512919091620156</v>
      </c>
      <c r="CC64" s="401">
        <f t="shared" si="121"/>
        <v>-0.23436037079953648</v>
      </c>
      <c r="CE64" s="403">
        <v>145219</v>
      </c>
      <c r="CF64" s="361"/>
      <c r="CG64" s="387">
        <f t="shared" si="122"/>
        <v>0.46482209628216692</v>
      </c>
      <c r="CK64" s="404"/>
      <c r="CL64" s="405">
        <v>6041</v>
      </c>
      <c r="CM64" s="406">
        <v>85.7</v>
      </c>
      <c r="CN64" s="405">
        <v>6528</v>
      </c>
      <c r="CO64" s="406">
        <v>85.7</v>
      </c>
      <c r="CP64" s="405">
        <v>4717</v>
      </c>
      <c r="CQ64" s="406">
        <v>85.7</v>
      </c>
      <c r="CR64" s="405">
        <v>5277</v>
      </c>
      <c r="CS64" s="406">
        <v>85.7</v>
      </c>
      <c r="CT64" s="405">
        <v>8505</v>
      </c>
      <c r="CU64" s="406">
        <v>85.7</v>
      </c>
      <c r="CV64" s="405">
        <v>9294</v>
      </c>
      <c r="CW64" s="406">
        <v>85.7</v>
      </c>
      <c r="CX64" s="405">
        <v>8583</v>
      </c>
      <c r="CY64" s="406">
        <v>85.7</v>
      </c>
      <c r="CZ64" s="405">
        <v>9038</v>
      </c>
      <c r="DA64" s="406">
        <v>85.7</v>
      </c>
      <c r="DB64" s="405">
        <v>8274</v>
      </c>
      <c r="DC64" s="406">
        <v>85.7</v>
      </c>
      <c r="DD64" s="405">
        <v>8978</v>
      </c>
      <c r="DE64" s="406">
        <v>85.7</v>
      </c>
      <c r="DF64" s="405">
        <v>8677</v>
      </c>
      <c r="DG64" s="406">
        <v>85.7</v>
      </c>
      <c r="DH64" s="405">
        <v>5634</v>
      </c>
      <c r="DI64" s="406">
        <v>85.7</v>
      </c>
      <c r="DJ64" s="405">
        <v>6281</v>
      </c>
      <c r="DK64" s="406">
        <v>100</v>
      </c>
      <c r="DL64" s="405">
        <v>5604</v>
      </c>
      <c r="DM64" s="406">
        <v>100</v>
      </c>
      <c r="DN64" s="405">
        <v>4462</v>
      </c>
      <c r="DO64" s="406">
        <v>100</v>
      </c>
      <c r="DP64" s="405">
        <v>4706</v>
      </c>
      <c r="DQ64" s="406">
        <v>100</v>
      </c>
      <c r="DR64" s="405">
        <v>6008</v>
      </c>
      <c r="DS64" s="406">
        <v>100</v>
      </c>
      <c r="DT64" s="405">
        <v>5653</v>
      </c>
      <c r="DU64" s="406">
        <v>100</v>
      </c>
      <c r="DV64" s="405">
        <v>7600</v>
      </c>
      <c r="DW64" s="406">
        <v>100</v>
      </c>
      <c r="DX64" s="405">
        <v>8449</v>
      </c>
      <c r="DY64" s="406">
        <v>100</v>
      </c>
      <c r="DZ64" s="405">
        <v>8221</v>
      </c>
      <c r="EA64" s="406">
        <v>100</v>
      </c>
      <c r="EB64" s="405">
        <v>8535</v>
      </c>
      <c r="EC64" s="406">
        <v>100</v>
      </c>
      <c r="ED64" s="405">
        <v>5172</v>
      </c>
      <c r="EE64" s="406">
        <v>100</v>
      </c>
      <c r="EF64" s="405">
        <v>4740</v>
      </c>
      <c r="EG64" s="406">
        <v>100</v>
      </c>
      <c r="EH64" s="405">
        <v>4138</v>
      </c>
      <c r="EI64" s="406">
        <v>100</v>
      </c>
      <c r="EJ64" s="405">
        <v>4741</v>
      </c>
      <c r="EK64" s="406">
        <v>100</v>
      </c>
      <c r="EL64" s="405">
        <v>5310</v>
      </c>
      <c r="EM64" s="406">
        <v>100</v>
      </c>
      <c r="EN64" s="405">
        <v>3313</v>
      </c>
      <c r="EO64" s="406">
        <v>100</v>
      </c>
      <c r="EP64" s="405">
        <v>6081</v>
      </c>
      <c r="EQ64" s="406">
        <v>100</v>
      </c>
      <c r="ER64" s="405">
        <v>10240</v>
      </c>
      <c r="ES64" s="406">
        <v>100</v>
      </c>
      <c r="ET64" s="405">
        <v>6688</v>
      </c>
      <c r="EU64" s="406">
        <v>100</v>
      </c>
      <c r="EV64" s="405">
        <v>6979</v>
      </c>
      <c r="EW64" s="406">
        <v>100</v>
      </c>
      <c r="EX64" s="405">
        <v>4967</v>
      </c>
      <c r="EY64" s="406">
        <v>100</v>
      </c>
      <c r="EZ64" s="405">
        <v>3995</v>
      </c>
      <c r="FA64" s="406">
        <v>100</v>
      </c>
      <c r="FB64" s="405">
        <v>5652</v>
      </c>
      <c r="FC64" s="406">
        <v>100</v>
      </c>
      <c r="FD64" s="405">
        <v>5397</v>
      </c>
      <c r="FE64" s="406">
        <v>100</v>
      </c>
    </row>
    <row r="65" spans="2:161">
      <c r="B65" s="361">
        <f t="shared" si="123"/>
        <v>24</v>
      </c>
      <c r="C65" s="388" t="s">
        <v>2771</v>
      </c>
      <c r="D65" s="396" t="s">
        <v>3511</v>
      </c>
      <c r="E65" s="397"/>
      <c r="F65" s="398">
        <f t="shared" si="78"/>
        <v>17672</v>
      </c>
      <c r="G65" s="398">
        <f t="shared" si="79"/>
        <v>12078.812691914023</v>
      </c>
      <c r="H65" s="398">
        <f t="shared" si="80"/>
        <v>12856.304985337243</v>
      </c>
      <c r="I65" s="398">
        <f t="shared" si="124"/>
        <v>17452</v>
      </c>
      <c r="J65" s="398">
        <f t="shared" si="82"/>
        <v>24705.767350928643</v>
      </c>
      <c r="K65" s="398">
        <f t="shared" si="83"/>
        <v>21997</v>
      </c>
      <c r="L65" s="398">
        <f t="shared" si="84"/>
        <v>22976.539589442818</v>
      </c>
      <c r="M65" s="398">
        <f t="shared" si="85"/>
        <v>15926.305015353122</v>
      </c>
      <c r="N65" s="398">
        <f t="shared" si="86"/>
        <v>19994.134897360702</v>
      </c>
      <c r="O65" s="398">
        <f t="shared" si="87"/>
        <v>23954</v>
      </c>
      <c r="P65" s="398">
        <f t="shared" si="88"/>
        <v>19882</v>
      </c>
      <c r="Q65" s="398">
        <f t="shared" si="89"/>
        <v>14821</v>
      </c>
      <c r="R65" s="399"/>
      <c r="S65" s="398">
        <f t="shared" si="90"/>
        <v>224315.86453033655</v>
      </c>
      <c r="T65" s="399"/>
      <c r="U65" s="398">
        <f t="shared" si="91"/>
        <v>14640</v>
      </c>
      <c r="V65" s="398">
        <f t="shared" si="92"/>
        <v>9234.3909928352095</v>
      </c>
      <c r="W65" s="398">
        <f t="shared" si="93"/>
        <v>13911.000000000002</v>
      </c>
      <c r="X65" s="398">
        <f t="shared" si="94"/>
        <v>17948</v>
      </c>
      <c r="Y65" s="398">
        <f t="shared" si="95"/>
        <v>24475</v>
      </c>
      <c r="Z65" s="398">
        <f t="shared" si="96"/>
        <v>25411</v>
      </c>
      <c r="AA65" s="398">
        <f t="shared" si="97"/>
        <v>23478</v>
      </c>
      <c r="AB65" s="398">
        <f t="shared" si="98"/>
        <v>13628</v>
      </c>
      <c r="AC65" s="398">
        <f t="shared" si="99"/>
        <v>23547</v>
      </c>
      <c r="AD65" s="398">
        <f t="shared" si="100"/>
        <v>22703</v>
      </c>
      <c r="AE65" s="398">
        <f t="shared" si="101"/>
        <v>20821</v>
      </c>
      <c r="AF65" s="398">
        <f t="shared" si="102"/>
        <v>14196</v>
      </c>
      <c r="AG65" s="399"/>
      <c r="AH65" s="398">
        <f t="shared" si="103"/>
        <v>223992.39099283522</v>
      </c>
      <c r="AI65" s="399"/>
      <c r="AJ65" s="398">
        <f t="shared" si="104"/>
        <v>12078</v>
      </c>
      <c r="AK65" s="398">
        <f t="shared" si="105"/>
        <v>11449</v>
      </c>
      <c r="AL65" s="398">
        <f t="shared" si="106"/>
        <v>14171</v>
      </c>
      <c r="AM65" s="398">
        <f t="shared" si="107"/>
        <v>15249</v>
      </c>
      <c r="AN65" s="398">
        <f t="shared" si="108"/>
        <v>21830</v>
      </c>
      <c r="AO65" s="398">
        <f t="shared" si="109"/>
        <v>25328</v>
      </c>
      <c r="AP65" s="398">
        <f t="shared" si="110"/>
        <v>18220</v>
      </c>
      <c r="AQ65" s="398">
        <f t="shared" si="111"/>
        <v>10480</v>
      </c>
      <c r="AR65" s="398">
        <f t="shared" si="112"/>
        <v>22501</v>
      </c>
      <c r="AS65" s="398">
        <f t="shared" si="113"/>
        <v>16456</v>
      </c>
      <c r="AT65" s="398">
        <f t="shared" si="114"/>
        <v>23178</v>
      </c>
      <c r="AU65" s="398">
        <f t="shared" si="115"/>
        <v>20571</v>
      </c>
      <c r="AV65" s="399"/>
      <c r="AW65" s="398">
        <f t="shared" si="116"/>
        <v>211511</v>
      </c>
      <c r="AX65" s="400"/>
      <c r="AY65" s="401">
        <f t="shared" si="125"/>
        <v>-0.17157084653689453</v>
      </c>
      <c r="AZ65" s="401">
        <f t="shared" si="125"/>
        <v>-0.23548851792221004</v>
      </c>
      <c r="BA65" s="401">
        <f t="shared" si="125"/>
        <v>8.2037180656934466E-2</v>
      </c>
      <c r="BB65" s="401">
        <f t="shared" si="125"/>
        <v>2.8420811368324549E-2</v>
      </c>
      <c r="BC65" s="401">
        <f t="shared" si="125"/>
        <v>-9.3406267310280153E-3</v>
      </c>
      <c r="BD65" s="401">
        <f t="shared" si="125"/>
        <v>0.15520298222484885</v>
      </c>
      <c r="BE65" s="401">
        <f t="shared" si="125"/>
        <v>2.1824888321633554E-2</v>
      </c>
      <c r="BF65" s="401">
        <f t="shared" si="125"/>
        <v>-0.14430874035989719</v>
      </c>
      <c r="BG65" s="401">
        <f t="shared" si="125"/>
        <v>0.17769536520973905</v>
      </c>
      <c r="BH65" s="401">
        <f t="shared" si="125"/>
        <v>-5.2225098104700676E-2</v>
      </c>
      <c r="BI65" s="401">
        <f t="shared" si="125"/>
        <v>4.7228649029272707E-2</v>
      </c>
      <c r="BJ65" s="401">
        <f t="shared" si="125"/>
        <v>-4.2169894069226097E-2</v>
      </c>
      <c r="BL65" s="402">
        <f t="shared" si="118"/>
        <v>-1.4420448512574081E-3</v>
      </c>
      <c r="BN65" s="401">
        <f t="shared" si="127"/>
        <v>-0.17499999999999999</v>
      </c>
      <c r="BO65" s="401">
        <f t="shared" si="127"/>
        <v>0.2398218798492574</v>
      </c>
      <c r="BP65" s="401">
        <f t="shared" si="127"/>
        <v>1.86902451297533E-2</v>
      </c>
      <c r="BQ65" s="401">
        <f t="shared" si="126"/>
        <v>-0.15037887229774904</v>
      </c>
      <c r="BR65" s="401">
        <f t="shared" si="126"/>
        <v>-0.10806945863125639</v>
      </c>
      <c r="BS65" s="401">
        <f t="shared" si="126"/>
        <v>-3.2663019951989294E-3</v>
      </c>
      <c r="BT65" s="401">
        <f t="shared" si="126"/>
        <v>-0.22395434023340999</v>
      </c>
      <c r="BU65" s="401">
        <f t="shared" si="126"/>
        <v>-0.23099501027296743</v>
      </c>
      <c r="BV65" s="401">
        <f t="shared" si="126"/>
        <v>-4.4421794708455427E-2</v>
      </c>
      <c r="BW65" s="401">
        <f t="shared" si="126"/>
        <v>-0.27516187288023608</v>
      </c>
      <c r="BX65" s="401">
        <f t="shared" si="126"/>
        <v>0.11320301618558186</v>
      </c>
      <c r="BY65" s="401">
        <f t="shared" si="126"/>
        <v>0.44907016060862215</v>
      </c>
      <c r="CA65" s="402">
        <f t="shared" si="120"/>
        <v>-5.5722388325389414E-2</v>
      </c>
      <c r="CC65" s="401">
        <f t="shared" si="121"/>
        <v>0.16404481665912177</v>
      </c>
      <c r="CE65" s="403">
        <v>385220</v>
      </c>
      <c r="CF65" s="361"/>
      <c r="CG65" s="387">
        <f t="shared" si="122"/>
        <v>0.54906546908260212</v>
      </c>
      <c r="CK65" s="404"/>
      <c r="CL65" s="405">
        <v>17672</v>
      </c>
      <c r="CM65" s="406">
        <v>100</v>
      </c>
      <c r="CN65" s="405">
        <v>11801</v>
      </c>
      <c r="CO65" s="406">
        <v>97.7</v>
      </c>
      <c r="CP65" s="405">
        <v>13152</v>
      </c>
      <c r="CQ65" s="406">
        <v>102.3</v>
      </c>
      <c r="CR65" s="405">
        <v>17452</v>
      </c>
      <c r="CS65" s="406">
        <v>100</v>
      </c>
      <c r="CT65" s="405">
        <v>25274</v>
      </c>
      <c r="CU65" s="406">
        <v>102.3</v>
      </c>
      <c r="CV65" s="405">
        <v>21997</v>
      </c>
      <c r="CW65" s="406">
        <v>100</v>
      </c>
      <c r="CX65" s="405">
        <v>23505</v>
      </c>
      <c r="CY65" s="406">
        <v>102.3</v>
      </c>
      <c r="CZ65" s="405">
        <v>15560</v>
      </c>
      <c r="DA65" s="406">
        <v>97.7</v>
      </c>
      <c r="DB65" s="405">
        <v>20454</v>
      </c>
      <c r="DC65" s="406">
        <v>102.3</v>
      </c>
      <c r="DD65" s="405">
        <v>23954</v>
      </c>
      <c r="DE65" s="406">
        <v>100</v>
      </c>
      <c r="DF65" s="405">
        <v>19882</v>
      </c>
      <c r="DG65" s="406">
        <v>100</v>
      </c>
      <c r="DH65" s="405">
        <v>14821</v>
      </c>
      <c r="DI65" s="406">
        <v>100</v>
      </c>
      <c r="DJ65" s="405">
        <v>14640</v>
      </c>
      <c r="DK65" s="406">
        <v>100</v>
      </c>
      <c r="DL65" s="405">
        <v>9022</v>
      </c>
      <c r="DM65" s="406">
        <v>97.7</v>
      </c>
      <c r="DN65" s="405">
        <v>13911</v>
      </c>
      <c r="DO65" s="406">
        <v>100</v>
      </c>
      <c r="DP65" s="405">
        <v>17948</v>
      </c>
      <c r="DQ65" s="406">
        <v>100</v>
      </c>
      <c r="DR65" s="405">
        <v>24475</v>
      </c>
      <c r="DS65" s="406">
        <v>100</v>
      </c>
      <c r="DT65" s="405">
        <v>25411</v>
      </c>
      <c r="DU65" s="406">
        <v>100</v>
      </c>
      <c r="DV65" s="405">
        <v>23478</v>
      </c>
      <c r="DW65" s="406">
        <v>100</v>
      </c>
      <c r="DX65" s="405">
        <v>13628</v>
      </c>
      <c r="DY65" s="406">
        <v>100</v>
      </c>
      <c r="DZ65" s="405">
        <v>23547</v>
      </c>
      <c r="EA65" s="406">
        <v>100</v>
      </c>
      <c r="EB65" s="405">
        <v>22703</v>
      </c>
      <c r="EC65" s="406">
        <v>100</v>
      </c>
      <c r="ED65" s="405">
        <v>20821</v>
      </c>
      <c r="EE65" s="406">
        <v>100</v>
      </c>
      <c r="EF65" s="405">
        <v>14196</v>
      </c>
      <c r="EG65" s="406">
        <v>100</v>
      </c>
      <c r="EH65" s="405">
        <v>12078</v>
      </c>
      <c r="EI65" s="406">
        <v>100</v>
      </c>
      <c r="EJ65" s="405">
        <v>11449</v>
      </c>
      <c r="EK65" s="406">
        <v>100</v>
      </c>
      <c r="EL65" s="405">
        <v>14171</v>
      </c>
      <c r="EM65" s="406">
        <v>100</v>
      </c>
      <c r="EN65" s="405">
        <v>15249</v>
      </c>
      <c r="EO65" s="406">
        <v>100</v>
      </c>
      <c r="EP65" s="405">
        <v>21830</v>
      </c>
      <c r="EQ65" s="406">
        <v>100</v>
      </c>
      <c r="ER65" s="405">
        <v>25328</v>
      </c>
      <c r="ES65" s="406">
        <v>100</v>
      </c>
      <c r="ET65" s="405">
        <v>18220</v>
      </c>
      <c r="EU65" s="406">
        <v>100</v>
      </c>
      <c r="EV65" s="405">
        <v>10480</v>
      </c>
      <c r="EW65" s="406">
        <v>100</v>
      </c>
      <c r="EX65" s="405">
        <v>22501</v>
      </c>
      <c r="EY65" s="406">
        <v>100</v>
      </c>
      <c r="EZ65" s="405">
        <v>16456</v>
      </c>
      <c r="FA65" s="406">
        <v>100</v>
      </c>
      <c r="FB65" s="405">
        <v>23178</v>
      </c>
      <c r="FC65" s="406">
        <v>100</v>
      </c>
      <c r="FD65" s="405">
        <v>20571</v>
      </c>
      <c r="FE65" s="406">
        <v>100</v>
      </c>
    </row>
    <row r="66" spans="2:161">
      <c r="B66" s="361">
        <f t="shared" si="123"/>
        <v>25</v>
      </c>
      <c r="C66" s="388" t="s">
        <v>2771</v>
      </c>
      <c r="D66" s="396" t="s">
        <v>3512</v>
      </c>
      <c r="E66" s="397"/>
      <c r="F66" s="398">
        <f t="shared" si="78"/>
        <v>2243.3581296493094</v>
      </c>
      <c r="G66" s="398">
        <f t="shared" si="79"/>
        <v>1870.3506907545166</v>
      </c>
      <c r="H66" s="398">
        <f t="shared" si="80"/>
        <v>4970.2444208289062</v>
      </c>
      <c r="I66" s="398">
        <f t="shared" si="124"/>
        <v>4036.1317747077578</v>
      </c>
      <c r="J66" s="398">
        <f t="shared" si="82"/>
        <v>4080.7651434643999</v>
      </c>
      <c r="K66" s="398">
        <f t="shared" si="83"/>
        <v>2405.9511158342189</v>
      </c>
      <c r="L66" s="398">
        <f t="shared" si="84"/>
        <v>3001.0626992561106</v>
      </c>
      <c r="M66" s="398">
        <f t="shared" si="85"/>
        <v>2124.3358129649309</v>
      </c>
      <c r="N66" s="398">
        <f t="shared" si="86"/>
        <v>2404.8884165781087</v>
      </c>
      <c r="O66" s="398">
        <f t="shared" si="87"/>
        <v>3715.1965993623803</v>
      </c>
      <c r="P66" s="398">
        <f t="shared" si="88"/>
        <v>2803.4006376195539</v>
      </c>
      <c r="Q66" s="398">
        <f t="shared" si="89"/>
        <v>1783.2093517534538</v>
      </c>
      <c r="R66" s="399"/>
      <c r="S66" s="398">
        <f t="shared" si="90"/>
        <v>35438.894792773644</v>
      </c>
      <c r="T66" s="399"/>
      <c r="U66" s="398">
        <f t="shared" si="91"/>
        <v>2529.2242295430397</v>
      </c>
      <c r="V66" s="398">
        <f t="shared" si="92"/>
        <v>1159.4048884165782</v>
      </c>
      <c r="W66" s="398">
        <f t="shared" si="93"/>
        <v>1499.4686503719447</v>
      </c>
      <c r="X66" s="398">
        <f t="shared" si="94"/>
        <v>1252.922422954304</v>
      </c>
      <c r="Y66" s="398">
        <f t="shared" si="95"/>
        <v>1995.7492029755581</v>
      </c>
      <c r="Z66" s="398">
        <f t="shared" si="96"/>
        <v>2091.3921360255049</v>
      </c>
      <c r="AA66" s="398">
        <f t="shared" si="97"/>
        <v>1625.9298618490971</v>
      </c>
      <c r="AB66" s="398">
        <f t="shared" si="98"/>
        <v>1248.6716259298619</v>
      </c>
      <c r="AC66" s="398">
        <f t="shared" si="99"/>
        <v>1648.2465462274176</v>
      </c>
      <c r="AD66" s="398">
        <f t="shared" si="100"/>
        <v>1515.4091392136027</v>
      </c>
      <c r="AE66" s="398">
        <f t="shared" si="101"/>
        <v>2097.768331562168</v>
      </c>
      <c r="AF66" s="398">
        <f t="shared" si="102"/>
        <v>2696.068012752391</v>
      </c>
      <c r="AG66" s="399"/>
      <c r="AH66" s="398">
        <f t="shared" si="103"/>
        <v>21360.255047821469</v>
      </c>
      <c r="AI66" s="399"/>
      <c r="AJ66" s="398">
        <f t="shared" si="104"/>
        <v>2849.0967056323061</v>
      </c>
      <c r="AK66" s="398">
        <f t="shared" si="105"/>
        <v>1495.2178533475028</v>
      </c>
      <c r="AL66" s="398">
        <f t="shared" si="106"/>
        <v>3123.2731137088203</v>
      </c>
      <c r="AM66" s="398">
        <f t="shared" si="107"/>
        <v>2581.296493092455</v>
      </c>
      <c r="AN66" s="398">
        <f t="shared" si="108"/>
        <v>7801.2752391073336</v>
      </c>
      <c r="AO66" s="398">
        <f t="shared" si="109"/>
        <v>9625.9298618490975</v>
      </c>
      <c r="AP66" s="398">
        <f t="shared" si="110"/>
        <v>7292</v>
      </c>
      <c r="AQ66" s="398">
        <f t="shared" si="111"/>
        <v>6952</v>
      </c>
      <c r="AR66" s="398">
        <f t="shared" si="112"/>
        <v>7120.9999999999991</v>
      </c>
      <c r="AS66" s="398">
        <f t="shared" si="113"/>
        <v>6566</v>
      </c>
      <c r="AT66" s="398">
        <f t="shared" si="114"/>
        <v>5923</v>
      </c>
      <c r="AU66" s="398">
        <f t="shared" si="115"/>
        <v>6684</v>
      </c>
      <c r="AV66" s="399"/>
      <c r="AW66" s="398">
        <f t="shared" si="116"/>
        <v>68014.089266737516</v>
      </c>
      <c r="AX66" s="400"/>
      <c r="AY66" s="401">
        <f t="shared" si="125"/>
        <v>0.12742775935575565</v>
      </c>
      <c r="AZ66" s="401">
        <f t="shared" si="125"/>
        <v>-0.38011363636363638</v>
      </c>
      <c r="BA66" s="401">
        <f t="shared" si="125"/>
        <v>-0.6983108830446868</v>
      </c>
      <c r="BB66" s="401">
        <f t="shared" si="125"/>
        <v>-0.68957345971563988</v>
      </c>
      <c r="BC66" s="401">
        <f t="shared" si="125"/>
        <v>-0.51093750000000004</v>
      </c>
      <c r="BD66" s="401">
        <f t="shared" si="125"/>
        <v>-0.13074204946996459</v>
      </c>
      <c r="BE66" s="401">
        <f t="shared" si="125"/>
        <v>-0.45821529745042483</v>
      </c>
      <c r="BF66" s="401">
        <f t="shared" si="125"/>
        <v>-0.41220610305152577</v>
      </c>
      <c r="BG66" s="401">
        <f t="shared" si="125"/>
        <v>-0.31462660185594354</v>
      </c>
      <c r="BH66" s="401">
        <f t="shared" si="125"/>
        <v>-0.59210526315789458</v>
      </c>
      <c r="BI66" s="401">
        <f t="shared" si="125"/>
        <v>-0.25170583775587568</v>
      </c>
      <c r="BJ66" s="401">
        <f t="shared" si="125"/>
        <v>0.51191895113230035</v>
      </c>
      <c r="BL66" s="402">
        <f t="shared" si="118"/>
        <v>-0.39726520331054327</v>
      </c>
      <c r="BN66" s="401">
        <f t="shared" si="127"/>
        <v>0.126470588235294</v>
      </c>
      <c r="BO66" s="401">
        <f t="shared" si="127"/>
        <v>0.28964252978918431</v>
      </c>
      <c r="BP66" s="401">
        <f t="shared" si="127"/>
        <v>1.0829199149539335</v>
      </c>
      <c r="BQ66" s="401">
        <f t="shared" si="126"/>
        <v>1.0602205258693809</v>
      </c>
      <c r="BR66" s="401">
        <f t="shared" si="126"/>
        <v>2.9089456869009589</v>
      </c>
      <c r="BS66" s="401">
        <f t="shared" si="126"/>
        <v>3.6026422764227646</v>
      </c>
      <c r="BT66" s="401">
        <f t="shared" si="126"/>
        <v>3.4848183006535933</v>
      </c>
      <c r="BU66" s="401">
        <f t="shared" si="126"/>
        <v>4.5675165957446806</v>
      </c>
      <c r="BV66" s="401">
        <f t="shared" si="126"/>
        <v>3.3203488072211469</v>
      </c>
      <c r="BW66" s="401">
        <f t="shared" si="126"/>
        <v>3.3328232819074333</v>
      </c>
      <c r="BX66" s="401">
        <f t="shared" si="126"/>
        <v>1.8234766970618033</v>
      </c>
      <c r="BY66" s="401">
        <f t="shared" si="126"/>
        <v>1.47916594402838</v>
      </c>
      <c r="CA66" s="402">
        <f t="shared" si="120"/>
        <v>2.1841421890547261</v>
      </c>
      <c r="CC66" s="401">
        <f t="shared" si="121"/>
        <v>1.9794618664140216</v>
      </c>
      <c r="CE66" s="403">
        <v>128094</v>
      </c>
      <c r="CF66" s="361"/>
      <c r="CG66" s="387">
        <f t="shared" si="122"/>
        <v>0.53097014119894381</v>
      </c>
      <c r="CK66" s="404"/>
      <c r="CL66" s="405">
        <v>2111</v>
      </c>
      <c r="CM66" s="406">
        <v>94.1</v>
      </c>
      <c r="CN66" s="405">
        <v>1760</v>
      </c>
      <c r="CO66" s="406">
        <v>94.1</v>
      </c>
      <c r="CP66" s="405">
        <v>4677</v>
      </c>
      <c r="CQ66" s="406">
        <v>94.1</v>
      </c>
      <c r="CR66" s="405">
        <v>3798</v>
      </c>
      <c r="CS66" s="406">
        <v>94.1</v>
      </c>
      <c r="CT66" s="405">
        <v>3840</v>
      </c>
      <c r="CU66" s="406">
        <v>94.1</v>
      </c>
      <c r="CV66" s="405">
        <v>2264</v>
      </c>
      <c r="CW66" s="406">
        <v>94.1</v>
      </c>
      <c r="CX66" s="405">
        <v>2824</v>
      </c>
      <c r="CY66" s="406">
        <v>94.1</v>
      </c>
      <c r="CZ66" s="405">
        <v>1999</v>
      </c>
      <c r="DA66" s="406">
        <v>94.1</v>
      </c>
      <c r="DB66" s="405">
        <v>2263</v>
      </c>
      <c r="DC66" s="406">
        <v>94.1</v>
      </c>
      <c r="DD66" s="405">
        <v>3496</v>
      </c>
      <c r="DE66" s="406">
        <v>94.1</v>
      </c>
      <c r="DF66" s="405">
        <v>2638</v>
      </c>
      <c r="DG66" s="406">
        <v>94.1</v>
      </c>
      <c r="DH66" s="405">
        <v>1678</v>
      </c>
      <c r="DI66" s="406">
        <v>94.1</v>
      </c>
      <c r="DJ66" s="405">
        <v>2380</v>
      </c>
      <c r="DK66" s="406">
        <v>94.1</v>
      </c>
      <c r="DL66" s="405">
        <v>1091</v>
      </c>
      <c r="DM66" s="406">
        <v>94.1</v>
      </c>
      <c r="DN66" s="405">
        <v>1411</v>
      </c>
      <c r="DO66" s="406">
        <v>94.1</v>
      </c>
      <c r="DP66" s="405">
        <v>1179</v>
      </c>
      <c r="DQ66" s="406">
        <v>94.1</v>
      </c>
      <c r="DR66" s="405">
        <v>1878</v>
      </c>
      <c r="DS66" s="406">
        <v>94.1</v>
      </c>
      <c r="DT66" s="405">
        <v>1968</v>
      </c>
      <c r="DU66" s="406">
        <v>94.1</v>
      </c>
      <c r="DV66" s="405">
        <v>1530</v>
      </c>
      <c r="DW66" s="406">
        <v>94.1</v>
      </c>
      <c r="DX66" s="405">
        <v>1175</v>
      </c>
      <c r="DY66" s="406">
        <v>94.1</v>
      </c>
      <c r="DZ66" s="405">
        <v>1551</v>
      </c>
      <c r="EA66" s="406">
        <v>94.1</v>
      </c>
      <c r="EB66" s="405">
        <v>1426</v>
      </c>
      <c r="EC66" s="406">
        <v>94.1</v>
      </c>
      <c r="ED66" s="405">
        <v>1974</v>
      </c>
      <c r="EE66" s="406">
        <v>94.1</v>
      </c>
      <c r="EF66" s="405">
        <v>2537</v>
      </c>
      <c r="EG66" s="406">
        <v>94.1</v>
      </c>
      <c r="EH66" s="405">
        <v>2681</v>
      </c>
      <c r="EI66" s="406">
        <v>94.1</v>
      </c>
      <c r="EJ66" s="405">
        <v>1407</v>
      </c>
      <c r="EK66" s="406">
        <v>94.1</v>
      </c>
      <c r="EL66" s="405">
        <v>2939</v>
      </c>
      <c r="EM66" s="406">
        <v>94.1</v>
      </c>
      <c r="EN66" s="405">
        <v>2429</v>
      </c>
      <c r="EO66" s="406">
        <v>94.1</v>
      </c>
      <c r="EP66" s="405">
        <v>7341</v>
      </c>
      <c r="EQ66" s="406">
        <v>94.1</v>
      </c>
      <c r="ER66" s="405">
        <v>9058</v>
      </c>
      <c r="ES66" s="406">
        <v>94.1</v>
      </c>
      <c r="ET66" s="405">
        <v>7292</v>
      </c>
      <c r="EU66" s="406">
        <v>100</v>
      </c>
      <c r="EV66" s="405">
        <v>6952</v>
      </c>
      <c r="EW66" s="406">
        <v>100</v>
      </c>
      <c r="EX66" s="405">
        <v>7121</v>
      </c>
      <c r="EY66" s="406">
        <v>100</v>
      </c>
      <c r="EZ66" s="405">
        <v>6566</v>
      </c>
      <c r="FA66" s="406">
        <v>100</v>
      </c>
      <c r="FB66" s="405">
        <v>5923</v>
      </c>
      <c r="FC66" s="406">
        <v>100</v>
      </c>
      <c r="FD66" s="405">
        <v>6684</v>
      </c>
      <c r="FE66" s="406">
        <v>100</v>
      </c>
    </row>
    <row r="67" spans="2:161">
      <c r="B67" s="361">
        <f t="shared" si="123"/>
        <v>26</v>
      </c>
      <c r="C67" s="388" t="s">
        <v>2771</v>
      </c>
      <c r="D67" s="396" t="s">
        <v>3513</v>
      </c>
      <c r="E67" s="397"/>
      <c r="F67" s="398">
        <f t="shared" si="78"/>
        <v>5785.81173260573</v>
      </c>
      <c r="G67" s="398">
        <f t="shared" si="79"/>
        <v>5158.2537517053215</v>
      </c>
      <c r="H67" s="398">
        <f t="shared" si="80"/>
        <v>5263.8680659670163</v>
      </c>
      <c r="I67" s="398">
        <f t="shared" si="124"/>
        <v>5366.9849931787176</v>
      </c>
      <c r="J67" s="398">
        <f t="shared" si="82"/>
        <v>9422.9195088676679</v>
      </c>
      <c r="K67" s="398">
        <f t="shared" si="83"/>
        <v>7607.0941336971355</v>
      </c>
      <c r="L67" s="398">
        <f t="shared" si="84"/>
        <v>9266.8665667166406</v>
      </c>
      <c r="M67" s="398">
        <f t="shared" si="85"/>
        <v>5502.248875562218</v>
      </c>
      <c r="N67" s="398">
        <f t="shared" si="86"/>
        <v>7279.2792792792798</v>
      </c>
      <c r="O67" s="398">
        <f t="shared" si="87"/>
        <v>6371.0777626193722</v>
      </c>
      <c r="P67" s="398">
        <f t="shared" si="88"/>
        <v>6601.6371077762624</v>
      </c>
      <c r="Q67" s="398">
        <f t="shared" si="89"/>
        <v>4259.3703148425793</v>
      </c>
      <c r="R67" s="399"/>
      <c r="S67" s="398">
        <f t="shared" si="90"/>
        <v>77885.412092817947</v>
      </c>
      <c r="T67" s="399"/>
      <c r="U67" s="398">
        <f t="shared" si="91"/>
        <v>6556.6166439290582</v>
      </c>
      <c r="V67" s="398">
        <f t="shared" si="92"/>
        <v>4379.2633015006822</v>
      </c>
      <c r="W67" s="398">
        <f t="shared" si="93"/>
        <v>3594.8158253751708</v>
      </c>
      <c r="X67" s="398">
        <f t="shared" si="94"/>
        <v>4556.6166439290591</v>
      </c>
      <c r="Y67" s="398">
        <f t="shared" si="95"/>
        <v>10126.126126126126</v>
      </c>
      <c r="Z67" s="398">
        <f t="shared" si="96"/>
        <v>7371.0777626193731</v>
      </c>
      <c r="AA67" s="398">
        <f t="shared" si="97"/>
        <v>6013.6425648021832</v>
      </c>
      <c r="AB67" s="398">
        <f t="shared" si="98"/>
        <v>4028.649386084584</v>
      </c>
      <c r="AC67" s="398">
        <f t="shared" si="99"/>
        <v>5415</v>
      </c>
      <c r="AD67" s="398">
        <f t="shared" si="100"/>
        <v>6254.9019607843138</v>
      </c>
      <c r="AE67" s="398">
        <f t="shared" si="101"/>
        <v>5131.25</v>
      </c>
      <c r="AF67" s="398">
        <f t="shared" si="102"/>
        <v>4272.8512960436565</v>
      </c>
      <c r="AG67" s="399"/>
      <c r="AH67" s="398">
        <f t="shared" si="103"/>
        <v>67700.811511194202</v>
      </c>
      <c r="AI67" s="399"/>
      <c r="AJ67" s="398">
        <f t="shared" si="104"/>
        <v>3073.8177623990773</v>
      </c>
      <c r="AK67" s="398">
        <f t="shared" si="105"/>
        <v>2384.083044982699</v>
      </c>
      <c r="AL67" s="398">
        <f t="shared" si="106"/>
        <v>2373.7024221453285</v>
      </c>
      <c r="AM67" s="398">
        <f t="shared" si="107"/>
        <v>1583.6216839677047</v>
      </c>
      <c r="AN67" s="398">
        <f t="shared" si="108"/>
        <v>4755.4786620530567</v>
      </c>
      <c r="AO67" s="398">
        <f t="shared" si="109"/>
        <v>8752.0184544406002</v>
      </c>
      <c r="AP67" s="398">
        <f t="shared" si="110"/>
        <v>5458</v>
      </c>
      <c r="AQ67" s="398">
        <f t="shared" si="111"/>
        <v>2490</v>
      </c>
      <c r="AR67" s="398">
        <f t="shared" si="112"/>
        <v>2666</v>
      </c>
      <c r="AS67" s="398">
        <f t="shared" si="113"/>
        <v>3246</v>
      </c>
      <c r="AT67" s="398">
        <f t="shared" si="114"/>
        <v>2012</v>
      </c>
      <c r="AU67" s="398">
        <f t="shared" si="115"/>
        <v>2114</v>
      </c>
      <c r="AV67" s="399"/>
      <c r="AW67" s="398">
        <f t="shared" si="116"/>
        <v>40908.722029988465</v>
      </c>
      <c r="AX67" s="400"/>
      <c r="AY67" s="401">
        <f t="shared" si="125"/>
        <v>0.13322329639236019</v>
      </c>
      <c r="AZ67" s="401">
        <f t="shared" si="125"/>
        <v>-0.15101824914043915</v>
      </c>
      <c r="BA67" s="401">
        <f t="shared" si="125"/>
        <v>-0.31707714169033352</v>
      </c>
      <c r="BB67" s="401">
        <f t="shared" si="125"/>
        <v>-0.15099135739705125</v>
      </c>
      <c r="BC67" s="401">
        <f t="shared" si="125"/>
        <v>7.462725502395394E-2</v>
      </c>
      <c r="BD67" s="401">
        <f t="shared" si="125"/>
        <v>-3.1025824964131966E-2</v>
      </c>
      <c r="BE67" s="401">
        <f t="shared" si="125"/>
        <v>-0.35105976529314731</v>
      </c>
      <c r="BF67" s="401">
        <f t="shared" si="125"/>
        <v>-0.26781767288326486</v>
      </c>
      <c r="BG67" s="401">
        <f t="shared" si="125"/>
        <v>-0.25610767326732681</v>
      </c>
      <c r="BH67" s="401">
        <f t="shared" si="125"/>
        <v>-1.8234874249485604E-2</v>
      </c>
      <c r="BI67" s="401">
        <f t="shared" si="125"/>
        <v>-0.22273067782599715</v>
      </c>
      <c r="BJ67" s="401">
        <f t="shared" si="125"/>
        <v>3.1650174097565863E-3</v>
      </c>
      <c r="BL67" s="402">
        <f t="shared" si="118"/>
        <v>-0.13076390440724006</v>
      </c>
      <c r="BN67" s="401">
        <f t="shared" si="127"/>
        <v>-0.53118842699989099</v>
      </c>
      <c r="BO67" s="401">
        <f t="shared" si="127"/>
        <v>-0.45559723614569525</v>
      </c>
      <c r="BP67" s="401">
        <f t="shared" si="127"/>
        <v>-0.33968733380169808</v>
      </c>
      <c r="BQ67" s="401">
        <f t="shared" si="126"/>
        <v>-0.65245667833882415</v>
      </c>
      <c r="BR67" s="401">
        <f t="shared" si="126"/>
        <v>-0.53037532785774977</v>
      </c>
      <c r="BS67" s="401">
        <f t="shared" si="126"/>
        <v>0.18734583140939468</v>
      </c>
      <c r="BT67" s="401">
        <f t="shared" si="126"/>
        <v>-9.2397005444646158E-2</v>
      </c>
      <c r="BU67" s="401">
        <f t="shared" si="126"/>
        <v>-0.38192685404673216</v>
      </c>
      <c r="BV67" s="401">
        <f t="shared" si="126"/>
        <v>-0.50766389658356414</v>
      </c>
      <c r="BW67" s="401">
        <f t="shared" si="126"/>
        <v>-0.48104702194357368</v>
      </c>
      <c r="BX67" s="401">
        <f t="shared" si="126"/>
        <v>-0.60789281364190018</v>
      </c>
      <c r="BY67" s="401">
        <f t="shared" si="126"/>
        <v>-0.50524840357598977</v>
      </c>
      <c r="CA67" s="402">
        <f t="shared" si="120"/>
        <v>-0.39574251597819793</v>
      </c>
      <c r="CC67" s="401">
        <f t="shared" si="121"/>
        <v>-0.63462343786842723</v>
      </c>
      <c r="CE67" s="403">
        <v>105617</v>
      </c>
      <c r="CF67" s="361"/>
      <c r="CG67" s="387">
        <f t="shared" si="122"/>
        <v>0.38733084664389694</v>
      </c>
      <c r="CK67" s="404"/>
      <c r="CL67" s="405">
        <v>4241</v>
      </c>
      <c r="CM67" s="406">
        <v>73.3</v>
      </c>
      <c r="CN67" s="405">
        <v>3781</v>
      </c>
      <c r="CO67" s="406">
        <v>73.3</v>
      </c>
      <c r="CP67" s="405">
        <v>3511</v>
      </c>
      <c r="CQ67" s="406">
        <v>66.7</v>
      </c>
      <c r="CR67" s="405">
        <v>3934</v>
      </c>
      <c r="CS67" s="406">
        <v>73.3</v>
      </c>
      <c r="CT67" s="405">
        <v>6907</v>
      </c>
      <c r="CU67" s="406">
        <v>73.3</v>
      </c>
      <c r="CV67" s="405">
        <v>5576</v>
      </c>
      <c r="CW67" s="406">
        <v>73.3</v>
      </c>
      <c r="CX67" s="405">
        <v>6181</v>
      </c>
      <c r="CY67" s="406">
        <v>66.7</v>
      </c>
      <c r="CZ67" s="405">
        <v>3670</v>
      </c>
      <c r="DA67" s="406">
        <v>66.7</v>
      </c>
      <c r="DB67" s="405">
        <v>2424</v>
      </c>
      <c r="DC67" s="406">
        <v>33.299999999999997</v>
      </c>
      <c r="DD67" s="405">
        <v>4670</v>
      </c>
      <c r="DE67" s="406">
        <v>73.3</v>
      </c>
      <c r="DF67" s="405">
        <v>4839</v>
      </c>
      <c r="DG67" s="406">
        <v>73.3</v>
      </c>
      <c r="DH67" s="405">
        <v>2841</v>
      </c>
      <c r="DI67" s="406">
        <v>66.7</v>
      </c>
      <c r="DJ67" s="405">
        <v>4806</v>
      </c>
      <c r="DK67" s="406">
        <v>73.3</v>
      </c>
      <c r="DL67" s="405">
        <v>3210</v>
      </c>
      <c r="DM67" s="406">
        <v>73.3</v>
      </c>
      <c r="DN67" s="405">
        <v>2635</v>
      </c>
      <c r="DO67" s="406">
        <v>73.3</v>
      </c>
      <c r="DP67" s="405">
        <v>3340</v>
      </c>
      <c r="DQ67" s="406">
        <v>73.3</v>
      </c>
      <c r="DR67" s="405">
        <v>3372</v>
      </c>
      <c r="DS67" s="406">
        <v>33.299999999999997</v>
      </c>
      <c r="DT67" s="405">
        <v>5403</v>
      </c>
      <c r="DU67" s="406">
        <v>73.3</v>
      </c>
      <c r="DV67" s="405">
        <v>4408</v>
      </c>
      <c r="DW67" s="406">
        <v>73.3</v>
      </c>
      <c r="DX67" s="405">
        <v>2953</v>
      </c>
      <c r="DY67" s="406">
        <v>73.3</v>
      </c>
      <c r="DZ67" s="405">
        <v>4332</v>
      </c>
      <c r="EA67" s="406">
        <v>80</v>
      </c>
      <c r="EB67" s="405">
        <v>5423</v>
      </c>
      <c r="EC67" s="406">
        <v>86.7</v>
      </c>
      <c r="ED67" s="405">
        <v>4105</v>
      </c>
      <c r="EE67" s="406">
        <v>80</v>
      </c>
      <c r="EF67" s="405">
        <v>3132</v>
      </c>
      <c r="EG67" s="406">
        <v>73.3</v>
      </c>
      <c r="EH67" s="405">
        <v>2665</v>
      </c>
      <c r="EI67" s="406">
        <v>86.7</v>
      </c>
      <c r="EJ67" s="405">
        <v>2067</v>
      </c>
      <c r="EK67" s="406">
        <v>86.7</v>
      </c>
      <c r="EL67" s="405">
        <v>2058</v>
      </c>
      <c r="EM67" s="406">
        <v>86.7</v>
      </c>
      <c r="EN67" s="405">
        <v>1373</v>
      </c>
      <c r="EO67" s="406">
        <v>86.7</v>
      </c>
      <c r="EP67" s="405">
        <v>4123</v>
      </c>
      <c r="EQ67" s="406">
        <v>86.7</v>
      </c>
      <c r="ER67" s="405">
        <v>7588</v>
      </c>
      <c r="ES67" s="406">
        <v>86.7</v>
      </c>
      <c r="ET67" s="405">
        <v>5458</v>
      </c>
      <c r="EU67" s="406">
        <v>100</v>
      </c>
      <c r="EV67" s="405">
        <v>2490</v>
      </c>
      <c r="EW67" s="406">
        <v>100</v>
      </c>
      <c r="EX67" s="405">
        <v>2666</v>
      </c>
      <c r="EY67" s="406">
        <v>100</v>
      </c>
      <c r="EZ67" s="405">
        <v>3246</v>
      </c>
      <c r="FA67" s="406">
        <v>100</v>
      </c>
      <c r="FB67" s="405">
        <v>2012</v>
      </c>
      <c r="FC67" s="406">
        <v>100</v>
      </c>
      <c r="FD67" s="405">
        <v>2114</v>
      </c>
      <c r="FE67" s="406">
        <v>100</v>
      </c>
    </row>
    <row r="68" spans="2:161">
      <c r="B68" s="361">
        <f t="shared" si="123"/>
        <v>27</v>
      </c>
      <c r="C68" s="388" t="s">
        <v>2771</v>
      </c>
      <c r="D68" s="396" t="s">
        <v>3514</v>
      </c>
      <c r="E68" s="397"/>
      <c r="F68" s="398">
        <f t="shared" si="78"/>
        <v>5272.9439809296782</v>
      </c>
      <c r="G68" s="398">
        <f t="shared" si="79"/>
        <v>4590.2547065337767</v>
      </c>
      <c r="H68" s="398">
        <f t="shared" si="80"/>
        <v>4533.9690107270553</v>
      </c>
      <c r="I68" s="398">
        <f t="shared" si="124"/>
        <v>6281.0077519379847</v>
      </c>
      <c r="J68" s="398">
        <f t="shared" si="82"/>
        <v>10687</v>
      </c>
      <c r="K68" s="398">
        <f t="shared" si="83"/>
        <v>7761.786600496278</v>
      </c>
      <c r="L68" s="398">
        <f t="shared" si="84"/>
        <v>8849.8212157330145</v>
      </c>
      <c r="M68" s="398">
        <f t="shared" si="85"/>
        <v>5238.3790226460069</v>
      </c>
      <c r="N68" s="398">
        <f t="shared" si="86"/>
        <v>5780.6912991656727</v>
      </c>
      <c r="O68" s="398">
        <f t="shared" si="87"/>
        <v>8979.3281653746762</v>
      </c>
      <c r="P68" s="398">
        <f t="shared" si="88"/>
        <v>9336.1144219308699</v>
      </c>
      <c r="Q68" s="398">
        <f t="shared" si="89"/>
        <v>5638.8557806912986</v>
      </c>
      <c r="R68" s="399"/>
      <c r="S68" s="398">
        <f t="shared" si="90"/>
        <v>82950.151956166301</v>
      </c>
      <c r="T68" s="399"/>
      <c r="U68" s="398">
        <f t="shared" si="91"/>
        <v>4215.7330154946367</v>
      </c>
      <c r="V68" s="398">
        <f t="shared" si="92"/>
        <v>4042.9082240762809</v>
      </c>
      <c r="W68" s="398">
        <f t="shared" si="93"/>
        <v>4666.2531017369729</v>
      </c>
      <c r="X68" s="398">
        <f t="shared" si="94"/>
        <v>5109.1811414392059</v>
      </c>
      <c r="Y68" s="398">
        <f t="shared" si="95"/>
        <v>13482.717520858163</v>
      </c>
      <c r="Z68" s="398">
        <f t="shared" si="96"/>
        <v>7811.6805721096543</v>
      </c>
      <c r="AA68" s="398">
        <f t="shared" si="97"/>
        <v>4972.4454649827785</v>
      </c>
      <c r="AB68" s="398">
        <f t="shared" si="98"/>
        <v>2817.4512055109071</v>
      </c>
      <c r="AC68" s="398">
        <f t="shared" si="99"/>
        <v>2758.8978185993114</v>
      </c>
      <c r="AD68" s="398">
        <f t="shared" si="100"/>
        <v>3564.867967853043</v>
      </c>
      <c r="AE68" s="398">
        <f t="shared" si="101"/>
        <v>4772.6750861079227</v>
      </c>
      <c r="AF68" s="398">
        <f t="shared" si="102"/>
        <v>3234.2135476463836</v>
      </c>
      <c r="AG68" s="399"/>
      <c r="AH68" s="398">
        <f t="shared" si="103"/>
        <v>61449.024666415251</v>
      </c>
      <c r="AI68" s="399"/>
      <c r="AJ68" s="398">
        <f t="shared" si="104"/>
        <v>2211.2514351320319</v>
      </c>
      <c r="AK68" s="398">
        <f t="shared" si="105"/>
        <v>2452.3536165327209</v>
      </c>
      <c r="AL68" s="398">
        <f t="shared" si="106"/>
        <v>3238.3790226460073</v>
      </c>
      <c r="AM68" s="398">
        <f t="shared" si="107"/>
        <v>3100.1191895113225</v>
      </c>
      <c r="AN68" s="398">
        <f t="shared" si="108"/>
        <v>12202.622169249105</v>
      </c>
      <c r="AO68" s="398">
        <f t="shared" si="109"/>
        <v>18867</v>
      </c>
      <c r="AP68" s="398">
        <f t="shared" si="110"/>
        <v>20441</v>
      </c>
      <c r="AQ68" s="398">
        <f t="shared" si="111"/>
        <v>14783.000000000002</v>
      </c>
      <c r="AR68" s="398">
        <f t="shared" si="112"/>
        <v>20196.280991735537</v>
      </c>
      <c r="AS68" s="398">
        <f t="shared" si="113"/>
        <v>16438.016528925622</v>
      </c>
      <c r="AT68" s="398">
        <f t="shared" si="114"/>
        <v>16762.396694214876</v>
      </c>
      <c r="AU68" s="398">
        <f t="shared" si="115"/>
        <v>17543</v>
      </c>
      <c r="AV68" s="399"/>
      <c r="AW68" s="398">
        <f t="shared" si="116"/>
        <v>148235.41964794722</v>
      </c>
      <c r="AX68" s="400"/>
      <c r="AY68" s="401">
        <f t="shared" si="125"/>
        <v>-0.20049728752260396</v>
      </c>
      <c r="AZ68" s="401">
        <f t="shared" si="125"/>
        <v>-0.11924098278868966</v>
      </c>
      <c r="BA68" s="401">
        <f t="shared" si="125"/>
        <v>2.9176223017171626E-2</v>
      </c>
      <c r="BB68" s="401">
        <f t="shared" si="125"/>
        <v>-0.18656665566719216</v>
      </c>
      <c r="BC68" s="401">
        <f t="shared" si="125"/>
        <v>0.26159984287996285</v>
      </c>
      <c r="BD68" s="401">
        <f t="shared" si="125"/>
        <v>6.4281555499330822E-3</v>
      </c>
      <c r="BE68" s="401">
        <f t="shared" si="125"/>
        <v>-0.43813040469756881</v>
      </c>
      <c r="BF68" s="401">
        <f t="shared" si="125"/>
        <v>-0.46215209068858903</v>
      </c>
      <c r="BG68" s="401">
        <f t="shared" si="125"/>
        <v>-0.52273911962787167</v>
      </c>
      <c r="BH68" s="401">
        <f t="shared" si="125"/>
        <v>-0.60299168242902801</v>
      </c>
      <c r="BI68" s="401">
        <f t="shared" si="125"/>
        <v>-0.48879428095946031</v>
      </c>
      <c r="BJ68" s="401">
        <f t="shared" si="125"/>
        <v>-0.42644152050828238</v>
      </c>
      <c r="BL68" s="402">
        <f t="shared" si="118"/>
        <v>-0.25920539966114808</v>
      </c>
      <c r="BN68" s="401">
        <f t="shared" si="127"/>
        <v>-0.47547640540690567</v>
      </c>
      <c r="BO68" s="401">
        <f t="shared" si="127"/>
        <v>-0.3934184303446483</v>
      </c>
      <c r="BP68" s="401">
        <f t="shared" si="127"/>
        <v>-0.30600013500327522</v>
      </c>
      <c r="BQ68" s="401">
        <f t="shared" si="126"/>
        <v>-0.39322582157694852</v>
      </c>
      <c r="BR68" s="401">
        <f t="shared" si="126"/>
        <v>-9.4943422913719891E-2</v>
      </c>
      <c r="BS68" s="401">
        <f t="shared" si="126"/>
        <v>1.4152293256026856</v>
      </c>
      <c r="BT68" s="401">
        <f t="shared" si="126"/>
        <v>3.1108545370584162</v>
      </c>
      <c r="BU68" s="401">
        <f t="shared" si="126"/>
        <v>4.246940912795437</v>
      </c>
      <c r="BV68" s="401">
        <f t="shared" si="126"/>
        <v>6.3204164560140041</v>
      </c>
      <c r="BW68" s="401">
        <f t="shared" si="126"/>
        <v>3.6111151036052225</v>
      </c>
      <c r="BX68" s="401">
        <f t="shared" si="126"/>
        <v>2.5121596152660945</v>
      </c>
      <c r="BY68" s="401">
        <f t="shared" si="126"/>
        <v>4.4241934682286113</v>
      </c>
      <c r="CA68" s="402">
        <f t="shared" si="120"/>
        <v>1.4123315293068397</v>
      </c>
      <c r="CC68" s="401">
        <f t="shared" si="121"/>
        <v>2.3269839511754067</v>
      </c>
      <c r="CE68" s="403">
        <v>388011</v>
      </c>
      <c r="CF68" s="361"/>
      <c r="CG68" s="387">
        <f t="shared" si="122"/>
        <v>0.38203921963023524</v>
      </c>
      <c r="CK68" s="404"/>
      <c r="CL68" s="405">
        <v>4424</v>
      </c>
      <c r="CM68" s="406">
        <v>83.9</v>
      </c>
      <c r="CN68" s="405">
        <v>4145</v>
      </c>
      <c r="CO68" s="406">
        <v>90.3</v>
      </c>
      <c r="CP68" s="405">
        <v>3804</v>
      </c>
      <c r="CQ68" s="406">
        <v>83.9</v>
      </c>
      <c r="CR68" s="405">
        <v>6482</v>
      </c>
      <c r="CS68" s="406">
        <v>103.2</v>
      </c>
      <c r="CT68" s="405">
        <v>10687</v>
      </c>
      <c r="CU68" s="406">
        <v>100</v>
      </c>
      <c r="CV68" s="405">
        <v>6256</v>
      </c>
      <c r="CW68" s="406">
        <v>80.599999999999994</v>
      </c>
      <c r="CX68" s="405">
        <v>7425</v>
      </c>
      <c r="CY68" s="406">
        <v>83.9</v>
      </c>
      <c r="CZ68" s="405">
        <v>4395</v>
      </c>
      <c r="DA68" s="406">
        <v>83.9</v>
      </c>
      <c r="DB68" s="405">
        <v>4850</v>
      </c>
      <c r="DC68" s="406">
        <v>83.9</v>
      </c>
      <c r="DD68" s="405">
        <v>6950</v>
      </c>
      <c r="DE68" s="406">
        <v>77.400000000000006</v>
      </c>
      <c r="DF68" s="405">
        <v>7833</v>
      </c>
      <c r="DG68" s="406">
        <v>83.9</v>
      </c>
      <c r="DH68" s="405">
        <v>4731</v>
      </c>
      <c r="DI68" s="406">
        <v>83.9</v>
      </c>
      <c r="DJ68" s="405">
        <v>3537</v>
      </c>
      <c r="DK68" s="406">
        <v>83.9</v>
      </c>
      <c r="DL68" s="405">
        <v>3392</v>
      </c>
      <c r="DM68" s="406">
        <v>83.9</v>
      </c>
      <c r="DN68" s="405">
        <v>3761</v>
      </c>
      <c r="DO68" s="406">
        <v>80.599999999999994</v>
      </c>
      <c r="DP68" s="405">
        <v>4118</v>
      </c>
      <c r="DQ68" s="406">
        <v>80.599999999999994</v>
      </c>
      <c r="DR68" s="405">
        <v>11312</v>
      </c>
      <c r="DS68" s="406">
        <v>83.9</v>
      </c>
      <c r="DT68" s="405">
        <v>6554</v>
      </c>
      <c r="DU68" s="406">
        <v>83.9</v>
      </c>
      <c r="DV68" s="405">
        <v>4331</v>
      </c>
      <c r="DW68" s="406">
        <v>87.1</v>
      </c>
      <c r="DX68" s="405">
        <v>2454</v>
      </c>
      <c r="DY68" s="406">
        <v>87.1</v>
      </c>
      <c r="DZ68" s="405">
        <v>2403</v>
      </c>
      <c r="EA68" s="406">
        <v>87.1</v>
      </c>
      <c r="EB68" s="405">
        <v>3105</v>
      </c>
      <c r="EC68" s="406">
        <v>87.1</v>
      </c>
      <c r="ED68" s="405">
        <v>4157</v>
      </c>
      <c r="EE68" s="406">
        <v>87.1</v>
      </c>
      <c r="EF68" s="405">
        <v>2817</v>
      </c>
      <c r="EG68" s="406">
        <v>87.1</v>
      </c>
      <c r="EH68" s="405">
        <v>1926</v>
      </c>
      <c r="EI68" s="406">
        <v>87.1</v>
      </c>
      <c r="EJ68" s="405">
        <v>2136</v>
      </c>
      <c r="EK68" s="406">
        <v>87.1</v>
      </c>
      <c r="EL68" s="405">
        <v>2717</v>
      </c>
      <c r="EM68" s="406">
        <v>83.9</v>
      </c>
      <c r="EN68" s="405">
        <v>2601</v>
      </c>
      <c r="EO68" s="406">
        <v>83.9</v>
      </c>
      <c r="EP68" s="405">
        <v>10238</v>
      </c>
      <c r="EQ68" s="406">
        <v>83.9</v>
      </c>
      <c r="ER68" s="405">
        <v>18867</v>
      </c>
      <c r="ES68" s="406">
        <v>100</v>
      </c>
      <c r="ET68" s="405">
        <v>20441</v>
      </c>
      <c r="EU68" s="406">
        <v>100</v>
      </c>
      <c r="EV68" s="405">
        <v>14783</v>
      </c>
      <c r="EW68" s="406">
        <v>100</v>
      </c>
      <c r="EX68" s="405">
        <v>19550</v>
      </c>
      <c r="EY68" s="406">
        <v>96.8</v>
      </c>
      <c r="EZ68" s="405">
        <v>15912</v>
      </c>
      <c r="FA68" s="406">
        <v>96.8</v>
      </c>
      <c r="FB68" s="405">
        <v>16226</v>
      </c>
      <c r="FC68" s="406">
        <v>96.8</v>
      </c>
      <c r="FD68" s="405">
        <v>17543</v>
      </c>
      <c r="FE68" s="406">
        <v>100</v>
      </c>
    </row>
    <row r="69" spans="2:161">
      <c r="B69" s="361">
        <f t="shared" si="123"/>
        <v>28</v>
      </c>
      <c r="C69" s="388" t="s">
        <v>2771</v>
      </c>
      <c r="D69" s="396" t="s">
        <v>3515</v>
      </c>
      <c r="E69" s="397"/>
      <c r="F69" s="398">
        <f t="shared" si="78"/>
        <v>5003.1201248049929</v>
      </c>
      <c r="G69" s="398">
        <f t="shared" si="79"/>
        <v>4204.8780487804879</v>
      </c>
      <c r="H69" s="398">
        <f t="shared" si="80"/>
        <v>3477.3790951638071</v>
      </c>
      <c r="I69" s="398">
        <f t="shared" si="124"/>
        <v>7063.414634146342</v>
      </c>
      <c r="J69" s="398">
        <f t="shared" si="82"/>
        <v>9998.4399375975045</v>
      </c>
      <c r="K69" s="398">
        <f t="shared" si="83"/>
        <v>12751.950078003121</v>
      </c>
      <c r="L69" s="398">
        <f t="shared" si="84"/>
        <v>13120.325203252034</v>
      </c>
      <c r="M69" s="398">
        <f t="shared" si="85"/>
        <v>6540.8921933085512</v>
      </c>
      <c r="N69" s="398">
        <f t="shared" si="86"/>
        <v>8606.864274570984</v>
      </c>
      <c r="O69" s="398">
        <f t="shared" si="87"/>
        <v>11825.144508670521</v>
      </c>
      <c r="P69" s="398">
        <f t="shared" si="88"/>
        <v>10687.8612716763</v>
      </c>
      <c r="Q69" s="398">
        <f t="shared" si="89"/>
        <v>4780.3468208092481</v>
      </c>
      <c r="R69" s="399"/>
      <c r="S69" s="398">
        <f t="shared" si="90"/>
        <v>98060.616190783898</v>
      </c>
      <c r="T69" s="399"/>
      <c r="U69" s="398">
        <f t="shared" si="91"/>
        <v>3142.0612813370476</v>
      </c>
      <c r="V69" s="398">
        <f t="shared" si="92"/>
        <v>3369.0621193666261</v>
      </c>
      <c r="W69" s="398">
        <f t="shared" si="93"/>
        <v>3089.3081761006288</v>
      </c>
      <c r="X69" s="398">
        <f t="shared" si="94"/>
        <v>2744.2143727161997</v>
      </c>
      <c r="Y69" s="398">
        <f t="shared" si="95"/>
        <v>5616.3215590743002</v>
      </c>
      <c r="Z69" s="398">
        <f t="shared" si="96"/>
        <v>5015.8343483556646</v>
      </c>
      <c r="AA69" s="398">
        <f t="shared" si="97"/>
        <v>3406.6193853427899</v>
      </c>
      <c r="AB69" s="398">
        <f t="shared" si="98"/>
        <v>3505.4811205846536</v>
      </c>
      <c r="AC69" s="398">
        <f t="shared" si="99"/>
        <v>3490.8647990255786</v>
      </c>
      <c r="AD69" s="398">
        <f t="shared" si="100"/>
        <v>4665.7997399219757</v>
      </c>
      <c r="AE69" s="398">
        <f t="shared" si="101"/>
        <v>2300.8526187576126</v>
      </c>
      <c r="AF69" s="398">
        <f t="shared" si="102"/>
        <v>1568.8185140073083</v>
      </c>
      <c r="AG69" s="399"/>
      <c r="AH69" s="398">
        <f t="shared" si="103"/>
        <v>41915.238034590388</v>
      </c>
      <c r="AI69" s="399"/>
      <c r="AJ69" s="398">
        <f t="shared" si="104"/>
        <v>1751.5225334957372</v>
      </c>
      <c r="AK69" s="398">
        <f t="shared" si="105"/>
        <v>1689.4031668696712</v>
      </c>
      <c r="AL69" s="398">
        <f t="shared" si="106"/>
        <v>1387.332521315469</v>
      </c>
      <c r="AM69" s="398">
        <f t="shared" si="107"/>
        <v>1447.0158343483558</v>
      </c>
      <c r="AN69" s="398">
        <f t="shared" si="108"/>
        <v>6330.0852618757617</v>
      </c>
      <c r="AO69" s="398">
        <f t="shared" si="109"/>
        <v>24012.180267965898</v>
      </c>
      <c r="AP69" s="398">
        <f t="shared" si="110"/>
        <v>20070.221066319893</v>
      </c>
      <c r="AQ69" s="398">
        <f t="shared" si="111"/>
        <v>18575</v>
      </c>
      <c r="AR69" s="398">
        <f t="shared" si="112"/>
        <v>15563</v>
      </c>
      <c r="AS69" s="398">
        <f t="shared" si="113"/>
        <v>13819</v>
      </c>
      <c r="AT69" s="398">
        <f t="shared" si="114"/>
        <v>12473.305954825462</v>
      </c>
      <c r="AU69" s="398">
        <f t="shared" si="115"/>
        <v>18511.375947995664</v>
      </c>
      <c r="AV69" s="399"/>
      <c r="AW69" s="398">
        <f t="shared" si="116"/>
        <v>135629.44255501192</v>
      </c>
      <c r="AX69" s="400"/>
      <c r="AY69" s="401">
        <f t="shared" si="125"/>
        <v>-0.37197964411068063</v>
      </c>
      <c r="AZ69" s="401">
        <f t="shared" si="125"/>
        <v>-0.19877292984900424</v>
      </c>
      <c r="BA69" s="401">
        <f t="shared" si="125"/>
        <v>-0.11159868062785878</v>
      </c>
      <c r="BB69" s="401">
        <f t="shared" si="125"/>
        <v>-0.61148898728810708</v>
      </c>
      <c r="BC69" s="401">
        <f t="shared" si="125"/>
        <v>-0.43828021230041719</v>
      </c>
      <c r="BD69" s="401">
        <f t="shared" si="125"/>
        <v>-0.60666138765647415</v>
      </c>
      <c r="BE69" s="401">
        <f t="shared" si="125"/>
        <v>-0.74035556797796309</v>
      </c>
      <c r="BF69" s="401">
        <f t="shared" si="125"/>
        <v>-0.46406682498592117</v>
      </c>
      <c r="BG69" s="401">
        <f t="shared" si="125"/>
        <v>-0.59440921947156145</v>
      </c>
      <c r="BH69" s="401">
        <f t="shared" si="125"/>
        <v>-0.60543401930514396</v>
      </c>
      <c r="BI69" s="401">
        <f t="shared" si="125"/>
        <v>-0.7847228215007751</v>
      </c>
      <c r="BJ69" s="401">
        <f t="shared" si="125"/>
        <v>-0.6718191016647348</v>
      </c>
      <c r="BL69" s="402">
        <f t="shared" si="118"/>
        <v>-0.57255787631355171</v>
      </c>
      <c r="BN69" s="401">
        <f t="shared" si="127"/>
        <v>-0.44255621496013331</v>
      </c>
      <c r="BO69" s="401">
        <f t="shared" si="127"/>
        <v>-0.49855386840202459</v>
      </c>
      <c r="BP69" s="401">
        <f t="shared" si="127"/>
        <v>-0.55092452994877938</v>
      </c>
      <c r="BQ69" s="401">
        <f t="shared" si="126"/>
        <v>-0.47270306258322231</v>
      </c>
      <c r="BR69" s="401">
        <f t="shared" si="126"/>
        <v>0.12708739969637819</v>
      </c>
      <c r="BS69" s="401">
        <f t="shared" si="126"/>
        <v>3.787275376396309</v>
      </c>
      <c r="BT69" s="401">
        <f t="shared" si="126"/>
        <v>4.891536093721939</v>
      </c>
      <c r="BU69" s="401">
        <f t="shared" si="126"/>
        <v>4.2988446838081993</v>
      </c>
      <c r="BV69" s="401">
        <f t="shared" si="126"/>
        <v>3.4582076064200979</v>
      </c>
      <c r="BW69" s="401">
        <f t="shared" si="126"/>
        <v>1.961764492753624</v>
      </c>
      <c r="BX69" s="401">
        <f t="shared" si="126"/>
        <v>4.4211668549029675</v>
      </c>
      <c r="BY69" s="401">
        <f t="shared" si="126"/>
        <v>10.799564948217732</v>
      </c>
      <c r="CA69" s="402">
        <f t="shared" si="120"/>
        <v>2.235802751330775</v>
      </c>
      <c r="CC69" s="401">
        <f t="shared" si="121"/>
        <v>2.6999663182616835</v>
      </c>
      <c r="CE69" s="403">
        <v>183723</v>
      </c>
      <c r="CF69" s="361"/>
      <c r="CG69" s="387">
        <f t="shared" si="122"/>
        <v>0.73822788956751151</v>
      </c>
      <c r="CK69" s="404"/>
      <c r="CL69" s="405">
        <v>3207</v>
      </c>
      <c r="CM69" s="406">
        <v>64.099999999999994</v>
      </c>
      <c r="CN69" s="405">
        <v>2586</v>
      </c>
      <c r="CO69" s="406">
        <v>61.5</v>
      </c>
      <c r="CP69" s="405">
        <v>2229</v>
      </c>
      <c r="CQ69" s="406">
        <v>64.099999999999994</v>
      </c>
      <c r="CR69" s="405">
        <v>4344</v>
      </c>
      <c r="CS69" s="406">
        <v>61.5</v>
      </c>
      <c r="CT69" s="405">
        <v>6409</v>
      </c>
      <c r="CU69" s="406">
        <v>64.099999999999994</v>
      </c>
      <c r="CV69" s="405">
        <v>8174</v>
      </c>
      <c r="CW69" s="406">
        <v>64.099999999999994</v>
      </c>
      <c r="CX69" s="405">
        <v>8069</v>
      </c>
      <c r="CY69" s="406">
        <v>61.5</v>
      </c>
      <c r="CZ69" s="405">
        <v>3519</v>
      </c>
      <c r="DA69" s="406">
        <v>53.8</v>
      </c>
      <c r="DB69" s="405">
        <v>5517</v>
      </c>
      <c r="DC69" s="406">
        <v>64.099999999999994</v>
      </c>
      <c r="DD69" s="405">
        <v>8183</v>
      </c>
      <c r="DE69" s="406">
        <v>69.2</v>
      </c>
      <c r="DF69" s="405">
        <v>7396</v>
      </c>
      <c r="DG69" s="406">
        <v>69.2</v>
      </c>
      <c r="DH69" s="405">
        <v>3308</v>
      </c>
      <c r="DI69" s="406">
        <v>69.2</v>
      </c>
      <c r="DJ69" s="405">
        <v>2256</v>
      </c>
      <c r="DK69" s="406">
        <v>71.8</v>
      </c>
      <c r="DL69" s="405">
        <v>2766</v>
      </c>
      <c r="DM69" s="406">
        <v>82.1</v>
      </c>
      <c r="DN69" s="405">
        <v>2456</v>
      </c>
      <c r="DO69" s="406">
        <v>79.5</v>
      </c>
      <c r="DP69" s="405">
        <v>2253</v>
      </c>
      <c r="DQ69" s="406">
        <v>82.1</v>
      </c>
      <c r="DR69" s="405">
        <v>4611</v>
      </c>
      <c r="DS69" s="406">
        <v>82.1</v>
      </c>
      <c r="DT69" s="405">
        <v>4118</v>
      </c>
      <c r="DU69" s="406">
        <v>82.1</v>
      </c>
      <c r="DV69" s="405">
        <v>2882</v>
      </c>
      <c r="DW69" s="406">
        <v>84.6</v>
      </c>
      <c r="DX69" s="405">
        <v>2878</v>
      </c>
      <c r="DY69" s="406">
        <v>82.1</v>
      </c>
      <c r="DZ69" s="405">
        <v>2866</v>
      </c>
      <c r="EA69" s="406">
        <v>82.1</v>
      </c>
      <c r="EB69" s="405">
        <v>3588</v>
      </c>
      <c r="EC69" s="406">
        <v>76.900000000000006</v>
      </c>
      <c r="ED69" s="405">
        <v>1889</v>
      </c>
      <c r="EE69" s="406">
        <v>82.1</v>
      </c>
      <c r="EF69" s="405">
        <v>1288</v>
      </c>
      <c r="EG69" s="406">
        <v>82.1</v>
      </c>
      <c r="EH69" s="405">
        <v>1438</v>
      </c>
      <c r="EI69" s="406">
        <v>82.1</v>
      </c>
      <c r="EJ69" s="405">
        <v>1387</v>
      </c>
      <c r="EK69" s="406">
        <v>82.1</v>
      </c>
      <c r="EL69" s="405">
        <v>1139</v>
      </c>
      <c r="EM69" s="406">
        <v>82.1</v>
      </c>
      <c r="EN69" s="405">
        <v>1188</v>
      </c>
      <c r="EO69" s="406">
        <v>82.1</v>
      </c>
      <c r="EP69" s="405">
        <v>5197</v>
      </c>
      <c r="EQ69" s="406">
        <v>82.1</v>
      </c>
      <c r="ER69" s="405">
        <v>19714</v>
      </c>
      <c r="ES69" s="406">
        <v>82.1</v>
      </c>
      <c r="ET69" s="405">
        <v>15434</v>
      </c>
      <c r="EU69" s="406">
        <v>76.900000000000006</v>
      </c>
      <c r="EV69" s="405">
        <v>18575</v>
      </c>
      <c r="EW69" s="406">
        <v>100</v>
      </c>
      <c r="EX69" s="405">
        <v>15563</v>
      </c>
      <c r="EY69" s="406">
        <v>100</v>
      </c>
      <c r="EZ69" s="405">
        <v>13819</v>
      </c>
      <c r="FA69" s="406">
        <v>100</v>
      </c>
      <c r="FB69" s="405">
        <v>12149</v>
      </c>
      <c r="FC69" s="406">
        <v>97.4</v>
      </c>
      <c r="FD69" s="405">
        <v>17086</v>
      </c>
      <c r="FE69" s="406">
        <v>92.3</v>
      </c>
    </row>
    <row r="70" spans="2:161">
      <c r="B70" s="361">
        <f t="shared" si="123"/>
        <v>29</v>
      </c>
      <c r="C70" s="388" t="s">
        <v>2771</v>
      </c>
      <c r="D70" s="396" t="s">
        <v>3516</v>
      </c>
      <c r="E70" s="397"/>
      <c r="F70" s="398">
        <f t="shared" si="78"/>
        <v>12791</v>
      </c>
      <c r="G70" s="398">
        <f t="shared" si="79"/>
        <v>7828</v>
      </c>
      <c r="H70" s="398">
        <f t="shared" si="80"/>
        <v>8193</v>
      </c>
      <c r="I70" s="398">
        <f t="shared" si="124"/>
        <v>10470</v>
      </c>
      <c r="J70" s="398">
        <f t="shared" si="82"/>
        <v>19466</v>
      </c>
      <c r="K70" s="398">
        <f t="shared" si="83"/>
        <v>16804</v>
      </c>
      <c r="L70" s="398">
        <f t="shared" si="84"/>
        <v>15268</v>
      </c>
      <c r="M70" s="398">
        <f t="shared" si="85"/>
        <v>13485</v>
      </c>
      <c r="N70" s="398">
        <f t="shared" si="86"/>
        <v>15375</v>
      </c>
      <c r="O70" s="398">
        <f t="shared" si="87"/>
        <v>17086</v>
      </c>
      <c r="P70" s="398">
        <f t="shared" si="88"/>
        <v>12595</v>
      </c>
      <c r="Q70" s="398">
        <f t="shared" si="89"/>
        <v>13285</v>
      </c>
      <c r="R70" s="399"/>
      <c r="S70" s="398">
        <f t="shared" si="90"/>
        <v>162646</v>
      </c>
      <c r="T70" s="399"/>
      <c r="U70" s="398">
        <f t="shared" si="91"/>
        <v>8523</v>
      </c>
      <c r="V70" s="398">
        <f t="shared" si="92"/>
        <v>5293</v>
      </c>
      <c r="W70" s="398">
        <f t="shared" si="93"/>
        <v>11515</v>
      </c>
      <c r="X70" s="398">
        <f t="shared" si="94"/>
        <v>10510</v>
      </c>
      <c r="Y70" s="398">
        <f t="shared" si="95"/>
        <v>14669.999999999998</v>
      </c>
      <c r="Z70" s="398">
        <f t="shared" si="96"/>
        <v>15513</v>
      </c>
      <c r="AA70" s="398">
        <f t="shared" si="97"/>
        <v>13526</v>
      </c>
      <c r="AB70" s="398">
        <f t="shared" si="98"/>
        <v>13762</v>
      </c>
      <c r="AC70" s="398">
        <f t="shared" si="99"/>
        <v>18967</v>
      </c>
      <c r="AD70" s="398">
        <f t="shared" si="100"/>
        <v>16789</v>
      </c>
      <c r="AE70" s="398">
        <f t="shared" si="101"/>
        <v>16187</v>
      </c>
      <c r="AF70" s="398">
        <f t="shared" si="102"/>
        <v>13332</v>
      </c>
      <c r="AG70" s="399"/>
      <c r="AH70" s="398">
        <f t="shared" si="103"/>
        <v>158587</v>
      </c>
      <c r="AI70" s="399"/>
      <c r="AJ70" s="398">
        <f t="shared" si="104"/>
        <v>9804</v>
      </c>
      <c r="AK70" s="398">
        <f t="shared" si="105"/>
        <v>8808</v>
      </c>
      <c r="AL70" s="398">
        <f t="shared" si="106"/>
        <v>8712</v>
      </c>
      <c r="AM70" s="398">
        <f t="shared" si="107"/>
        <v>10552</v>
      </c>
      <c r="AN70" s="398">
        <f t="shared" si="108"/>
        <v>20015</v>
      </c>
      <c r="AO70" s="398">
        <f t="shared" si="109"/>
        <v>20214</v>
      </c>
      <c r="AP70" s="398">
        <f t="shared" si="110"/>
        <v>14886.000000000002</v>
      </c>
      <c r="AQ70" s="398">
        <f t="shared" si="111"/>
        <v>13760</v>
      </c>
      <c r="AR70" s="398">
        <f t="shared" si="112"/>
        <v>15949</v>
      </c>
      <c r="AS70" s="398">
        <f t="shared" si="113"/>
        <v>15313.999999999998</v>
      </c>
      <c r="AT70" s="398">
        <f t="shared" si="114"/>
        <v>14178</v>
      </c>
      <c r="AU70" s="398">
        <f t="shared" si="115"/>
        <v>14394.999999999998</v>
      </c>
      <c r="AV70" s="399"/>
      <c r="AW70" s="398">
        <f t="shared" si="116"/>
        <v>166587</v>
      </c>
      <c r="AX70" s="400"/>
      <c r="AY70" s="401">
        <f t="shared" si="125"/>
        <v>-0.333672113204597</v>
      </c>
      <c r="AZ70" s="401">
        <f t="shared" si="125"/>
        <v>-0.32383750638732756</v>
      </c>
      <c r="BA70" s="401">
        <f t="shared" si="125"/>
        <v>0.40546808250945932</v>
      </c>
      <c r="BB70" s="401">
        <f t="shared" si="125"/>
        <v>3.8204393505253103E-3</v>
      </c>
      <c r="BC70" s="401">
        <f t="shared" si="125"/>
        <v>-0.24637830062673388</v>
      </c>
      <c r="BD70" s="401">
        <f t="shared" si="125"/>
        <v>-7.6826945965246377E-2</v>
      </c>
      <c r="BE70" s="401">
        <f t="shared" si="125"/>
        <v>-0.11409483887870055</v>
      </c>
      <c r="BF70" s="401">
        <f t="shared" si="125"/>
        <v>2.0541342232109752E-2</v>
      </c>
      <c r="BG70" s="401">
        <f t="shared" si="125"/>
        <v>0.23362601626016261</v>
      </c>
      <c r="BH70" s="401">
        <f t="shared" si="125"/>
        <v>-1.7382652464005617E-2</v>
      </c>
      <c r="BI70" s="401">
        <f t="shared" si="125"/>
        <v>0.28519253672092099</v>
      </c>
      <c r="BJ70" s="401">
        <f t="shared" si="125"/>
        <v>3.5378246142265713E-3</v>
      </c>
      <c r="BL70" s="402">
        <f t="shared" si="118"/>
        <v>-2.4956039496821316E-2</v>
      </c>
      <c r="BN70" s="401">
        <f t="shared" si="127"/>
        <v>0.15029919042590636</v>
      </c>
      <c r="BO70" s="401">
        <f t="shared" si="127"/>
        <v>0.6640846400906858</v>
      </c>
      <c r="BP70" s="401">
        <f t="shared" si="127"/>
        <v>-0.24342162396873643</v>
      </c>
      <c r="BQ70" s="401">
        <f t="shared" si="126"/>
        <v>3.9961941008563274E-3</v>
      </c>
      <c r="BR70" s="401">
        <f t="shared" si="126"/>
        <v>0.36434901158827554</v>
      </c>
      <c r="BS70" s="401">
        <f t="shared" si="126"/>
        <v>0.30303616321794624</v>
      </c>
      <c r="BT70" s="401">
        <f t="shared" si="126"/>
        <v>0.10054709448469627</v>
      </c>
      <c r="BU70" s="401">
        <f t="shared" si="126"/>
        <v>-1.4532771399505885E-4</v>
      </c>
      <c r="BV70" s="401">
        <f t="shared" si="126"/>
        <v>-0.15911846891970263</v>
      </c>
      <c r="BW70" s="401">
        <f t="shared" si="126"/>
        <v>-8.7855143248555714E-2</v>
      </c>
      <c r="BX70" s="401">
        <f t="shared" si="126"/>
        <v>-0.12411194168159634</v>
      </c>
      <c r="BY70" s="401">
        <f t="shared" si="126"/>
        <v>7.973297329732959E-2</v>
      </c>
      <c r="CA70" s="402">
        <f t="shared" si="120"/>
        <v>5.0445496793558108E-2</v>
      </c>
      <c r="CC70" s="401">
        <f t="shared" si="121"/>
        <v>0.12540067234774435</v>
      </c>
      <c r="CE70" s="403">
        <v>485582</v>
      </c>
      <c r="CF70" s="361"/>
      <c r="CG70" s="387">
        <f t="shared" si="122"/>
        <v>0.34306667051085088</v>
      </c>
      <c r="CK70" s="404"/>
      <c r="CL70" s="405">
        <v>12791</v>
      </c>
      <c r="CM70" s="406">
        <v>100</v>
      </c>
      <c r="CN70" s="405">
        <v>7828</v>
      </c>
      <c r="CO70" s="406">
        <v>100</v>
      </c>
      <c r="CP70" s="405">
        <v>8193</v>
      </c>
      <c r="CQ70" s="406">
        <v>100</v>
      </c>
      <c r="CR70" s="405">
        <v>10470</v>
      </c>
      <c r="CS70" s="406">
        <v>100</v>
      </c>
      <c r="CT70" s="405">
        <v>19466</v>
      </c>
      <c r="CU70" s="406">
        <v>100</v>
      </c>
      <c r="CV70" s="405">
        <v>16804</v>
      </c>
      <c r="CW70" s="406">
        <v>100</v>
      </c>
      <c r="CX70" s="405">
        <v>15268</v>
      </c>
      <c r="CY70" s="406">
        <v>100</v>
      </c>
      <c r="CZ70" s="405">
        <v>13485</v>
      </c>
      <c r="DA70" s="406">
        <v>100</v>
      </c>
      <c r="DB70" s="405">
        <v>15375</v>
      </c>
      <c r="DC70" s="406">
        <v>100</v>
      </c>
      <c r="DD70" s="405">
        <v>17086</v>
      </c>
      <c r="DE70" s="406">
        <v>100</v>
      </c>
      <c r="DF70" s="405">
        <v>12595</v>
      </c>
      <c r="DG70" s="406">
        <v>100</v>
      </c>
      <c r="DH70" s="405">
        <v>13285</v>
      </c>
      <c r="DI70" s="406">
        <v>100</v>
      </c>
      <c r="DJ70" s="405">
        <v>8523</v>
      </c>
      <c r="DK70" s="406">
        <v>100</v>
      </c>
      <c r="DL70" s="405">
        <v>5293</v>
      </c>
      <c r="DM70" s="406">
        <v>100</v>
      </c>
      <c r="DN70" s="405">
        <v>11515</v>
      </c>
      <c r="DO70" s="406">
        <v>100</v>
      </c>
      <c r="DP70" s="405">
        <v>10510</v>
      </c>
      <c r="DQ70" s="406">
        <v>100</v>
      </c>
      <c r="DR70" s="405">
        <v>14670</v>
      </c>
      <c r="DS70" s="406">
        <v>100</v>
      </c>
      <c r="DT70" s="405">
        <v>15513</v>
      </c>
      <c r="DU70" s="406">
        <v>100</v>
      </c>
      <c r="DV70" s="405">
        <v>13526</v>
      </c>
      <c r="DW70" s="406">
        <v>100</v>
      </c>
      <c r="DX70" s="405">
        <v>13762</v>
      </c>
      <c r="DY70" s="406">
        <v>100</v>
      </c>
      <c r="DZ70" s="405">
        <v>18967</v>
      </c>
      <c r="EA70" s="406">
        <v>100</v>
      </c>
      <c r="EB70" s="405">
        <v>16789</v>
      </c>
      <c r="EC70" s="406">
        <v>100</v>
      </c>
      <c r="ED70" s="405">
        <v>16187</v>
      </c>
      <c r="EE70" s="406">
        <v>100</v>
      </c>
      <c r="EF70" s="405">
        <v>13332</v>
      </c>
      <c r="EG70" s="406">
        <v>100</v>
      </c>
      <c r="EH70" s="405">
        <v>9804</v>
      </c>
      <c r="EI70" s="406">
        <v>100</v>
      </c>
      <c r="EJ70" s="405">
        <v>8808</v>
      </c>
      <c r="EK70" s="406">
        <v>100</v>
      </c>
      <c r="EL70" s="405">
        <v>8712</v>
      </c>
      <c r="EM70" s="406">
        <v>100</v>
      </c>
      <c r="EN70" s="405">
        <v>10552</v>
      </c>
      <c r="EO70" s="406">
        <v>100</v>
      </c>
      <c r="EP70" s="405">
        <v>20015</v>
      </c>
      <c r="EQ70" s="406">
        <v>100</v>
      </c>
      <c r="ER70" s="405">
        <v>20214</v>
      </c>
      <c r="ES70" s="406">
        <v>100</v>
      </c>
      <c r="ET70" s="405">
        <v>14886</v>
      </c>
      <c r="EU70" s="406">
        <v>100</v>
      </c>
      <c r="EV70" s="405">
        <v>13760</v>
      </c>
      <c r="EW70" s="406">
        <v>100</v>
      </c>
      <c r="EX70" s="405">
        <v>15949</v>
      </c>
      <c r="EY70" s="406">
        <v>100</v>
      </c>
      <c r="EZ70" s="405">
        <v>15314</v>
      </c>
      <c r="FA70" s="406">
        <v>100</v>
      </c>
      <c r="FB70" s="405">
        <v>14178</v>
      </c>
      <c r="FC70" s="406">
        <v>100</v>
      </c>
      <c r="FD70" s="405">
        <v>14395</v>
      </c>
      <c r="FE70" s="406">
        <v>100</v>
      </c>
    </row>
    <row r="71" spans="2:161" ht="15" thickBot="1">
      <c r="B71" s="361">
        <f t="shared" si="123"/>
        <v>30</v>
      </c>
      <c r="C71" s="388" t="s">
        <v>2771</v>
      </c>
      <c r="D71" s="396" t="s">
        <v>3517</v>
      </c>
      <c r="E71" s="397"/>
      <c r="F71" s="398">
        <f t="shared" si="78"/>
        <v>5079.3296089385476</v>
      </c>
      <c r="G71" s="398">
        <f t="shared" si="79"/>
        <v>3957</v>
      </c>
      <c r="H71" s="398">
        <f t="shared" si="80"/>
        <v>5057</v>
      </c>
      <c r="I71" s="398">
        <f t="shared" si="124"/>
        <v>6834.9999999999991</v>
      </c>
      <c r="J71" s="398">
        <f t="shared" si="82"/>
        <v>10568</v>
      </c>
      <c r="K71" s="398">
        <f t="shared" si="83"/>
        <v>7436</v>
      </c>
      <c r="L71" s="398">
        <f t="shared" si="84"/>
        <v>8271</v>
      </c>
      <c r="M71" s="398">
        <f t="shared" si="85"/>
        <v>4067</v>
      </c>
      <c r="N71" s="398">
        <f t="shared" si="86"/>
        <v>5384</v>
      </c>
      <c r="O71" s="398">
        <f t="shared" si="87"/>
        <v>5345</v>
      </c>
      <c r="P71" s="398">
        <f t="shared" si="88"/>
        <v>5393</v>
      </c>
      <c r="Q71" s="398">
        <f t="shared" si="89"/>
        <v>4545</v>
      </c>
      <c r="R71" s="399"/>
      <c r="S71" s="398">
        <f t="shared" si="90"/>
        <v>71937.32960893854</v>
      </c>
      <c r="T71" s="399"/>
      <c r="U71" s="398">
        <f t="shared" si="91"/>
        <v>5093</v>
      </c>
      <c r="V71" s="398">
        <f t="shared" si="92"/>
        <v>2848</v>
      </c>
      <c r="W71" s="398">
        <f t="shared" si="93"/>
        <v>5184</v>
      </c>
      <c r="X71" s="398">
        <f t="shared" si="94"/>
        <v>7352</v>
      </c>
      <c r="Y71" s="398">
        <f t="shared" si="95"/>
        <v>8109.9999999999991</v>
      </c>
      <c r="Z71" s="398">
        <f t="shared" si="96"/>
        <v>7045</v>
      </c>
      <c r="AA71" s="398">
        <f t="shared" si="97"/>
        <v>6065</v>
      </c>
      <c r="AB71" s="398">
        <f t="shared" si="98"/>
        <v>3600</v>
      </c>
      <c r="AC71" s="398">
        <f t="shared" si="99"/>
        <v>3148</v>
      </c>
      <c r="AD71" s="398">
        <f t="shared" si="100"/>
        <v>3374</v>
      </c>
      <c r="AE71" s="398">
        <f t="shared" si="101"/>
        <v>3285</v>
      </c>
      <c r="AF71" s="398">
        <f t="shared" si="102"/>
        <v>3504.9999999999995</v>
      </c>
      <c r="AG71" s="399"/>
      <c r="AH71" s="398">
        <f t="shared" si="103"/>
        <v>58609</v>
      </c>
      <c r="AI71" s="399"/>
      <c r="AJ71" s="398">
        <f t="shared" si="104"/>
        <v>3194</v>
      </c>
      <c r="AK71" s="398">
        <f t="shared" si="105"/>
        <v>2547</v>
      </c>
      <c r="AL71" s="398">
        <f t="shared" si="106"/>
        <v>3622</v>
      </c>
      <c r="AM71" s="398">
        <f t="shared" si="107"/>
        <v>5328</v>
      </c>
      <c r="AN71" s="398">
        <f t="shared" si="108"/>
        <v>6423.9999999999991</v>
      </c>
      <c r="AO71" s="398">
        <f t="shared" si="109"/>
        <v>7492</v>
      </c>
      <c r="AP71" s="398">
        <f t="shared" si="110"/>
        <v>5372</v>
      </c>
      <c r="AQ71" s="398">
        <f t="shared" si="111"/>
        <v>4536</v>
      </c>
      <c r="AR71" s="398">
        <f t="shared" si="112"/>
        <v>5817</v>
      </c>
      <c r="AS71" s="398">
        <f t="shared" si="113"/>
        <v>4520</v>
      </c>
      <c r="AT71" s="398">
        <f t="shared" si="114"/>
        <v>4194</v>
      </c>
      <c r="AU71" s="398">
        <f t="shared" si="115"/>
        <v>5838</v>
      </c>
      <c r="AV71" s="399"/>
      <c r="AW71" s="398">
        <f t="shared" si="116"/>
        <v>58884</v>
      </c>
      <c r="AX71" s="400"/>
      <c r="AY71" s="401">
        <f t="shared" si="125"/>
        <v>2.6913770347558054E-3</v>
      </c>
      <c r="AZ71" s="401">
        <f t="shared" si="125"/>
        <v>-0.28026282537275715</v>
      </c>
      <c r="BA71" s="401">
        <f t="shared" si="125"/>
        <v>2.5113703776942851E-2</v>
      </c>
      <c r="BB71" s="401">
        <f t="shared" si="125"/>
        <v>7.5640087783467591E-2</v>
      </c>
      <c r="BC71" s="401">
        <f t="shared" si="125"/>
        <v>-0.23258894776684338</v>
      </c>
      <c r="BD71" s="401">
        <f t="shared" si="125"/>
        <v>-5.2582033351264122E-2</v>
      </c>
      <c r="BE71" s="401">
        <f t="shared" si="125"/>
        <v>-0.2667150284125257</v>
      </c>
      <c r="BF71" s="401">
        <f t="shared" si="125"/>
        <v>-0.11482665355298746</v>
      </c>
      <c r="BG71" s="401">
        <f t="shared" si="125"/>
        <v>-0.41530460624071325</v>
      </c>
      <c r="BH71" s="401">
        <f t="shared" si="125"/>
        <v>-0.36875584658559402</v>
      </c>
      <c r="BI71" s="401">
        <f t="shared" si="125"/>
        <v>-0.39087706285926199</v>
      </c>
      <c r="BJ71" s="401">
        <f t="shared" si="125"/>
        <v>-0.22882288228822892</v>
      </c>
      <c r="BL71" s="402">
        <f t="shared" si="118"/>
        <v>-0.18527695817169221</v>
      </c>
      <c r="BN71" s="401">
        <f t="shared" si="127"/>
        <v>-0.37286471627724327</v>
      </c>
      <c r="BO71" s="401">
        <f t="shared" si="127"/>
        <v>-0.10568820224719101</v>
      </c>
      <c r="BP71" s="401">
        <f t="shared" si="127"/>
        <v>-0.30131172839506171</v>
      </c>
      <c r="BQ71" s="401">
        <f t="shared" si="126"/>
        <v>-0.27529923830250275</v>
      </c>
      <c r="BR71" s="401">
        <f t="shared" si="126"/>
        <v>-0.20789149198520349</v>
      </c>
      <c r="BS71" s="401">
        <f t="shared" si="126"/>
        <v>6.3449254790631654E-2</v>
      </c>
      <c r="BT71" s="401">
        <f t="shared" si="126"/>
        <v>-0.11426215993404781</v>
      </c>
      <c r="BU71" s="401">
        <f t="shared" si="126"/>
        <v>0.26</v>
      </c>
      <c r="BV71" s="401">
        <f t="shared" si="126"/>
        <v>0.84783989834815754</v>
      </c>
      <c r="BW71" s="401">
        <f t="shared" si="126"/>
        <v>0.33965619442797867</v>
      </c>
      <c r="BX71" s="401">
        <f t="shared" si="126"/>
        <v>0.27671232876712326</v>
      </c>
      <c r="BY71" s="401">
        <f t="shared" si="126"/>
        <v>0.66562054208273913</v>
      </c>
      <c r="CA71" s="402">
        <f t="shared" si="120"/>
        <v>4.6921121329488646E-3</v>
      </c>
      <c r="CC71" s="401">
        <f t="shared" si="121"/>
        <v>0.14936427628684554</v>
      </c>
      <c r="CE71" s="403">
        <v>240368</v>
      </c>
      <c r="CF71" s="361"/>
      <c r="CG71" s="387">
        <f t="shared" si="122"/>
        <v>0.24497437262863608</v>
      </c>
      <c r="CK71" s="404"/>
      <c r="CL71" s="405">
        <v>4546</v>
      </c>
      <c r="CM71" s="406">
        <v>89.5</v>
      </c>
      <c r="CN71" s="405">
        <v>3957</v>
      </c>
      <c r="CO71" s="406">
        <v>100</v>
      </c>
      <c r="CP71" s="405">
        <v>5057</v>
      </c>
      <c r="CQ71" s="406">
        <v>100</v>
      </c>
      <c r="CR71" s="405">
        <v>6835</v>
      </c>
      <c r="CS71" s="406">
        <v>100</v>
      </c>
      <c r="CT71" s="405">
        <v>10568</v>
      </c>
      <c r="CU71" s="406">
        <v>100</v>
      </c>
      <c r="CV71" s="405">
        <v>7436</v>
      </c>
      <c r="CW71" s="406">
        <v>100</v>
      </c>
      <c r="CX71" s="405">
        <v>8271</v>
      </c>
      <c r="CY71" s="406">
        <v>100</v>
      </c>
      <c r="CZ71" s="405">
        <v>4067</v>
      </c>
      <c r="DA71" s="406">
        <v>100</v>
      </c>
      <c r="DB71" s="405">
        <v>5384</v>
      </c>
      <c r="DC71" s="406">
        <v>100</v>
      </c>
      <c r="DD71" s="405">
        <v>5345</v>
      </c>
      <c r="DE71" s="406">
        <v>100</v>
      </c>
      <c r="DF71" s="405">
        <v>5393</v>
      </c>
      <c r="DG71" s="406">
        <v>100</v>
      </c>
      <c r="DH71" s="405">
        <v>4545</v>
      </c>
      <c r="DI71" s="406">
        <v>100</v>
      </c>
      <c r="DJ71" s="405">
        <v>5093</v>
      </c>
      <c r="DK71" s="406">
        <v>100</v>
      </c>
      <c r="DL71" s="405">
        <v>2848</v>
      </c>
      <c r="DM71" s="406">
        <v>100</v>
      </c>
      <c r="DN71" s="405">
        <v>5184</v>
      </c>
      <c r="DO71" s="406">
        <v>100</v>
      </c>
      <c r="DP71" s="405">
        <v>7352</v>
      </c>
      <c r="DQ71" s="406">
        <v>100</v>
      </c>
      <c r="DR71" s="405">
        <v>8110</v>
      </c>
      <c r="DS71" s="406">
        <v>100</v>
      </c>
      <c r="DT71" s="405">
        <v>7045</v>
      </c>
      <c r="DU71" s="406">
        <v>100</v>
      </c>
      <c r="DV71" s="405">
        <v>6065</v>
      </c>
      <c r="DW71" s="406">
        <v>100</v>
      </c>
      <c r="DX71" s="405">
        <v>3600</v>
      </c>
      <c r="DY71" s="406">
        <v>100</v>
      </c>
      <c r="DZ71" s="405">
        <v>3148</v>
      </c>
      <c r="EA71" s="406">
        <v>100</v>
      </c>
      <c r="EB71" s="405">
        <v>3374</v>
      </c>
      <c r="EC71" s="406">
        <v>100</v>
      </c>
      <c r="ED71" s="405">
        <v>3285</v>
      </c>
      <c r="EE71" s="406">
        <v>100</v>
      </c>
      <c r="EF71" s="405">
        <v>3505</v>
      </c>
      <c r="EG71" s="406">
        <v>100</v>
      </c>
      <c r="EH71" s="405">
        <v>3194</v>
      </c>
      <c r="EI71" s="406">
        <v>100</v>
      </c>
      <c r="EJ71" s="405">
        <v>2547</v>
      </c>
      <c r="EK71" s="406">
        <v>100</v>
      </c>
      <c r="EL71" s="405">
        <v>3622</v>
      </c>
      <c r="EM71" s="406">
        <v>100</v>
      </c>
      <c r="EN71" s="405">
        <v>5328</v>
      </c>
      <c r="EO71" s="406">
        <v>100</v>
      </c>
      <c r="EP71" s="405">
        <v>6424</v>
      </c>
      <c r="EQ71" s="406">
        <v>100</v>
      </c>
      <c r="ER71" s="405">
        <v>7492</v>
      </c>
      <c r="ES71" s="406">
        <v>100</v>
      </c>
      <c r="ET71" s="405">
        <v>5372</v>
      </c>
      <c r="EU71" s="406">
        <v>100</v>
      </c>
      <c r="EV71" s="405">
        <v>4536</v>
      </c>
      <c r="EW71" s="406">
        <v>100</v>
      </c>
      <c r="EX71" s="405">
        <v>5817</v>
      </c>
      <c r="EY71" s="406">
        <v>100</v>
      </c>
      <c r="EZ71" s="405">
        <v>4520</v>
      </c>
      <c r="FA71" s="406">
        <v>100</v>
      </c>
      <c r="FB71" s="405">
        <v>4194</v>
      </c>
      <c r="FC71" s="406">
        <v>100</v>
      </c>
      <c r="FD71" s="405">
        <v>5838</v>
      </c>
      <c r="FE71" s="406">
        <v>100</v>
      </c>
    </row>
    <row r="72" spans="2:161" ht="15" thickBot="1">
      <c r="D72" s="361"/>
      <c r="E72" s="361"/>
      <c r="F72" s="408">
        <f>SUM(F42:F71)</f>
        <v>270981.97236699297</v>
      </c>
      <c r="G72" s="408">
        <f t="shared" ref="G72:Q72" si="128">SUM(G42:G71)</f>
        <v>206545.20421181919</v>
      </c>
      <c r="H72" s="408">
        <f t="shared" si="128"/>
        <v>210890.01558808453</v>
      </c>
      <c r="I72" s="408">
        <f t="shared" si="128"/>
        <v>257344.04198318545</v>
      </c>
      <c r="J72" s="408">
        <f t="shared" si="128"/>
        <v>386212.88765786862</v>
      </c>
      <c r="K72" s="408">
        <f t="shared" si="128"/>
        <v>346378.31095644418</v>
      </c>
      <c r="L72" s="408">
        <f t="shared" si="128"/>
        <v>388796.65082792239</v>
      </c>
      <c r="M72" s="408">
        <f t="shared" si="128"/>
        <v>291324.77912630833</v>
      </c>
      <c r="N72" s="408">
        <f t="shared" si="128"/>
        <v>323089.56242512958</v>
      </c>
      <c r="O72" s="408">
        <f t="shared" si="128"/>
        <v>392281.49007837963</v>
      </c>
      <c r="P72" s="408">
        <f t="shared" si="128"/>
        <v>328917.50996219978</v>
      </c>
      <c r="Q72" s="408">
        <f t="shared" si="128"/>
        <v>240105.05132598858</v>
      </c>
      <c r="R72" s="361"/>
      <c r="S72" s="408">
        <f>SUM(S42:S71)</f>
        <v>3642867.4765103231</v>
      </c>
      <c r="T72" s="361"/>
      <c r="U72" s="408">
        <f t="shared" ref="U72:AF72" si="129">SUM(U42:U71)</f>
        <v>225650.97262321855</v>
      </c>
      <c r="V72" s="408">
        <f t="shared" si="129"/>
        <v>181768.07064804417</v>
      </c>
      <c r="W72" s="408">
        <f t="shared" si="129"/>
        <v>213394.38109039111</v>
      </c>
      <c r="X72" s="408">
        <f t="shared" si="129"/>
        <v>222473.20120344928</v>
      </c>
      <c r="Y72" s="408">
        <f t="shared" si="129"/>
        <v>331045.22918356524</v>
      </c>
      <c r="Z72" s="408">
        <f t="shared" si="129"/>
        <v>337853.09403541422</v>
      </c>
      <c r="AA72" s="408">
        <f t="shared" si="129"/>
        <v>291084.01805276191</v>
      </c>
      <c r="AB72" s="408">
        <f t="shared" si="129"/>
        <v>232777.60421753299</v>
      </c>
      <c r="AC72" s="408">
        <f t="shared" si="129"/>
        <v>279460.81605628139</v>
      </c>
      <c r="AD72" s="408">
        <f t="shared" si="129"/>
        <v>291708.75755560945</v>
      </c>
      <c r="AE72" s="408">
        <f t="shared" si="129"/>
        <v>270575.59179774934</v>
      </c>
      <c r="AF72" s="408">
        <f t="shared" si="129"/>
        <v>219177.08855012848</v>
      </c>
      <c r="AG72" s="361"/>
      <c r="AH72" s="408">
        <f>SUM(AH42:AH71)</f>
        <v>3096968.8250141465</v>
      </c>
      <c r="AI72" s="361"/>
      <c r="AJ72" s="408">
        <f t="shared" ref="AJ72:AU72" si="130">SUM(AJ42:AJ71)</f>
        <v>199000.06336314787</v>
      </c>
      <c r="AK72" s="408">
        <f t="shared" si="130"/>
        <v>174521.76486450658</v>
      </c>
      <c r="AL72" s="408">
        <f t="shared" si="130"/>
        <v>189089.87401996233</v>
      </c>
      <c r="AM72" s="408">
        <f t="shared" si="130"/>
        <v>201023.2552085286</v>
      </c>
      <c r="AN72" s="408">
        <f t="shared" si="130"/>
        <v>434745.60843145696</v>
      </c>
      <c r="AO72" s="408">
        <f t="shared" si="130"/>
        <v>548056.73400535854</v>
      </c>
      <c r="AP72" s="408">
        <f t="shared" si="130"/>
        <v>438294.58217987156</v>
      </c>
      <c r="AQ72" s="408">
        <f t="shared" si="130"/>
        <v>361225.72444135923</v>
      </c>
      <c r="AR72" s="408">
        <f t="shared" si="130"/>
        <v>395623.2076021689</v>
      </c>
      <c r="AS72" s="408">
        <f t="shared" si="130"/>
        <v>333392.18582008709</v>
      </c>
      <c r="AT72" s="408">
        <f t="shared" si="130"/>
        <v>341932.89990720828</v>
      </c>
      <c r="AU72" s="408">
        <f t="shared" si="130"/>
        <v>376282.85257677862</v>
      </c>
      <c r="AV72" s="361"/>
      <c r="AW72" s="408">
        <f>SUM(AW42:AW71)</f>
        <v>3993188.7524204352</v>
      </c>
      <c r="AX72" s="361"/>
      <c r="AY72" s="409">
        <f t="shared" si="125"/>
        <v>-0.16728418996959066</v>
      </c>
      <c r="AZ72" s="409">
        <f t="shared" si="125"/>
        <v>-0.11995985894867457</v>
      </c>
      <c r="BA72" s="409">
        <f t="shared" si="125"/>
        <v>1.1875220812720539E-2</v>
      </c>
      <c r="BB72" s="409">
        <f t="shared" si="125"/>
        <v>-0.13550280982224797</v>
      </c>
      <c r="BC72" s="409">
        <f t="shared" si="125"/>
        <v>-0.14284261410555082</v>
      </c>
      <c r="BD72" s="409">
        <f t="shared" si="125"/>
        <v>-2.4612444403604637E-2</v>
      </c>
      <c r="BE72" s="409">
        <f t="shared" si="125"/>
        <v>-0.25132066484391385</v>
      </c>
      <c r="BF72" s="409">
        <f t="shared" si="125"/>
        <v>-0.20096874383414984</v>
      </c>
      <c r="BG72" s="409">
        <f t="shared" si="125"/>
        <v>-0.13503607495509362</v>
      </c>
      <c r="BH72" s="409">
        <f t="shared" si="125"/>
        <v>-0.25637899076674581</v>
      </c>
      <c r="BI72" s="409">
        <f t="shared" si="125"/>
        <v>-0.17737553154636029</v>
      </c>
      <c r="BJ72" s="409">
        <f t="shared" si="125"/>
        <v>-8.7161693018471237E-2</v>
      </c>
      <c r="BL72" s="410">
        <f t="shared" si="118"/>
        <v>-0.14985410669375188</v>
      </c>
      <c r="BN72" s="409">
        <f t="shared" si="127"/>
        <v>-0.11810677769411224</v>
      </c>
      <c r="BO72" s="409">
        <f t="shared" si="127"/>
        <v>-3.986566924379447E-2</v>
      </c>
      <c r="BP72" s="409">
        <f t="shared" si="127"/>
        <v>-0.11389478460603751</v>
      </c>
      <c r="BQ72" s="409">
        <f t="shared" si="126"/>
        <v>-9.6415864377772595E-2</v>
      </c>
      <c r="BR72" s="409">
        <f t="shared" si="126"/>
        <v>0.3132513931816539</v>
      </c>
      <c r="BS72" s="409">
        <f t="shared" si="126"/>
        <v>0.62217467793238701</v>
      </c>
      <c r="BT72" s="409">
        <f t="shared" si="126"/>
        <v>0.505732211310984</v>
      </c>
      <c r="BU72" s="409">
        <f t="shared" si="126"/>
        <v>0.55180617850070401</v>
      </c>
      <c r="BV72" s="409">
        <f t="shared" si="126"/>
        <v>0.41566611443120255</v>
      </c>
      <c r="BW72" s="409">
        <f t="shared" si="126"/>
        <v>0.14289398992942948</v>
      </c>
      <c r="BX72" s="409">
        <f t="shared" si="126"/>
        <v>0.26372411360296433</v>
      </c>
      <c r="BY72" s="409">
        <f t="shared" si="126"/>
        <v>0.71679829796953498</v>
      </c>
      <c r="CA72" s="410">
        <f t="shared" si="120"/>
        <v>0.28938616371193043</v>
      </c>
      <c r="CC72" s="409">
        <f t="shared" si="121"/>
        <v>0.38858998364354608</v>
      </c>
      <c r="CD72" s="361"/>
      <c r="CE72" s="411">
        <f>SUM(CE42:CE71)</f>
        <v>7230661</v>
      </c>
      <c r="CF72" s="361"/>
      <c r="CG72" s="395">
        <f t="shared" si="122"/>
        <v>0.5522577745548346</v>
      </c>
      <c r="CH72" s="361"/>
      <c r="CI72" s="361"/>
      <c r="CJ72" s="361"/>
      <c r="CK72" s="361"/>
      <c r="CL72" s="361"/>
      <c r="CN72" s="361"/>
      <c r="CP72" s="361"/>
      <c r="CR72" s="361"/>
      <c r="CT72" s="361"/>
      <c r="CV72" s="361"/>
      <c r="CX72" s="361"/>
      <c r="CZ72" s="361"/>
      <c r="DB72" s="361"/>
      <c r="DD72" s="361"/>
      <c r="DF72" s="361"/>
      <c r="DH72" s="361"/>
      <c r="DJ72" s="361"/>
      <c r="DL72" s="361"/>
      <c r="DN72" s="361"/>
      <c r="DP72" s="361"/>
      <c r="DR72" s="361"/>
      <c r="DT72" s="361"/>
      <c r="DV72" s="361"/>
      <c r="DX72" s="361"/>
      <c r="DZ72" s="361"/>
      <c r="EB72" s="361"/>
      <c r="ED72" s="361"/>
      <c r="EF72" s="361"/>
      <c r="EH72" s="361"/>
      <c r="EJ72" s="361"/>
      <c r="EL72" s="361"/>
      <c r="EN72" s="361"/>
      <c r="EP72" s="361"/>
      <c r="ER72" s="361"/>
      <c r="ET72" s="361"/>
      <c r="EV72" s="361"/>
      <c r="EX72" s="361"/>
      <c r="EZ72" s="361"/>
      <c r="FB72" s="361"/>
      <c r="FD72" s="361"/>
    </row>
    <row r="73" spans="2:161">
      <c r="D73" s="361"/>
      <c r="E73" s="361"/>
      <c r="F73" s="361"/>
      <c r="G73" s="361"/>
      <c r="H73" s="361"/>
      <c r="I73" s="361"/>
      <c r="J73" s="361"/>
      <c r="K73" s="361"/>
      <c r="L73" s="361"/>
      <c r="M73" s="361"/>
      <c r="N73" s="361"/>
      <c r="O73" s="361"/>
      <c r="P73" s="361"/>
      <c r="Q73" s="361"/>
      <c r="R73" s="361"/>
      <c r="S73" s="361"/>
      <c r="T73" s="361"/>
      <c r="U73" s="361"/>
      <c r="V73" s="361"/>
      <c r="W73" s="361"/>
      <c r="X73" s="361"/>
      <c r="Y73" s="361"/>
      <c r="Z73" s="361"/>
      <c r="AA73" s="361"/>
      <c r="AB73" s="361"/>
      <c r="AC73" s="361"/>
      <c r="AD73" s="361"/>
      <c r="AE73" s="361"/>
      <c r="AF73" s="361"/>
      <c r="AG73" s="361"/>
      <c r="AH73" s="361"/>
      <c r="AI73" s="361"/>
      <c r="AJ73" s="361"/>
      <c r="AK73" s="361"/>
      <c r="AL73" s="361"/>
      <c r="AM73" s="361"/>
      <c r="AN73" s="361"/>
      <c r="AO73" s="361"/>
      <c r="AP73" s="361"/>
      <c r="AQ73" s="361"/>
      <c r="AR73" s="361"/>
      <c r="AS73" s="361"/>
      <c r="AT73" s="361"/>
      <c r="AU73" s="361"/>
      <c r="AV73" s="361"/>
      <c r="AW73" s="361"/>
      <c r="AX73" s="361"/>
      <c r="AY73" s="361"/>
      <c r="AZ73" s="361"/>
      <c r="BA73" s="361"/>
      <c r="BB73" s="361"/>
      <c r="BC73" s="361"/>
      <c r="BD73" s="361"/>
      <c r="BE73" s="361"/>
      <c r="BF73" s="361"/>
      <c r="BG73" s="361"/>
      <c r="BH73" s="361"/>
      <c r="BI73" s="361"/>
      <c r="BJ73" s="361"/>
      <c r="BK73" s="361"/>
      <c r="BL73" s="412"/>
      <c r="BM73" s="361"/>
      <c r="BN73" s="361"/>
      <c r="BO73" s="361"/>
      <c r="BP73" s="361"/>
      <c r="BQ73" s="361"/>
      <c r="BR73" s="361"/>
      <c r="BS73" s="361"/>
      <c r="BT73" s="361"/>
      <c r="BU73" s="361"/>
      <c r="BV73" s="361"/>
      <c r="BW73" s="361"/>
      <c r="BX73" s="361"/>
      <c r="BY73" s="361"/>
      <c r="BZ73" s="361"/>
      <c r="CA73" s="412"/>
      <c r="CB73" s="361"/>
      <c r="CC73" s="361"/>
      <c r="CD73" s="361"/>
      <c r="CE73" s="413"/>
      <c r="CF73" s="413"/>
      <c r="CG73" s="387"/>
      <c r="CH73" s="361"/>
      <c r="CI73" s="361"/>
      <c r="CJ73" s="361"/>
      <c r="CK73" s="361"/>
      <c r="CL73" s="361"/>
      <c r="CN73" s="361"/>
      <c r="CP73" s="361"/>
      <c r="CR73" s="361"/>
      <c r="CT73" s="361"/>
      <c r="CV73" s="361"/>
      <c r="CX73" s="361"/>
      <c r="CZ73" s="361"/>
      <c r="DB73" s="361"/>
      <c r="DD73" s="361"/>
      <c r="DF73" s="361"/>
      <c r="DH73" s="361"/>
      <c r="DJ73" s="361"/>
      <c r="DL73" s="361"/>
      <c r="DN73" s="361"/>
      <c r="DP73" s="361"/>
      <c r="DR73" s="361"/>
      <c r="DT73" s="361"/>
      <c r="DV73" s="361"/>
      <c r="DX73" s="361"/>
      <c r="DZ73" s="361"/>
      <c r="EB73" s="361"/>
      <c r="ED73" s="361"/>
      <c r="EF73" s="361"/>
      <c r="EH73" s="361"/>
      <c r="EJ73" s="361"/>
      <c r="EL73" s="361"/>
      <c r="EN73" s="361"/>
      <c r="EP73" s="361"/>
      <c r="ER73" s="361"/>
      <c r="ET73" s="361"/>
      <c r="EV73" s="361"/>
      <c r="EX73" s="361"/>
      <c r="EZ73" s="361"/>
      <c r="FB73" s="361"/>
      <c r="FD73" s="361"/>
    </row>
    <row r="74" spans="2:161">
      <c r="B74" s="361">
        <v>1</v>
      </c>
      <c r="C74" s="389" t="s">
        <v>2024</v>
      </c>
      <c r="D74" s="396" t="s">
        <v>3518</v>
      </c>
      <c r="E74" s="397"/>
      <c r="F74" s="398">
        <f t="shared" ref="F74:F105" si="131">(CL74/CM74)*100</f>
        <v>15825.897714907507</v>
      </c>
      <c r="G74" s="398">
        <f t="shared" ref="G74:G105" si="132">(CN74/CO74)*100</f>
        <v>19264.417845484222</v>
      </c>
      <c r="H74" s="398">
        <f t="shared" ref="H74:H105" si="133">(CP74/CQ74)*100</f>
        <v>16510.337323177366</v>
      </c>
      <c r="I74" s="398">
        <f t="shared" ref="I74:I105" si="134">(CR74/CS74)*100</f>
        <v>21810.663764961912</v>
      </c>
      <c r="J74" s="398">
        <f t="shared" ref="J74:J105" si="135">(CT74/CU74)*100</f>
        <v>24800.246609124541</v>
      </c>
      <c r="K74" s="398">
        <f t="shared" ref="K74:K105" si="136">(CV74/CW74)*100</f>
        <v>25230.685527747552</v>
      </c>
      <c r="L74" s="398">
        <f t="shared" ref="L74:L105" si="137">(CX74/CY74)*100</f>
        <v>20397.982062780269</v>
      </c>
      <c r="M74" s="398">
        <f t="shared" ref="M74:M105" si="138">(CZ74/DA74)*100</f>
        <v>23412.404787812837</v>
      </c>
      <c r="N74" s="398">
        <f t="shared" ref="N74:N105" si="139">(DB74/DC74)*100</f>
        <v>18410.228509249184</v>
      </c>
      <c r="O74" s="398">
        <f t="shared" ref="O74:O105" si="140">(DD74/DE74)*100</f>
        <v>20092.491838955386</v>
      </c>
      <c r="P74" s="398">
        <f t="shared" ref="P74:P105" si="141">(DF74/DG74)*100</f>
        <v>17189.336235038085</v>
      </c>
      <c r="Q74" s="398">
        <f t="shared" ref="Q74:Q105" si="142">(DH74/DI74)*100</f>
        <v>10365.614798694232</v>
      </c>
      <c r="R74" s="399"/>
      <c r="S74" s="398">
        <f t="shared" ref="S74:S105" si="143">SUM(F74:Q74)</f>
        <v>233310.30701793314</v>
      </c>
      <c r="T74" s="399"/>
      <c r="U74" s="398">
        <f t="shared" ref="U74:U105" si="144">(DJ74/DK74)*100</f>
        <v>8735.7293868921788</v>
      </c>
      <c r="V74" s="398">
        <f t="shared" ref="V74:V82" si="145">(DL74/DM74)*100</f>
        <v>11547.568710359408</v>
      </c>
      <c r="W74" s="398">
        <f t="shared" ref="W74:W105" si="146">(DN74/DO74)*100</f>
        <v>11097.251585623681</v>
      </c>
      <c r="X74" s="398">
        <f t="shared" ref="X74:X105" si="147">(DP74/DQ74)*100</f>
        <v>9670.0924974306272</v>
      </c>
      <c r="Y74" s="398">
        <f t="shared" ref="Y74:Y105" si="148">(DR74/DS74)*100</f>
        <v>17325.796505652623</v>
      </c>
      <c r="Z74" s="398">
        <f t="shared" ref="Z74:Z105" si="149">(DT74/DU74)*100</f>
        <v>17325</v>
      </c>
      <c r="AA74" s="398">
        <f t="shared" ref="AA74:AA105" si="150">(DV74/DW74)*100</f>
        <v>10915.724563206579</v>
      </c>
      <c r="AB74" s="398">
        <f t="shared" ref="AB74:AB105" si="151">(DX74/DY74)*100</f>
        <v>17614</v>
      </c>
      <c r="AC74" s="398">
        <f t="shared" ref="AC74:AC105" si="152">(DZ74/EA74)*100</f>
        <v>15541</v>
      </c>
      <c r="AD74" s="398">
        <f t="shared" ref="AD74:AD105" si="153">(EB74/EC74)*100</f>
        <v>20343</v>
      </c>
      <c r="AE74" s="398">
        <f t="shared" ref="AE74:AE105" si="154">(ED74/EE74)*100</f>
        <v>14821</v>
      </c>
      <c r="AF74" s="398">
        <f t="shared" ref="AF74:AF105" si="155">(EF74/EG74)*100</f>
        <v>12180</v>
      </c>
      <c r="AG74" s="399"/>
      <c r="AH74" s="398">
        <f t="shared" ref="AH74:AH105" si="156">SUM(U74:AF74)</f>
        <v>167116.16324916508</v>
      </c>
      <c r="AI74" s="399"/>
      <c r="AJ74" s="398">
        <f t="shared" ref="AJ74:AJ105" si="157">(EH74/EI74)*100</f>
        <v>8383</v>
      </c>
      <c r="AK74" s="398">
        <f t="shared" ref="AK74:AK105" si="158">(EJ74/EK74)*100</f>
        <v>11462</v>
      </c>
      <c r="AL74" s="398">
        <f t="shared" ref="AL74:AL105" si="159">(EL74/EM74)*100</f>
        <v>11266</v>
      </c>
      <c r="AM74" s="398">
        <f t="shared" ref="AM74:AM105" si="160">(EN74/EO74)*100</f>
        <v>8943</v>
      </c>
      <c r="AN74" s="398">
        <f t="shared" ref="AN74:AN105" si="161">(EP74/EQ74)*100</f>
        <v>23528</v>
      </c>
      <c r="AO74" s="398">
        <f t="shared" ref="AO74:AO105" si="162">(ER74/ES74)*100</f>
        <v>22238</v>
      </c>
      <c r="AP74" s="398">
        <f t="shared" ref="AP74:AP105" si="163">(ET74/EU74)*100</f>
        <v>20046.248715313464</v>
      </c>
      <c r="AQ74" s="398">
        <f t="shared" ref="AQ74:AQ105" si="164">(EV74/EW74)*100</f>
        <v>23323</v>
      </c>
      <c r="AR74" s="398">
        <f t="shared" ref="AR74:AR105" si="165">(EX74/EY74)*100</f>
        <v>13697.999999999998</v>
      </c>
      <c r="AS74" s="398">
        <f t="shared" ref="AS74:AS105" si="166">(EZ74/FA74)*100</f>
        <v>18385</v>
      </c>
      <c r="AT74" s="398">
        <f t="shared" ref="AT74:AT105" si="167">(FB74/FC74)*100</f>
        <v>18372</v>
      </c>
      <c r="AU74" s="398">
        <f t="shared" ref="AU74:AU105" si="168">(FD74/FE74)*100</f>
        <v>16465</v>
      </c>
      <c r="AV74" s="399"/>
      <c r="AW74" s="398">
        <f t="shared" ref="AW74:AW105" si="169">SUM(AJ74:AU74)</f>
        <v>196109.24871531347</v>
      </c>
      <c r="AX74" s="400"/>
      <c r="AY74" s="401">
        <f t="shared" ref="AY74:BJ95" si="170">(U74-F74)/F74</f>
        <v>-0.44801049872429094</v>
      </c>
      <c r="AZ74" s="401">
        <f t="shared" si="170"/>
        <v>-0.4005752572966394</v>
      </c>
      <c r="BA74" s="401">
        <f t="shared" si="170"/>
        <v>-0.32786039628365105</v>
      </c>
      <c r="BB74" s="401">
        <f t="shared" si="170"/>
        <v>-0.5566346535053508</v>
      </c>
      <c r="BC74" s="401">
        <f t="shared" si="170"/>
        <v>-0.30138612011712446</v>
      </c>
      <c r="BD74" s="401">
        <f t="shared" si="170"/>
        <v>-0.31333613662828308</v>
      </c>
      <c r="BE74" s="401">
        <f t="shared" si="170"/>
        <v>-0.46486252759657776</v>
      </c>
      <c r="BF74" s="401">
        <f t="shared" si="170"/>
        <v>-0.24766378509016534</v>
      </c>
      <c r="BG74" s="401">
        <f t="shared" si="170"/>
        <v>-0.15584969560848749</v>
      </c>
      <c r="BH74" s="401">
        <f t="shared" si="170"/>
        <v>1.2467749796913098E-2</v>
      </c>
      <c r="BI74" s="401">
        <f t="shared" si="170"/>
        <v>-0.13777938849148572</v>
      </c>
      <c r="BJ74" s="401">
        <f t="shared" si="170"/>
        <v>0.17503884106655473</v>
      </c>
      <c r="BL74" s="402">
        <f t="shared" ref="BL74:BL106" si="171">(AH74-S74)/S74</f>
        <v>-0.283717185986473</v>
      </c>
      <c r="BN74" s="401">
        <f t="shared" ref="BN74:BY89" si="172">(AJ74-U74)/U74</f>
        <v>-4.0377783155856863E-2</v>
      </c>
      <c r="BO74" s="401">
        <f t="shared" si="172"/>
        <v>-7.4101061882094624E-3</v>
      </c>
      <c r="BP74" s="401">
        <f t="shared" si="172"/>
        <v>1.5206325014288265E-2</v>
      </c>
      <c r="BQ74" s="401">
        <f t="shared" si="172"/>
        <v>-7.5189818259113639E-2</v>
      </c>
      <c r="BR74" s="401">
        <f t="shared" si="172"/>
        <v>0.35797508601257549</v>
      </c>
      <c r="BS74" s="401">
        <f t="shared" si="172"/>
        <v>0.2835786435786436</v>
      </c>
      <c r="BT74" s="401">
        <f t="shared" si="172"/>
        <v>0.83645607758214846</v>
      </c>
      <c r="BU74" s="401">
        <f t="shared" si="172"/>
        <v>0.32411717951629387</v>
      </c>
      <c r="BV74" s="401">
        <f t="shared" si="172"/>
        <v>-0.11858953735280882</v>
      </c>
      <c r="BW74" s="401">
        <f t="shared" si="172"/>
        <v>-9.6249324091825197E-2</v>
      </c>
      <c r="BX74" s="401">
        <f t="shared" si="172"/>
        <v>0.23959247014371499</v>
      </c>
      <c r="BY74" s="401">
        <f t="shared" si="172"/>
        <v>0.35180623973727421</v>
      </c>
      <c r="CA74" s="402">
        <f t="shared" ref="CA74:CA106" si="173">(AW74-AH74)/AH74</f>
        <v>0.17349061217328565</v>
      </c>
      <c r="CC74" s="401">
        <f t="shared" ref="CC74:CC106" si="174">(AU74-F74)/F74</f>
        <v>4.038331958195826E-2</v>
      </c>
      <c r="CE74" s="403">
        <v>270601</v>
      </c>
      <c r="CF74" s="361"/>
      <c r="CG74" s="387">
        <f t="shared" ref="CG74:CG106" si="175">AW74/CE74</f>
        <v>0.72471738358436766</v>
      </c>
      <c r="CK74" s="404"/>
      <c r="CL74" s="405">
        <v>14544</v>
      </c>
      <c r="CM74" s="406">
        <v>91.9</v>
      </c>
      <c r="CN74" s="405">
        <v>17704</v>
      </c>
      <c r="CO74" s="406">
        <v>91.9</v>
      </c>
      <c r="CP74" s="405">
        <v>15173</v>
      </c>
      <c r="CQ74" s="406">
        <v>91.9</v>
      </c>
      <c r="CR74" s="405">
        <v>20044</v>
      </c>
      <c r="CS74" s="406">
        <v>91.9</v>
      </c>
      <c r="CT74" s="405">
        <v>20113</v>
      </c>
      <c r="CU74" s="406">
        <v>81.099999999999994</v>
      </c>
      <c r="CV74" s="405">
        <v>23187</v>
      </c>
      <c r="CW74" s="406">
        <v>91.9</v>
      </c>
      <c r="CX74" s="405">
        <v>18195</v>
      </c>
      <c r="CY74" s="406">
        <v>89.2</v>
      </c>
      <c r="CZ74" s="405">
        <v>21516</v>
      </c>
      <c r="DA74" s="406">
        <v>91.9</v>
      </c>
      <c r="DB74" s="405">
        <v>16919</v>
      </c>
      <c r="DC74" s="406">
        <v>91.9</v>
      </c>
      <c r="DD74" s="405">
        <v>18465</v>
      </c>
      <c r="DE74" s="406">
        <v>91.9</v>
      </c>
      <c r="DF74" s="405">
        <v>15797</v>
      </c>
      <c r="DG74" s="406">
        <v>91.9</v>
      </c>
      <c r="DH74" s="405">
        <v>9526</v>
      </c>
      <c r="DI74" s="406">
        <v>91.9</v>
      </c>
      <c r="DJ74" s="405">
        <v>8264</v>
      </c>
      <c r="DK74" s="406">
        <v>94.6</v>
      </c>
      <c r="DL74" s="405">
        <v>10924</v>
      </c>
      <c r="DM74" s="406">
        <v>94.6</v>
      </c>
      <c r="DN74" s="405">
        <v>10498</v>
      </c>
      <c r="DO74" s="406">
        <v>94.6</v>
      </c>
      <c r="DP74" s="405">
        <v>9409</v>
      </c>
      <c r="DQ74" s="406">
        <v>97.3</v>
      </c>
      <c r="DR74" s="405">
        <v>16858</v>
      </c>
      <c r="DS74" s="406">
        <v>97.3</v>
      </c>
      <c r="DT74" s="405">
        <v>17325</v>
      </c>
      <c r="DU74" s="406">
        <v>100</v>
      </c>
      <c r="DV74" s="405">
        <v>10621</v>
      </c>
      <c r="DW74" s="406">
        <v>97.3</v>
      </c>
      <c r="DX74" s="405">
        <v>17614</v>
      </c>
      <c r="DY74" s="406">
        <v>100</v>
      </c>
      <c r="DZ74" s="405">
        <v>15541</v>
      </c>
      <c r="EA74" s="406">
        <v>100</v>
      </c>
      <c r="EB74" s="405">
        <v>20343</v>
      </c>
      <c r="EC74" s="406">
        <v>100</v>
      </c>
      <c r="ED74" s="405">
        <v>14821</v>
      </c>
      <c r="EE74" s="406">
        <v>100</v>
      </c>
      <c r="EF74" s="405">
        <v>12180</v>
      </c>
      <c r="EG74" s="406">
        <v>100</v>
      </c>
      <c r="EH74" s="405">
        <v>8383</v>
      </c>
      <c r="EI74" s="406">
        <v>100</v>
      </c>
      <c r="EJ74" s="405">
        <v>11462</v>
      </c>
      <c r="EK74" s="406">
        <v>100</v>
      </c>
      <c r="EL74" s="405">
        <v>11266</v>
      </c>
      <c r="EM74" s="406">
        <v>100</v>
      </c>
      <c r="EN74" s="405">
        <v>8943</v>
      </c>
      <c r="EO74" s="406">
        <v>100</v>
      </c>
      <c r="EP74" s="405">
        <v>23528</v>
      </c>
      <c r="EQ74" s="406">
        <v>100</v>
      </c>
      <c r="ER74" s="405">
        <v>22238</v>
      </c>
      <c r="ES74" s="406">
        <v>100</v>
      </c>
      <c r="ET74" s="405">
        <v>19505</v>
      </c>
      <c r="EU74" s="406">
        <v>97.3</v>
      </c>
      <c r="EV74" s="405">
        <v>23323</v>
      </c>
      <c r="EW74" s="406">
        <v>100</v>
      </c>
      <c r="EX74" s="405">
        <v>13698</v>
      </c>
      <c r="EY74" s="406">
        <v>100</v>
      </c>
      <c r="EZ74" s="405">
        <v>18385</v>
      </c>
      <c r="FA74" s="406">
        <v>100</v>
      </c>
      <c r="FB74" s="405">
        <v>18372</v>
      </c>
      <c r="FC74" s="406">
        <v>100</v>
      </c>
      <c r="FD74" s="405">
        <v>16465</v>
      </c>
      <c r="FE74" s="406">
        <v>100</v>
      </c>
    </row>
    <row r="75" spans="2:161">
      <c r="B75" s="361">
        <f>B74+1</f>
        <v>2</v>
      </c>
      <c r="C75" s="389" t="s">
        <v>2024</v>
      </c>
      <c r="D75" s="396" t="s">
        <v>3519</v>
      </c>
      <c r="E75" s="397"/>
      <c r="F75" s="398">
        <f t="shared" si="131"/>
        <v>8971.1884753901559</v>
      </c>
      <c r="G75" s="398">
        <f t="shared" si="132"/>
        <v>9857.1428571428569</v>
      </c>
      <c r="H75" s="398">
        <f t="shared" si="133"/>
        <v>9223.8470191226079</v>
      </c>
      <c r="I75" s="398">
        <f t="shared" si="134"/>
        <v>14176.602924634421</v>
      </c>
      <c r="J75" s="398">
        <f t="shared" si="135"/>
        <v>14823.397075365579</v>
      </c>
      <c r="K75" s="398">
        <f t="shared" si="136"/>
        <v>12336.332958380201</v>
      </c>
      <c r="L75" s="398">
        <f t="shared" si="137"/>
        <v>9764.9043869516299</v>
      </c>
      <c r="M75" s="398">
        <f t="shared" si="138"/>
        <v>14312.710911136108</v>
      </c>
      <c r="N75" s="398">
        <f t="shared" si="139"/>
        <v>11890.888638920134</v>
      </c>
      <c r="O75" s="398">
        <f t="shared" si="140"/>
        <v>11443.194600674915</v>
      </c>
      <c r="P75" s="398">
        <f t="shared" si="141"/>
        <v>14542.182227221596</v>
      </c>
      <c r="Q75" s="398">
        <f t="shared" si="142"/>
        <v>8501.8007202881145</v>
      </c>
      <c r="R75" s="399"/>
      <c r="S75" s="398">
        <f t="shared" si="143"/>
        <v>139844.19279522836</v>
      </c>
      <c r="T75" s="399"/>
      <c r="U75" s="398">
        <f t="shared" si="144"/>
        <v>9704.1619797525309</v>
      </c>
      <c r="V75" s="398">
        <f t="shared" si="145"/>
        <v>12471.316085489314</v>
      </c>
      <c r="W75" s="398">
        <f t="shared" si="146"/>
        <v>11287.964004499438</v>
      </c>
      <c r="X75" s="398">
        <f t="shared" si="147"/>
        <v>11829.021372328458</v>
      </c>
      <c r="Y75" s="398">
        <f t="shared" si="148"/>
        <v>15215.973003374578</v>
      </c>
      <c r="Z75" s="398">
        <f t="shared" si="149"/>
        <v>16277.840269966253</v>
      </c>
      <c r="AA75" s="398">
        <f t="shared" si="150"/>
        <v>8593.9257592800896</v>
      </c>
      <c r="AB75" s="398">
        <f t="shared" si="151"/>
        <v>12886.389201349832</v>
      </c>
      <c r="AC75" s="398">
        <f t="shared" si="152"/>
        <v>9244.0944881889754</v>
      </c>
      <c r="AD75" s="398">
        <f t="shared" si="153"/>
        <v>13805.399325084363</v>
      </c>
      <c r="AE75" s="398">
        <f t="shared" si="154"/>
        <v>11788.526434195725</v>
      </c>
      <c r="AF75" s="398">
        <f t="shared" si="155"/>
        <v>9692.9133858267705</v>
      </c>
      <c r="AG75" s="399"/>
      <c r="AH75" s="398">
        <f t="shared" si="156"/>
        <v>142797.52530933631</v>
      </c>
      <c r="AI75" s="399"/>
      <c r="AJ75" s="398">
        <f t="shared" si="157"/>
        <v>10301.462317210349</v>
      </c>
      <c r="AK75" s="398">
        <f t="shared" si="158"/>
        <v>8160.8548931383566</v>
      </c>
      <c r="AL75" s="398">
        <f t="shared" si="159"/>
        <v>10365.579302587175</v>
      </c>
      <c r="AM75" s="398">
        <f t="shared" si="160"/>
        <v>6358.8301462317204</v>
      </c>
      <c r="AN75" s="398">
        <f t="shared" si="161"/>
        <v>10694.038245219348</v>
      </c>
      <c r="AO75" s="398">
        <f t="shared" si="162"/>
        <v>7776.1529808773903</v>
      </c>
      <c r="AP75" s="398">
        <f t="shared" si="163"/>
        <v>2496</v>
      </c>
      <c r="AQ75" s="398">
        <f t="shared" si="164"/>
        <v>7262</v>
      </c>
      <c r="AR75" s="398">
        <f t="shared" si="165"/>
        <v>6055</v>
      </c>
      <c r="AS75" s="398">
        <f t="shared" si="166"/>
        <v>6545</v>
      </c>
      <c r="AT75" s="398">
        <f t="shared" si="167"/>
        <v>7547</v>
      </c>
      <c r="AU75" s="398">
        <f t="shared" si="168"/>
        <v>5975</v>
      </c>
      <c r="AV75" s="399"/>
      <c r="AW75" s="398">
        <f t="shared" si="169"/>
        <v>89536.917885264338</v>
      </c>
      <c r="AX75" s="400"/>
      <c r="AY75" s="401">
        <f t="shared" si="170"/>
        <v>8.1703054882089982E-2</v>
      </c>
      <c r="AZ75" s="401">
        <f t="shared" si="170"/>
        <v>0.26520597968732174</v>
      </c>
      <c r="BA75" s="401">
        <f t="shared" si="170"/>
        <v>0.22378048780487828</v>
      </c>
      <c r="BB75" s="401">
        <f t="shared" si="170"/>
        <v>-0.16559549313655486</v>
      </c>
      <c r="BC75" s="401">
        <f t="shared" si="170"/>
        <v>2.6483533161329481E-2</v>
      </c>
      <c r="BD75" s="401">
        <f t="shared" si="170"/>
        <v>0.31950396644478901</v>
      </c>
      <c r="BE75" s="401">
        <f t="shared" si="170"/>
        <v>-0.11991706024651533</v>
      </c>
      <c r="BF75" s="401">
        <f t="shared" si="170"/>
        <v>-9.9654196793461144E-2</v>
      </c>
      <c r="BG75" s="401">
        <f t="shared" si="170"/>
        <v>-0.22259010500425697</v>
      </c>
      <c r="BH75" s="401">
        <f t="shared" si="170"/>
        <v>0.20642878207018575</v>
      </c>
      <c r="BI75" s="401">
        <f t="shared" si="170"/>
        <v>-0.18935643564356436</v>
      </c>
      <c r="BJ75" s="401">
        <f t="shared" si="170"/>
        <v>0.1401012214619741</v>
      </c>
      <c r="BL75" s="402">
        <f t="shared" si="171"/>
        <v>2.111873546606596E-2</v>
      </c>
      <c r="BN75" s="401">
        <f t="shared" si="172"/>
        <v>6.1550944708473464E-2</v>
      </c>
      <c r="BO75" s="401">
        <f t="shared" si="172"/>
        <v>-0.34563001713718777</v>
      </c>
      <c r="BP75" s="401">
        <f t="shared" si="172"/>
        <v>-8.1714000996512326E-2</v>
      </c>
      <c r="BQ75" s="401">
        <f t="shared" si="172"/>
        <v>-0.46243818942563714</v>
      </c>
      <c r="BR75" s="401">
        <f t="shared" si="172"/>
        <v>-0.29718341095586603</v>
      </c>
      <c r="BS75" s="401">
        <f t="shared" si="172"/>
        <v>-0.52228595121277033</v>
      </c>
      <c r="BT75" s="401">
        <f t="shared" si="172"/>
        <v>-0.70956230366492146</v>
      </c>
      <c r="BU75" s="401">
        <f t="shared" si="172"/>
        <v>-0.4364596717877095</v>
      </c>
      <c r="BV75" s="401">
        <f t="shared" si="172"/>
        <v>-0.3449872231686541</v>
      </c>
      <c r="BW75" s="401">
        <f t="shared" si="172"/>
        <v>-0.52591012792308311</v>
      </c>
      <c r="BX75" s="401">
        <f t="shared" si="172"/>
        <v>-0.3598012404580152</v>
      </c>
      <c r="BY75" s="401">
        <f t="shared" si="172"/>
        <v>-0.38357026807473593</v>
      </c>
      <c r="CA75" s="402">
        <f t="shared" si="173"/>
        <v>-0.37297990499972422</v>
      </c>
      <c r="CC75" s="401">
        <f t="shared" si="174"/>
        <v>-0.33397899103439044</v>
      </c>
      <c r="CE75" s="403">
        <v>208439</v>
      </c>
      <c r="CF75" s="361"/>
      <c r="CG75" s="387">
        <f t="shared" si="175"/>
        <v>0.42955933335539098</v>
      </c>
      <c r="CK75" s="404"/>
      <c r="CL75" s="405">
        <v>7473</v>
      </c>
      <c r="CM75" s="406">
        <v>83.3</v>
      </c>
      <c r="CN75" s="405">
        <v>8763</v>
      </c>
      <c r="CO75" s="406">
        <v>88.9</v>
      </c>
      <c r="CP75" s="405">
        <v>8200</v>
      </c>
      <c r="CQ75" s="406">
        <v>88.9</v>
      </c>
      <c r="CR75" s="405">
        <v>12603</v>
      </c>
      <c r="CS75" s="406">
        <v>88.9</v>
      </c>
      <c r="CT75" s="405">
        <v>13178</v>
      </c>
      <c r="CU75" s="406">
        <v>88.9</v>
      </c>
      <c r="CV75" s="405">
        <v>10967</v>
      </c>
      <c r="CW75" s="406">
        <v>88.9</v>
      </c>
      <c r="CX75" s="405">
        <v>8681</v>
      </c>
      <c r="CY75" s="406">
        <v>88.9</v>
      </c>
      <c r="CZ75" s="405">
        <v>12724</v>
      </c>
      <c r="DA75" s="406">
        <v>88.9</v>
      </c>
      <c r="DB75" s="405">
        <v>10571</v>
      </c>
      <c r="DC75" s="406">
        <v>88.9</v>
      </c>
      <c r="DD75" s="405">
        <v>10173</v>
      </c>
      <c r="DE75" s="406">
        <v>88.9</v>
      </c>
      <c r="DF75" s="405">
        <v>12928</v>
      </c>
      <c r="DG75" s="406">
        <v>88.9</v>
      </c>
      <c r="DH75" s="405">
        <v>7082</v>
      </c>
      <c r="DI75" s="406">
        <v>83.3</v>
      </c>
      <c r="DJ75" s="405">
        <v>8627</v>
      </c>
      <c r="DK75" s="406">
        <v>88.9</v>
      </c>
      <c r="DL75" s="405">
        <v>11087</v>
      </c>
      <c r="DM75" s="406">
        <v>88.9</v>
      </c>
      <c r="DN75" s="405">
        <v>10035</v>
      </c>
      <c r="DO75" s="406">
        <v>88.9</v>
      </c>
      <c r="DP75" s="405">
        <v>10516</v>
      </c>
      <c r="DQ75" s="406">
        <v>88.9</v>
      </c>
      <c r="DR75" s="405">
        <v>13527</v>
      </c>
      <c r="DS75" s="406">
        <v>88.9</v>
      </c>
      <c r="DT75" s="405">
        <v>14471</v>
      </c>
      <c r="DU75" s="406">
        <v>88.9</v>
      </c>
      <c r="DV75" s="405">
        <v>7640</v>
      </c>
      <c r="DW75" s="406">
        <v>88.9</v>
      </c>
      <c r="DX75" s="405">
        <v>11456</v>
      </c>
      <c r="DY75" s="406">
        <v>88.9</v>
      </c>
      <c r="DZ75" s="405">
        <v>8218</v>
      </c>
      <c r="EA75" s="406">
        <v>88.9</v>
      </c>
      <c r="EB75" s="405">
        <v>12273</v>
      </c>
      <c r="EC75" s="406">
        <v>88.9</v>
      </c>
      <c r="ED75" s="405">
        <v>10480</v>
      </c>
      <c r="EE75" s="406">
        <v>88.9</v>
      </c>
      <c r="EF75" s="405">
        <v>8617</v>
      </c>
      <c r="EG75" s="406">
        <v>88.9</v>
      </c>
      <c r="EH75" s="405">
        <v>9158</v>
      </c>
      <c r="EI75" s="406">
        <v>88.9</v>
      </c>
      <c r="EJ75" s="405">
        <v>7255</v>
      </c>
      <c r="EK75" s="406">
        <v>88.9</v>
      </c>
      <c r="EL75" s="405">
        <v>9215</v>
      </c>
      <c r="EM75" s="406">
        <v>88.9</v>
      </c>
      <c r="EN75" s="405">
        <v>5653</v>
      </c>
      <c r="EO75" s="406">
        <v>88.9</v>
      </c>
      <c r="EP75" s="405">
        <v>9507</v>
      </c>
      <c r="EQ75" s="406">
        <v>88.9</v>
      </c>
      <c r="ER75" s="405">
        <v>6913</v>
      </c>
      <c r="ES75" s="406">
        <v>88.9</v>
      </c>
      <c r="ET75" s="405">
        <v>2496</v>
      </c>
      <c r="EU75" s="406">
        <v>100</v>
      </c>
      <c r="EV75" s="405">
        <v>7262</v>
      </c>
      <c r="EW75" s="406">
        <v>100</v>
      </c>
      <c r="EX75" s="405">
        <v>6055</v>
      </c>
      <c r="EY75" s="406">
        <v>100</v>
      </c>
      <c r="EZ75" s="405">
        <v>6545</v>
      </c>
      <c r="FA75" s="406">
        <v>100</v>
      </c>
      <c r="FB75" s="405">
        <v>7547</v>
      </c>
      <c r="FC75" s="406">
        <v>100</v>
      </c>
      <c r="FD75" s="405">
        <v>5975</v>
      </c>
      <c r="FE75" s="406">
        <v>100</v>
      </c>
    </row>
    <row r="76" spans="2:161">
      <c r="B76" s="361">
        <f t="shared" ref="B76:B105" si="176">B75+1</f>
        <v>3</v>
      </c>
      <c r="C76" s="389" t="s">
        <v>2024</v>
      </c>
      <c r="D76" s="396" t="s">
        <v>3520</v>
      </c>
      <c r="E76" s="397"/>
      <c r="F76" s="398">
        <f t="shared" si="131"/>
        <v>8698.9619377162635</v>
      </c>
      <c r="G76" s="398">
        <f t="shared" si="132"/>
        <v>8405.9976931949259</v>
      </c>
      <c r="H76" s="398">
        <f t="shared" si="133"/>
        <v>6770.9999999999991</v>
      </c>
      <c r="I76" s="398">
        <f t="shared" si="134"/>
        <v>9525</v>
      </c>
      <c r="J76" s="398">
        <f t="shared" si="135"/>
        <v>14849.93178717599</v>
      </c>
      <c r="K76" s="398">
        <f t="shared" si="136"/>
        <v>8555</v>
      </c>
      <c r="L76" s="398">
        <f t="shared" si="137"/>
        <v>9729</v>
      </c>
      <c r="M76" s="398">
        <f t="shared" si="138"/>
        <v>8879</v>
      </c>
      <c r="N76" s="398">
        <f t="shared" si="139"/>
        <v>7263</v>
      </c>
      <c r="O76" s="398">
        <f t="shared" si="140"/>
        <v>6337</v>
      </c>
      <c r="P76" s="398">
        <f t="shared" si="141"/>
        <v>7256</v>
      </c>
      <c r="Q76" s="398">
        <f t="shared" si="142"/>
        <v>6272.2400857449084</v>
      </c>
      <c r="R76" s="399"/>
      <c r="S76" s="398">
        <f t="shared" si="143"/>
        <v>102542.13150383209</v>
      </c>
      <c r="T76" s="399"/>
      <c r="U76" s="398">
        <f t="shared" si="144"/>
        <v>6594</v>
      </c>
      <c r="V76" s="398">
        <f t="shared" si="145"/>
        <v>5301</v>
      </c>
      <c r="W76" s="398">
        <f t="shared" si="146"/>
        <v>4982</v>
      </c>
      <c r="X76" s="398">
        <f t="shared" si="147"/>
        <v>4032</v>
      </c>
      <c r="Y76" s="398">
        <f t="shared" si="148"/>
        <v>8644</v>
      </c>
      <c r="Z76" s="398">
        <f t="shared" si="149"/>
        <v>5930</v>
      </c>
      <c r="AA76" s="398">
        <f t="shared" si="150"/>
        <v>4817</v>
      </c>
      <c r="AB76" s="398">
        <f t="shared" si="151"/>
        <v>4184</v>
      </c>
      <c r="AC76" s="398">
        <f t="shared" si="152"/>
        <v>4018</v>
      </c>
      <c r="AD76" s="398">
        <f t="shared" si="153"/>
        <v>3884.0000000000005</v>
      </c>
      <c r="AE76" s="398">
        <f t="shared" si="154"/>
        <v>2997</v>
      </c>
      <c r="AF76" s="398">
        <f t="shared" si="155"/>
        <v>2940</v>
      </c>
      <c r="AG76" s="399"/>
      <c r="AH76" s="398">
        <f t="shared" si="156"/>
        <v>58323</v>
      </c>
      <c r="AI76" s="399"/>
      <c r="AJ76" s="398">
        <f t="shared" si="157"/>
        <v>2812</v>
      </c>
      <c r="AK76" s="398">
        <f t="shared" si="158"/>
        <v>2531</v>
      </c>
      <c r="AL76" s="398">
        <f t="shared" si="159"/>
        <v>3369</v>
      </c>
      <c r="AM76" s="398">
        <f t="shared" si="160"/>
        <v>4036</v>
      </c>
      <c r="AN76" s="398">
        <f t="shared" si="161"/>
        <v>6074</v>
      </c>
      <c r="AO76" s="398">
        <f t="shared" si="162"/>
        <v>6125</v>
      </c>
      <c r="AP76" s="398">
        <f t="shared" si="163"/>
        <v>6967.7047289504035</v>
      </c>
      <c r="AQ76" s="398">
        <f t="shared" si="164"/>
        <v>3414</v>
      </c>
      <c r="AR76" s="398">
        <f t="shared" si="165"/>
        <v>3552.0000000000005</v>
      </c>
      <c r="AS76" s="398">
        <f t="shared" si="166"/>
        <v>3279.9999999999995</v>
      </c>
      <c r="AT76" s="398">
        <f t="shared" si="167"/>
        <v>3883</v>
      </c>
      <c r="AU76" s="398">
        <f t="shared" si="168"/>
        <v>2822</v>
      </c>
      <c r="AV76" s="399"/>
      <c r="AW76" s="398">
        <f t="shared" si="169"/>
        <v>48865.704728950404</v>
      </c>
      <c r="AX76" s="400"/>
      <c r="AY76" s="401">
        <f t="shared" si="170"/>
        <v>-0.24197852028639621</v>
      </c>
      <c r="AZ76" s="401">
        <f t="shared" si="170"/>
        <v>-0.36937884193194298</v>
      </c>
      <c r="BA76" s="401">
        <f t="shared" si="170"/>
        <v>-0.26421503470683788</v>
      </c>
      <c r="BB76" s="401">
        <f t="shared" si="170"/>
        <v>-0.57669291338582673</v>
      </c>
      <c r="BC76" s="401">
        <f t="shared" si="170"/>
        <v>-0.4179097841065687</v>
      </c>
      <c r="BD76" s="401">
        <f t="shared" si="170"/>
        <v>-0.30683810637054354</v>
      </c>
      <c r="BE76" s="401">
        <f t="shared" si="170"/>
        <v>-0.5048823106177408</v>
      </c>
      <c r="BF76" s="401">
        <f t="shared" si="170"/>
        <v>-0.52877576303637797</v>
      </c>
      <c r="BG76" s="401">
        <f t="shared" si="170"/>
        <v>-0.44678507503786313</v>
      </c>
      <c r="BH76" s="401">
        <f t="shared" si="170"/>
        <v>-0.38709168376203246</v>
      </c>
      <c r="BI76" s="401">
        <f t="shared" si="170"/>
        <v>-0.58696251378169795</v>
      </c>
      <c r="BJ76" s="401">
        <f t="shared" si="170"/>
        <v>-0.531267942583732</v>
      </c>
      <c r="BL76" s="402">
        <f t="shared" si="171"/>
        <v>-0.43122890908679407</v>
      </c>
      <c r="BN76" s="401">
        <f t="shared" si="172"/>
        <v>-0.57355171367910218</v>
      </c>
      <c r="BO76" s="401">
        <f t="shared" si="172"/>
        <v>-0.52254291643086215</v>
      </c>
      <c r="BP76" s="401">
        <f t="shared" si="172"/>
        <v>-0.32376555600160578</v>
      </c>
      <c r="BQ76" s="401">
        <f t="shared" si="172"/>
        <v>9.9206349206349201E-4</v>
      </c>
      <c r="BR76" s="401">
        <f t="shared" si="172"/>
        <v>-0.29731605738084221</v>
      </c>
      <c r="BS76" s="401">
        <f t="shared" si="172"/>
        <v>3.2883642495784147E-2</v>
      </c>
      <c r="BT76" s="401">
        <f t="shared" si="172"/>
        <v>0.44648219409391809</v>
      </c>
      <c r="BU76" s="401">
        <f t="shared" si="172"/>
        <v>-0.18403441682600383</v>
      </c>
      <c r="BV76" s="401">
        <f t="shared" si="172"/>
        <v>-0.11597809855649566</v>
      </c>
      <c r="BW76" s="401">
        <f t="shared" si="172"/>
        <v>-0.15550978372811555</v>
      </c>
      <c r="BX76" s="401">
        <f t="shared" si="172"/>
        <v>0.29562896229562896</v>
      </c>
      <c r="BY76" s="401">
        <f t="shared" si="172"/>
        <v>-4.0136054421768708E-2</v>
      </c>
      <c r="CA76" s="402">
        <f t="shared" si="173"/>
        <v>-0.1621537861744011</v>
      </c>
      <c r="CC76" s="401">
        <f t="shared" si="174"/>
        <v>-0.6755934765314241</v>
      </c>
      <c r="CE76" s="403">
        <v>211683</v>
      </c>
      <c r="CF76" s="361"/>
      <c r="CG76" s="387">
        <f t="shared" si="175"/>
        <v>0.23084378400225999</v>
      </c>
      <c r="CK76" s="404"/>
      <c r="CL76" s="405">
        <v>7542</v>
      </c>
      <c r="CM76" s="406">
        <v>86.7</v>
      </c>
      <c r="CN76" s="405">
        <v>7288</v>
      </c>
      <c r="CO76" s="406">
        <v>86.7</v>
      </c>
      <c r="CP76" s="405">
        <v>6771</v>
      </c>
      <c r="CQ76" s="406">
        <v>100</v>
      </c>
      <c r="CR76" s="405">
        <v>9525</v>
      </c>
      <c r="CS76" s="406">
        <v>100</v>
      </c>
      <c r="CT76" s="405">
        <v>10885</v>
      </c>
      <c r="CU76" s="406">
        <v>73.3</v>
      </c>
      <c r="CV76" s="405">
        <v>8555</v>
      </c>
      <c r="CW76" s="406">
        <v>100</v>
      </c>
      <c r="CX76" s="405">
        <v>9729</v>
      </c>
      <c r="CY76" s="406">
        <v>100</v>
      </c>
      <c r="CZ76" s="405">
        <v>8879</v>
      </c>
      <c r="DA76" s="406">
        <v>100</v>
      </c>
      <c r="DB76" s="405">
        <v>7263</v>
      </c>
      <c r="DC76" s="406">
        <v>100</v>
      </c>
      <c r="DD76" s="405">
        <v>6337</v>
      </c>
      <c r="DE76" s="406">
        <v>100</v>
      </c>
      <c r="DF76" s="405">
        <v>7256</v>
      </c>
      <c r="DG76" s="406">
        <v>100</v>
      </c>
      <c r="DH76" s="405">
        <v>5852</v>
      </c>
      <c r="DI76" s="406">
        <v>93.3</v>
      </c>
      <c r="DJ76" s="405">
        <v>6594</v>
      </c>
      <c r="DK76" s="406">
        <v>100</v>
      </c>
      <c r="DL76" s="405">
        <v>5301</v>
      </c>
      <c r="DM76" s="406">
        <v>100</v>
      </c>
      <c r="DN76" s="405">
        <v>4982</v>
      </c>
      <c r="DO76" s="406">
        <v>100</v>
      </c>
      <c r="DP76" s="405">
        <v>4032</v>
      </c>
      <c r="DQ76" s="406">
        <v>100</v>
      </c>
      <c r="DR76" s="405">
        <v>8644</v>
      </c>
      <c r="DS76" s="406">
        <v>100</v>
      </c>
      <c r="DT76" s="405">
        <v>5930</v>
      </c>
      <c r="DU76" s="406">
        <v>100</v>
      </c>
      <c r="DV76" s="405">
        <v>4817</v>
      </c>
      <c r="DW76" s="406">
        <v>100</v>
      </c>
      <c r="DX76" s="405">
        <v>4184</v>
      </c>
      <c r="DY76" s="406">
        <v>100</v>
      </c>
      <c r="DZ76" s="405">
        <v>4018</v>
      </c>
      <c r="EA76" s="406">
        <v>100</v>
      </c>
      <c r="EB76" s="405">
        <v>3884</v>
      </c>
      <c r="EC76" s="406">
        <v>100</v>
      </c>
      <c r="ED76" s="405">
        <v>2997</v>
      </c>
      <c r="EE76" s="406">
        <v>100</v>
      </c>
      <c r="EF76" s="405">
        <v>2940</v>
      </c>
      <c r="EG76" s="406">
        <v>100</v>
      </c>
      <c r="EH76" s="405">
        <v>2812</v>
      </c>
      <c r="EI76" s="406">
        <v>100</v>
      </c>
      <c r="EJ76" s="405">
        <v>2531</v>
      </c>
      <c r="EK76" s="406">
        <v>100</v>
      </c>
      <c r="EL76" s="405">
        <v>3369</v>
      </c>
      <c r="EM76" s="406">
        <v>100</v>
      </c>
      <c r="EN76" s="405">
        <v>4036</v>
      </c>
      <c r="EO76" s="406">
        <v>100</v>
      </c>
      <c r="EP76" s="405">
        <v>6074</v>
      </c>
      <c r="EQ76" s="406">
        <v>100</v>
      </c>
      <c r="ER76" s="405">
        <v>6125</v>
      </c>
      <c r="ES76" s="406">
        <v>100</v>
      </c>
      <c r="ET76" s="405">
        <v>6041</v>
      </c>
      <c r="EU76" s="406">
        <v>86.7</v>
      </c>
      <c r="EV76" s="405">
        <v>3414</v>
      </c>
      <c r="EW76" s="406">
        <v>100</v>
      </c>
      <c r="EX76" s="405">
        <v>3552</v>
      </c>
      <c r="EY76" s="406">
        <v>100</v>
      </c>
      <c r="EZ76" s="405">
        <v>3280</v>
      </c>
      <c r="FA76" s="406">
        <v>100</v>
      </c>
      <c r="FB76" s="405">
        <v>3883</v>
      </c>
      <c r="FC76" s="406">
        <v>100</v>
      </c>
      <c r="FD76" s="405">
        <v>2822</v>
      </c>
      <c r="FE76" s="406">
        <v>100</v>
      </c>
    </row>
    <row r="77" spans="2:161">
      <c r="B77" s="361">
        <f t="shared" si="176"/>
        <v>4</v>
      </c>
      <c r="C77" s="389" t="s">
        <v>2024</v>
      </c>
      <c r="D77" s="396" t="s">
        <v>3521</v>
      </c>
      <c r="E77" s="397"/>
      <c r="F77" s="398">
        <f t="shared" si="131"/>
        <v>17351.111111111113</v>
      </c>
      <c r="G77" s="398">
        <f t="shared" si="132"/>
        <v>17290.909090909092</v>
      </c>
      <c r="H77" s="398">
        <f t="shared" si="133"/>
        <v>18094.565217391304</v>
      </c>
      <c r="I77" s="398">
        <f t="shared" si="134"/>
        <v>20586.666666666668</v>
      </c>
      <c r="J77" s="398">
        <f t="shared" si="135"/>
        <v>23743.75</v>
      </c>
      <c r="K77" s="398">
        <f t="shared" si="136"/>
        <v>23388.541666666664</v>
      </c>
      <c r="L77" s="398">
        <f t="shared" si="137"/>
        <v>20790</v>
      </c>
      <c r="M77" s="398">
        <f t="shared" si="138"/>
        <v>18455.102040816324</v>
      </c>
      <c r="N77" s="398">
        <f t="shared" si="139"/>
        <v>17971.276595744679</v>
      </c>
      <c r="O77" s="398">
        <f t="shared" si="140"/>
        <v>17122.448979591838</v>
      </c>
      <c r="P77" s="398">
        <f t="shared" si="141"/>
        <v>19800</v>
      </c>
      <c r="Q77" s="398">
        <f t="shared" si="142"/>
        <v>12819.565217391304</v>
      </c>
      <c r="R77" s="399"/>
      <c r="S77" s="398">
        <f t="shared" si="143"/>
        <v>227413.936586289</v>
      </c>
      <c r="T77" s="399"/>
      <c r="U77" s="398">
        <f t="shared" si="144"/>
        <v>15867.346938775509</v>
      </c>
      <c r="V77" s="398">
        <f t="shared" si="145"/>
        <v>17460.204081632655</v>
      </c>
      <c r="W77" s="398">
        <f t="shared" si="146"/>
        <v>16965.625</v>
      </c>
      <c r="X77" s="398">
        <f t="shared" si="147"/>
        <v>17707.446808510638</v>
      </c>
      <c r="Y77" s="398">
        <f t="shared" si="148"/>
        <v>19548.936170212768</v>
      </c>
      <c r="Z77" s="398">
        <f t="shared" si="149"/>
        <v>21191.489361702126</v>
      </c>
      <c r="AA77" s="398">
        <f t="shared" si="150"/>
        <v>19255</v>
      </c>
      <c r="AB77" s="398">
        <f t="shared" si="151"/>
        <v>18083</v>
      </c>
      <c r="AC77" s="398">
        <f t="shared" si="152"/>
        <v>18294</v>
      </c>
      <c r="AD77" s="398">
        <f t="shared" si="153"/>
        <v>19692</v>
      </c>
      <c r="AE77" s="398">
        <f t="shared" si="154"/>
        <v>19194</v>
      </c>
      <c r="AF77" s="398">
        <f t="shared" si="155"/>
        <v>18584</v>
      </c>
      <c r="AG77" s="399"/>
      <c r="AH77" s="398">
        <f t="shared" si="156"/>
        <v>221843.04836083369</v>
      </c>
      <c r="AI77" s="399"/>
      <c r="AJ77" s="398">
        <f t="shared" si="157"/>
        <v>18095</v>
      </c>
      <c r="AK77" s="398">
        <f t="shared" si="158"/>
        <v>17353</v>
      </c>
      <c r="AL77" s="398">
        <f t="shared" si="159"/>
        <v>18864</v>
      </c>
      <c r="AM77" s="398">
        <f t="shared" si="160"/>
        <v>14953</v>
      </c>
      <c r="AN77" s="398">
        <f t="shared" si="161"/>
        <v>16178</v>
      </c>
      <c r="AO77" s="398">
        <f t="shared" si="162"/>
        <v>12545</v>
      </c>
      <c r="AP77" s="398">
        <f t="shared" si="163"/>
        <v>16043.75</v>
      </c>
      <c r="AQ77" s="398">
        <f t="shared" si="164"/>
        <v>11264.285714285714</v>
      </c>
      <c r="AR77" s="398">
        <f t="shared" si="165"/>
        <v>12936.734693877552</v>
      </c>
      <c r="AS77" s="398">
        <f t="shared" si="166"/>
        <v>7061.458333333333</v>
      </c>
      <c r="AT77" s="398">
        <f t="shared" si="167"/>
        <v>10362.5</v>
      </c>
      <c r="AU77" s="398">
        <f t="shared" si="168"/>
        <v>11411.702127659575</v>
      </c>
      <c r="AV77" s="399"/>
      <c r="AW77" s="398">
        <f t="shared" si="169"/>
        <v>167068.43086915617</v>
      </c>
      <c r="AX77" s="400"/>
      <c r="AY77" s="401">
        <f t="shared" si="170"/>
        <v>-8.5514072432251786E-2</v>
      </c>
      <c r="AZ77" s="401">
        <f t="shared" si="170"/>
        <v>9.7909826391124975E-3</v>
      </c>
      <c r="BA77" s="401">
        <f t="shared" si="170"/>
        <v>-6.239112152339759E-2</v>
      </c>
      <c r="BB77" s="401">
        <f t="shared" si="170"/>
        <v>-0.1398584775658693</v>
      </c>
      <c r="BC77" s="401">
        <f t="shared" si="170"/>
        <v>-0.1766702323679803</v>
      </c>
      <c r="BD77" s="401">
        <f t="shared" si="170"/>
        <v>-9.3937122556716546E-2</v>
      </c>
      <c r="BE77" s="401">
        <f t="shared" si="170"/>
        <v>-7.3833573833573835E-2</v>
      </c>
      <c r="BF77" s="401">
        <f t="shared" si="170"/>
        <v>-2.0162556673670107E-2</v>
      </c>
      <c r="BG77" s="401">
        <f t="shared" si="170"/>
        <v>1.7957733972651494E-2</v>
      </c>
      <c r="BH77" s="401">
        <f t="shared" si="170"/>
        <v>0.15006912991656726</v>
      </c>
      <c r="BI77" s="401">
        <f t="shared" si="170"/>
        <v>-3.0606060606060605E-2</v>
      </c>
      <c r="BJ77" s="401">
        <f t="shared" si="170"/>
        <v>0.44965914871968804</v>
      </c>
      <c r="BL77" s="402">
        <f t="shared" si="171"/>
        <v>-2.4496687885887363E-2</v>
      </c>
      <c r="BN77" s="401">
        <f t="shared" si="172"/>
        <v>0.14039228295819947</v>
      </c>
      <c r="BO77" s="401">
        <f t="shared" si="172"/>
        <v>-6.1399099994157071E-3</v>
      </c>
      <c r="BP77" s="401">
        <f t="shared" si="172"/>
        <v>0.11189537668078836</v>
      </c>
      <c r="BQ77" s="401">
        <f t="shared" si="172"/>
        <v>-0.15555301892460197</v>
      </c>
      <c r="BR77" s="401">
        <f t="shared" si="172"/>
        <v>-0.17243578580757518</v>
      </c>
      <c r="BS77" s="401">
        <f t="shared" si="172"/>
        <v>-0.40801706827309231</v>
      </c>
      <c r="BT77" s="401">
        <f t="shared" si="172"/>
        <v>-0.16677486367177358</v>
      </c>
      <c r="BU77" s="401">
        <f t="shared" si="172"/>
        <v>-0.37707870849495584</v>
      </c>
      <c r="BV77" s="401">
        <f t="shared" si="172"/>
        <v>-0.29284275205654575</v>
      </c>
      <c r="BW77" s="401">
        <f t="shared" si="172"/>
        <v>-0.64140471595910364</v>
      </c>
      <c r="BX77" s="401">
        <f t="shared" si="172"/>
        <v>-0.46011774512868603</v>
      </c>
      <c r="BY77" s="401">
        <f t="shared" si="172"/>
        <v>-0.38593940337604526</v>
      </c>
      <c r="CA77" s="402">
        <f t="shared" si="173"/>
        <v>-0.24690707189789932</v>
      </c>
      <c r="CC77" s="401">
        <f t="shared" si="174"/>
        <v>-0.34230712635158705</v>
      </c>
      <c r="CE77" s="403">
        <v>390076</v>
      </c>
      <c r="CF77" s="361"/>
      <c r="CG77" s="387">
        <f t="shared" si="175"/>
        <v>0.42829712894193994</v>
      </c>
      <c r="CK77" s="404"/>
      <c r="CL77" s="405">
        <v>15616</v>
      </c>
      <c r="CM77" s="406">
        <v>90</v>
      </c>
      <c r="CN77" s="405">
        <v>15216</v>
      </c>
      <c r="CO77" s="406">
        <v>88</v>
      </c>
      <c r="CP77" s="405">
        <v>16647</v>
      </c>
      <c r="CQ77" s="406">
        <v>92</v>
      </c>
      <c r="CR77" s="405">
        <v>18528</v>
      </c>
      <c r="CS77" s="406">
        <v>90</v>
      </c>
      <c r="CT77" s="405">
        <v>22794</v>
      </c>
      <c r="CU77" s="406">
        <v>96</v>
      </c>
      <c r="CV77" s="405">
        <v>22453</v>
      </c>
      <c r="CW77" s="406">
        <v>96</v>
      </c>
      <c r="CX77" s="405">
        <v>20790</v>
      </c>
      <c r="CY77" s="406">
        <v>100</v>
      </c>
      <c r="CZ77" s="405">
        <v>18086</v>
      </c>
      <c r="DA77" s="406">
        <v>98</v>
      </c>
      <c r="DB77" s="405">
        <v>16893</v>
      </c>
      <c r="DC77" s="406">
        <v>94</v>
      </c>
      <c r="DD77" s="405">
        <v>16780</v>
      </c>
      <c r="DE77" s="406">
        <v>98</v>
      </c>
      <c r="DF77" s="405">
        <v>17820</v>
      </c>
      <c r="DG77" s="406">
        <v>90</v>
      </c>
      <c r="DH77" s="405">
        <v>11794</v>
      </c>
      <c r="DI77" s="406">
        <v>92</v>
      </c>
      <c r="DJ77" s="405">
        <v>15550</v>
      </c>
      <c r="DK77" s="406">
        <v>98</v>
      </c>
      <c r="DL77" s="405">
        <v>17111</v>
      </c>
      <c r="DM77" s="406">
        <v>98</v>
      </c>
      <c r="DN77" s="405">
        <v>16287</v>
      </c>
      <c r="DO77" s="406">
        <v>96</v>
      </c>
      <c r="DP77" s="405">
        <v>16645</v>
      </c>
      <c r="DQ77" s="406">
        <v>94</v>
      </c>
      <c r="DR77" s="405">
        <v>18376</v>
      </c>
      <c r="DS77" s="406">
        <v>94</v>
      </c>
      <c r="DT77" s="405">
        <v>19920</v>
      </c>
      <c r="DU77" s="406">
        <v>94</v>
      </c>
      <c r="DV77" s="405">
        <v>19255</v>
      </c>
      <c r="DW77" s="406">
        <v>100</v>
      </c>
      <c r="DX77" s="405">
        <v>18083</v>
      </c>
      <c r="DY77" s="406">
        <v>100</v>
      </c>
      <c r="DZ77" s="405">
        <v>18294</v>
      </c>
      <c r="EA77" s="406">
        <v>100</v>
      </c>
      <c r="EB77" s="405">
        <v>19692</v>
      </c>
      <c r="EC77" s="406">
        <v>100</v>
      </c>
      <c r="ED77" s="405">
        <v>19194</v>
      </c>
      <c r="EE77" s="406">
        <v>100</v>
      </c>
      <c r="EF77" s="405">
        <v>18584</v>
      </c>
      <c r="EG77" s="406">
        <v>100</v>
      </c>
      <c r="EH77" s="405">
        <v>18095</v>
      </c>
      <c r="EI77" s="406">
        <v>100</v>
      </c>
      <c r="EJ77" s="405">
        <v>17353</v>
      </c>
      <c r="EK77" s="406">
        <v>100</v>
      </c>
      <c r="EL77" s="405">
        <v>18864</v>
      </c>
      <c r="EM77" s="406">
        <v>100</v>
      </c>
      <c r="EN77" s="405">
        <v>14953</v>
      </c>
      <c r="EO77" s="406">
        <v>100</v>
      </c>
      <c r="EP77" s="405">
        <v>16178</v>
      </c>
      <c r="EQ77" s="406">
        <v>100</v>
      </c>
      <c r="ER77" s="405">
        <v>12545</v>
      </c>
      <c r="ES77" s="406">
        <v>100</v>
      </c>
      <c r="ET77" s="405">
        <v>15402</v>
      </c>
      <c r="EU77" s="406">
        <v>96</v>
      </c>
      <c r="EV77" s="405">
        <v>11039</v>
      </c>
      <c r="EW77" s="406">
        <v>98</v>
      </c>
      <c r="EX77" s="405">
        <v>12678</v>
      </c>
      <c r="EY77" s="406">
        <v>98</v>
      </c>
      <c r="EZ77" s="405">
        <v>6779</v>
      </c>
      <c r="FA77" s="406">
        <v>96</v>
      </c>
      <c r="FB77" s="405">
        <v>9948</v>
      </c>
      <c r="FC77" s="406">
        <v>96</v>
      </c>
      <c r="FD77" s="405">
        <v>10727</v>
      </c>
      <c r="FE77" s="406">
        <v>94</v>
      </c>
    </row>
    <row r="78" spans="2:161">
      <c r="B78" s="361">
        <f t="shared" si="176"/>
        <v>5</v>
      </c>
      <c r="C78" s="389" t="s">
        <v>2024</v>
      </c>
      <c r="D78" s="396" t="s">
        <v>3522</v>
      </c>
      <c r="E78" s="397"/>
      <c r="F78" s="398">
        <f t="shared" si="131"/>
        <v>2605</v>
      </c>
      <c r="G78" s="398">
        <f t="shared" si="132"/>
        <v>4342</v>
      </c>
      <c r="H78" s="398">
        <f t="shared" si="133"/>
        <v>3828.3828382838278</v>
      </c>
      <c r="I78" s="398">
        <f t="shared" si="134"/>
        <v>5817.3817381738172</v>
      </c>
      <c r="J78" s="398">
        <f t="shared" si="135"/>
        <v>7305.8305830583049</v>
      </c>
      <c r="K78" s="398">
        <f t="shared" si="136"/>
        <v>7592.9095354523224</v>
      </c>
      <c r="L78" s="398">
        <f t="shared" si="137"/>
        <v>4518.151815181518</v>
      </c>
      <c r="M78" s="398">
        <f t="shared" si="138"/>
        <v>4860.2860286028599</v>
      </c>
      <c r="N78" s="398">
        <f t="shared" si="139"/>
        <v>3650.1650165016499</v>
      </c>
      <c r="O78" s="398">
        <f t="shared" si="140"/>
        <v>5028.6028602860288</v>
      </c>
      <c r="P78" s="398">
        <f t="shared" si="141"/>
        <v>3664.4664466446643</v>
      </c>
      <c r="Q78" s="398">
        <f t="shared" si="142"/>
        <v>3512.6512651265125</v>
      </c>
      <c r="R78" s="399"/>
      <c r="S78" s="398">
        <f t="shared" si="143"/>
        <v>56725.828127311506</v>
      </c>
      <c r="T78" s="399"/>
      <c r="U78" s="398">
        <f t="shared" si="144"/>
        <v>2117</v>
      </c>
      <c r="V78" s="398">
        <f t="shared" si="145"/>
        <v>2470</v>
      </c>
      <c r="W78" s="398">
        <f t="shared" si="146"/>
        <v>2473</v>
      </c>
      <c r="X78" s="398">
        <f t="shared" si="147"/>
        <v>3126</v>
      </c>
      <c r="Y78" s="398">
        <f t="shared" si="148"/>
        <v>6027</v>
      </c>
      <c r="Z78" s="398">
        <f t="shared" si="149"/>
        <v>7119</v>
      </c>
      <c r="AA78" s="398">
        <f t="shared" si="150"/>
        <v>4765</v>
      </c>
      <c r="AB78" s="398">
        <f t="shared" si="151"/>
        <v>3807</v>
      </c>
      <c r="AC78" s="398">
        <f t="shared" si="152"/>
        <v>3677.0000000000005</v>
      </c>
      <c r="AD78" s="398">
        <f t="shared" si="153"/>
        <v>4656</v>
      </c>
      <c r="AE78" s="398">
        <f t="shared" si="154"/>
        <v>3694</v>
      </c>
      <c r="AF78" s="398">
        <f t="shared" si="155"/>
        <v>3840</v>
      </c>
      <c r="AG78" s="399"/>
      <c r="AH78" s="398">
        <f t="shared" si="156"/>
        <v>47771</v>
      </c>
      <c r="AI78" s="399"/>
      <c r="AJ78" s="398">
        <f t="shared" si="157"/>
        <v>3091</v>
      </c>
      <c r="AK78" s="398">
        <f t="shared" si="158"/>
        <v>3258</v>
      </c>
      <c r="AL78" s="398">
        <f t="shared" si="159"/>
        <v>3415.9999999999995</v>
      </c>
      <c r="AM78" s="398">
        <f t="shared" si="160"/>
        <v>1970</v>
      </c>
      <c r="AN78" s="398">
        <f t="shared" si="161"/>
        <v>6007</v>
      </c>
      <c r="AO78" s="398">
        <f t="shared" si="162"/>
        <v>5727</v>
      </c>
      <c r="AP78" s="398">
        <f t="shared" si="163"/>
        <v>5135</v>
      </c>
      <c r="AQ78" s="398">
        <f t="shared" si="164"/>
        <v>5301</v>
      </c>
      <c r="AR78" s="398">
        <f t="shared" si="165"/>
        <v>3661.9999999999995</v>
      </c>
      <c r="AS78" s="398">
        <f t="shared" si="166"/>
        <v>5196</v>
      </c>
      <c r="AT78" s="398">
        <f t="shared" si="167"/>
        <v>4953</v>
      </c>
      <c r="AU78" s="398">
        <f t="shared" si="168"/>
        <v>5508</v>
      </c>
      <c r="AV78" s="399"/>
      <c r="AW78" s="398">
        <f t="shared" si="169"/>
        <v>53224</v>
      </c>
      <c r="AX78" s="400"/>
      <c r="AY78" s="401">
        <f t="shared" si="170"/>
        <v>-0.18733205374280229</v>
      </c>
      <c r="AZ78" s="401">
        <f t="shared" si="170"/>
        <v>-0.43113772455089822</v>
      </c>
      <c r="BA78" s="401">
        <f t="shared" si="170"/>
        <v>-0.35403534482758608</v>
      </c>
      <c r="BB78" s="401">
        <f t="shared" si="170"/>
        <v>-0.4626448562783661</v>
      </c>
      <c r="BC78" s="401">
        <f t="shared" si="170"/>
        <v>-0.17504246348441491</v>
      </c>
      <c r="BD78" s="401">
        <f t="shared" si="170"/>
        <v>-6.2414748027692764E-2</v>
      </c>
      <c r="BE78" s="401">
        <f t="shared" si="170"/>
        <v>5.4634769905040202E-2</v>
      </c>
      <c r="BF78" s="401">
        <f t="shared" si="170"/>
        <v>-0.21671276595744676</v>
      </c>
      <c r="BG78" s="401">
        <f t="shared" si="170"/>
        <v>7.3517179023510071E-3</v>
      </c>
      <c r="BH78" s="401">
        <f t="shared" si="170"/>
        <v>-7.409669656530303E-2</v>
      </c>
      <c r="BI78" s="401">
        <f t="shared" si="170"/>
        <v>8.0594416091264338E-3</v>
      </c>
      <c r="BJ78" s="401">
        <f t="shared" si="170"/>
        <v>9.31913560914501E-2</v>
      </c>
      <c r="BL78" s="402">
        <f t="shared" si="171"/>
        <v>-0.157861567172081</v>
      </c>
      <c r="BN78" s="401">
        <f t="shared" si="172"/>
        <v>0.4600850259801606</v>
      </c>
      <c r="BO78" s="401">
        <f t="shared" si="172"/>
        <v>0.31902834008097164</v>
      </c>
      <c r="BP78" s="401">
        <f t="shared" si="172"/>
        <v>0.38131823695915873</v>
      </c>
      <c r="BQ78" s="401">
        <f t="shared" si="172"/>
        <v>-0.36980166346769033</v>
      </c>
      <c r="BR78" s="401">
        <f t="shared" si="172"/>
        <v>-3.3184005309440851E-3</v>
      </c>
      <c r="BS78" s="401">
        <f t="shared" si="172"/>
        <v>-0.19553308048883269</v>
      </c>
      <c r="BT78" s="401">
        <f t="shared" si="172"/>
        <v>7.7649527806925495E-2</v>
      </c>
      <c r="BU78" s="401">
        <f t="shared" si="172"/>
        <v>0.39243498817966904</v>
      </c>
      <c r="BV78" s="401">
        <f t="shared" si="172"/>
        <v>-4.0794125645909462E-3</v>
      </c>
      <c r="BW78" s="401">
        <f t="shared" si="172"/>
        <v>0.11597938144329897</v>
      </c>
      <c r="BX78" s="401">
        <f t="shared" si="172"/>
        <v>0.34082295614510016</v>
      </c>
      <c r="BY78" s="401">
        <f t="shared" si="172"/>
        <v>0.43437500000000001</v>
      </c>
      <c r="CA78" s="402">
        <f t="shared" si="173"/>
        <v>0.11414875133449164</v>
      </c>
      <c r="CC78" s="401">
        <f t="shared" si="174"/>
        <v>1.1143953934740882</v>
      </c>
      <c r="CE78" s="403">
        <v>188918</v>
      </c>
      <c r="CF78" s="361"/>
      <c r="CG78" s="387">
        <f t="shared" si="175"/>
        <v>0.28173069797478273</v>
      </c>
      <c r="CK78" s="404"/>
      <c r="CL78" s="405">
        <v>2605</v>
      </c>
      <c r="CM78" s="406">
        <v>100</v>
      </c>
      <c r="CN78" s="405">
        <v>4342</v>
      </c>
      <c r="CO78" s="406">
        <v>100</v>
      </c>
      <c r="CP78" s="405">
        <v>3480</v>
      </c>
      <c r="CQ78" s="406">
        <v>90.9</v>
      </c>
      <c r="CR78" s="405">
        <v>5288</v>
      </c>
      <c r="CS78" s="406">
        <v>90.9</v>
      </c>
      <c r="CT78" s="405">
        <v>6641</v>
      </c>
      <c r="CU78" s="406">
        <v>90.9</v>
      </c>
      <c r="CV78" s="405">
        <v>6211</v>
      </c>
      <c r="CW78" s="406">
        <v>81.8</v>
      </c>
      <c r="CX78" s="405">
        <v>4107</v>
      </c>
      <c r="CY78" s="406">
        <v>90.9</v>
      </c>
      <c r="CZ78" s="405">
        <v>4418</v>
      </c>
      <c r="DA78" s="406">
        <v>90.9</v>
      </c>
      <c r="DB78" s="405">
        <v>3318</v>
      </c>
      <c r="DC78" s="406">
        <v>90.9</v>
      </c>
      <c r="DD78" s="405">
        <v>4571</v>
      </c>
      <c r="DE78" s="406">
        <v>90.9</v>
      </c>
      <c r="DF78" s="405">
        <v>3331</v>
      </c>
      <c r="DG78" s="406">
        <v>90.9</v>
      </c>
      <c r="DH78" s="405">
        <v>3193</v>
      </c>
      <c r="DI78" s="406">
        <v>90.9</v>
      </c>
      <c r="DJ78" s="405">
        <v>2117</v>
      </c>
      <c r="DK78" s="406">
        <v>100</v>
      </c>
      <c r="DL78" s="405">
        <v>2470</v>
      </c>
      <c r="DM78" s="406">
        <v>100</v>
      </c>
      <c r="DN78" s="405">
        <v>2473</v>
      </c>
      <c r="DO78" s="406">
        <v>100</v>
      </c>
      <c r="DP78" s="405">
        <v>3126</v>
      </c>
      <c r="DQ78" s="406">
        <v>100</v>
      </c>
      <c r="DR78" s="405">
        <v>6027</v>
      </c>
      <c r="DS78" s="406">
        <v>100</v>
      </c>
      <c r="DT78" s="405">
        <v>7119</v>
      </c>
      <c r="DU78" s="406">
        <v>100</v>
      </c>
      <c r="DV78" s="405">
        <v>4765</v>
      </c>
      <c r="DW78" s="406">
        <v>100</v>
      </c>
      <c r="DX78" s="405">
        <v>3807</v>
      </c>
      <c r="DY78" s="406">
        <v>100</v>
      </c>
      <c r="DZ78" s="405">
        <v>3677</v>
      </c>
      <c r="EA78" s="406">
        <v>100</v>
      </c>
      <c r="EB78" s="405">
        <v>4656</v>
      </c>
      <c r="EC78" s="406">
        <v>100</v>
      </c>
      <c r="ED78" s="405">
        <v>3694</v>
      </c>
      <c r="EE78" s="406">
        <v>100</v>
      </c>
      <c r="EF78" s="405">
        <v>3840</v>
      </c>
      <c r="EG78" s="406">
        <v>100</v>
      </c>
      <c r="EH78" s="405">
        <v>3091</v>
      </c>
      <c r="EI78" s="406">
        <v>100</v>
      </c>
      <c r="EJ78" s="405">
        <v>3258</v>
      </c>
      <c r="EK78" s="406">
        <v>100</v>
      </c>
      <c r="EL78" s="405">
        <v>3416</v>
      </c>
      <c r="EM78" s="406">
        <v>100</v>
      </c>
      <c r="EN78" s="405">
        <v>1970</v>
      </c>
      <c r="EO78" s="406">
        <v>100</v>
      </c>
      <c r="EP78" s="405">
        <v>6007</v>
      </c>
      <c r="EQ78" s="406">
        <v>100</v>
      </c>
      <c r="ER78" s="405">
        <v>5727</v>
      </c>
      <c r="ES78" s="406">
        <v>100</v>
      </c>
      <c r="ET78" s="405">
        <v>5135</v>
      </c>
      <c r="EU78" s="406">
        <v>100</v>
      </c>
      <c r="EV78" s="405">
        <v>5301</v>
      </c>
      <c r="EW78" s="406">
        <v>100</v>
      </c>
      <c r="EX78" s="405">
        <v>3662</v>
      </c>
      <c r="EY78" s="406">
        <v>100</v>
      </c>
      <c r="EZ78" s="405">
        <v>5196</v>
      </c>
      <c r="FA78" s="406">
        <v>100</v>
      </c>
      <c r="FB78" s="405">
        <v>4953</v>
      </c>
      <c r="FC78" s="406">
        <v>100</v>
      </c>
      <c r="FD78" s="405">
        <v>5508</v>
      </c>
      <c r="FE78" s="406">
        <v>100</v>
      </c>
    </row>
    <row r="79" spans="2:161">
      <c r="B79" s="361">
        <f t="shared" si="176"/>
        <v>6</v>
      </c>
      <c r="C79" s="389" t="s">
        <v>2024</v>
      </c>
      <c r="D79" s="396" t="s">
        <v>3523</v>
      </c>
      <c r="E79" s="397"/>
      <c r="F79" s="398">
        <f t="shared" si="131"/>
        <v>2813</v>
      </c>
      <c r="G79" s="398">
        <f t="shared" si="132"/>
        <v>2595</v>
      </c>
      <c r="H79" s="398">
        <f t="shared" si="133"/>
        <v>3276</v>
      </c>
      <c r="I79" s="398">
        <f t="shared" si="134"/>
        <v>3577.0000000000005</v>
      </c>
      <c r="J79" s="398">
        <f t="shared" si="135"/>
        <v>4539</v>
      </c>
      <c r="K79" s="398">
        <f t="shared" si="136"/>
        <v>4534</v>
      </c>
      <c r="L79" s="398">
        <f t="shared" si="137"/>
        <v>4772</v>
      </c>
      <c r="M79" s="398">
        <f t="shared" si="138"/>
        <v>3440.9999999999995</v>
      </c>
      <c r="N79" s="398">
        <f t="shared" si="139"/>
        <v>3254.9999999999995</v>
      </c>
      <c r="O79" s="398">
        <f t="shared" si="140"/>
        <v>3886</v>
      </c>
      <c r="P79" s="398">
        <f t="shared" si="141"/>
        <v>3904.9999999999995</v>
      </c>
      <c r="Q79" s="398">
        <f t="shared" si="142"/>
        <v>2883</v>
      </c>
      <c r="R79" s="399"/>
      <c r="S79" s="398">
        <f t="shared" si="143"/>
        <v>43476</v>
      </c>
      <c r="T79" s="399"/>
      <c r="U79" s="398">
        <f t="shared" si="144"/>
        <v>2865</v>
      </c>
      <c r="V79" s="398">
        <f t="shared" si="145"/>
        <v>3046</v>
      </c>
      <c r="W79" s="398">
        <f t="shared" si="146"/>
        <v>3554</v>
      </c>
      <c r="X79" s="398">
        <f t="shared" si="147"/>
        <v>3433</v>
      </c>
      <c r="Y79" s="398">
        <f t="shared" si="148"/>
        <v>4107</v>
      </c>
      <c r="Z79" s="398">
        <f t="shared" si="149"/>
        <v>4398</v>
      </c>
      <c r="AA79" s="398">
        <f t="shared" si="150"/>
        <v>4630</v>
      </c>
      <c r="AB79" s="398">
        <f t="shared" si="151"/>
        <v>4229</v>
      </c>
      <c r="AC79" s="398">
        <f t="shared" si="152"/>
        <v>2848</v>
      </c>
      <c r="AD79" s="398">
        <f t="shared" si="153"/>
        <v>3218</v>
      </c>
      <c r="AE79" s="398">
        <f t="shared" si="154"/>
        <v>2340</v>
      </c>
      <c r="AF79" s="398">
        <f t="shared" si="155"/>
        <v>2468</v>
      </c>
      <c r="AG79" s="399"/>
      <c r="AH79" s="398">
        <f t="shared" si="156"/>
        <v>41136</v>
      </c>
      <c r="AI79" s="399"/>
      <c r="AJ79" s="398">
        <f t="shared" si="157"/>
        <v>2554</v>
      </c>
      <c r="AK79" s="398">
        <f t="shared" si="158"/>
        <v>2445</v>
      </c>
      <c r="AL79" s="398">
        <f t="shared" si="159"/>
        <v>1976.0000000000002</v>
      </c>
      <c r="AM79" s="398">
        <f t="shared" si="160"/>
        <v>1934</v>
      </c>
      <c r="AN79" s="398">
        <f t="shared" si="161"/>
        <v>2543</v>
      </c>
      <c r="AO79" s="398">
        <f t="shared" si="162"/>
        <v>2422</v>
      </c>
      <c r="AP79" s="398">
        <f t="shared" si="163"/>
        <v>2097</v>
      </c>
      <c r="AQ79" s="398">
        <f t="shared" si="164"/>
        <v>2052</v>
      </c>
      <c r="AR79" s="398">
        <f t="shared" si="165"/>
        <v>2359</v>
      </c>
      <c r="AS79" s="398">
        <f t="shared" si="166"/>
        <v>1828</v>
      </c>
      <c r="AT79" s="398">
        <f t="shared" si="167"/>
        <v>2483</v>
      </c>
      <c r="AU79" s="398">
        <f t="shared" si="168"/>
        <v>3267</v>
      </c>
      <c r="AV79" s="399"/>
      <c r="AW79" s="398">
        <f t="shared" si="169"/>
        <v>27960</v>
      </c>
      <c r="AX79" s="400"/>
      <c r="AY79" s="401">
        <f t="shared" si="170"/>
        <v>1.848560255954497E-2</v>
      </c>
      <c r="AZ79" s="401">
        <f t="shared" si="170"/>
        <v>0.17379576107899808</v>
      </c>
      <c r="BA79" s="401">
        <f t="shared" si="170"/>
        <v>8.4859584859584863E-2</v>
      </c>
      <c r="BB79" s="401">
        <f t="shared" si="170"/>
        <v>-4.0257198769919046E-2</v>
      </c>
      <c r="BC79" s="401">
        <f t="shared" si="170"/>
        <v>-9.517514871116986E-2</v>
      </c>
      <c r="BD79" s="401">
        <f t="shared" si="170"/>
        <v>-2.9995588883987651E-2</v>
      </c>
      <c r="BE79" s="401">
        <f t="shared" si="170"/>
        <v>-2.9756915339480303E-2</v>
      </c>
      <c r="BF79" s="401">
        <f t="shared" si="170"/>
        <v>0.22900319674513239</v>
      </c>
      <c r="BG79" s="401">
        <f t="shared" si="170"/>
        <v>-0.12503840245775719</v>
      </c>
      <c r="BH79" s="401">
        <f t="shared" si="170"/>
        <v>-0.1718991250643335</v>
      </c>
      <c r="BI79" s="401">
        <f t="shared" si="170"/>
        <v>-0.40076824583866832</v>
      </c>
      <c r="BJ79" s="401">
        <f t="shared" si="170"/>
        <v>-0.14394727714186611</v>
      </c>
      <c r="BL79" s="402">
        <f t="shared" si="171"/>
        <v>-5.3822798785536849E-2</v>
      </c>
      <c r="BN79" s="401">
        <f t="shared" si="172"/>
        <v>-0.10855148342059337</v>
      </c>
      <c r="BO79" s="401">
        <f t="shared" si="172"/>
        <v>-0.19730794484569927</v>
      </c>
      <c r="BP79" s="401">
        <f t="shared" si="172"/>
        <v>-0.44400675295441749</v>
      </c>
      <c r="BQ79" s="401">
        <f t="shared" si="172"/>
        <v>-0.43664433440139822</v>
      </c>
      <c r="BR79" s="401">
        <f t="shared" si="172"/>
        <v>-0.38081324567811053</v>
      </c>
      <c r="BS79" s="401">
        <f t="shared" si="172"/>
        <v>-0.44929513415188721</v>
      </c>
      <c r="BT79" s="401">
        <f t="shared" si="172"/>
        <v>-0.54708423326133915</v>
      </c>
      <c r="BU79" s="401">
        <f t="shared" si="172"/>
        <v>-0.51477890754315436</v>
      </c>
      <c r="BV79" s="401">
        <f t="shared" si="172"/>
        <v>-0.1716994382022472</v>
      </c>
      <c r="BW79" s="401">
        <f t="shared" si="172"/>
        <v>-0.43194530764449968</v>
      </c>
      <c r="BX79" s="401">
        <f t="shared" si="172"/>
        <v>6.1111111111111109E-2</v>
      </c>
      <c r="BY79" s="401">
        <f t="shared" si="172"/>
        <v>0.32374392220421394</v>
      </c>
      <c r="CA79" s="402">
        <f t="shared" si="173"/>
        <v>-0.32030338389731622</v>
      </c>
      <c r="CC79" s="401">
        <f t="shared" si="174"/>
        <v>0.16139353003910417</v>
      </c>
      <c r="CE79" s="403">
        <v>89253</v>
      </c>
      <c r="CF79" s="361"/>
      <c r="CG79" s="387">
        <f t="shared" si="175"/>
        <v>0.31326678094853955</v>
      </c>
      <c r="CK79" s="404"/>
      <c r="CL79" s="405">
        <v>2813</v>
      </c>
      <c r="CM79" s="406">
        <v>100</v>
      </c>
      <c r="CN79" s="405">
        <v>2595</v>
      </c>
      <c r="CO79" s="406">
        <v>100</v>
      </c>
      <c r="CP79" s="405">
        <v>3276</v>
      </c>
      <c r="CQ79" s="406">
        <v>100</v>
      </c>
      <c r="CR79" s="405">
        <v>3577</v>
      </c>
      <c r="CS79" s="406">
        <v>100</v>
      </c>
      <c r="CT79" s="405">
        <v>4539</v>
      </c>
      <c r="CU79" s="406">
        <v>100</v>
      </c>
      <c r="CV79" s="405">
        <v>4534</v>
      </c>
      <c r="CW79" s="406">
        <v>100</v>
      </c>
      <c r="CX79" s="405">
        <v>4772</v>
      </c>
      <c r="CY79" s="406">
        <v>100</v>
      </c>
      <c r="CZ79" s="405">
        <v>3441</v>
      </c>
      <c r="DA79" s="406">
        <v>100</v>
      </c>
      <c r="DB79" s="405">
        <v>3255</v>
      </c>
      <c r="DC79" s="406">
        <v>100</v>
      </c>
      <c r="DD79" s="405">
        <v>3886</v>
      </c>
      <c r="DE79" s="406">
        <v>100</v>
      </c>
      <c r="DF79" s="405">
        <v>3905</v>
      </c>
      <c r="DG79" s="406">
        <v>100</v>
      </c>
      <c r="DH79" s="405">
        <v>2883</v>
      </c>
      <c r="DI79" s="406">
        <v>100</v>
      </c>
      <c r="DJ79" s="405">
        <v>2865</v>
      </c>
      <c r="DK79" s="406">
        <v>100</v>
      </c>
      <c r="DL79" s="405">
        <v>3046</v>
      </c>
      <c r="DM79" s="406">
        <v>100</v>
      </c>
      <c r="DN79" s="405">
        <v>3554</v>
      </c>
      <c r="DO79" s="406">
        <v>100</v>
      </c>
      <c r="DP79" s="405">
        <v>3433</v>
      </c>
      <c r="DQ79" s="406">
        <v>100</v>
      </c>
      <c r="DR79" s="405">
        <v>4107</v>
      </c>
      <c r="DS79" s="406">
        <v>100</v>
      </c>
      <c r="DT79" s="405">
        <v>4398</v>
      </c>
      <c r="DU79" s="406">
        <v>100</v>
      </c>
      <c r="DV79" s="405">
        <v>4630</v>
      </c>
      <c r="DW79" s="406">
        <v>100</v>
      </c>
      <c r="DX79" s="405">
        <v>4229</v>
      </c>
      <c r="DY79" s="406">
        <v>100</v>
      </c>
      <c r="DZ79" s="405">
        <v>2848</v>
      </c>
      <c r="EA79" s="406">
        <v>100</v>
      </c>
      <c r="EB79" s="405">
        <v>3218</v>
      </c>
      <c r="EC79" s="406">
        <v>100</v>
      </c>
      <c r="ED79" s="405">
        <v>2340</v>
      </c>
      <c r="EE79" s="406">
        <v>100</v>
      </c>
      <c r="EF79" s="405">
        <v>2468</v>
      </c>
      <c r="EG79" s="406">
        <v>100</v>
      </c>
      <c r="EH79" s="405">
        <v>2554</v>
      </c>
      <c r="EI79" s="406">
        <v>100</v>
      </c>
      <c r="EJ79" s="405">
        <v>2445</v>
      </c>
      <c r="EK79" s="406">
        <v>100</v>
      </c>
      <c r="EL79" s="405">
        <v>1976</v>
      </c>
      <c r="EM79" s="406">
        <v>100</v>
      </c>
      <c r="EN79" s="405">
        <v>1934</v>
      </c>
      <c r="EO79" s="406">
        <v>100</v>
      </c>
      <c r="EP79" s="405">
        <v>2543</v>
      </c>
      <c r="EQ79" s="406">
        <v>100</v>
      </c>
      <c r="ER79" s="405">
        <v>2422</v>
      </c>
      <c r="ES79" s="406">
        <v>100</v>
      </c>
      <c r="ET79" s="405">
        <v>2097</v>
      </c>
      <c r="EU79" s="406">
        <v>100</v>
      </c>
      <c r="EV79" s="405">
        <v>2052</v>
      </c>
      <c r="EW79" s="406">
        <v>100</v>
      </c>
      <c r="EX79" s="405">
        <v>2359</v>
      </c>
      <c r="EY79" s="406">
        <v>100</v>
      </c>
      <c r="EZ79" s="405">
        <v>1828</v>
      </c>
      <c r="FA79" s="406">
        <v>100</v>
      </c>
      <c r="FB79" s="405">
        <v>2483</v>
      </c>
      <c r="FC79" s="406">
        <v>100</v>
      </c>
      <c r="FD79" s="405">
        <v>3267</v>
      </c>
      <c r="FE79" s="406">
        <v>100</v>
      </c>
    </row>
    <row r="80" spans="2:161">
      <c r="B80" s="361">
        <f t="shared" si="176"/>
        <v>7</v>
      </c>
      <c r="C80" s="389" t="s">
        <v>2024</v>
      </c>
      <c r="D80" s="396" t="s">
        <v>3524</v>
      </c>
      <c r="E80" s="397"/>
      <c r="F80" s="398">
        <f t="shared" si="131"/>
        <v>8690.7477820025342</v>
      </c>
      <c r="G80" s="398">
        <f t="shared" si="132"/>
        <v>7113.9755766621438</v>
      </c>
      <c r="H80" s="398">
        <f t="shared" si="133"/>
        <v>7309.1537132987905</v>
      </c>
      <c r="I80" s="398">
        <f t="shared" si="134"/>
        <v>7363.7515842839039</v>
      </c>
      <c r="J80" s="398">
        <f t="shared" si="135"/>
        <v>10929.44369063772</v>
      </c>
      <c r="K80" s="398">
        <f t="shared" si="136"/>
        <v>11308.544303797469</v>
      </c>
      <c r="L80" s="398">
        <f t="shared" si="137"/>
        <v>7843.5754189944137</v>
      </c>
      <c r="M80" s="398">
        <f t="shared" si="138"/>
        <v>9963.6075949367078</v>
      </c>
      <c r="N80" s="398">
        <f t="shared" si="139"/>
        <v>5170</v>
      </c>
      <c r="O80" s="398">
        <f t="shared" si="140"/>
        <v>5719.5530726256984</v>
      </c>
      <c r="P80" s="398">
        <f t="shared" si="141"/>
        <v>5777.6536312849157</v>
      </c>
      <c r="Q80" s="398">
        <f t="shared" si="142"/>
        <v>3875.5935422602092</v>
      </c>
      <c r="R80" s="399"/>
      <c r="S80" s="398">
        <f t="shared" si="143"/>
        <v>91065.599910784498</v>
      </c>
      <c r="T80" s="399"/>
      <c r="U80" s="398">
        <f t="shared" si="144"/>
        <v>8315.289648622982</v>
      </c>
      <c r="V80" s="398">
        <f t="shared" si="145"/>
        <v>4251.6619183285857</v>
      </c>
      <c r="W80" s="398">
        <f t="shared" si="146"/>
        <v>3628.6799620132952</v>
      </c>
      <c r="X80" s="398">
        <f t="shared" si="147"/>
        <v>4022</v>
      </c>
      <c r="Y80" s="398">
        <f t="shared" si="148"/>
        <v>6795</v>
      </c>
      <c r="Z80" s="398">
        <f t="shared" si="149"/>
        <v>6709.9999999999991</v>
      </c>
      <c r="AA80" s="398">
        <f t="shared" si="150"/>
        <v>5094</v>
      </c>
      <c r="AB80" s="398">
        <f t="shared" si="151"/>
        <v>5625</v>
      </c>
      <c r="AC80" s="398">
        <f t="shared" si="152"/>
        <v>7036</v>
      </c>
      <c r="AD80" s="398">
        <f t="shared" si="153"/>
        <v>5731</v>
      </c>
      <c r="AE80" s="398">
        <f t="shared" si="154"/>
        <v>5230</v>
      </c>
      <c r="AF80" s="398">
        <f t="shared" si="155"/>
        <v>4156</v>
      </c>
      <c r="AG80" s="399"/>
      <c r="AH80" s="398">
        <f t="shared" si="156"/>
        <v>66594.631528964863</v>
      </c>
      <c r="AI80" s="399"/>
      <c r="AJ80" s="398">
        <f t="shared" si="157"/>
        <v>4626</v>
      </c>
      <c r="AK80" s="398">
        <f t="shared" si="158"/>
        <v>4485</v>
      </c>
      <c r="AL80" s="398">
        <f t="shared" si="159"/>
        <v>4618</v>
      </c>
      <c r="AM80" s="398">
        <f t="shared" si="160"/>
        <v>3822.9999999999995</v>
      </c>
      <c r="AN80" s="398">
        <f t="shared" si="161"/>
        <v>6081</v>
      </c>
      <c r="AO80" s="398">
        <f t="shared" si="162"/>
        <v>5802</v>
      </c>
      <c r="AP80" s="398">
        <f t="shared" si="163"/>
        <v>4137</v>
      </c>
      <c r="AQ80" s="398">
        <f t="shared" si="164"/>
        <v>5052</v>
      </c>
      <c r="AR80" s="398">
        <f t="shared" si="165"/>
        <v>4408</v>
      </c>
      <c r="AS80" s="398">
        <f t="shared" si="166"/>
        <v>3829.9999999999995</v>
      </c>
      <c r="AT80" s="398">
        <f t="shared" si="167"/>
        <v>6528</v>
      </c>
      <c r="AU80" s="398">
        <f t="shared" si="168"/>
        <v>5535</v>
      </c>
      <c r="AV80" s="399"/>
      <c r="AW80" s="398">
        <f t="shared" si="169"/>
        <v>58925</v>
      </c>
      <c r="AX80" s="400"/>
      <c r="AY80" s="401">
        <f t="shared" si="170"/>
        <v>-4.3202051514724622E-2</v>
      </c>
      <c r="AZ80" s="401">
        <f t="shared" si="170"/>
        <v>-0.40235078508331723</v>
      </c>
      <c r="BA80" s="401">
        <f t="shared" si="170"/>
        <v>-0.50354307703078971</v>
      </c>
      <c r="BB80" s="401">
        <f t="shared" si="170"/>
        <v>-0.4538110154905336</v>
      </c>
      <c r="BC80" s="401">
        <f t="shared" si="170"/>
        <v>-0.37828491620111726</v>
      </c>
      <c r="BD80" s="401">
        <f t="shared" si="170"/>
        <v>-0.40664334685882203</v>
      </c>
      <c r="BE80" s="401">
        <f t="shared" si="170"/>
        <v>-0.35055128205128205</v>
      </c>
      <c r="BF80" s="401">
        <f t="shared" si="170"/>
        <v>-0.43544545021438774</v>
      </c>
      <c r="BG80" s="401">
        <f t="shared" si="170"/>
        <v>0.36092843326885882</v>
      </c>
      <c r="BH80" s="401">
        <f t="shared" si="170"/>
        <v>2.0013674545809588E-3</v>
      </c>
      <c r="BI80" s="401">
        <f t="shared" si="170"/>
        <v>-9.4788242119512589E-2</v>
      </c>
      <c r="BJ80" s="401">
        <f t="shared" si="170"/>
        <v>7.2351874540553696E-2</v>
      </c>
      <c r="BL80" s="402">
        <f t="shared" si="171"/>
        <v>-0.2687180275075709</v>
      </c>
      <c r="BN80" s="401">
        <f t="shared" si="172"/>
        <v>-0.44367542256738235</v>
      </c>
      <c r="BO80" s="401">
        <f t="shared" si="172"/>
        <v>5.488161715434426E-2</v>
      </c>
      <c r="BP80" s="401">
        <f t="shared" si="172"/>
        <v>0.27263909971211731</v>
      </c>
      <c r="BQ80" s="401">
        <f t="shared" si="172"/>
        <v>-4.9477871705619209E-2</v>
      </c>
      <c r="BR80" s="401">
        <f t="shared" si="172"/>
        <v>-0.10507726269315673</v>
      </c>
      <c r="BS80" s="401">
        <f t="shared" si="172"/>
        <v>-0.13532041728763028</v>
      </c>
      <c r="BT80" s="401">
        <f t="shared" si="172"/>
        <v>-0.18786808009422851</v>
      </c>
      <c r="BU80" s="401">
        <f t="shared" si="172"/>
        <v>-0.10186666666666666</v>
      </c>
      <c r="BV80" s="401">
        <f t="shared" si="172"/>
        <v>-0.37350767481523595</v>
      </c>
      <c r="BW80" s="401">
        <f t="shared" si="172"/>
        <v>-0.33170476356656786</v>
      </c>
      <c r="BX80" s="401">
        <f t="shared" si="172"/>
        <v>0.24818355640535372</v>
      </c>
      <c r="BY80" s="401">
        <f t="shared" si="172"/>
        <v>0.33180943214629449</v>
      </c>
      <c r="CA80" s="402">
        <f t="shared" si="173"/>
        <v>-0.11516891606538901</v>
      </c>
      <c r="CC80" s="401">
        <f t="shared" si="174"/>
        <v>-0.36311579407904326</v>
      </c>
      <c r="CE80" s="403">
        <v>177322</v>
      </c>
      <c r="CF80" s="361"/>
      <c r="CG80" s="387">
        <f t="shared" si="175"/>
        <v>0.33230507212866989</v>
      </c>
      <c r="CK80" s="404"/>
      <c r="CL80" s="405">
        <v>6857</v>
      </c>
      <c r="CM80" s="406">
        <v>78.900000000000006</v>
      </c>
      <c r="CN80" s="405">
        <v>5243</v>
      </c>
      <c r="CO80" s="406">
        <v>73.7</v>
      </c>
      <c r="CP80" s="405">
        <v>4232</v>
      </c>
      <c r="CQ80" s="406">
        <v>57.9</v>
      </c>
      <c r="CR80" s="405">
        <v>5810</v>
      </c>
      <c r="CS80" s="406">
        <v>78.900000000000006</v>
      </c>
      <c r="CT80" s="405">
        <v>8055</v>
      </c>
      <c r="CU80" s="406">
        <v>73.7</v>
      </c>
      <c r="CV80" s="405">
        <v>7147</v>
      </c>
      <c r="CW80" s="406">
        <v>63.2</v>
      </c>
      <c r="CX80" s="405">
        <v>7020</v>
      </c>
      <c r="CY80" s="406">
        <v>89.5</v>
      </c>
      <c r="CZ80" s="405">
        <v>6297</v>
      </c>
      <c r="DA80" s="406">
        <v>63.2</v>
      </c>
      <c r="DB80" s="405">
        <v>5170</v>
      </c>
      <c r="DC80" s="406">
        <v>100</v>
      </c>
      <c r="DD80" s="405">
        <v>5119</v>
      </c>
      <c r="DE80" s="406">
        <v>89.5</v>
      </c>
      <c r="DF80" s="405">
        <v>5171</v>
      </c>
      <c r="DG80" s="406">
        <v>89.5</v>
      </c>
      <c r="DH80" s="405">
        <v>4081</v>
      </c>
      <c r="DI80" s="406">
        <v>105.3</v>
      </c>
      <c r="DJ80" s="405">
        <v>8756</v>
      </c>
      <c r="DK80" s="406">
        <v>105.3</v>
      </c>
      <c r="DL80" s="405">
        <v>4477</v>
      </c>
      <c r="DM80" s="406">
        <v>105.3</v>
      </c>
      <c r="DN80" s="405">
        <v>3821</v>
      </c>
      <c r="DO80" s="406">
        <v>105.3</v>
      </c>
      <c r="DP80" s="405">
        <v>4022</v>
      </c>
      <c r="DQ80" s="406">
        <v>100</v>
      </c>
      <c r="DR80" s="405">
        <v>6795</v>
      </c>
      <c r="DS80" s="406">
        <v>100</v>
      </c>
      <c r="DT80" s="405">
        <v>6710</v>
      </c>
      <c r="DU80" s="406">
        <v>100</v>
      </c>
      <c r="DV80" s="405">
        <v>5094</v>
      </c>
      <c r="DW80" s="406">
        <v>100</v>
      </c>
      <c r="DX80" s="405">
        <v>5625</v>
      </c>
      <c r="DY80" s="406">
        <v>100</v>
      </c>
      <c r="DZ80" s="405">
        <v>7036</v>
      </c>
      <c r="EA80" s="406">
        <v>100</v>
      </c>
      <c r="EB80" s="405">
        <v>5731</v>
      </c>
      <c r="EC80" s="406">
        <v>100</v>
      </c>
      <c r="ED80" s="405">
        <v>5230</v>
      </c>
      <c r="EE80" s="406">
        <v>100</v>
      </c>
      <c r="EF80" s="405">
        <v>4156</v>
      </c>
      <c r="EG80" s="406">
        <v>100</v>
      </c>
      <c r="EH80" s="405">
        <v>4626</v>
      </c>
      <c r="EI80" s="406">
        <v>100</v>
      </c>
      <c r="EJ80" s="405">
        <v>4485</v>
      </c>
      <c r="EK80" s="406">
        <v>100</v>
      </c>
      <c r="EL80" s="405">
        <v>4618</v>
      </c>
      <c r="EM80" s="406">
        <v>100</v>
      </c>
      <c r="EN80" s="405">
        <v>3823</v>
      </c>
      <c r="EO80" s="406">
        <v>100</v>
      </c>
      <c r="EP80" s="405">
        <v>6081</v>
      </c>
      <c r="EQ80" s="406">
        <v>100</v>
      </c>
      <c r="ER80" s="405">
        <v>5802</v>
      </c>
      <c r="ES80" s="406">
        <v>100</v>
      </c>
      <c r="ET80" s="405">
        <v>4137</v>
      </c>
      <c r="EU80" s="406">
        <v>100</v>
      </c>
      <c r="EV80" s="405">
        <v>5052</v>
      </c>
      <c r="EW80" s="406">
        <v>100</v>
      </c>
      <c r="EX80" s="405">
        <v>4408</v>
      </c>
      <c r="EY80" s="406">
        <v>100</v>
      </c>
      <c r="EZ80" s="405">
        <v>3830</v>
      </c>
      <c r="FA80" s="406">
        <v>100</v>
      </c>
      <c r="FB80" s="405">
        <v>6528</v>
      </c>
      <c r="FC80" s="406">
        <v>100</v>
      </c>
      <c r="FD80" s="405">
        <v>5535</v>
      </c>
      <c r="FE80" s="406">
        <v>100</v>
      </c>
    </row>
    <row r="81" spans="2:161">
      <c r="B81" s="361">
        <f t="shared" si="176"/>
        <v>8</v>
      </c>
      <c r="C81" s="389" t="s">
        <v>2024</v>
      </c>
      <c r="D81" s="396" t="s">
        <v>3525</v>
      </c>
      <c r="E81" s="397"/>
      <c r="F81" s="398">
        <f t="shared" si="131"/>
        <v>21781.456953642384</v>
      </c>
      <c r="G81" s="398">
        <f t="shared" si="132"/>
        <v>21726.269315673289</v>
      </c>
      <c r="H81" s="398">
        <f t="shared" si="133"/>
        <v>21420.664206642068</v>
      </c>
      <c r="I81" s="398">
        <f t="shared" si="134"/>
        <v>28936</v>
      </c>
      <c r="J81" s="398">
        <f t="shared" si="135"/>
        <v>33006.622516556294</v>
      </c>
      <c r="K81" s="398">
        <f t="shared" si="136"/>
        <v>23998.89624724062</v>
      </c>
      <c r="L81" s="398">
        <f t="shared" si="137"/>
        <v>21841.142857142855</v>
      </c>
      <c r="M81" s="398">
        <f t="shared" si="138"/>
        <v>17174.170616113741</v>
      </c>
      <c r="N81" s="398">
        <f t="shared" si="139"/>
        <v>13926.54028436019</v>
      </c>
      <c r="O81" s="398">
        <f t="shared" si="140"/>
        <v>17395.428571428569</v>
      </c>
      <c r="P81" s="398">
        <f t="shared" si="141"/>
        <v>16717.714285714286</v>
      </c>
      <c r="Q81" s="398">
        <f t="shared" si="142"/>
        <v>11944</v>
      </c>
      <c r="R81" s="399"/>
      <c r="S81" s="398">
        <f t="shared" si="143"/>
        <v>249868.90585451431</v>
      </c>
      <c r="T81" s="399"/>
      <c r="U81" s="398">
        <f t="shared" si="144"/>
        <v>12926.048565121415</v>
      </c>
      <c r="V81" s="398">
        <f t="shared" si="145"/>
        <v>16843.428571428572</v>
      </c>
      <c r="W81" s="398">
        <f t="shared" si="146"/>
        <v>15754.285714285714</v>
      </c>
      <c r="X81" s="398">
        <f t="shared" si="147"/>
        <v>14846.857142857143</v>
      </c>
      <c r="Y81" s="398">
        <f t="shared" si="148"/>
        <v>22078.199052132699</v>
      </c>
      <c r="Z81" s="398">
        <f t="shared" si="149"/>
        <v>19222.857142857141</v>
      </c>
      <c r="AA81" s="398">
        <f t="shared" si="150"/>
        <v>15989.714285714286</v>
      </c>
      <c r="AB81" s="398">
        <f t="shared" si="151"/>
        <v>19590.507726269316</v>
      </c>
      <c r="AC81" s="398">
        <f t="shared" si="152"/>
        <v>16241.721854304637</v>
      </c>
      <c r="AD81" s="398">
        <f t="shared" si="153"/>
        <v>17668.874172185431</v>
      </c>
      <c r="AE81" s="398">
        <f t="shared" si="154"/>
        <v>18888</v>
      </c>
      <c r="AF81" s="398">
        <f t="shared" si="155"/>
        <v>18415.011037527594</v>
      </c>
      <c r="AG81" s="399"/>
      <c r="AH81" s="398">
        <f t="shared" si="156"/>
        <v>208465.50526468395</v>
      </c>
      <c r="AI81" s="399"/>
      <c r="AJ81" s="398">
        <f t="shared" si="157"/>
        <v>17571.743929359822</v>
      </c>
      <c r="AK81" s="398">
        <f t="shared" si="158"/>
        <v>16238.410596026491</v>
      </c>
      <c r="AL81" s="398">
        <f t="shared" si="159"/>
        <v>19780.353200883004</v>
      </c>
      <c r="AM81" s="398">
        <f t="shared" si="160"/>
        <v>13897.350993377484</v>
      </c>
      <c r="AN81" s="398">
        <f t="shared" si="161"/>
        <v>19910.596026490068</v>
      </c>
      <c r="AO81" s="398">
        <f t="shared" si="162"/>
        <v>17704.194260485652</v>
      </c>
      <c r="AP81" s="398">
        <f t="shared" si="163"/>
        <v>10899</v>
      </c>
      <c r="AQ81" s="398">
        <f t="shared" si="164"/>
        <v>18191.89765458422</v>
      </c>
      <c r="AR81" s="398">
        <f t="shared" si="165"/>
        <v>12788</v>
      </c>
      <c r="AS81" s="398">
        <f t="shared" si="166"/>
        <v>9528</v>
      </c>
      <c r="AT81" s="398">
        <f t="shared" si="167"/>
        <v>14066</v>
      </c>
      <c r="AU81" s="398">
        <f t="shared" si="168"/>
        <v>13066.098081023454</v>
      </c>
      <c r="AV81" s="399"/>
      <c r="AW81" s="398">
        <f t="shared" si="169"/>
        <v>183641.64474223022</v>
      </c>
      <c r="AX81" s="400"/>
      <c r="AY81" s="401">
        <f t="shared" si="170"/>
        <v>-0.40655721090503688</v>
      </c>
      <c r="AZ81" s="401">
        <f t="shared" si="170"/>
        <v>-0.22474363514965015</v>
      </c>
      <c r="BA81" s="401">
        <f t="shared" si="170"/>
        <v>-0.26452860834256192</v>
      </c>
      <c r="BB81" s="401">
        <f t="shared" si="170"/>
        <v>-0.48690706583988308</v>
      </c>
      <c r="BC81" s="401">
        <f t="shared" si="170"/>
        <v>-0.33109790191171001</v>
      </c>
      <c r="BD81" s="401">
        <f t="shared" si="170"/>
        <v>-0.19901078179512632</v>
      </c>
      <c r="BE81" s="401">
        <f t="shared" si="170"/>
        <v>-0.26790853435194384</v>
      </c>
      <c r="BF81" s="401">
        <f t="shared" si="170"/>
        <v>0.14069600006700969</v>
      </c>
      <c r="BG81" s="401">
        <f t="shared" si="170"/>
        <v>0.1662424064176547</v>
      </c>
      <c r="BH81" s="401">
        <f t="shared" si="170"/>
        <v>1.5719394301442393E-2</v>
      </c>
      <c r="BI81" s="401">
        <f t="shared" si="170"/>
        <v>0.12981952420016404</v>
      </c>
      <c r="BJ81" s="401">
        <f t="shared" si="170"/>
        <v>0.54177922283385749</v>
      </c>
      <c r="BL81" s="402">
        <f t="shared" si="171"/>
        <v>-0.1657004918168466</v>
      </c>
      <c r="BN81" s="401">
        <f t="shared" si="172"/>
        <v>0.35940568696097652</v>
      </c>
      <c r="BO81" s="401">
        <f t="shared" si="172"/>
        <v>-3.5920119994356146E-2</v>
      </c>
      <c r="BP81" s="401">
        <f t="shared" si="172"/>
        <v>0.25555379403501122</v>
      </c>
      <c r="BQ81" s="401">
        <f t="shared" si="172"/>
        <v>-6.3953343144846561E-2</v>
      </c>
      <c r="BR81" s="401">
        <f t="shared" si="172"/>
        <v>-9.8178434777416598E-2</v>
      </c>
      <c r="BS81" s="401">
        <f t="shared" si="172"/>
        <v>-7.9002973964034065E-2</v>
      </c>
      <c r="BT81" s="401">
        <f t="shared" si="172"/>
        <v>-0.31837431205775141</v>
      </c>
      <c r="BU81" s="401">
        <f t="shared" si="172"/>
        <v>-7.1392231953726806E-2</v>
      </c>
      <c r="BV81" s="401">
        <f t="shared" si="172"/>
        <v>-0.21264505606523959</v>
      </c>
      <c r="BW81" s="401">
        <f t="shared" si="172"/>
        <v>-0.46074662668665667</v>
      </c>
      <c r="BX81" s="401">
        <f t="shared" si="172"/>
        <v>-0.25529436679373146</v>
      </c>
      <c r="BY81" s="401">
        <f t="shared" si="172"/>
        <v>-0.2904648248976715</v>
      </c>
      <c r="CA81" s="402">
        <f t="shared" si="173"/>
        <v>-0.11907898379127729</v>
      </c>
      <c r="CC81" s="401">
        <f t="shared" si="174"/>
        <v>-0.4001274520417934</v>
      </c>
      <c r="CE81" s="403">
        <v>325527</v>
      </c>
      <c r="CF81" s="361"/>
      <c r="CG81" s="387">
        <f t="shared" si="175"/>
        <v>0.56413644564730492</v>
      </c>
      <c r="CK81" s="404"/>
      <c r="CL81" s="405">
        <v>19734</v>
      </c>
      <c r="CM81" s="406">
        <v>90.6</v>
      </c>
      <c r="CN81" s="405">
        <v>19684</v>
      </c>
      <c r="CO81" s="406">
        <v>90.6</v>
      </c>
      <c r="CP81" s="405">
        <v>17415</v>
      </c>
      <c r="CQ81" s="406">
        <v>81.3</v>
      </c>
      <c r="CR81" s="405">
        <v>25319</v>
      </c>
      <c r="CS81" s="406">
        <v>87.5</v>
      </c>
      <c r="CT81" s="405">
        <v>29904</v>
      </c>
      <c r="CU81" s="406">
        <v>90.6</v>
      </c>
      <c r="CV81" s="405">
        <v>21743</v>
      </c>
      <c r="CW81" s="406">
        <v>90.6</v>
      </c>
      <c r="CX81" s="405">
        <v>19111</v>
      </c>
      <c r="CY81" s="406">
        <v>87.5</v>
      </c>
      <c r="CZ81" s="405">
        <v>14495</v>
      </c>
      <c r="DA81" s="406">
        <v>84.4</v>
      </c>
      <c r="DB81" s="405">
        <v>11754</v>
      </c>
      <c r="DC81" s="406">
        <v>84.4</v>
      </c>
      <c r="DD81" s="405">
        <v>15221</v>
      </c>
      <c r="DE81" s="406">
        <v>87.5</v>
      </c>
      <c r="DF81" s="405">
        <v>14628</v>
      </c>
      <c r="DG81" s="406">
        <v>87.5</v>
      </c>
      <c r="DH81" s="405">
        <v>10451</v>
      </c>
      <c r="DI81" s="406">
        <v>87.5</v>
      </c>
      <c r="DJ81" s="405">
        <v>11711</v>
      </c>
      <c r="DK81" s="406">
        <v>90.6</v>
      </c>
      <c r="DL81" s="405">
        <v>14738</v>
      </c>
      <c r="DM81" s="406">
        <v>87.5</v>
      </c>
      <c r="DN81" s="405">
        <v>13785</v>
      </c>
      <c r="DO81" s="406">
        <v>87.5</v>
      </c>
      <c r="DP81" s="405">
        <v>12991</v>
      </c>
      <c r="DQ81" s="406">
        <v>87.5</v>
      </c>
      <c r="DR81" s="405">
        <v>18634</v>
      </c>
      <c r="DS81" s="406">
        <v>84.4</v>
      </c>
      <c r="DT81" s="405">
        <v>16820</v>
      </c>
      <c r="DU81" s="406">
        <v>87.5</v>
      </c>
      <c r="DV81" s="405">
        <v>13991</v>
      </c>
      <c r="DW81" s="406">
        <v>87.5</v>
      </c>
      <c r="DX81" s="405">
        <v>17749</v>
      </c>
      <c r="DY81" s="406">
        <v>90.6</v>
      </c>
      <c r="DZ81" s="405">
        <v>14715</v>
      </c>
      <c r="EA81" s="406">
        <v>90.6</v>
      </c>
      <c r="EB81" s="405">
        <v>16008</v>
      </c>
      <c r="EC81" s="406">
        <v>90.6</v>
      </c>
      <c r="ED81" s="405">
        <v>16527</v>
      </c>
      <c r="EE81" s="406">
        <v>87.5</v>
      </c>
      <c r="EF81" s="405">
        <v>16684</v>
      </c>
      <c r="EG81" s="406">
        <v>90.6</v>
      </c>
      <c r="EH81" s="405">
        <v>15920</v>
      </c>
      <c r="EI81" s="406">
        <v>90.6</v>
      </c>
      <c r="EJ81" s="405">
        <v>14712</v>
      </c>
      <c r="EK81" s="406">
        <v>90.6</v>
      </c>
      <c r="EL81" s="405">
        <v>17921</v>
      </c>
      <c r="EM81" s="406">
        <v>90.6</v>
      </c>
      <c r="EN81" s="405">
        <v>12591</v>
      </c>
      <c r="EO81" s="406">
        <v>90.6</v>
      </c>
      <c r="EP81" s="405">
        <v>18039</v>
      </c>
      <c r="EQ81" s="406">
        <v>90.6</v>
      </c>
      <c r="ER81" s="405">
        <v>16040</v>
      </c>
      <c r="ES81" s="406">
        <v>90.6</v>
      </c>
      <c r="ET81" s="405">
        <v>10899</v>
      </c>
      <c r="EU81" s="406">
        <v>100</v>
      </c>
      <c r="EV81" s="405">
        <v>17064</v>
      </c>
      <c r="EW81" s="406">
        <v>93.8</v>
      </c>
      <c r="EX81" s="405">
        <v>12788</v>
      </c>
      <c r="EY81" s="406">
        <v>100</v>
      </c>
      <c r="EZ81" s="405">
        <v>9528</v>
      </c>
      <c r="FA81" s="406">
        <v>100</v>
      </c>
      <c r="FB81" s="405">
        <v>14066</v>
      </c>
      <c r="FC81" s="406">
        <v>100</v>
      </c>
      <c r="FD81" s="405">
        <v>12256</v>
      </c>
      <c r="FE81" s="406">
        <v>93.8</v>
      </c>
    </row>
    <row r="82" spans="2:161">
      <c r="B82" s="361">
        <f t="shared" si="176"/>
        <v>9</v>
      </c>
      <c r="C82" s="389" t="s">
        <v>2024</v>
      </c>
      <c r="D82" s="396" t="s">
        <v>3526</v>
      </c>
      <c r="E82" s="397"/>
      <c r="F82" s="398">
        <f t="shared" si="131"/>
        <v>15666.999999999998</v>
      </c>
      <c r="G82" s="398">
        <f t="shared" si="132"/>
        <v>14940</v>
      </c>
      <c r="H82" s="398">
        <f t="shared" si="133"/>
        <v>13378</v>
      </c>
      <c r="I82" s="398">
        <f t="shared" si="134"/>
        <v>16982</v>
      </c>
      <c r="J82" s="398">
        <f t="shared" si="135"/>
        <v>21209</v>
      </c>
      <c r="K82" s="398">
        <f t="shared" si="136"/>
        <v>19219</v>
      </c>
      <c r="L82" s="398">
        <f t="shared" si="137"/>
        <v>20722</v>
      </c>
      <c r="M82" s="398">
        <f t="shared" si="138"/>
        <v>16687</v>
      </c>
      <c r="N82" s="398">
        <f t="shared" si="139"/>
        <v>16539</v>
      </c>
      <c r="O82" s="398">
        <f t="shared" si="140"/>
        <v>17469</v>
      </c>
      <c r="P82" s="398">
        <f t="shared" si="141"/>
        <v>18035</v>
      </c>
      <c r="Q82" s="398">
        <f t="shared" si="142"/>
        <v>15356</v>
      </c>
      <c r="R82" s="399"/>
      <c r="S82" s="398">
        <f t="shared" si="143"/>
        <v>206203</v>
      </c>
      <c r="T82" s="399"/>
      <c r="U82" s="398">
        <f t="shared" si="144"/>
        <v>15385</v>
      </c>
      <c r="V82" s="398">
        <f t="shared" si="145"/>
        <v>14744</v>
      </c>
      <c r="W82" s="398">
        <f t="shared" si="146"/>
        <v>13407</v>
      </c>
      <c r="X82" s="398">
        <f t="shared" si="147"/>
        <v>15366.999999999998</v>
      </c>
      <c r="Y82" s="398">
        <f t="shared" si="148"/>
        <v>18753</v>
      </c>
      <c r="Z82" s="398">
        <f t="shared" si="149"/>
        <v>17570</v>
      </c>
      <c r="AA82" s="398">
        <f t="shared" si="150"/>
        <v>15322.999999999998</v>
      </c>
      <c r="AB82" s="398">
        <f t="shared" si="151"/>
        <v>15103</v>
      </c>
      <c r="AC82" s="398">
        <f t="shared" si="152"/>
        <v>16026</v>
      </c>
      <c r="AD82" s="398">
        <f t="shared" si="153"/>
        <v>16790</v>
      </c>
      <c r="AE82" s="398">
        <f t="shared" si="154"/>
        <v>15808.000000000002</v>
      </c>
      <c r="AF82" s="398">
        <f t="shared" si="155"/>
        <v>13107</v>
      </c>
      <c r="AG82" s="399"/>
      <c r="AH82" s="398">
        <f t="shared" si="156"/>
        <v>187383</v>
      </c>
      <c r="AI82" s="399"/>
      <c r="AJ82" s="398">
        <f t="shared" si="157"/>
        <v>15183.000000000002</v>
      </c>
      <c r="AK82" s="398">
        <f t="shared" si="158"/>
        <v>12459</v>
      </c>
      <c r="AL82" s="398">
        <f t="shared" si="159"/>
        <v>14722.999999999998</v>
      </c>
      <c r="AM82" s="398">
        <f t="shared" si="160"/>
        <v>13252.000000000002</v>
      </c>
      <c r="AN82" s="398">
        <f t="shared" si="161"/>
        <v>14530.000000000002</v>
      </c>
      <c r="AO82" s="398">
        <f t="shared" si="162"/>
        <v>12058</v>
      </c>
      <c r="AP82" s="398">
        <f t="shared" si="163"/>
        <v>9475</v>
      </c>
      <c r="AQ82" s="398">
        <f t="shared" si="164"/>
        <v>9936</v>
      </c>
      <c r="AR82" s="398">
        <f t="shared" si="165"/>
        <v>8950</v>
      </c>
      <c r="AS82" s="398">
        <f t="shared" si="166"/>
        <v>10466</v>
      </c>
      <c r="AT82" s="398">
        <f t="shared" si="167"/>
        <v>10559</v>
      </c>
      <c r="AU82" s="398">
        <f t="shared" si="168"/>
        <v>8004.0000000000009</v>
      </c>
      <c r="AV82" s="399"/>
      <c r="AW82" s="398">
        <f t="shared" si="169"/>
        <v>139595</v>
      </c>
      <c r="AX82" s="400"/>
      <c r="AY82" s="401">
        <f t="shared" si="170"/>
        <v>-1.7999617029424791E-2</v>
      </c>
      <c r="AZ82" s="401">
        <f t="shared" si="170"/>
        <v>-1.3119143239625167E-2</v>
      </c>
      <c r="BA82" s="401">
        <f t="shared" si="170"/>
        <v>2.1677380774405741E-3</v>
      </c>
      <c r="BB82" s="401">
        <f t="shared" si="170"/>
        <v>-9.5100694853374274E-2</v>
      </c>
      <c r="BC82" s="401">
        <f t="shared" si="170"/>
        <v>-0.11579989627045123</v>
      </c>
      <c r="BD82" s="401">
        <f t="shared" si="170"/>
        <v>-8.5800509912066183E-2</v>
      </c>
      <c r="BE82" s="401">
        <f t="shared" si="170"/>
        <v>-0.26054434900106177</v>
      </c>
      <c r="BF82" s="401">
        <f t="shared" si="170"/>
        <v>-9.4924192485168091E-2</v>
      </c>
      <c r="BG82" s="401">
        <f t="shared" si="170"/>
        <v>-3.1017594775984036E-2</v>
      </c>
      <c r="BH82" s="401">
        <f t="shared" si="170"/>
        <v>-3.8868853397446904E-2</v>
      </c>
      <c r="BI82" s="401">
        <f t="shared" si="170"/>
        <v>-0.12348211810368717</v>
      </c>
      <c r="BJ82" s="401">
        <f t="shared" si="170"/>
        <v>-0.14645741078405836</v>
      </c>
      <c r="BL82" s="402">
        <f t="shared" si="171"/>
        <v>-9.1269283182106947E-2</v>
      </c>
      <c r="BN82" s="401">
        <f t="shared" si="172"/>
        <v>-1.3129671758205926E-2</v>
      </c>
      <c r="BO82" s="401">
        <f t="shared" si="172"/>
        <v>-0.15497829625610418</v>
      </c>
      <c r="BP82" s="401">
        <f t="shared" si="172"/>
        <v>9.8157678824494526E-2</v>
      </c>
      <c r="BQ82" s="401">
        <f t="shared" si="172"/>
        <v>-0.13763258931476519</v>
      </c>
      <c r="BR82" s="401">
        <f t="shared" si="172"/>
        <v>-0.22519063616488019</v>
      </c>
      <c r="BS82" s="401">
        <f t="shared" si="172"/>
        <v>-0.31371656232214001</v>
      </c>
      <c r="BT82" s="401">
        <f t="shared" si="172"/>
        <v>-0.38164850225151725</v>
      </c>
      <c r="BU82" s="401">
        <f t="shared" si="172"/>
        <v>-0.34211746010726346</v>
      </c>
      <c r="BV82" s="401">
        <f t="shared" si="172"/>
        <v>-0.44153250967178337</v>
      </c>
      <c r="BW82" s="401">
        <f t="shared" si="172"/>
        <v>-0.37665276950565812</v>
      </c>
      <c r="BX82" s="401">
        <f t="shared" si="172"/>
        <v>-0.33204706477732804</v>
      </c>
      <c r="BY82" s="401">
        <f t="shared" si="172"/>
        <v>-0.38933394369420915</v>
      </c>
      <c r="CA82" s="402">
        <f t="shared" si="173"/>
        <v>-0.25502847109929927</v>
      </c>
      <c r="CC82" s="401">
        <f t="shared" si="174"/>
        <v>-0.48911725282440788</v>
      </c>
      <c r="CE82" s="403">
        <v>245873</v>
      </c>
      <c r="CF82" s="361"/>
      <c r="CG82" s="387">
        <f t="shared" si="175"/>
        <v>0.56775245756955828</v>
      </c>
      <c r="CK82" s="404"/>
      <c r="CL82" s="405">
        <v>15667</v>
      </c>
      <c r="CM82" s="406">
        <v>100</v>
      </c>
      <c r="CN82" s="405">
        <v>14940</v>
      </c>
      <c r="CO82" s="406">
        <v>100</v>
      </c>
      <c r="CP82" s="405">
        <v>13378</v>
      </c>
      <c r="CQ82" s="406">
        <v>100</v>
      </c>
      <c r="CR82" s="405">
        <v>16982</v>
      </c>
      <c r="CS82" s="406">
        <v>100</v>
      </c>
      <c r="CT82" s="405">
        <v>21209</v>
      </c>
      <c r="CU82" s="406">
        <v>100</v>
      </c>
      <c r="CV82" s="405">
        <v>19219</v>
      </c>
      <c r="CW82" s="406">
        <v>100</v>
      </c>
      <c r="CX82" s="405">
        <v>20722</v>
      </c>
      <c r="CY82" s="406">
        <v>100</v>
      </c>
      <c r="CZ82" s="405">
        <v>16687</v>
      </c>
      <c r="DA82" s="406">
        <v>100</v>
      </c>
      <c r="DB82" s="405">
        <v>16539</v>
      </c>
      <c r="DC82" s="406">
        <v>100</v>
      </c>
      <c r="DD82" s="405">
        <v>17469</v>
      </c>
      <c r="DE82" s="406">
        <v>100</v>
      </c>
      <c r="DF82" s="405">
        <v>18035</v>
      </c>
      <c r="DG82" s="406">
        <v>100</v>
      </c>
      <c r="DH82" s="405">
        <v>15356</v>
      </c>
      <c r="DI82" s="406">
        <v>100</v>
      </c>
      <c r="DJ82" s="405">
        <v>15385</v>
      </c>
      <c r="DK82" s="406">
        <v>100</v>
      </c>
      <c r="DL82" s="405">
        <v>14744</v>
      </c>
      <c r="DM82" s="406">
        <v>100</v>
      </c>
      <c r="DN82" s="405">
        <v>13407</v>
      </c>
      <c r="DO82" s="406">
        <v>100</v>
      </c>
      <c r="DP82" s="405">
        <v>15367</v>
      </c>
      <c r="DQ82" s="406">
        <v>100</v>
      </c>
      <c r="DR82" s="405">
        <v>18753</v>
      </c>
      <c r="DS82" s="406">
        <v>100</v>
      </c>
      <c r="DT82" s="405">
        <v>17570</v>
      </c>
      <c r="DU82" s="406">
        <v>100</v>
      </c>
      <c r="DV82" s="405">
        <v>15323</v>
      </c>
      <c r="DW82" s="406">
        <v>100</v>
      </c>
      <c r="DX82" s="405">
        <v>15103</v>
      </c>
      <c r="DY82" s="406">
        <v>100</v>
      </c>
      <c r="DZ82" s="405">
        <v>16026</v>
      </c>
      <c r="EA82" s="406">
        <v>100</v>
      </c>
      <c r="EB82" s="405">
        <v>16790</v>
      </c>
      <c r="EC82" s="406">
        <v>100</v>
      </c>
      <c r="ED82" s="405">
        <v>15808</v>
      </c>
      <c r="EE82" s="406">
        <v>100</v>
      </c>
      <c r="EF82" s="405">
        <v>13107</v>
      </c>
      <c r="EG82" s="406">
        <v>100</v>
      </c>
      <c r="EH82" s="405">
        <v>15183</v>
      </c>
      <c r="EI82" s="406">
        <v>100</v>
      </c>
      <c r="EJ82" s="405">
        <v>12459</v>
      </c>
      <c r="EK82" s="406">
        <v>100</v>
      </c>
      <c r="EL82" s="405">
        <v>14723</v>
      </c>
      <c r="EM82" s="406">
        <v>100</v>
      </c>
      <c r="EN82" s="405">
        <v>13252</v>
      </c>
      <c r="EO82" s="406">
        <v>100</v>
      </c>
      <c r="EP82" s="405">
        <v>14530</v>
      </c>
      <c r="EQ82" s="406">
        <v>100</v>
      </c>
      <c r="ER82" s="405">
        <v>12058</v>
      </c>
      <c r="ES82" s="406">
        <v>100</v>
      </c>
      <c r="ET82" s="405">
        <v>9475</v>
      </c>
      <c r="EU82" s="406">
        <v>100</v>
      </c>
      <c r="EV82" s="405">
        <v>9936</v>
      </c>
      <c r="EW82" s="406">
        <v>100</v>
      </c>
      <c r="EX82" s="405">
        <v>8950</v>
      </c>
      <c r="EY82" s="406">
        <v>100</v>
      </c>
      <c r="EZ82" s="405">
        <v>10466</v>
      </c>
      <c r="FA82" s="406">
        <v>100</v>
      </c>
      <c r="FB82" s="405">
        <v>10559</v>
      </c>
      <c r="FC82" s="406">
        <v>100</v>
      </c>
      <c r="FD82" s="405">
        <v>8004</v>
      </c>
      <c r="FE82" s="406">
        <v>100</v>
      </c>
    </row>
    <row r="83" spans="2:161">
      <c r="B83" s="361">
        <f t="shared" si="176"/>
        <v>10</v>
      </c>
      <c r="C83" s="389" t="s">
        <v>2024</v>
      </c>
      <c r="D83" s="396" t="s">
        <v>3527</v>
      </c>
      <c r="E83" s="397"/>
      <c r="F83" s="398">
        <f t="shared" si="131"/>
        <v>6428</v>
      </c>
      <c r="G83" s="398">
        <f t="shared" si="132"/>
        <v>7523.1481481481478</v>
      </c>
      <c r="H83" s="398">
        <f t="shared" si="133"/>
        <v>5687</v>
      </c>
      <c r="I83" s="398">
        <f t="shared" si="134"/>
        <v>7194.7194719471936</v>
      </c>
      <c r="J83" s="398">
        <f t="shared" si="135"/>
        <v>8719.2755498059505</v>
      </c>
      <c r="K83" s="398">
        <f t="shared" si="136"/>
        <v>10605.433376455368</v>
      </c>
      <c r="L83" s="398">
        <f t="shared" si="137"/>
        <v>8027.5027502750272</v>
      </c>
      <c r="M83" s="398">
        <f t="shared" si="138"/>
        <v>6313.6574074074069</v>
      </c>
      <c r="N83" s="398">
        <f t="shared" si="139"/>
        <v>6782.6649417852523</v>
      </c>
      <c r="O83" s="398">
        <f t="shared" si="140"/>
        <v>9396.0396039603947</v>
      </c>
      <c r="P83" s="398">
        <f t="shared" si="141"/>
        <v>9644.2432082794312</v>
      </c>
      <c r="Q83" s="398">
        <f t="shared" si="142"/>
        <v>7966.3648124191468</v>
      </c>
      <c r="R83" s="399"/>
      <c r="S83" s="398">
        <f t="shared" si="143"/>
        <v>94288.049270483316</v>
      </c>
      <c r="T83" s="399"/>
      <c r="U83" s="398">
        <f t="shared" si="144"/>
        <v>5279.4307891332473</v>
      </c>
      <c r="V83" s="398"/>
      <c r="W83" s="398">
        <f t="shared" si="146"/>
        <v>5027</v>
      </c>
      <c r="X83" s="398">
        <f t="shared" si="147"/>
        <v>5437.4999999999991</v>
      </c>
      <c r="Y83" s="398">
        <f t="shared" si="148"/>
        <v>7777.5061124694375</v>
      </c>
      <c r="Z83" s="398">
        <f t="shared" si="149"/>
        <v>9782.1989528795802</v>
      </c>
      <c r="AA83" s="398">
        <f t="shared" si="150"/>
        <v>6224.0837696335075</v>
      </c>
      <c r="AB83" s="398">
        <f t="shared" si="151"/>
        <v>5768</v>
      </c>
      <c r="AC83" s="398">
        <f t="shared" si="152"/>
        <v>5623</v>
      </c>
      <c r="AD83" s="398">
        <f t="shared" si="153"/>
        <v>6754.0000000000009</v>
      </c>
      <c r="AE83" s="398">
        <f t="shared" si="154"/>
        <v>6605</v>
      </c>
      <c r="AF83" s="398">
        <f t="shared" si="155"/>
        <v>6054</v>
      </c>
      <c r="AG83" s="399"/>
      <c r="AH83" s="398">
        <f t="shared" si="156"/>
        <v>70331.719624115765</v>
      </c>
      <c r="AI83" s="399"/>
      <c r="AJ83" s="398">
        <f t="shared" si="157"/>
        <v>5262</v>
      </c>
      <c r="AK83" s="398">
        <f t="shared" si="158"/>
        <v>5949</v>
      </c>
      <c r="AL83" s="398">
        <f t="shared" si="159"/>
        <v>7000</v>
      </c>
      <c r="AM83" s="398">
        <f t="shared" si="160"/>
        <v>5460</v>
      </c>
      <c r="AN83" s="398">
        <f t="shared" si="161"/>
        <v>7951.0000000000009</v>
      </c>
      <c r="AO83" s="398">
        <f t="shared" si="162"/>
        <v>9153</v>
      </c>
      <c r="AP83" s="398">
        <f t="shared" si="163"/>
        <v>3557</v>
      </c>
      <c r="AQ83" s="398">
        <f t="shared" si="164"/>
        <v>5570</v>
      </c>
      <c r="AR83" s="398">
        <f t="shared" si="165"/>
        <v>3892</v>
      </c>
      <c r="AS83" s="398">
        <f t="shared" si="166"/>
        <v>5127</v>
      </c>
      <c r="AT83" s="398">
        <f t="shared" si="167"/>
        <v>5160</v>
      </c>
      <c r="AU83" s="398">
        <f t="shared" si="168"/>
        <v>7859.9999999999991</v>
      </c>
      <c r="AV83" s="399"/>
      <c r="AW83" s="398">
        <f t="shared" si="169"/>
        <v>71941</v>
      </c>
      <c r="AX83" s="400"/>
      <c r="AY83" s="401">
        <f t="shared" si="170"/>
        <v>-0.17868220455301068</v>
      </c>
      <c r="AZ83" s="401">
        <f t="shared" si="170"/>
        <v>-1</v>
      </c>
      <c r="BA83" s="401">
        <f t="shared" si="170"/>
        <v>-0.11605415860735009</v>
      </c>
      <c r="BB83" s="401">
        <f t="shared" si="170"/>
        <v>-0.24423738532110092</v>
      </c>
      <c r="BC83" s="401">
        <f t="shared" si="170"/>
        <v>-0.10801005564705111</v>
      </c>
      <c r="BD83" s="401">
        <f t="shared" si="170"/>
        <v>-7.76238362312862E-2</v>
      </c>
      <c r="BE83" s="401">
        <f t="shared" si="170"/>
        <v>-0.22465504363480082</v>
      </c>
      <c r="BF83" s="401">
        <f t="shared" si="170"/>
        <v>-8.6424931255728615E-2</v>
      </c>
      <c r="BG83" s="401">
        <f t="shared" si="170"/>
        <v>-0.17097482357428953</v>
      </c>
      <c r="BH83" s="401">
        <f t="shared" si="170"/>
        <v>-0.28118651211801876</v>
      </c>
      <c r="BI83" s="401">
        <f t="shared" si="170"/>
        <v>-0.31513547954393029</v>
      </c>
      <c r="BJ83" s="401">
        <f t="shared" si="170"/>
        <v>-0.24005488795063337</v>
      </c>
      <c r="BL83" s="402">
        <f t="shared" si="171"/>
        <v>-0.25407599193874753</v>
      </c>
      <c r="BN83" s="401">
        <f t="shared" si="172"/>
        <v>-3.3016417544719915E-3</v>
      </c>
      <c r="BO83" s="401"/>
      <c r="BP83" s="401">
        <f t="shared" si="172"/>
        <v>0.39248060473443408</v>
      </c>
      <c r="BQ83" s="401">
        <f t="shared" si="172"/>
        <v>4.137931034482927E-3</v>
      </c>
      <c r="BR83" s="401">
        <f t="shared" si="172"/>
        <v>2.2307136120716886E-2</v>
      </c>
      <c r="BS83" s="401">
        <f t="shared" si="172"/>
        <v>-6.4320809248554822E-2</v>
      </c>
      <c r="BT83" s="401">
        <f t="shared" si="172"/>
        <v>-0.42851026244952889</v>
      </c>
      <c r="BU83" s="401">
        <f t="shared" si="172"/>
        <v>-3.4327323162274617E-2</v>
      </c>
      <c r="BV83" s="401">
        <f t="shared" si="172"/>
        <v>-0.30784278854703895</v>
      </c>
      <c r="BW83" s="401">
        <f t="shared" si="172"/>
        <v>-0.24089428486822634</v>
      </c>
      <c r="BX83" s="401">
        <f t="shared" si="172"/>
        <v>-0.21877365632096896</v>
      </c>
      <c r="BY83" s="401">
        <f t="shared" si="172"/>
        <v>0.29831516352824566</v>
      </c>
      <c r="CA83" s="402">
        <f t="shared" si="173"/>
        <v>2.2881288620340157E-2</v>
      </c>
      <c r="CC83" s="401">
        <f t="shared" si="174"/>
        <v>0.22277535780958294</v>
      </c>
      <c r="CE83" s="403">
        <v>320468</v>
      </c>
      <c r="CF83" s="361"/>
      <c r="CG83" s="387">
        <f t="shared" si="175"/>
        <v>0.22448731230575283</v>
      </c>
      <c r="CK83" s="404"/>
      <c r="CL83" s="405">
        <v>6428</v>
      </c>
      <c r="CM83" s="406">
        <v>100</v>
      </c>
      <c r="CN83" s="405">
        <v>6500</v>
      </c>
      <c r="CO83" s="406">
        <v>86.4</v>
      </c>
      <c r="CP83" s="405">
        <v>5687</v>
      </c>
      <c r="CQ83" s="406">
        <v>100</v>
      </c>
      <c r="CR83" s="405">
        <v>6540</v>
      </c>
      <c r="CS83" s="406">
        <v>90.9</v>
      </c>
      <c r="CT83" s="405">
        <v>6740</v>
      </c>
      <c r="CU83" s="406">
        <v>77.3</v>
      </c>
      <c r="CV83" s="405">
        <v>8198</v>
      </c>
      <c r="CW83" s="406">
        <v>77.3</v>
      </c>
      <c r="CX83" s="405">
        <v>7297</v>
      </c>
      <c r="CY83" s="406">
        <v>90.9</v>
      </c>
      <c r="CZ83" s="405">
        <v>5455</v>
      </c>
      <c r="DA83" s="406">
        <v>86.4</v>
      </c>
      <c r="DB83" s="405">
        <v>5243</v>
      </c>
      <c r="DC83" s="406">
        <v>77.3</v>
      </c>
      <c r="DD83" s="405">
        <v>8541</v>
      </c>
      <c r="DE83" s="406">
        <v>90.9</v>
      </c>
      <c r="DF83" s="405">
        <v>7455</v>
      </c>
      <c r="DG83" s="406">
        <v>77.3</v>
      </c>
      <c r="DH83" s="405">
        <v>6158</v>
      </c>
      <c r="DI83" s="406">
        <v>77.3</v>
      </c>
      <c r="DJ83" s="405">
        <v>4081</v>
      </c>
      <c r="DK83" s="406">
        <v>77.3</v>
      </c>
      <c r="DL83" s="405">
        <v>4642</v>
      </c>
      <c r="DM83" s="406" t="s">
        <v>3502</v>
      </c>
      <c r="DN83" s="405">
        <v>5027</v>
      </c>
      <c r="DO83" s="406">
        <v>100</v>
      </c>
      <c r="DP83" s="405">
        <v>4698</v>
      </c>
      <c r="DQ83" s="406">
        <v>86.4</v>
      </c>
      <c r="DR83" s="405">
        <v>6362</v>
      </c>
      <c r="DS83" s="406">
        <v>81.8</v>
      </c>
      <c r="DT83" s="405">
        <v>9342</v>
      </c>
      <c r="DU83" s="406">
        <v>95.5</v>
      </c>
      <c r="DV83" s="405">
        <v>5944</v>
      </c>
      <c r="DW83" s="406">
        <v>95.5</v>
      </c>
      <c r="DX83" s="405">
        <v>5768</v>
      </c>
      <c r="DY83" s="406">
        <v>100</v>
      </c>
      <c r="DZ83" s="405">
        <v>5623</v>
      </c>
      <c r="EA83" s="406">
        <v>100</v>
      </c>
      <c r="EB83" s="405">
        <v>6754</v>
      </c>
      <c r="EC83" s="406">
        <v>100</v>
      </c>
      <c r="ED83" s="405">
        <v>6605</v>
      </c>
      <c r="EE83" s="406">
        <v>100</v>
      </c>
      <c r="EF83" s="405">
        <v>6054</v>
      </c>
      <c r="EG83" s="406">
        <v>100</v>
      </c>
      <c r="EH83" s="405">
        <v>5262</v>
      </c>
      <c r="EI83" s="406">
        <v>100</v>
      </c>
      <c r="EJ83" s="405">
        <v>5949</v>
      </c>
      <c r="EK83" s="406">
        <v>100</v>
      </c>
      <c r="EL83" s="405">
        <v>7000</v>
      </c>
      <c r="EM83" s="406">
        <v>100</v>
      </c>
      <c r="EN83" s="405">
        <v>5460</v>
      </c>
      <c r="EO83" s="406">
        <v>100</v>
      </c>
      <c r="EP83" s="405">
        <v>7951</v>
      </c>
      <c r="EQ83" s="406">
        <v>100</v>
      </c>
      <c r="ER83" s="405">
        <v>9153</v>
      </c>
      <c r="ES83" s="406">
        <v>100</v>
      </c>
      <c r="ET83" s="405">
        <v>3557</v>
      </c>
      <c r="EU83" s="406">
        <v>100</v>
      </c>
      <c r="EV83" s="405">
        <v>5570</v>
      </c>
      <c r="EW83" s="406">
        <v>100</v>
      </c>
      <c r="EX83" s="405">
        <v>3892</v>
      </c>
      <c r="EY83" s="406">
        <v>100</v>
      </c>
      <c r="EZ83" s="405">
        <v>5127</v>
      </c>
      <c r="FA83" s="406">
        <v>100</v>
      </c>
      <c r="FB83" s="405">
        <v>5160</v>
      </c>
      <c r="FC83" s="406">
        <v>100</v>
      </c>
      <c r="FD83" s="405">
        <v>7860</v>
      </c>
      <c r="FE83" s="406">
        <v>100</v>
      </c>
    </row>
    <row r="84" spans="2:161">
      <c r="B84" s="361">
        <f t="shared" si="176"/>
        <v>11</v>
      </c>
      <c r="C84" s="389" t="s">
        <v>2024</v>
      </c>
      <c r="D84" s="396" t="s">
        <v>3528</v>
      </c>
      <c r="E84" s="397"/>
      <c r="F84" s="398">
        <f t="shared" si="131"/>
        <v>26752.421959095802</v>
      </c>
      <c r="G84" s="398">
        <f t="shared" si="132"/>
        <v>24807.319698600644</v>
      </c>
      <c r="H84" s="398">
        <f t="shared" si="133"/>
        <v>26809.472551130246</v>
      </c>
      <c r="I84" s="398">
        <f t="shared" si="134"/>
        <v>29808.396124865449</v>
      </c>
      <c r="J84" s="398">
        <f t="shared" si="135"/>
        <v>38710.441334768562</v>
      </c>
      <c r="K84" s="398">
        <f t="shared" si="136"/>
        <v>33912.809472551126</v>
      </c>
      <c r="L84" s="398">
        <f t="shared" si="137"/>
        <v>31946.178686759951</v>
      </c>
      <c r="M84" s="398">
        <f t="shared" si="138"/>
        <v>29138.858988159307</v>
      </c>
      <c r="N84" s="398">
        <f t="shared" si="139"/>
        <v>28016.146393972012</v>
      </c>
      <c r="O84" s="398">
        <f t="shared" si="140"/>
        <v>28808.396124865449</v>
      </c>
      <c r="P84" s="398">
        <f t="shared" si="141"/>
        <v>29993.541442411191</v>
      </c>
      <c r="Q84" s="398">
        <f t="shared" si="142"/>
        <v>24046.286329386436</v>
      </c>
      <c r="R84" s="399"/>
      <c r="S84" s="398">
        <f t="shared" si="143"/>
        <v>352750.26910656621</v>
      </c>
      <c r="T84" s="399"/>
      <c r="U84" s="398">
        <f t="shared" si="144"/>
        <v>21454.251883745961</v>
      </c>
      <c r="V84" s="398">
        <f t="shared" ref="V84:V105" si="177">(DL84/DM84)*100</f>
        <v>24242.195909580194</v>
      </c>
      <c r="W84" s="398">
        <f t="shared" si="146"/>
        <v>18203.44456404736</v>
      </c>
      <c r="X84" s="398">
        <f t="shared" si="147"/>
        <v>21447.793326157156</v>
      </c>
      <c r="Y84" s="398">
        <f t="shared" si="148"/>
        <v>26611.41011840689</v>
      </c>
      <c r="Z84" s="398">
        <f t="shared" si="149"/>
        <v>30530.67814854682</v>
      </c>
      <c r="AA84" s="398">
        <f t="shared" si="150"/>
        <v>25232</v>
      </c>
      <c r="AB84" s="398">
        <f t="shared" si="151"/>
        <v>23518</v>
      </c>
      <c r="AC84" s="398">
        <f t="shared" si="152"/>
        <v>20118</v>
      </c>
      <c r="AD84" s="398">
        <f t="shared" si="153"/>
        <v>22675</v>
      </c>
      <c r="AE84" s="398">
        <f t="shared" si="154"/>
        <v>23060</v>
      </c>
      <c r="AF84" s="398">
        <f t="shared" si="155"/>
        <v>20398</v>
      </c>
      <c r="AG84" s="399"/>
      <c r="AH84" s="398">
        <f t="shared" si="156"/>
        <v>277490.77395048435</v>
      </c>
      <c r="AI84" s="399"/>
      <c r="AJ84" s="398">
        <f t="shared" si="157"/>
        <v>21650</v>
      </c>
      <c r="AK84" s="398">
        <f t="shared" si="158"/>
        <v>17398</v>
      </c>
      <c r="AL84" s="398">
        <f t="shared" si="159"/>
        <v>23821</v>
      </c>
      <c r="AM84" s="398">
        <f t="shared" si="160"/>
        <v>15404</v>
      </c>
      <c r="AN84" s="398">
        <f t="shared" si="161"/>
        <v>25078</v>
      </c>
      <c r="AO84" s="398">
        <f t="shared" si="162"/>
        <v>24794</v>
      </c>
      <c r="AP84" s="398">
        <f t="shared" si="163"/>
        <v>22237.551867219914</v>
      </c>
      <c r="AQ84" s="398">
        <f t="shared" si="164"/>
        <v>24475</v>
      </c>
      <c r="AR84" s="398">
        <f t="shared" si="165"/>
        <v>19648</v>
      </c>
      <c r="AS84" s="398">
        <f t="shared" si="166"/>
        <v>9987</v>
      </c>
      <c r="AT84" s="398">
        <f t="shared" si="167"/>
        <v>25592</v>
      </c>
      <c r="AU84" s="398">
        <f t="shared" si="168"/>
        <v>24821</v>
      </c>
      <c r="AV84" s="399"/>
      <c r="AW84" s="398">
        <f t="shared" si="169"/>
        <v>254905.55186721991</v>
      </c>
      <c r="AX84" s="400"/>
      <c r="AY84" s="401">
        <f t="shared" si="170"/>
        <v>-0.19804450166981863</v>
      </c>
      <c r="AZ84" s="401">
        <f t="shared" si="170"/>
        <v>-2.2780525904712239E-2</v>
      </c>
      <c r="BA84" s="401">
        <f t="shared" si="170"/>
        <v>-0.3210069862683691</v>
      </c>
      <c r="BB84" s="401">
        <f t="shared" si="170"/>
        <v>-0.28047811642351594</v>
      </c>
      <c r="BC84" s="401">
        <f t="shared" si="170"/>
        <v>-0.3125521383682775</v>
      </c>
      <c r="BD84" s="401">
        <f t="shared" si="170"/>
        <v>-9.9730201555308692E-2</v>
      </c>
      <c r="BE84" s="401">
        <f t="shared" si="170"/>
        <v>-0.21017157490396912</v>
      </c>
      <c r="BF84" s="401">
        <f t="shared" si="170"/>
        <v>-0.19289907646841511</v>
      </c>
      <c r="BG84" s="401">
        <f t="shared" si="170"/>
        <v>-0.2819140892150459</v>
      </c>
      <c r="BH84" s="401">
        <f t="shared" si="170"/>
        <v>-0.212903075141053</v>
      </c>
      <c r="BI84" s="401">
        <f t="shared" si="170"/>
        <v>-0.23116781510192355</v>
      </c>
      <c r="BJ84" s="401">
        <f t="shared" si="170"/>
        <v>-0.15171932494740137</v>
      </c>
      <c r="BL84" s="402">
        <f t="shared" si="171"/>
        <v>-0.2133506385316063</v>
      </c>
      <c r="BN84" s="401">
        <f t="shared" si="172"/>
        <v>9.123977723144959E-3</v>
      </c>
      <c r="BO84" s="401">
        <f t="shared" si="172"/>
        <v>-0.28232574042005243</v>
      </c>
      <c r="BP84" s="401">
        <f t="shared" si="172"/>
        <v>0.30859848619241931</v>
      </c>
      <c r="BQ84" s="401">
        <f t="shared" si="172"/>
        <v>-0.28179091593475525</v>
      </c>
      <c r="BR84" s="401">
        <f t="shared" si="172"/>
        <v>-5.7622279750829238E-2</v>
      </c>
      <c r="BS84" s="401">
        <f t="shared" si="172"/>
        <v>-0.18789881183231663</v>
      </c>
      <c r="BT84" s="401">
        <f t="shared" si="172"/>
        <v>-0.11867660640377639</v>
      </c>
      <c r="BU84" s="401">
        <f t="shared" si="172"/>
        <v>4.0692235734331152E-2</v>
      </c>
      <c r="BV84" s="401">
        <f t="shared" si="172"/>
        <v>-2.3362163236902277E-2</v>
      </c>
      <c r="BW84" s="401">
        <f t="shared" si="172"/>
        <v>-0.55955898566703421</v>
      </c>
      <c r="BX84" s="401">
        <f t="shared" si="172"/>
        <v>0.10980052038161318</v>
      </c>
      <c r="BY84" s="401">
        <f t="shared" si="172"/>
        <v>0.21683498382194333</v>
      </c>
      <c r="CA84" s="402">
        <f t="shared" si="173"/>
        <v>-8.1390893692539712E-2</v>
      </c>
      <c r="CC84" s="401">
        <f t="shared" si="174"/>
        <v>-7.2196153381885481E-2</v>
      </c>
      <c r="CE84" s="403">
        <v>506388</v>
      </c>
      <c r="CF84" s="361"/>
      <c r="CG84" s="387">
        <f t="shared" si="175"/>
        <v>0.50337992185284786</v>
      </c>
      <c r="CK84" s="404"/>
      <c r="CL84" s="405">
        <v>24853</v>
      </c>
      <c r="CM84" s="406">
        <v>92.9</v>
      </c>
      <c r="CN84" s="405">
        <v>23046</v>
      </c>
      <c r="CO84" s="406">
        <v>92.9</v>
      </c>
      <c r="CP84" s="405">
        <v>24906</v>
      </c>
      <c r="CQ84" s="406">
        <v>92.9</v>
      </c>
      <c r="CR84" s="405">
        <v>27692</v>
      </c>
      <c r="CS84" s="406">
        <v>92.9</v>
      </c>
      <c r="CT84" s="405">
        <v>35962</v>
      </c>
      <c r="CU84" s="406">
        <v>92.9</v>
      </c>
      <c r="CV84" s="405">
        <v>31505</v>
      </c>
      <c r="CW84" s="406">
        <v>92.9</v>
      </c>
      <c r="CX84" s="405">
        <v>29678</v>
      </c>
      <c r="CY84" s="406">
        <v>92.9</v>
      </c>
      <c r="CZ84" s="405">
        <v>27070</v>
      </c>
      <c r="DA84" s="406">
        <v>92.9</v>
      </c>
      <c r="DB84" s="405">
        <v>26027</v>
      </c>
      <c r="DC84" s="406">
        <v>92.9</v>
      </c>
      <c r="DD84" s="405">
        <v>26763</v>
      </c>
      <c r="DE84" s="406">
        <v>92.9</v>
      </c>
      <c r="DF84" s="405">
        <v>27864</v>
      </c>
      <c r="DG84" s="406">
        <v>92.9</v>
      </c>
      <c r="DH84" s="405">
        <v>22339</v>
      </c>
      <c r="DI84" s="406">
        <v>92.9</v>
      </c>
      <c r="DJ84" s="405">
        <v>19931</v>
      </c>
      <c r="DK84" s="406">
        <v>92.9</v>
      </c>
      <c r="DL84" s="405">
        <v>22521</v>
      </c>
      <c r="DM84" s="406">
        <v>92.9</v>
      </c>
      <c r="DN84" s="405">
        <v>16911</v>
      </c>
      <c r="DO84" s="406">
        <v>92.9</v>
      </c>
      <c r="DP84" s="405">
        <v>19925</v>
      </c>
      <c r="DQ84" s="406">
        <v>92.9</v>
      </c>
      <c r="DR84" s="405">
        <v>24722</v>
      </c>
      <c r="DS84" s="406">
        <v>92.9</v>
      </c>
      <c r="DT84" s="405">
        <v>28363</v>
      </c>
      <c r="DU84" s="406">
        <v>92.9</v>
      </c>
      <c r="DV84" s="405">
        <v>25232</v>
      </c>
      <c r="DW84" s="406">
        <v>100</v>
      </c>
      <c r="DX84" s="405">
        <v>23518</v>
      </c>
      <c r="DY84" s="406">
        <v>100</v>
      </c>
      <c r="DZ84" s="405">
        <v>20118</v>
      </c>
      <c r="EA84" s="406">
        <v>100</v>
      </c>
      <c r="EB84" s="405">
        <v>22675</v>
      </c>
      <c r="EC84" s="406">
        <v>100</v>
      </c>
      <c r="ED84" s="405">
        <v>23060</v>
      </c>
      <c r="EE84" s="406">
        <v>100</v>
      </c>
      <c r="EF84" s="405">
        <v>20398</v>
      </c>
      <c r="EG84" s="406">
        <v>100</v>
      </c>
      <c r="EH84" s="405">
        <v>21650</v>
      </c>
      <c r="EI84" s="406">
        <v>100</v>
      </c>
      <c r="EJ84" s="405">
        <v>17398</v>
      </c>
      <c r="EK84" s="406">
        <v>100</v>
      </c>
      <c r="EL84" s="405">
        <v>23821</v>
      </c>
      <c r="EM84" s="406">
        <v>100</v>
      </c>
      <c r="EN84" s="405">
        <v>15404</v>
      </c>
      <c r="EO84" s="406">
        <v>100</v>
      </c>
      <c r="EP84" s="405">
        <v>25078</v>
      </c>
      <c r="EQ84" s="406">
        <v>100</v>
      </c>
      <c r="ER84" s="405">
        <v>24794</v>
      </c>
      <c r="ES84" s="406">
        <v>100</v>
      </c>
      <c r="ET84" s="405">
        <v>21437</v>
      </c>
      <c r="EU84" s="406">
        <v>96.4</v>
      </c>
      <c r="EV84" s="405">
        <v>24475</v>
      </c>
      <c r="EW84" s="406">
        <v>100</v>
      </c>
      <c r="EX84" s="405">
        <v>19648</v>
      </c>
      <c r="EY84" s="406">
        <v>100</v>
      </c>
      <c r="EZ84" s="405">
        <v>9987</v>
      </c>
      <c r="FA84" s="406">
        <v>100</v>
      </c>
      <c r="FB84" s="405">
        <v>25592</v>
      </c>
      <c r="FC84" s="406">
        <v>100</v>
      </c>
      <c r="FD84" s="405">
        <v>24821</v>
      </c>
      <c r="FE84" s="406">
        <v>100</v>
      </c>
    </row>
    <row r="85" spans="2:161">
      <c r="B85" s="361">
        <f t="shared" si="176"/>
        <v>12</v>
      </c>
      <c r="C85" s="389" t="s">
        <v>2024</v>
      </c>
      <c r="D85" s="396" t="s">
        <v>3529</v>
      </c>
      <c r="E85" s="397"/>
      <c r="F85" s="398">
        <f t="shared" si="131"/>
        <v>34634.730538922158</v>
      </c>
      <c r="G85" s="398">
        <f t="shared" si="132"/>
        <v>29319.396051103369</v>
      </c>
      <c r="H85" s="398">
        <f t="shared" si="133"/>
        <v>30207.185628742514</v>
      </c>
      <c r="I85" s="398">
        <f t="shared" si="134"/>
        <v>33561.282932416951</v>
      </c>
      <c r="J85" s="398">
        <f t="shared" si="135"/>
        <v>39061.556329849016</v>
      </c>
      <c r="K85" s="398">
        <f t="shared" si="136"/>
        <v>41056.128293241702</v>
      </c>
      <c r="L85" s="398">
        <f t="shared" si="137"/>
        <v>38879.716981132078</v>
      </c>
      <c r="M85" s="398">
        <f t="shared" si="138"/>
        <v>27871.706758304696</v>
      </c>
      <c r="N85" s="398">
        <f t="shared" si="139"/>
        <v>26403.20733104238</v>
      </c>
      <c r="O85" s="398">
        <f t="shared" si="140"/>
        <v>29010.30927835052</v>
      </c>
      <c r="P85" s="398">
        <f t="shared" si="141"/>
        <v>28267.131242740998</v>
      </c>
      <c r="Q85" s="398">
        <f t="shared" si="142"/>
        <v>24209.905660377361</v>
      </c>
      <c r="R85" s="399"/>
      <c r="S85" s="398">
        <f t="shared" si="143"/>
        <v>382482.2570262237</v>
      </c>
      <c r="T85" s="399"/>
      <c r="U85" s="398">
        <f t="shared" si="144"/>
        <v>23175.377468060396</v>
      </c>
      <c r="V85" s="398">
        <f t="shared" si="177"/>
        <v>23200.458190148915</v>
      </c>
      <c r="W85" s="398">
        <f t="shared" si="146"/>
        <v>19192.79907084785</v>
      </c>
      <c r="X85" s="398">
        <f t="shared" si="147"/>
        <v>21799.070847851337</v>
      </c>
      <c r="Y85" s="398">
        <f t="shared" si="148"/>
        <v>27512.971698113211</v>
      </c>
      <c r="Z85" s="398">
        <f t="shared" si="149"/>
        <v>31208.726415094337</v>
      </c>
      <c r="AA85" s="398">
        <f t="shared" si="150"/>
        <v>22834.719334719335</v>
      </c>
      <c r="AB85" s="398">
        <f t="shared" si="151"/>
        <v>20615.384615384617</v>
      </c>
      <c r="AC85" s="398">
        <f t="shared" si="152"/>
        <v>20077.962577962579</v>
      </c>
      <c r="AD85" s="398">
        <f t="shared" si="153"/>
        <v>21133.056133056132</v>
      </c>
      <c r="AE85" s="398">
        <f t="shared" si="154"/>
        <v>20978.170478170476</v>
      </c>
      <c r="AF85" s="398">
        <f t="shared" si="155"/>
        <v>21428.274428274428</v>
      </c>
      <c r="AG85" s="399"/>
      <c r="AH85" s="398">
        <f t="shared" si="156"/>
        <v>273156.97125768365</v>
      </c>
      <c r="AI85" s="399"/>
      <c r="AJ85" s="398">
        <f t="shared" si="157"/>
        <v>24452.182952182953</v>
      </c>
      <c r="AK85" s="398">
        <f t="shared" si="158"/>
        <v>21009.355509355511</v>
      </c>
      <c r="AL85" s="398">
        <f t="shared" si="159"/>
        <v>22702.702702702703</v>
      </c>
      <c r="AM85" s="398">
        <f t="shared" si="160"/>
        <v>21833.679833679831</v>
      </c>
      <c r="AN85" s="398">
        <f t="shared" si="161"/>
        <v>27508.316008316007</v>
      </c>
      <c r="AO85" s="398">
        <f t="shared" si="162"/>
        <v>29130.977130977128</v>
      </c>
      <c r="AP85" s="398">
        <f t="shared" si="163"/>
        <v>19961.011591148577</v>
      </c>
      <c r="AQ85" s="398">
        <f t="shared" si="164"/>
        <v>23774.358974358976</v>
      </c>
      <c r="AR85" s="398">
        <f t="shared" si="165"/>
        <v>20856.410256410258</v>
      </c>
      <c r="AS85" s="398">
        <f t="shared" si="166"/>
        <v>27452.307692307691</v>
      </c>
      <c r="AT85" s="398">
        <f t="shared" si="167"/>
        <v>30424.759871931696</v>
      </c>
      <c r="AU85" s="398">
        <f t="shared" si="168"/>
        <v>32037.321624588367</v>
      </c>
      <c r="AV85" s="399"/>
      <c r="AW85" s="398">
        <f t="shared" si="169"/>
        <v>301143.38414795964</v>
      </c>
      <c r="AX85" s="400"/>
      <c r="AY85" s="401">
        <f t="shared" si="170"/>
        <v>-0.33086306411374727</v>
      </c>
      <c r="AZ85" s="401">
        <f t="shared" si="170"/>
        <v>-0.20869931462057462</v>
      </c>
      <c r="BA85" s="401">
        <f t="shared" si="170"/>
        <v>-0.36462802901486918</v>
      </c>
      <c r="BB85" s="401">
        <f t="shared" si="170"/>
        <v>-0.35046967984660848</v>
      </c>
      <c r="BC85" s="401">
        <f t="shared" si="170"/>
        <v>-0.29565090889404516</v>
      </c>
      <c r="BD85" s="401">
        <f t="shared" si="170"/>
        <v>-0.2398521801133488</v>
      </c>
      <c r="BE85" s="401">
        <f t="shared" si="170"/>
        <v>-0.41268298465750697</v>
      </c>
      <c r="BF85" s="401">
        <f t="shared" si="170"/>
        <v>-0.26034724768901973</v>
      </c>
      <c r="BG85" s="401">
        <f t="shared" si="170"/>
        <v>-0.23956349975872743</v>
      </c>
      <c r="BH85" s="401">
        <f t="shared" si="170"/>
        <v>-0.27153289093587613</v>
      </c>
      <c r="BI85" s="401">
        <f t="shared" si="170"/>
        <v>-0.25785993994145862</v>
      </c>
      <c r="BJ85" s="401">
        <f t="shared" si="170"/>
        <v>-0.11489640939226921</v>
      </c>
      <c r="BL85" s="402">
        <f t="shared" si="171"/>
        <v>-0.28583099937376838</v>
      </c>
      <c r="BN85" s="401">
        <f t="shared" si="172"/>
        <v>5.5093190429463826E-2</v>
      </c>
      <c r="BO85" s="401">
        <f t="shared" si="172"/>
        <v>-9.4442215875019289E-2</v>
      </c>
      <c r="BP85" s="401">
        <f t="shared" si="172"/>
        <v>0.18287606820133306</v>
      </c>
      <c r="BQ85" s="401">
        <f t="shared" si="172"/>
        <v>1.5876358249418386E-3</v>
      </c>
      <c r="BR85" s="401">
        <f t="shared" si="172"/>
        <v>-1.6921799100034631E-4</v>
      </c>
      <c r="BS85" s="401">
        <f t="shared" si="172"/>
        <v>-6.6575907535665751E-2</v>
      </c>
      <c r="BT85" s="401">
        <f t="shared" si="172"/>
        <v>-0.12584817450334906</v>
      </c>
      <c r="BU85" s="401">
        <f t="shared" si="172"/>
        <v>0.15323383084577116</v>
      </c>
      <c r="BV85" s="401">
        <f t="shared" si="172"/>
        <v>3.8771248597808304E-2</v>
      </c>
      <c r="BW85" s="401">
        <f t="shared" si="172"/>
        <v>0.29902213477619283</v>
      </c>
      <c r="BX85" s="401">
        <f t="shared" si="172"/>
        <v>0.45030568340509858</v>
      </c>
      <c r="BY85" s="401">
        <f t="shared" si="172"/>
        <v>0.49509573119501354</v>
      </c>
      <c r="CA85" s="402">
        <f t="shared" si="173"/>
        <v>0.10245542246796591</v>
      </c>
      <c r="CC85" s="401">
        <f t="shared" si="174"/>
        <v>-7.4994344518282005E-2</v>
      </c>
      <c r="CE85" s="403">
        <v>468256</v>
      </c>
      <c r="CF85" s="361"/>
      <c r="CG85" s="387">
        <f t="shared" si="175"/>
        <v>0.64311697906264875</v>
      </c>
      <c r="CK85" s="404"/>
      <c r="CL85" s="405">
        <v>28920</v>
      </c>
      <c r="CM85" s="406">
        <v>83.5</v>
      </c>
      <c r="CN85" s="405">
        <v>25244</v>
      </c>
      <c r="CO85" s="406">
        <v>86.1</v>
      </c>
      <c r="CP85" s="405">
        <v>25223</v>
      </c>
      <c r="CQ85" s="406">
        <v>83.5</v>
      </c>
      <c r="CR85" s="405">
        <v>29299</v>
      </c>
      <c r="CS85" s="406">
        <v>87.3</v>
      </c>
      <c r="CT85" s="405">
        <v>33632</v>
      </c>
      <c r="CU85" s="406">
        <v>86.1</v>
      </c>
      <c r="CV85" s="405">
        <v>35842</v>
      </c>
      <c r="CW85" s="406">
        <v>87.3</v>
      </c>
      <c r="CX85" s="405">
        <v>32970</v>
      </c>
      <c r="CY85" s="406">
        <v>84.8</v>
      </c>
      <c r="CZ85" s="405">
        <v>24332</v>
      </c>
      <c r="DA85" s="406">
        <v>87.3</v>
      </c>
      <c r="DB85" s="405">
        <v>23050</v>
      </c>
      <c r="DC85" s="406">
        <v>87.3</v>
      </c>
      <c r="DD85" s="405">
        <v>25326</v>
      </c>
      <c r="DE85" s="406">
        <v>87.3</v>
      </c>
      <c r="DF85" s="405">
        <v>24338</v>
      </c>
      <c r="DG85" s="406">
        <v>86.1</v>
      </c>
      <c r="DH85" s="405">
        <v>20530</v>
      </c>
      <c r="DI85" s="406">
        <v>84.8</v>
      </c>
      <c r="DJ85" s="405">
        <v>19954</v>
      </c>
      <c r="DK85" s="406">
        <v>86.1</v>
      </c>
      <c r="DL85" s="405">
        <v>20254</v>
      </c>
      <c r="DM85" s="406">
        <v>87.3</v>
      </c>
      <c r="DN85" s="405">
        <v>16525</v>
      </c>
      <c r="DO85" s="406">
        <v>86.1</v>
      </c>
      <c r="DP85" s="405">
        <v>18769</v>
      </c>
      <c r="DQ85" s="406">
        <v>86.1</v>
      </c>
      <c r="DR85" s="405">
        <v>23331</v>
      </c>
      <c r="DS85" s="406">
        <v>84.8</v>
      </c>
      <c r="DT85" s="405">
        <v>26465</v>
      </c>
      <c r="DU85" s="406">
        <v>84.8</v>
      </c>
      <c r="DV85" s="405">
        <v>21967</v>
      </c>
      <c r="DW85" s="406">
        <v>96.2</v>
      </c>
      <c r="DX85" s="405">
        <v>19832</v>
      </c>
      <c r="DY85" s="406">
        <v>96.2</v>
      </c>
      <c r="DZ85" s="405">
        <v>19315</v>
      </c>
      <c r="EA85" s="406">
        <v>96.2</v>
      </c>
      <c r="EB85" s="405">
        <v>20330</v>
      </c>
      <c r="EC85" s="406">
        <v>96.2</v>
      </c>
      <c r="ED85" s="405">
        <v>20181</v>
      </c>
      <c r="EE85" s="406">
        <v>96.2</v>
      </c>
      <c r="EF85" s="405">
        <v>20614</v>
      </c>
      <c r="EG85" s="406">
        <v>96.2</v>
      </c>
      <c r="EH85" s="405">
        <v>23523</v>
      </c>
      <c r="EI85" s="406">
        <v>96.2</v>
      </c>
      <c r="EJ85" s="405">
        <v>20211</v>
      </c>
      <c r="EK85" s="406">
        <v>96.2</v>
      </c>
      <c r="EL85" s="405">
        <v>21840</v>
      </c>
      <c r="EM85" s="406">
        <v>96.2</v>
      </c>
      <c r="EN85" s="405">
        <v>21004</v>
      </c>
      <c r="EO85" s="406">
        <v>96.2</v>
      </c>
      <c r="EP85" s="405">
        <v>26463</v>
      </c>
      <c r="EQ85" s="406">
        <v>96.2</v>
      </c>
      <c r="ER85" s="405">
        <v>28024</v>
      </c>
      <c r="ES85" s="406">
        <v>96.2</v>
      </c>
      <c r="ET85" s="405">
        <v>18943</v>
      </c>
      <c r="EU85" s="406">
        <v>94.9</v>
      </c>
      <c r="EV85" s="405">
        <v>23180</v>
      </c>
      <c r="EW85" s="406">
        <v>97.5</v>
      </c>
      <c r="EX85" s="405">
        <v>20335</v>
      </c>
      <c r="EY85" s="406">
        <v>97.5</v>
      </c>
      <c r="EZ85" s="405">
        <v>26766</v>
      </c>
      <c r="FA85" s="406">
        <v>97.5</v>
      </c>
      <c r="FB85" s="405">
        <v>28508</v>
      </c>
      <c r="FC85" s="406">
        <v>93.7</v>
      </c>
      <c r="FD85" s="405">
        <v>29186</v>
      </c>
      <c r="FE85" s="406">
        <v>91.1</v>
      </c>
    </row>
    <row r="86" spans="2:161">
      <c r="B86" s="361">
        <f t="shared" si="176"/>
        <v>13</v>
      </c>
      <c r="C86" s="389" t="s">
        <v>2024</v>
      </c>
      <c r="D86" s="396" t="s">
        <v>3530</v>
      </c>
      <c r="E86" s="397"/>
      <c r="F86" s="398">
        <f t="shared" si="131"/>
        <v>8982.2546972860127</v>
      </c>
      <c r="G86" s="398">
        <f t="shared" si="132"/>
        <v>10618</v>
      </c>
      <c r="H86" s="398">
        <f t="shared" si="133"/>
        <v>8972.8601252609606</v>
      </c>
      <c r="I86" s="398">
        <f t="shared" si="134"/>
        <v>10863.685932388222</v>
      </c>
      <c r="J86" s="398">
        <f t="shared" si="135"/>
        <v>16119.999999999998</v>
      </c>
      <c r="K86" s="398">
        <f t="shared" si="136"/>
        <v>17700</v>
      </c>
      <c r="L86" s="398">
        <f t="shared" si="137"/>
        <v>10121</v>
      </c>
      <c r="M86" s="398">
        <f t="shared" si="138"/>
        <v>11802</v>
      </c>
      <c r="N86" s="398">
        <f t="shared" si="139"/>
        <v>9005</v>
      </c>
      <c r="O86" s="398">
        <f t="shared" si="140"/>
        <v>12763</v>
      </c>
      <c r="P86" s="398">
        <f t="shared" si="141"/>
        <v>11182</v>
      </c>
      <c r="Q86" s="398">
        <f t="shared" si="142"/>
        <v>8001.0000000000009</v>
      </c>
      <c r="R86" s="399"/>
      <c r="S86" s="398">
        <f t="shared" si="143"/>
        <v>136130.80075493519</v>
      </c>
      <c r="T86" s="399"/>
      <c r="U86" s="398">
        <f t="shared" si="144"/>
        <v>7316</v>
      </c>
      <c r="V86" s="398">
        <f t="shared" si="177"/>
        <v>6925</v>
      </c>
      <c r="W86" s="398">
        <f t="shared" si="146"/>
        <v>7006.9999999999991</v>
      </c>
      <c r="X86" s="398">
        <f t="shared" si="147"/>
        <v>7828</v>
      </c>
      <c r="Y86" s="398">
        <f t="shared" si="148"/>
        <v>9631</v>
      </c>
      <c r="Z86" s="398">
        <f t="shared" si="149"/>
        <v>14226</v>
      </c>
      <c r="AA86" s="398">
        <f t="shared" si="150"/>
        <v>10172</v>
      </c>
      <c r="AB86" s="398">
        <f t="shared" si="151"/>
        <v>9896</v>
      </c>
      <c r="AC86" s="398">
        <f t="shared" si="152"/>
        <v>12143</v>
      </c>
      <c r="AD86" s="398">
        <f t="shared" si="153"/>
        <v>14333.000000000002</v>
      </c>
      <c r="AE86" s="398">
        <f t="shared" si="154"/>
        <v>11083</v>
      </c>
      <c r="AF86" s="398">
        <f t="shared" si="155"/>
        <v>9401</v>
      </c>
      <c r="AG86" s="399"/>
      <c r="AH86" s="398">
        <f t="shared" si="156"/>
        <v>119961</v>
      </c>
      <c r="AI86" s="399"/>
      <c r="AJ86" s="398">
        <f t="shared" si="157"/>
        <v>7568.0000000000009</v>
      </c>
      <c r="AK86" s="398">
        <f t="shared" si="158"/>
        <v>7091</v>
      </c>
      <c r="AL86" s="398">
        <f t="shared" si="159"/>
        <v>7312</v>
      </c>
      <c r="AM86" s="398">
        <f t="shared" si="160"/>
        <v>5177</v>
      </c>
      <c r="AN86" s="398">
        <f t="shared" si="161"/>
        <v>10535</v>
      </c>
      <c r="AO86" s="398">
        <f t="shared" si="162"/>
        <v>17836</v>
      </c>
      <c r="AP86" s="398">
        <f t="shared" si="163"/>
        <v>10965</v>
      </c>
      <c r="AQ86" s="398">
        <f t="shared" si="164"/>
        <v>7614</v>
      </c>
      <c r="AR86" s="398">
        <f t="shared" si="165"/>
        <v>7309.9999999999991</v>
      </c>
      <c r="AS86" s="398">
        <f t="shared" si="166"/>
        <v>7505</v>
      </c>
      <c r="AT86" s="398">
        <f t="shared" si="167"/>
        <v>7245</v>
      </c>
      <c r="AU86" s="398">
        <f t="shared" si="168"/>
        <v>6926.0000000000009</v>
      </c>
      <c r="AV86" s="399"/>
      <c r="AW86" s="398">
        <f t="shared" si="169"/>
        <v>103084</v>
      </c>
      <c r="AX86" s="400"/>
      <c r="AY86" s="401">
        <f t="shared" si="170"/>
        <v>-0.18550517141196982</v>
      </c>
      <c r="AZ86" s="401">
        <f t="shared" si="170"/>
        <v>-0.34780561310981351</v>
      </c>
      <c r="BA86" s="401">
        <f t="shared" si="170"/>
        <v>-0.21908957654723138</v>
      </c>
      <c r="BB86" s="401">
        <f t="shared" si="170"/>
        <v>-0.27943425015057211</v>
      </c>
      <c r="BC86" s="401">
        <f t="shared" si="170"/>
        <v>-0.4025434243176178</v>
      </c>
      <c r="BD86" s="401">
        <f t="shared" si="170"/>
        <v>-0.19627118644067795</v>
      </c>
      <c r="BE86" s="401">
        <f t="shared" si="170"/>
        <v>5.0390277640549354E-3</v>
      </c>
      <c r="BF86" s="401">
        <f t="shared" si="170"/>
        <v>-0.16149805117776647</v>
      </c>
      <c r="BG86" s="401">
        <f t="shared" si="170"/>
        <v>0.34847307051637977</v>
      </c>
      <c r="BH86" s="401">
        <f t="shared" si="170"/>
        <v>0.123011831074199</v>
      </c>
      <c r="BI86" s="401">
        <f t="shared" si="170"/>
        <v>-8.8535145769987472E-3</v>
      </c>
      <c r="BJ86" s="401">
        <f t="shared" si="170"/>
        <v>0.17497812773403312</v>
      </c>
      <c r="BL86" s="402">
        <f t="shared" si="171"/>
        <v>-0.11878135341350353</v>
      </c>
      <c r="BN86" s="401">
        <f t="shared" si="172"/>
        <v>3.4445051940951467E-2</v>
      </c>
      <c r="BO86" s="401">
        <f t="shared" si="172"/>
        <v>2.3971119133574009E-2</v>
      </c>
      <c r="BP86" s="401">
        <f t="shared" si="172"/>
        <v>4.352790067075795E-2</v>
      </c>
      <c r="BQ86" s="401">
        <f t="shared" si="172"/>
        <v>-0.33865610628513032</v>
      </c>
      <c r="BR86" s="401">
        <f t="shared" si="172"/>
        <v>9.3863565569515112E-2</v>
      </c>
      <c r="BS86" s="401">
        <f t="shared" si="172"/>
        <v>0.25376071980880077</v>
      </c>
      <c r="BT86" s="401">
        <f t="shared" si="172"/>
        <v>7.7959103421156112E-2</v>
      </c>
      <c r="BU86" s="401">
        <f t="shared" si="172"/>
        <v>-0.23059822150363785</v>
      </c>
      <c r="BV86" s="401">
        <f t="shared" si="172"/>
        <v>-0.39800708226962045</v>
      </c>
      <c r="BW86" s="401">
        <f t="shared" si="172"/>
        <v>-0.47638317170166755</v>
      </c>
      <c r="BX86" s="401">
        <f t="shared" si="172"/>
        <v>-0.34629612920689345</v>
      </c>
      <c r="BY86" s="401">
        <f t="shared" si="172"/>
        <v>-0.26326986490798843</v>
      </c>
      <c r="CA86" s="402">
        <f t="shared" si="173"/>
        <v>-0.14068739006843892</v>
      </c>
      <c r="CC86" s="401">
        <f t="shared" si="174"/>
        <v>-0.22892411388727477</v>
      </c>
      <c r="CE86" s="403">
        <v>213374</v>
      </c>
      <c r="CF86" s="361"/>
      <c r="CG86" s="387">
        <f t="shared" si="175"/>
        <v>0.48311415636394311</v>
      </c>
      <c r="CK86" s="404"/>
      <c r="CL86" s="405">
        <v>8605</v>
      </c>
      <c r="CM86" s="406">
        <v>95.8</v>
      </c>
      <c r="CN86" s="405">
        <v>10618</v>
      </c>
      <c r="CO86" s="406">
        <v>100</v>
      </c>
      <c r="CP86" s="405">
        <v>8596</v>
      </c>
      <c r="CQ86" s="406">
        <v>95.8</v>
      </c>
      <c r="CR86" s="405">
        <v>9962</v>
      </c>
      <c r="CS86" s="406">
        <v>91.7</v>
      </c>
      <c r="CT86" s="405">
        <v>14105</v>
      </c>
      <c r="CU86" s="406">
        <v>87.5</v>
      </c>
      <c r="CV86" s="405">
        <v>13275</v>
      </c>
      <c r="CW86" s="406">
        <v>75</v>
      </c>
      <c r="CX86" s="405">
        <v>10121</v>
      </c>
      <c r="CY86" s="406">
        <v>100</v>
      </c>
      <c r="CZ86" s="405">
        <v>11802</v>
      </c>
      <c r="DA86" s="406">
        <v>100</v>
      </c>
      <c r="DB86" s="405">
        <v>9005</v>
      </c>
      <c r="DC86" s="406">
        <v>100</v>
      </c>
      <c r="DD86" s="405">
        <v>12763</v>
      </c>
      <c r="DE86" s="406">
        <v>100</v>
      </c>
      <c r="DF86" s="405">
        <v>11182</v>
      </c>
      <c r="DG86" s="406">
        <v>100</v>
      </c>
      <c r="DH86" s="405">
        <v>8001</v>
      </c>
      <c r="DI86" s="406">
        <v>100</v>
      </c>
      <c r="DJ86" s="405">
        <v>7316</v>
      </c>
      <c r="DK86" s="406">
        <v>100</v>
      </c>
      <c r="DL86" s="405">
        <v>6925</v>
      </c>
      <c r="DM86" s="406">
        <v>100</v>
      </c>
      <c r="DN86" s="405">
        <v>7007</v>
      </c>
      <c r="DO86" s="406">
        <v>100</v>
      </c>
      <c r="DP86" s="405">
        <v>7828</v>
      </c>
      <c r="DQ86" s="406">
        <v>100</v>
      </c>
      <c r="DR86" s="405">
        <v>9631</v>
      </c>
      <c r="DS86" s="406">
        <v>100</v>
      </c>
      <c r="DT86" s="405">
        <v>14226</v>
      </c>
      <c r="DU86" s="406">
        <v>100</v>
      </c>
      <c r="DV86" s="405">
        <v>10172</v>
      </c>
      <c r="DW86" s="406">
        <v>100</v>
      </c>
      <c r="DX86" s="405">
        <v>9896</v>
      </c>
      <c r="DY86" s="406">
        <v>100</v>
      </c>
      <c r="DZ86" s="405">
        <v>12143</v>
      </c>
      <c r="EA86" s="406">
        <v>100</v>
      </c>
      <c r="EB86" s="405">
        <v>14333</v>
      </c>
      <c r="EC86" s="406">
        <v>100</v>
      </c>
      <c r="ED86" s="405">
        <v>11083</v>
      </c>
      <c r="EE86" s="406">
        <v>100</v>
      </c>
      <c r="EF86" s="405">
        <v>9401</v>
      </c>
      <c r="EG86" s="406">
        <v>100</v>
      </c>
      <c r="EH86" s="405">
        <v>7568</v>
      </c>
      <c r="EI86" s="406">
        <v>100</v>
      </c>
      <c r="EJ86" s="405">
        <v>7091</v>
      </c>
      <c r="EK86" s="406">
        <v>100</v>
      </c>
      <c r="EL86" s="405">
        <v>7312</v>
      </c>
      <c r="EM86" s="406">
        <v>100</v>
      </c>
      <c r="EN86" s="405">
        <v>5177</v>
      </c>
      <c r="EO86" s="406">
        <v>100</v>
      </c>
      <c r="EP86" s="405">
        <v>10535</v>
      </c>
      <c r="EQ86" s="406">
        <v>100</v>
      </c>
      <c r="ER86" s="405">
        <v>17836</v>
      </c>
      <c r="ES86" s="406">
        <v>100</v>
      </c>
      <c r="ET86" s="405">
        <v>10965</v>
      </c>
      <c r="EU86" s="406">
        <v>100</v>
      </c>
      <c r="EV86" s="405">
        <v>7614</v>
      </c>
      <c r="EW86" s="406">
        <v>100</v>
      </c>
      <c r="EX86" s="405">
        <v>7310</v>
      </c>
      <c r="EY86" s="406">
        <v>100</v>
      </c>
      <c r="EZ86" s="405">
        <v>7505</v>
      </c>
      <c r="FA86" s="406">
        <v>100</v>
      </c>
      <c r="FB86" s="405">
        <v>7245</v>
      </c>
      <c r="FC86" s="406">
        <v>100</v>
      </c>
      <c r="FD86" s="405">
        <v>6926</v>
      </c>
      <c r="FE86" s="406">
        <v>100</v>
      </c>
    </row>
    <row r="87" spans="2:161">
      <c r="B87" s="361">
        <f t="shared" si="176"/>
        <v>14</v>
      </c>
      <c r="C87" s="389" t="s">
        <v>2024</v>
      </c>
      <c r="D87" s="396" t="s">
        <v>3531</v>
      </c>
      <c r="E87" s="397"/>
      <c r="F87" s="398">
        <f t="shared" si="131"/>
        <v>6930.588235294118</v>
      </c>
      <c r="G87" s="398">
        <f t="shared" si="132"/>
        <v>11515.555555555555</v>
      </c>
      <c r="H87" s="398">
        <f t="shared" si="133"/>
        <v>8752.5</v>
      </c>
      <c r="I87" s="398">
        <f t="shared" si="134"/>
        <v>9882.105263157895</v>
      </c>
      <c r="J87" s="398">
        <f t="shared" si="135"/>
        <v>11777.333333333332</v>
      </c>
      <c r="K87" s="398">
        <f t="shared" si="136"/>
        <v>10680</v>
      </c>
      <c r="L87" s="398">
        <f t="shared" si="137"/>
        <v>8235.78947368421</v>
      </c>
      <c r="M87" s="398">
        <f t="shared" si="138"/>
        <v>10566.315789473683</v>
      </c>
      <c r="N87" s="398">
        <f t="shared" si="139"/>
        <v>10234.736842105263</v>
      </c>
      <c r="O87" s="398">
        <f t="shared" si="140"/>
        <v>9243</v>
      </c>
      <c r="P87" s="398">
        <f t="shared" si="141"/>
        <v>11596.842105263158</v>
      </c>
      <c r="Q87" s="398">
        <f t="shared" si="142"/>
        <v>7813.3333333333339</v>
      </c>
      <c r="R87" s="399"/>
      <c r="S87" s="398">
        <f t="shared" si="143"/>
        <v>117228.09993120054</v>
      </c>
      <c r="T87" s="399"/>
      <c r="U87" s="398">
        <f t="shared" si="144"/>
        <v>5545.2631578947367</v>
      </c>
      <c r="V87" s="398">
        <f t="shared" si="177"/>
        <v>11131.764705882353</v>
      </c>
      <c r="W87" s="398">
        <f t="shared" si="146"/>
        <v>8337.6470588235297</v>
      </c>
      <c r="X87" s="398">
        <f t="shared" si="147"/>
        <v>8271.25</v>
      </c>
      <c r="Y87" s="398">
        <f t="shared" si="148"/>
        <v>12603.75</v>
      </c>
      <c r="Z87" s="398">
        <f t="shared" si="149"/>
        <v>9537.5</v>
      </c>
      <c r="AA87" s="398">
        <f t="shared" si="150"/>
        <v>6534.9999999999991</v>
      </c>
      <c r="AB87" s="398">
        <f t="shared" si="151"/>
        <v>10435</v>
      </c>
      <c r="AC87" s="398">
        <f t="shared" si="152"/>
        <v>8600</v>
      </c>
      <c r="AD87" s="398">
        <f t="shared" si="153"/>
        <v>10897</v>
      </c>
      <c r="AE87" s="398">
        <f t="shared" si="154"/>
        <v>10384</v>
      </c>
      <c r="AF87" s="398">
        <f t="shared" si="155"/>
        <v>7655</v>
      </c>
      <c r="AG87" s="399"/>
      <c r="AH87" s="398">
        <f t="shared" si="156"/>
        <v>109933.17492260062</v>
      </c>
      <c r="AI87" s="399"/>
      <c r="AJ87" s="398">
        <f t="shared" si="157"/>
        <v>7845</v>
      </c>
      <c r="AK87" s="398">
        <f t="shared" si="158"/>
        <v>7791</v>
      </c>
      <c r="AL87" s="398">
        <f t="shared" si="159"/>
        <v>7967</v>
      </c>
      <c r="AM87" s="398">
        <f t="shared" si="160"/>
        <v>4992</v>
      </c>
      <c r="AN87" s="398">
        <f t="shared" si="161"/>
        <v>10008</v>
      </c>
      <c r="AO87" s="398">
        <f t="shared" si="162"/>
        <v>8313</v>
      </c>
      <c r="AP87" s="398">
        <f t="shared" si="163"/>
        <v>3768.8888888888891</v>
      </c>
      <c r="AQ87" s="398">
        <f t="shared" si="164"/>
        <v>6160</v>
      </c>
      <c r="AR87" s="398">
        <f t="shared" si="165"/>
        <v>3971</v>
      </c>
      <c r="AS87" s="398">
        <f t="shared" si="166"/>
        <v>5453</v>
      </c>
      <c r="AT87" s="398">
        <f t="shared" si="167"/>
        <v>7977</v>
      </c>
      <c r="AU87" s="398">
        <f t="shared" si="168"/>
        <v>8056</v>
      </c>
      <c r="AV87" s="399"/>
      <c r="AW87" s="398">
        <f t="shared" si="169"/>
        <v>82301.888888888891</v>
      </c>
      <c r="AX87" s="400"/>
      <c r="AY87" s="401">
        <f t="shared" si="170"/>
        <v>-0.19988564179077814</v>
      </c>
      <c r="AZ87" s="401">
        <f t="shared" si="170"/>
        <v>-3.33280359615864E-2</v>
      </c>
      <c r="BA87" s="401">
        <f t="shared" si="170"/>
        <v>-4.7398222356637564E-2</v>
      </c>
      <c r="BB87" s="401">
        <f t="shared" si="170"/>
        <v>-0.16300729654878571</v>
      </c>
      <c r="BC87" s="401">
        <f t="shared" si="170"/>
        <v>7.0170100758519302E-2</v>
      </c>
      <c r="BD87" s="401">
        <f t="shared" si="170"/>
        <v>-0.10697565543071161</v>
      </c>
      <c r="BE87" s="401">
        <f t="shared" si="170"/>
        <v>-0.20651201431492849</v>
      </c>
      <c r="BF87" s="401">
        <f t="shared" si="170"/>
        <v>-1.242777445706307E-2</v>
      </c>
      <c r="BG87" s="401">
        <f t="shared" si="170"/>
        <v>-0.15972436490795025</v>
      </c>
      <c r="BH87" s="401">
        <f t="shared" si="170"/>
        <v>0.17894622957914097</v>
      </c>
      <c r="BI87" s="401">
        <f t="shared" si="170"/>
        <v>-0.10458382499773082</v>
      </c>
      <c r="BJ87" s="401">
        <f t="shared" si="170"/>
        <v>-2.0264505119454001E-2</v>
      </c>
      <c r="BL87" s="402">
        <f t="shared" si="171"/>
        <v>-6.2228467516586956E-2</v>
      </c>
      <c r="BN87" s="401">
        <f t="shared" si="172"/>
        <v>0.41472095671981779</v>
      </c>
      <c r="BO87" s="401">
        <f t="shared" si="172"/>
        <v>-0.30011097019657579</v>
      </c>
      <c r="BP87" s="401">
        <f t="shared" si="172"/>
        <v>-4.4454635247636556E-2</v>
      </c>
      <c r="BQ87" s="401">
        <f t="shared" si="172"/>
        <v>-0.39646365422396856</v>
      </c>
      <c r="BR87" s="401">
        <f t="shared" si="172"/>
        <v>-0.2059506099375186</v>
      </c>
      <c r="BS87" s="401">
        <f t="shared" si="172"/>
        <v>-0.12838794233289647</v>
      </c>
      <c r="BT87" s="401">
        <f t="shared" si="172"/>
        <v>-0.42327637507438565</v>
      </c>
      <c r="BU87" s="401">
        <f t="shared" si="172"/>
        <v>-0.40967896502156204</v>
      </c>
      <c r="BV87" s="401">
        <f t="shared" si="172"/>
        <v>-0.53825581395348843</v>
      </c>
      <c r="BW87" s="401">
        <f t="shared" si="172"/>
        <v>-0.49958704230522161</v>
      </c>
      <c r="BX87" s="401">
        <f t="shared" si="172"/>
        <v>-0.23179892141756547</v>
      </c>
      <c r="BY87" s="401">
        <f t="shared" si="172"/>
        <v>5.2384062704114956E-2</v>
      </c>
      <c r="CA87" s="402">
        <f t="shared" si="173"/>
        <v>-0.25134620239218752</v>
      </c>
      <c r="CC87" s="401">
        <f t="shared" si="174"/>
        <v>0.16238329655406547</v>
      </c>
      <c r="CE87" s="403">
        <v>236927</v>
      </c>
      <c r="CF87" s="361"/>
      <c r="CG87" s="387">
        <f t="shared" si="175"/>
        <v>0.34737235050833754</v>
      </c>
      <c r="CK87" s="404"/>
      <c r="CL87" s="405">
        <v>5891</v>
      </c>
      <c r="CM87" s="406">
        <v>85</v>
      </c>
      <c r="CN87" s="405">
        <v>10364</v>
      </c>
      <c r="CO87" s="406">
        <v>90</v>
      </c>
      <c r="CP87" s="405">
        <v>7002</v>
      </c>
      <c r="CQ87" s="406">
        <v>80</v>
      </c>
      <c r="CR87" s="405">
        <v>9388</v>
      </c>
      <c r="CS87" s="406">
        <v>95</v>
      </c>
      <c r="CT87" s="405">
        <v>8833</v>
      </c>
      <c r="CU87" s="406">
        <v>75</v>
      </c>
      <c r="CV87" s="405">
        <v>10146</v>
      </c>
      <c r="CW87" s="406">
        <v>95</v>
      </c>
      <c r="CX87" s="405">
        <v>7824</v>
      </c>
      <c r="CY87" s="406">
        <v>95</v>
      </c>
      <c r="CZ87" s="405">
        <v>10038</v>
      </c>
      <c r="DA87" s="406">
        <v>95</v>
      </c>
      <c r="DB87" s="405">
        <v>9723</v>
      </c>
      <c r="DC87" s="406">
        <v>95</v>
      </c>
      <c r="DD87" s="405">
        <v>9243</v>
      </c>
      <c r="DE87" s="406">
        <v>100</v>
      </c>
      <c r="DF87" s="405">
        <v>11017</v>
      </c>
      <c r="DG87" s="406">
        <v>95</v>
      </c>
      <c r="DH87" s="405">
        <v>7032</v>
      </c>
      <c r="DI87" s="406">
        <v>90</v>
      </c>
      <c r="DJ87" s="405">
        <v>5268</v>
      </c>
      <c r="DK87" s="406">
        <v>95</v>
      </c>
      <c r="DL87" s="405">
        <v>9462</v>
      </c>
      <c r="DM87" s="406">
        <v>85</v>
      </c>
      <c r="DN87" s="405">
        <v>7087</v>
      </c>
      <c r="DO87" s="406">
        <v>85</v>
      </c>
      <c r="DP87" s="405">
        <v>6617</v>
      </c>
      <c r="DQ87" s="406">
        <v>80</v>
      </c>
      <c r="DR87" s="405">
        <v>10083</v>
      </c>
      <c r="DS87" s="406">
        <v>80</v>
      </c>
      <c r="DT87" s="405">
        <v>7630</v>
      </c>
      <c r="DU87" s="406">
        <v>80</v>
      </c>
      <c r="DV87" s="405">
        <v>6535</v>
      </c>
      <c r="DW87" s="406">
        <v>100</v>
      </c>
      <c r="DX87" s="405">
        <v>10435</v>
      </c>
      <c r="DY87" s="406">
        <v>100</v>
      </c>
      <c r="DZ87" s="405">
        <v>8600</v>
      </c>
      <c r="EA87" s="406">
        <v>100</v>
      </c>
      <c r="EB87" s="405">
        <v>10897</v>
      </c>
      <c r="EC87" s="406">
        <v>100</v>
      </c>
      <c r="ED87" s="405">
        <v>10384</v>
      </c>
      <c r="EE87" s="406">
        <v>100</v>
      </c>
      <c r="EF87" s="405">
        <v>7655</v>
      </c>
      <c r="EG87" s="406">
        <v>100</v>
      </c>
      <c r="EH87" s="405">
        <v>7845</v>
      </c>
      <c r="EI87" s="406">
        <v>100</v>
      </c>
      <c r="EJ87" s="405">
        <v>7791</v>
      </c>
      <c r="EK87" s="406">
        <v>100</v>
      </c>
      <c r="EL87" s="405">
        <v>7967</v>
      </c>
      <c r="EM87" s="406">
        <v>100</v>
      </c>
      <c r="EN87" s="405">
        <v>4992</v>
      </c>
      <c r="EO87" s="406">
        <v>100</v>
      </c>
      <c r="EP87" s="405">
        <v>10008</v>
      </c>
      <c r="EQ87" s="406">
        <v>100</v>
      </c>
      <c r="ER87" s="405">
        <v>8313</v>
      </c>
      <c r="ES87" s="406">
        <v>100</v>
      </c>
      <c r="ET87" s="405">
        <v>3392</v>
      </c>
      <c r="EU87" s="406">
        <v>90</v>
      </c>
      <c r="EV87" s="405">
        <v>5852</v>
      </c>
      <c r="EW87" s="406">
        <v>95</v>
      </c>
      <c r="EX87" s="405">
        <v>3971</v>
      </c>
      <c r="EY87" s="406">
        <v>100</v>
      </c>
      <c r="EZ87" s="405">
        <v>5453</v>
      </c>
      <c r="FA87" s="406">
        <v>100</v>
      </c>
      <c r="FB87" s="405">
        <v>7977</v>
      </c>
      <c r="FC87" s="406">
        <v>100</v>
      </c>
      <c r="FD87" s="405">
        <v>8056</v>
      </c>
      <c r="FE87" s="406">
        <v>100</v>
      </c>
    </row>
    <row r="88" spans="2:161">
      <c r="B88" s="361">
        <f t="shared" si="176"/>
        <v>15</v>
      </c>
      <c r="C88" s="389" t="s">
        <v>2024</v>
      </c>
      <c r="D88" s="396" t="s">
        <v>3532</v>
      </c>
      <c r="E88" s="397"/>
      <c r="F88" s="398">
        <f t="shared" si="131"/>
        <v>24404</v>
      </c>
      <c r="G88" s="398">
        <f t="shared" si="132"/>
        <v>27639.999999999996</v>
      </c>
      <c r="H88" s="398">
        <f t="shared" si="133"/>
        <v>23001</v>
      </c>
      <c r="I88" s="398">
        <f t="shared" si="134"/>
        <v>29823</v>
      </c>
      <c r="J88" s="398">
        <f t="shared" si="135"/>
        <v>32719.764011799409</v>
      </c>
      <c r="K88" s="398">
        <f t="shared" si="136"/>
        <v>32701.081612586033</v>
      </c>
      <c r="L88" s="398">
        <f t="shared" si="137"/>
        <v>27639.134709931172</v>
      </c>
      <c r="M88" s="398">
        <f t="shared" si="138"/>
        <v>27894.788593903639</v>
      </c>
      <c r="N88" s="398">
        <f t="shared" si="139"/>
        <v>31170.706006322445</v>
      </c>
      <c r="O88" s="398">
        <f t="shared" si="140"/>
        <v>34887.527839643655</v>
      </c>
      <c r="P88" s="398">
        <f t="shared" si="141"/>
        <v>36796.63056558364</v>
      </c>
      <c r="Q88" s="398">
        <f t="shared" si="142"/>
        <v>26812.021857923497</v>
      </c>
      <c r="R88" s="399"/>
      <c r="S88" s="398">
        <f t="shared" si="143"/>
        <v>355489.6551976935</v>
      </c>
      <c r="T88" s="399"/>
      <c r="U88" s="398">
        <f t="shared" si="144"/>
        <v>24295.047418335089</v>
      </c>
      <c r="V88" s="398">
        <f t="shared" si="177"/>
        <v>29633.047210300429</v>
      </c>
      <c r="W88" s="398">
        <f t="shared" si="146"/>
        <v>25767.080745341616</v>
      </c>
      <c r="X88" s="398">
        <f t="shared" si="147"/>
        <v>24864.142538975502</v>
      </c>
      <c r="Y88" s="398">
        <f t="shared" si="148"/>
        <v>33531.08535300316</v>
      </c>
      <c r="Z88" s="398">
        <f t="shared" si="149"/>
        <v>38756.585879873543</v>
      </c>
      <c r="AA88" s="398">
        <f t="shared" si="150"/>
        <v>27530.947775628625</v>
      </c>
      <c r="AB88" s="398">
        <f t="shared" si="151"/>
        <v>25707.930367504832</v>
      </c>
      <c r="AC88" s="398">
        <f t="shared" si="152"/>
        <v>26428.4332688588</v>
      </c>
      <c r="AD88" s="398">
        <f t="shared" si="153"/>
        <v>28087.040618955514</v>
      </c>
      <c r="AE88" s="398">
        <f t="shared" si="154"/>
        <v>22706.963249516441</v>
      </c>
      <c r="AF88" s="398">
        <f t="shared" si="155"/>
        <v>20678.916827852994</v>
      </c>
      <c r="AG88" s="399"/>
      <c r="AH88" s="398">
        <f t="shared" si="156"/>
        <v>327987.22125414654</v>
      </c>
      <c r="AI88" s="399"/>
      <c r="AJ88" s="398">
        <f t="shared" si="157"/>
        <v>27249.516441005802</v>
      </c>
      <c r="AK88" s="398">
        <f t="shared" si="158"/>
        <v>27171.179883945842</v>
      </c>
      <c r="AL88" s="398">
        <f t="shared" si="159"/>
        <v>23402.321083172144</v>
      </c>
      <c r="AM88" s="398">
        <f t="shared" si="160"/>
        <v>17832.688588007735</v>
      </c>
      <c r="AN88" s="398">
        <f t="shared" si="161"/>
        <v>26819.148936170212</v>
      </c>
      <c r="AO88" s="398">
        <f t="shared" si="162"/>
        <v>29981.688708036625</v>
      </c>
      <c r="AP88" s="398">
        <f t="shared" si="163"/>
        <v>13821.973550356055</v>
      </c>
      <c r="AQ88" s="398">
        <f t="shared" si="164"/>
        <v>21641</v>
      </c>
      <c r="AR88" s="398">
        <f t="shared" si="165"/>
        <v>18275</v>
      </c>
      <c r="AS88" s="398">
        <f t="shared" si="166"/>
        <v>24802.083333333332</v>
      </c>
      <c r="AT88" s="398">
        <f t="shared" si="167"/>
        <v>24964.803312629403</v>
      </c>
      <c r="AU88" s="398">
        <f t="shared" si="168"/>
        <v>23784.679089026919</v>
      </c>
      <c r="AV88" s="399"/>
      <c r="AW88" s="398">
        <f t="shared" si="169"/>
        <v>279746.08292568405</v>
      </c>
      <c r="AX88" s="400"/>
      <c r="AY88" s="401">
        <f t="shared" si="170"/>
        <v>-4.4645378489145682E-3</v>
      </c>
      <c r="AZ88" s="401">
        <f t="shared" si="170"/>
        <v>7.210735203691869E-2</v>
      </c>
      <c r="BA88" s="401">
        <f t="shared" si="170"/>
        <v>0.12025915157348013</v>
      </c>
      <c r="BB88" s="401">
        <f t="shared" si="170"/>
        <v>-0.16627627874541454</v>
      </c>
      <c r="BC88" s="401">
        <f t="shared" si="170"/>
        <v>2.4796063349086881E-2</v>
      </c>
      <c r="BD88" s="401">
        <f t="shared" si="170"/>
        <v>0.18517749165082234</v>
      </c>
      <c r="BE88" s="401">
        <f t="shared" si="170"/>
        <v>-3.9142663270016623E-3</v>
      </c>
      <c r="BF88" s="401">
        <f t="shared" si="170"/>
        <v>-7.8396658896950411E-2</v>
      </c>
      <c r="BG88" s="401">
        <f t="shared" si="170"/>
        <v>-0.15213876568922616</v>
      </c>
      <c r="BH88" s="401">
        <f t="shared" si="170"/>
        <v>-0.19492602777547799</v>
      </c>
      <c r="BI88" s="401">
        <f t="shared" si="170"/>
        <v>-0.38290645364810783</v>
      </c>
      <c r="BJ88" s="401">
        <f t="shared" si="170"/>
        <v>-0.22874459309968248</v>
      </c>
      <c r="BL88" s="402">
        <f t="shared" si="171"/>
        <v>-7.7364934651199382E-2</v>
      </c>
      <c r="BN88" s="401">
        <f t="shared" si="172"/>
        <v>0.12160787224646544</v>
      </c>
      <c r="BO88" s="401">
        <f t="shared" si="172"/>
        <v>-8.3078439719113412E-2</v>
      </c>
      <c r="BP88" s="401">
        <f t="shared" si="172"/>
        <v>-9.1774449948001685E-2</v>
      </c>
      <c r="BQ88" s="401">
        <f t="shared" si="172"/>
        <v>-0.28279495019567602</v>
      </c>
      <c r="BR88" s="401">
        <f t="shared" si="172"/>
        <v>-0.20017056847913228</v>
      </c>
      <c r="BS88" s="401">
        <f t="shared" si="172"/>
        <v>-0.22641047895794553</v>
      </c>
      <c r="BT88" s="401">
        <f t="shared" si="172"/>
        <v>-0.49794777633511922</v>
      </c>
      <c r="BU88" s="401">
        <f t="shared" si="172"/>
        <v>-0.15819750206906918</v>
      </c>
      <c r="BV88" s="401">
        <f t="shared" si="172"/>
        <v>-0.30850989863504957</v>
      </c>
      <c r="BW88" s="401">
        <f t="shared" si="172"/>
        <v>-0.11695633335628869</v>
      </c>
      <c r="BX88" s="401">
        <f t="shared" si="172"/>
        <v>9.9433818529699014E-2</v>
      </c>
      <c r="BY88" s="401">
        <f t="shared" si="172"/>
        <v>0.15018979412841821</v>
      </c>
      <c r="CA88" s="402">
        <f t="shared" si="173"/>
        <v>-0.14708237151435244</v>
      </c>
      <c r="CC88" s="401">
        <f t="shared" si="174"/>
        <v>-2.5377844245741743E-2</v>
      </c>
      <c r="CE88" s="403">
        <v>490255</v>
      </c>
      <c r="CF88" s="361"/>
      <c r="CG88" s="387">
        <f t="shared" si="175"/>
        <v>0.57061342143513893</v>
      </c>
      <c r="CK88" s="404"/>
      <c r="CL88" s="405">
        <v>24404</v>
      </c>
      <c r="CM88" s="406">
        <v>100</v>
      </c>
      <c r="CN88" s="405">
        <v>27640</v>
      </c>
      <c r="CO88" s="406">
        <v>100</v>
      </c>
      <c r="CP88" s="405">
        <v>23001</v>
      </c>
      <c r="CQ88" s="406">
        <v>100</v>
      </c>
      <c r="CR88" s="405">
        <v>29823</v>
      </c>
      <c r="CS88" s="406">
        <v>100</v>
      </c>
      <c r="CT88" s="405">
        <v>33276</v>
      </c>
      <c r="CU88" s="406">
        <v>101.7</v>
      </c>
      <c r="CV88" s="405">
        <v>33257</v>
      </c>
      <c r="CW88" s="406">
        <v>101.7</v>
      </c>
      <c r="CX88" s="405">
        <v>28109</v>
      </c>
      <c r="CY88" s="406">
        <v>101.7</v>
      </c>
      <c r="CZ88" s="405">
        <v>28369</v>
      </c>
      <c r="DA88" s="406">
        <v>101.7</v>
      </c>
      <c r="DB88" s="405">
        <v>29581</v>
      </c>
      <c r="DC88" s="406">
        <v>94.9</v>
      </c>
      <c r="DD88" s="405">
        <v>31329</v>
      </c>
      <c r="DE88" s="406">
        <v>89.8</v>
      </c>
      <c r="DF88" s="405">
        <v>30578</v>
      </c>
      <c r="DG88" s="406">
        <v>83.1</v>
      </c>
      <c r="DH88" s="405">
        <v>24533</v>
      </c>
      <c r="DI88" s="406">
        <v>91.5</v>
      </c>
      <c r="DJ88" s="405">
        <v>23056</v>
      </c>
      <c r="DK88" s="406">
        <v>94.9</v>
      </c>
      <c r="DL88" s="405">
        <v>27618</v>
      </c>
      <c r="DM88" s="406">
        <v>93.2</v>
      </c>
      <c r="DN88" s="405">
        <v>24891</v>
      </c>
      <c r="DO88" s="406">
        <v>96.6</v>
      </c>
      <c r="DP88" s="405">
        <v>22328</v>
      </c>
      <c r="DQ88" s="406">
        <v>89.8</v>
      </c>
      <c r="DR88" s="405">
        <v>31821</v>
      </c>
      <c r="DS88" s="406">
        <v>94.9</v>
      </c>
      <c r="DT88" s="405">
        <v>36780</v>
      </c>
      <c r="DU88" s="406">
        <v>94.9</v>
      </c>
      <c r="DV88" s="405">
        <v>28467</v>
      </c>
      <c r="DW88" s="406">
        <v>103.4</v>
      </c>
      <c r="DX88" s="405">
        <v>26582</v>
      </c>
      <c r="DY88" s="406">
        <v>103.4</v>
      </c>
      <c r="DZ88" s="405">
        <v>27327</v>
      </c>
      <c r="EA88" s="406">
        <v>103.4</v>
      </c>
      <c r="EB88" s="405">
        <v>29042</v>
      </c>
      <c r="EC88" s="406">
        <v>103.4</v>
      </c>
      <c r="ED88" s="405">
        <v>23479</v>
      </c>
      <c r="EE88" s="406">
        <v>103.4</v>
      </c>
      <c r="EF88" s="405">
        <v>21382</v>
      </c>
      <c r="EG88" s="406">
        <v>103.4</v>
      </c>
      <c r="EH88" s="405">
        <v>28176</v>
      </c>
      <c r="EI88" s="406">
        <v>103.4</v>
      </c>
      <c r="EJ88" s="405">
        <v>28095</v>
      </c>
      <c r="EK88" s="406">
        <v>103.4</v>
      </c>
      <c r="EL88" s="405">
        <v>24198</v>
      </c>
      <c r="EM88" s="406">
        <v>103.4</v>
      </c>
      <c r="EN88" s="405">
        <v>18439</v>
      </c>
      <c r="EO88" s="406">
        <v>103.4</v>
      </c>
      <c r="EP88" s="405">
        <v>27731</v>
      </c>
      <c r="EQ88" s="406">
        <v>103.4</v>
      </c>
      <c r="ER88" s="405">
        <v>29472</v>
      </c>
      <c r="ES88" s="406">
        <v>98.3</v>
      </c>
      <c r="ET88" s="405">
        <v>13587</v>
      </c>
      <c r="EU88" s="406">
        <v>98.3</v>
      </c>
      <c r="EV88" s="405">
        <v>21641</v>
      </c>
      <c r="EW88" s="406">
        <v>100</v>
      </c>
      <c r="EX88" s="405">
        <v>18275</v>
      </c>
      <c r="EY88" s="406">
        <v>100</v>
      </c>
      <c r="EZ88" s="405">
        <v>21429</v>
      </c>
      <c r="FA88" s="406">
        <v>86.4</v>
      </c>
      <c r="FB88" s="405">
        <v>24116</v>
      </c>
      <c r="FC88" s="406">
        <v>96.6</v>
      </c>
      <c r="FD88" s="405">
        <v>22976</v>
      </c>
      <c r="FE88" s="406">
        <v>96.6</v>
      </c>
    </row>
    <row r="89" spans="2:161">
      <c r="B89" s="361">
        <f t="shared" si="176"/>
        <v>16</v>
      </c>
      <c r="C89" s="389" t="s">
        <v>2024</v>
      </c>
      <c r="D89" s="396" t="s">
        <v>3533</v>
      </c>
      <c r="E89" s="397"/>
      <c r="F89" s="398">
        <f t="shared" si="131"/>
        <v>4162.105263157895</v>
      </c>
      <c r="G89" s="398">
        <f t="shared" si="132"/>
        <v>4887.6190476190477</v>
      </c>
      <c r="H89" s="398">
        <f t="shared" si="133"/>
        <v>4006.666666666667</v>
      </c>
      <c r="I89" s="398">
        <f t="shared" si="134"/>
        <v>5565</v>
      </c>
      <c r="J89" s="398">
        <f t="shared" si="135"/>
        <v>6540.0000000000009</v>
      </c>
      <c r="K89" s="398">
        <f t="shared" si="136"/>
        <v>6770</v>
      </c>
      <c r="L89" s="398">
        <f t="shared" si="137"/>
        <v>9266</v>
      </c>
      <c r="M89" s="398">
        <f t="shared" si="138"/>
        <v>6461.9047619047624</v>
      </c>
      <c r="N89" s="398">
        <f t="shared" si="139"/>
        <v>5261</v>
      </c>
      <c r="O89" s="398">
        <f t="shared" si="140"/>
        <v>5775</v>
      </c>
      <c r="P89" s="398">
        <f t="shared" si="141"/>
        <v>5502.8571428571431</v>
      </c>
      <c r="Q89" s="398">
        <f t="shared" si="142"/>
        <v>4874.2857142857138</v>
      </c>
      <c r="R89" s="399"/>
      <c r="S89" s="398">
        <f t="shared" si="143"/>
        <v>69072.438596491236</v>
      </c>
      <c r="T89" s="399"/>
      <c r="U89" s="398">
        <f t="shared" si="144"/>
        <v>4057.1428571428569</v>
      </c>
      <c r="V89" s="398">
        <f t="shared" si="177"/>
        <v>4636.1904761904761</v>
      </c>
      <c r="W89" s="398">
        <f t="shared" si="146"/>
        <v>4594.2857142857147</v>
      </c>
      <c r="X89" s="398">
        <f t="shared" si="147"/>
        <v>4950.5263157894742</v>
      </c>
      <c r="Y89" s="398">
        <f t="shared" si="148"/>
        <v>5785.7142857142853</v>
      </c>
      <c r="Z89" s="398">
        <f t="shared" si="149"/>
        <v>6735.2380952380954</v>
      </c>
      <c r="AA89" s="398">
        <f t="shared" si="150"/>
        <v>5364.7619047619046</v>
      </c>
      <c r="AB89" s="398">
        <f t="shared" si="151"/>
        <v>5190</v>
      </c>
      <c r="AC89" s="398">
        <f t="shared" si="152"/>
        <v>4980</v>
      </c>
      <c r="AD89" s="398">
        <f t="shared" si="153"/>
        <v>5748</v>
      </c>
      <c r="AE89" s="398">
        <f t="shared" si="154"/>
        <v>4701</v>
      </c>
      <c r="AF89" s="398">
        <f t="shared" si="155"/>
        <v>3893</v>
      </c>
      <c r="AG89" s="399"/>
      <c r="AH89" s="398">
        <f t="shared" si="156"/>
        <v>60635.859649122809</v>
      </c>
      <c r="AI89" s="399"/>
      <c r="AJ89" s="398">
        <f t="shared" si="157"/>
        <v>3729.9999999999995</v>
      </c>
      <c r="AK89" s="398">
        <f t="shared" si="158"/>
        <v>5524</v>
      </c>
      <c r="AL89" s="398">
        <f t="shared" si="159"/>
        <v>5110</v>
      </c>
      <c r="AM89" s="398">
        <f t="shared" si="160"/>
        <v>3624</v>
      </c>
      <c r="AN89" s="398">
        <f t="shared" si="161"/>
        <v>4431</v>
      </c>
      <c r="AO89" s="398">
        <f t="shared" si="162"/>
        <v>4887</v>
      </c>
      <c r="AP89" s="398">
        <f t="shared" si="163"/>
        <v>3100</v>
      </c>
      <c r="AQ89" s="398">
        <f t="shared" si="164"/>
        <v>4320</v>
      </c>
      <c r="AR89" s="398">
        <f t="shared" si="165"/>
        <v>3045</v>
      </c>
      <c r="AS89" s="398">
        <f t="shared" si="166"/>
        <v>2741</v>
      </c>
      <c r="AT89" s="398">
        <f t="shared" si="167"/>
        <v>2823</v>
      </c>
      <c r="AU89" s="398">
        <f t="shared" si="168"/>
        <v>2663</v>
      </c>
      <c r="AV89" s="399"/>
      <c r="AW89" s="398">
        <f t="shared" si="169"/>
        <v>45998</v>
      </c>
      <c r="AX89" s="400"/>
      <c r="AY89" s="401">
        <f t="shared" si="170"/>
        <v>-2.5218585157887261E-2</v>
      </c>
      <c r="AZ89" s="401">
        <f t="shared" si="170"/>
        <v>-5.1441932969602519E-2</v>
      </c>
      <c r="BA89" s="401">
        <f t="shared" si="170"/>
        <v>0.1466603280247207</v>
      </c>
      <c r="BB89" s="401">
        <f t="shared" si="170"/>
        <v>-0.11041755331725531</v>
      </c>
      <c r="BC89" s="401">
        <f t="shared" si="170"/>
        <v>-0.11533420707732653</v>
      </c>
      <c r="BD89" s="401">
        <f t="shared" si="170"/>
        <v>-5.1346978968839869E-3</v>
      </c>
      <c r="BE89" s="401">
        <f t="shared" si="170"/>
        <v>-0.42102720647939729</v>
      </c>
      <c r="BF89" s="401">
        <f t="shared" si="170"/>
        <v>-0.19683124539425209</v>
      </c>
      <c r="BG89" s="401">
        <f t="shared" si="170"/>
        <v>-5.3411898878540198E-2</v>
      </c>
      <c r="BH89" s="401">
        <f t="shared" si="170"/>
        <v>-4.6753246753246753E-3</v>
      </c>
      <c r="BI89" s="401">
        <f t="shared" si="170"/>
        <v>-0.14571651090342683</v>
      </c>
      <c r="BJ89" s="401">
        <f t="shared" si="170"/>
        <v>-0.20131887456037506</v>
      </c>
      <c r="BL89" s="402">
        <f t="shared" si="171"/>
        <v>-0.12214103220900313</v>
      </c>
      <c r="BN89" s="401">
        <f t="shared" si="172"/>
        <v>-8.0633802816901468E-2</v>
      </c>
      <c r="BO89" s="401">
        <f t="shared" si="172"/>
        <v>0.19149548069022188</v>
      </c>
      <c r="BP89" s="401">
        <f t="shared" si="172"/>
        <v>0.11225124378109444</v>
      </c>
      <c r="BQ89" s="401">
        <f t="shared" si="172"/>
        <v>-0.26795662343185211</v>
      </c>
      <c r="BR89" s="401">
        <f t="shared" si="172"/>
        <v>-0.23414814814814811</v>
      </c>
      <c r="BS89" s="401">
        <f t="shared" si="172"/>
        <v>-0.27441317873303167</v>
      </c>
      <c r="BT89" s="401">
        <f t="shared" si="172"/>
        <v>-0.42215515710988816</v>
      </c>
      <c r="BU89" s="401">
        <f t="shared" si="172"/>
        <v>-0.16763005780346821</v>
      </c>
      <c r="BV89" s="401">
        <f t="shared" si="172"/>
        <v>-0.38855421686746988</v>
      </c>
      <c r="BW89" s="401">
        <f t="shared" si="172"/>
        <v>-0.52313848295059151</v>
      </c>
      <c r="BX89" s="401">
        <f t="shared" si="172"/>
        <v>-0.39948947032546267</v>
      </c>
      <c r="BY89" s="401">
        <f t="shared" si="172"/>
        <v>-0.31595170819419471</v>
      </c>
      <c r="CA89" s="402">
        <f t="shared" si="173"/>
        <v>-0.24140598869755725</v>
      </c>
      <c r="CC89" s="401">
        <f t="shared" si="174"/>
        <v>-0.36017956499747095</v>
      </c>
      <c r="CE89" s="403">
        <v>104580</v>
      </c>
      <c r="CF89" s="361"/>
      <c r="CG89" s="387">
        <f t="shared" si="175"/>
        <v>0.43983553260661695</v>
      </c>
      <c r="CK89" s="404"/>
      <c r="CL89" s="405">
        <v>3954</v>
      </c>
      <c r="CM89" s="406">
        <v>95</v>
      </c>
      <c r="CN89" s="405">
        <v>5132</v>
      </c>
      <c r="CO89" s="406">
        <v>105</v>
      </c>
      <c r="CP89" s="405">
        <v>4207</v>
      </c>
      <c r="CQ89" s="406">
        <v>105</v>
      </c>
      <c r="CR89" s="405">
        <v>5565</v>
      </c>
      <c r="CS89" s="406">
        <v>100</v>
      </c>
      <c r="CT89" s="405">
        <v>6540</v>
      </c>
      <c r="CU89" s="406">
        <v>100</v>
      </c>
      <c r="CV89" s="405">
        <v>6770</v>
      </c>
      <c r="CW89" s="406">
        <v>100</v>
      </c>
      <c r="CX89" s="405">
        <v>9266</v>
      </c>
      <c r="CY89" s="406">
        <v>100</v>
      </c>
      <c r="CZ89" s="405">
        <v>6785</v>
      </c>
      <c r="DA89" s="406">
        <v>105</v>
      </c>
      <c r="DB89" s="405">
        <v>5261</v>
      </c>
      <c r="DC89" s="406">
        <v>100</v>
      </c>
      <c r="DD89" s="405">
        <v>5775</v>
      </c>
      <c r="DE89" s="406">
        <v>100</v>
      </c>
      <c r="DF89" s="405">
        <v>5778</v>
      </c>
      <c r="DG89" s="406">
        <v>105</v>
      </c>
      <c r="DH89" s="405">
        <v>5118</v>
      </c>
      <c r="DI89" s="406">
        <v>105</v>
      </c>
      <c r="DJ89" s="405">
        <v>4260</v>
      </c>
      <c r="DK89" s="406">
        <v>105</v>
      </c>
      <c r="DL89" s="405">
        <v>4868</v>
      </c>
      <c r="DM89" s="406">
        <v>105</v>
      </c>
      <c r="DN89" s="405">
        <v>4824</v>
      </c>
      <c r="DO89" s="406">
        <v>105</v>
      </c>
      <c r="DP89" s="405">
        <v>4703</v>
      </c>
      <c r="DQ89" s="406">
        <v>95</v>
      </c>
      <c r="DR89" s="405">
        <v>6075</v>
      </c>
      <c r="DS89" s="406">
        <v>105</v>
      </c>
      <c r="DT89" s="405">
        <v>7072</v>
      </c>
      <c r="DU89" s="406">
        <v>105</v>
      </c>
      <c r="DV89" s="405">
        <v>5633</v>
      </c>
      <c r="DW89" s="406">
        <v>105</v>
      </c>
      <c r="DX89" s="405">
        <v>5190</v>
      </c>
      <c r="DY89" s="406">
        <v>100</v>
      </c>
      <c r="DZ89" s="405">
        <v>4980</v>
      </c>
      <c r="EA89" s="406">
        <v>100</v>
      </c>
      <c r="EB89" s="405">
        <v>5748</v>
      </c>
      <c r="EC89" s="406">
        <v>100</v>
      </c>
      <c r="ED89" s="405">
        <v>4701</v>
      </c>
      <c r="EE89" s="406">
        <v>100</v>
      </c>
      <c r="EF89" s="405">
        <v>3893</v>
      </c>
      <c r="EG89" s="406">
        <v>100</v>
      </c>
      <c r="EH89" s="405">
        <v>3730</v>
      </c>
      <c r="EI89" s="406">
        <v>100</v>
      </c>
      <c r="EJ89" s="405">
        <v>5524</v>
      </c>
      <c r="EK89" s="406">
        <v>100</v>
      </c>
      <c r="EL89" s="405">
        <v>5110</v>
      </c>
      <c r="EM89" s="406">
        <v>100</v>
      </c>
      <c r="EN89" s="405">
        <v>3624</v>
      </c>
      <c r="EO89" s="406">
        <v>100</v>
      </c>
      <c r="EP89" s="405">
        <v>4431</v>
      </c>
      <c r="EQ89" s="406">
        <v>100</v>
      </c>
      <c r="ER89" s="405">
        <v>4887</v>
      </c>
      <c r="ES89" s="406">
        <v>100</v>
      </c>
      <c r="ET89" s="405">
        <v>3100</v>
      </c>
      <c r="EU89" s="406">
        <v>100</v>
      </c>
      <c r="EV89" s="405">
        <v>4320</v>
      </c>
      <c r="EW89" s="406">
        <v>100</v>
      </c>
      <c r="EX89" s="405">
        <v>3045</v>
      </c>
      <c r="EY89" s="406">
        <v>100</v>
      </c>
      <c r="EZ89" s="405">
        <v>2741</v>
      </c>
      <c r="FA89" s="406">
        <v>100</v>
      </c>
      <c r="FB89" s="405">
        <v>2823</v>
      </c>
      <c r="FC89" s="406">
        <v>100</v>
      </c>
      <c r="FD89" s="405">
        <v>2663</v>
      </c>
      <c r="FE89" s="406">
        <v>100</v>
      </c>
    </row>
    <row r="90" spans="2:161">
      <c r="B90" s="361">
        <f t="shared" si="176"/>
        <v>17</v>
      </c>
      <c r="C90" s="389" t="s">
        <v>2024</v>
      </c>
      <c r="D90" s="396" t="s">
        <v>3534</v>
      </c>
      <c r="E90" s="397"/>
      <c r="F90" s="398">
        <f t="shared" si="131"/>
        <v>14613.048368953881</v>
      </c>
      <c r="G90" s="398">
        <f t="shared" si="132"/>
        <v>13599.55005624297</v>
      </c>
      <c r="H90" s="398">
        <f t="shared" si="133"/>
        <v>12362.204724409448</v>
      </c>
      <c r="I90" s="398">
        <f t="shared" si="134"/>
        <v>12961.267605633802</v>
      </c>
      <c r="J90" s="398">
        <f t="shared" si="135"/>
        <v>23457.817772778402</v>
      </c>
      <c r="K90" s="398">
        <f t="shared" si="136"/>
        <v>21980.877390326208</v>
      </c>
      <c r="L90" s="398">
        <f t="shared" si="137"/>
        <v>19506.749740394604</v>
      </c>
      <c r="M90" s="398">
        <f t="shared" si="138"/>
        <v>14505.711318795431</v>
      </c>
      <c r="N90" s="398">
        <f t="shared" si="139"/>
        <v>12949.117341640707</v>
      </c>
      <c r="O90" s="398">
        <f t="shared" si="140"/>
        <v>16157.840083073728</v>
      </c>
      <c r="P90" s="398">
        <f t="shared" si="141"/>
        <v>13020.768431983384</v>
      </c>
      <c r="Q90" s="398">
        <f t="shared" si="142"/>
        <v>9359.2938733125648</v>
      </c>
      <c r="R90" s="399"/>
      <c r="S90" s="398">
        <f t="shared" si="143"/>
        <v>184474.24670754513</v>
      </c>
      <c r="T90" s="399"/>
      <c r="U90" s="398">
        <f t="shared" si="144"/>
        <v>11365.52440290758</v>
      </c>
      <c r="V90" s="398">
        <f t="shared" si="177"/>
        <v>9280.3738317757015</v>
      </c>
      <c r="W90" s="398">
        <f t="shared" si="146"/>
        <v>8815.160955347872</v>
      </c>
      <c r="X90" s="398">
        <f t="shared" si="147"/>
        <v>10580.477673935618</v>
      </c>
      <c r="Y90" s="398">
        <f t="shared" si="148"/>
        <v>15358.255451713396</v>
      </c>
      <c r="Z90" s="398">
        <f t="shared" si="149"/>
        <v>19773.624091381102</v>
      </c>
      <c r="AA90" s="398">
        <f t="shared" si="150"/>
        <v>17663.551401869161</v>
      </c>
      <c r="AB90" s="398">
        <f t="shared" si="151"/>
        <v>18347.871235721705</v>
      </c>
      <c r="AC90" s="398">
        <f t="shared" si="152"/>
        <v>16492.211838006231</v>
      </c>
      <c r="AD90" s="398">
        <f t="shared" si="153"/>
        <v>19221.183800623054</v>
      </c>
      <c r="AE90" s="398">
        <f t="shared" si="154"/>
        <v>10867.082035306335</v>
      </c>
      <c r="AF90" s="398">
        <f t="shared" si="155"/>
        <v>11824.506749740394</v>
      </c>
      <c r="AG90" s="399"/>
      <c r="AH90" s="398">
        <f t="shared" si="156"/>
        <v>169589.82346832816</v>
      </c>
      <c r="AI90" s="399"/>
      <c r="AJ90" s="398">
        <f t="shared" si="157"/>
        <v>11308.411214953272</v>
      </c>
      <c r="AK90" s="398">
        <f t="shared" si="158"/>
        <v>8815.160955347872</v>
      </c>
      <c r="AL90" s="398">
        <f t="shared" si="159"/>
        <v>12042.575285565939</v>
      </c>
      <c r="AM90" s="398">
        <f t="shared" si="160"/>
        <v>9687.4350986500522</v>
      </c>
      <c r="AN90" s="398">
        <f t="shared" si="161"/>
        <v>19077.881619937696</v>
      </c>
      <c r="AO90" s="398">
        <f t="shared" si="162"/>
        <v>22037.383177570096</v>
      </c>
      <c r="AP90" s="398">
        <f t="shared" si="163"/>
        <v>18541</v>
      </c>
      <c r="AQ90" s="398">
        <f t="shared" si="164"/>
        <v>17597</v>
      </c>
      <c r="AR90" s="398">
        <f t="shared" si="165"/>
        <v>9717</v>
      </c>
      <c r="AS90" s="398">
        <f t="shared" si="166"/>
        <v>12097</v>
      </c>
      <c r="AT90" s="398">
        <f t="shared" si="167"/>
        <v>11710</v>
      </c>
      <c r="AU90" s="398">
        <f t="shared" si="168"/>
        <v>14578</v>
      </c>
      <c r="AV90" s="399"/>
      <c r="AW90" s="398">
        <f t="shared" si="169"/>
        <v>167208.84735202492</v>
      </c>
      <c r="AX90" s="400"/>
      <c r="AY90" s="401">
        <f t="shared" si="170"/>
        <v>-0.22223453204642921</v>
      </c>
      <c r="AZ90" s="401">
        <f t="shared" si="170"/>
        <v>-0.31759699450383799</v>
      </c>
      <c r="BA90" s="401">
        <f t="shared" si="170"/>
        <v>-0.28692647049096831</v>
      </c>
      <c r="BB90" s="401">
        <f t="shared" si="170"/>
        <v>-0.18368496077215002</v>
      </c>
      <c r="BC90" s="401">
        <f t="shared" si="170"/>
        <v>-0.34528200361689798</v>
      </c>
      <c r="BD90" s="401">
        <f t="shared" si="170"/>
        <v>-0.10041697880160687</v>
      </c>
      <c r="BE90" s="401">
        <f t="shared" si="170"/>
        <v>-9.4490284801703531E-2</v>
      </c>
      <c r="BF90" s="401">
        <f t="shared" si="170"/>
        <v>0.26487221705204389</v>
      </c>
      <c r="BG90" s="401">
        <f t="shared" si="170"/>
        <v>0.2736166800320769</v>
      </c>
      <c r="BH90" s="401">
        <f t="shared" si="170"/>
        <v>0.18958868894601544</v>
      </c>
      <c r="BI90" s="401">
        <f t="shared" si="170"/>
        <v>-0.16540393970811054</v>
      </c>
      <c r="BJ90" s="401">
        <f t="shared" si="170"/>
        <v>0.26339731498945967</v>
      </c>
      <c r="BL90" s="402">
        <f t="shared" si="171"/>
        <v>-8.0685643144616681E-2</v>
      </c>
      <c r="BN90" s="401">
        <f t="shared" ref="BN90:BY106" si="178">(AJ90-U90)/U90</f>
        <v>-5.02512562814059E-3</v>
      </c>
      <c r="BO90" s="401">
        <f t="shared" si="178"/>
        <v>-5.012867852747005E-2</v>
      </c>
      <c r="BP90" s="401">
        <f t="shared" si="178"/>
        <v>0.36612086229237822</v>
      </c>
      <c r="BQ90" s="401">
        <f t="shared" si="178"/>
        <v>-8.4404750220826413E-2</v>
      </c>
      <c r="BR90" s="401">
        <f t="shared" si="178"/>
        <v>0.24219066937119682</v>
      </c>
      <c r="BS90" s="401">
        <f t="shared" si="178"/>
        <v>0.11448377271295042</v>
      </c>
      <c r="BT90" s="401">
        <f t="shared" si="178"/>
        <v>4.9675661375661248E-2</v>
      </c>
      <c r="BU90" s="401">
        <f t="shared" si="178"/>
        <v>-4.0924160959873307E-2</v>
      </c>
      <c r="BV90" s="401">
        <f t="shared" si="178"/>
        <v>-0.4108128069512656</v>
      </c>
      <c r="BW90" s="401">
        <f t="shared" si="178"/>
        <v>-0.370642301458671</v>
      </c>
      <c r="BX90" s="401">
        <f t="shared" si="178"/>
        <v>7.7566172957477197E-2</v>
      </c>
      <c r="BY90" s="401">
        <f t="shared" si="178"/>
        <v>0.23286326512689912</v>
      </c>
      <c r="CA90" s="402">
        <f t="shared" si="173"/>
        <v>-1.4039616691669584E-2</v>
      </c>
      <c r="CC90" s="401">
        <f t="shared" si="174"/>
        <v>-2.3984296820876447E-3</v>
      </c>
      <c r="CE90" s="403">
        <v>165553</v>
      </c>
      <c r="CF90" s="361"/>
      <c r="CG90" s="387">
        <f t="shared" si="175"/>
        <v>1.0100019169210157</v>
      </c>
      <c r="CK90" s="404"/>
      <c r="CL90" s="405">
        <v>12991</v>
      </c>
      <c r="CM90" s="406">
        <v>88.9</v>
      </c>
      <c r="CN90" s="405">
        <v>12090</v>
      </c>
      <c r="CO90" s="406">
        <v>88.9</v>
      </c>
      <c r="CP90" s="405">
        <v>10990</v>
      </c>
      <c r="CQ90" s="406">
        <v>88.9</v>
      </c>
      <c r="CR90" s="405">
        <v>11043</v>
      </c>
      <c r="CS90" s="406">
        <v>85.2</v>
      </c>
      <c r="CT90" s="405">
        <v>20854</v>
      </c>
      <c r="CU90" s="406">
        <v>88.9</v>
      </c>
      <c r="CV90" s="405">
        <v>19541</v>
      </c>
      <c r="CW90" s="406">
        <v>88.9</v>
      </c>
      <c r="CX90" s="405">
        <v>18785</v>
      </c>
      <c r="CY90" s="406">
        <v>96.3</v>
      </c>
      <c r="CZ90" s="405">
        <v>13969</v>
      </c>
      <c r="DA90" s="406">
        <v>96.3</v>
      </c>
      <c r="DB90" s="405">
        <v>12470</v>
      </c>
      <c r="DC90" s="406">
        <v>96.3</v>
      </c>
      <c r="DD90" s="405">
        <v>15560</v>
      </c>
      <c r="DE90" s="406">
        <v>96.3</v>
      </c>
      <c r="DF90" s="405">
        <v>12539</v>
      </c>
      <c r="DG90" s="406">
        <v>96.3</v>
      </c>
      <c r="DH90" s="405">
        <v>9013</v>
      </c>
      <c r="DI90" s="406">
        <v>96.3</v>
      </c>
      <c r="DJ90" s="405">
        <v>10945</v>
      </c>
      <c r="DK90" s="406">
        <v>96.3</v>
      </c>
      <c r="DL90" s="405">
        <v>8937</v>
      </c>
      <c r="DM90" s="406">
        <v>96.3</v>
      </c>
      <c r="DN90" s="405">
        <v>8489</v>
      </c>
      <c r="DO90" s="406">
        <v>96.3</v>
      </c>
      <c r="DP90" s="405">
        <v>10189</v>
      </c>
      <c r="DQ90" s="406">
        <v>96.3</v>
      </c>
      <c r="DR90" s="405">
        <v>14790</v>
      </c>
      <c r="DS90" s="406">
        <v>96.3</v>
      </c>
      <c r="DT90" s="405">
        <v>19042</v>
      </c>
      <c r="DU90" s="406">
        <v>96.3</v>
      </c>
      <c r="DV90" s="405">
        <v>17010</v>
      </c>
      <c r="DW90" s="406">
        <v>96.3</v>
      </c>
      <c r="DX90" s="405">
        <v>17669</v>
      </c>
      <c r="DY90" s="406">
        <v>96.3</v>
      </c>
      <c r="DZ90" s="405">
        <v>15882</v>
      </c>
      <c r="EA90" s="406">
        <v>96.3</v>
      </c>
      <c r="EB90" s="405">
        <v>18510</v>
      </c>
      <c r="EC90" s="406">
        <v>96.3</v>
      </c>
      <c r="ED90" s="405">
        <v>10465</v>
      </c>
      <c r="EE90" s="406">
        <v>96.3</v>
      </c>
      <c r="EF90" s="405">
        <v>11387</v>
      </c>
      <c r="EG90" s="406">
        <v>96.3</v>
      </c>
      <c r="EH90" s="405">
        <v>10890</v>
      </c>
      <c r="EI90" s="406">
        <v>96.3</v>
      </c>
      <c r="EJ90" s="405">
        <v>8489</v>
      </c>
      <c r="EK90" s="406">
        <v>96.3</v>
      </c>
      <c r="EL90" s="405">
        <v>11597</v>
      </c>
      <c r="EM90" s="406">
        <v>96.3</v>
      </c>
      <c r="EN90" s="405">
        <v>9329</v>
      </c>
      <c r="EO90" s="406">
        <v>96.3</v>
      </c>
      <c r="EP90" s="405">
        <v>18372</v>
      </c>
      <c r="EQ90" s="406">
        <v>96.3</v>
      </c>
      <c r="ER90" s="405">
        <v>21222</v>
      </c>
      <c r="ES90" s="406">
        <v>96.3</v>
      </c>
      <c r="ET90" s="405">
        <v>18541</v>
      </c>
      <c r="EU90" s="406">
        <v>100</v>
      </c>
      <c r="EV90" s="405">
        <v>17597</v>
      </c>
      <c r="EW90" s="406">
        <v>100</v>
      </c>
      <c r="EX90" s="405">
        <v>9717</v>
      </c>
      <c r="EY90" s="406">
        <v>100</v>
      </c>
      <c r="EZ90" s="405">
        <v>12097</v>
      </c>
      <c r="FA90" s="406">
        <v>100</v>
      </c>
      <c r="FB90" s="405">
        <v>11710</v>
      </c>
      <c r="FC90" s="406">
        <v>100</v>
      </c>
      <c r="FD90" s="405">
        <v>14578</v>
      </c>
      <c r="FE90" s="406">
        <v>100</v>
      </c>
    </row>
    <row r="91" spans="2:161">
      <c r="B91" s="361">
        <f t="shared" si="176"/>
        <v>18</v>
      </c>
      <c r="C91" s="389" t="s">
        <v>2024</v>
      </c>
      <c r="D91" s="396" t="s">
        <v>3535</v>
      </c>
      <c r="E91" s="397"/>
      <c r="F91" s="398">
        <f t="shared" si="131"/>
        <v>7045.842217484008</v>
      </c>
      <c r="G91" s="398">
        <f t="shared" si="132"/>
        <v>11419.434194341942</v>
      </c>
      <c r="H91" s="398">
        <f t="shared" si="133"/>
        <v>7636.5714285714294</v>
      </c>
      <c r="I91" s="398">
        <f t="shared" si="134"/>
        <v>10381.663113006396</v>
      </c>
      <c r="J91" s="398">
        <f t="shared" si="135"/>
        <v>14521.32196162047</v>
      </c>
      <c r="K91" s="398">
        <f t="shared" si="136"/>
        <v>11020.571428571428</v>
      </c>
      <c r="L91" s="398">
        <f t="shared" si="137"/>
        <v>9376</v>
      </c>
      <c r="M91" s="398">
        <f t="shared" si="138"/>
        <v>8512.7931769722818</v>
      </c>
      <c r="N91" s="398">
        <f t="shared" si="139"/>
        <v>8436.0341151385928</v>
      </c>
      <c r="O91" s="398">
        <f t="shared" si="140"/>
        <v>13584.302325581397</v>
      </c>
      <c r="P91" s="398">
        <f t="shared" si="141"/>
        <v>12388.800000000001</v>
      </c>
      <c r="Q91" s="398">
        <f t="shared" si="142"/>
        <v>7853.6285362853632</v>
      </c>
      <c r="R91" s="399"/>
      <c r="S91" s="398">
        <f t="shared" si="143"/>
        <v>122176.9624975733</v>
      </c>
      <c r="T91" s="399"/>
      <c r="U91" s="398">
        <f t="shared" si="144"/>
        <v>5037.7142857142853</v>
      </c>
      <c r="V91" s="398">
        <f t="shared" si="177"/>
        <v>8720.6823027718565</v>
      </c>
      <c r="W91" s="398">
        <f t="shared" si="146"/>
        <v>7311.3006396588489</v>
      </c>
      <c r="X91" s="398">
        <f t="shared" si="147"/>
        <v>7569.2963752665246</v>
      </c>
      <c r="Y91" s="398">
        <f t="shared" si="148"/>
        <v>11801.705756929638</v>
      </c>
      <c r="Z91" s="398">
        <f t="shared" si="149"/>
        <v>11276.119402985076</v>
      </c>
      <c r="AA91" s="398">
        <f t="shared" si="150"/>
        <v>6105.5437100213221</v>
      </c>
      <c r="AB91" s="398">
        <f t="shared" si="151"/>
        <v>9640.7249466950962</v>
      </c>
      <c r="AC91" s="398">
        <f t="shared" si="152"/>
        <v>6073.5607675906185</v>
      </c>
      <c r="AD91" s="398">
        <f t="shared" si="153"/>
        <v>7520.2558635394453</v>
      </c>
      <c r="AE91" s="398">
        <f t="shared" si="154"/>
        <v>7569.2963752665246</v>
      </c>
      <c r="AF91" s="398">
        <f t="shared" si="155"/>
        <v>6538.3795309168445</v>
      </c>
      <c r="AG91" s="399"/>
      <c r="AH91" s="398">
        <f t="shared" si="156"/>
        <v>95164.579957356094</v>
      </c>
      <c r="AI91" s="399"/>
      <c r="AJ91" s="398">
        <f t="shared" si="157"/>
        <v>6259.0618336887001</v>
      </c>
      <c r="AK91" s="398">
        <f t="shared" si="158"/>
        <v>6347.5479744136464</v>
      </c>
      <c r="AL91" s="398">
        <f t="shared" si="159"/>
        <v>6448.8272921108746</v>
      </c>
      <c r="AM91" s="398">
        <f t="shared" si="160"/>
        <v>3874.2004264392326</v>
      </c>
      <c r="AN91" s="398">
        <f t="shared" si="161"/>
        <v>8691.2669126691271</v>
      </c>
      <c r="AO91" s="398">
        <f t="shared" si="162"/>
        <v>5123.6673773987204</v>
      </c>
      <c r="AP91" s="398">
        <f t="shared" si="163"/>
        <v>2799</v>
      </c>
      <c r="AQ91" s="398">
        <f t="shared" si="164"/>
        <v>4175</v>
      </c>
      <c r="AR91" s="398">
        <f t="shared" si="165"/>
        <v>4008</v>
      </c>
      <c r="AS91" s="398">
        <f t="shared" si="166"/>
        <v>3261</v>
      </c>
      <c r="AT91" s="398">
        <f t="shared" si="167"/>
        <v>2982</v>
      </c>
      <c r="AU91" s="398">
        <f t="shared" si="168"/>
        <v>2177</v>
      </c>
      <c r="AV91" s="399"/>
      <c r="AW91" s="398">
        <f t="shared" si="169"/>
        <v>56146.571816720301</v>
      </c>
      <c r="AX91" s="400"/>
      <c r="AY91" s="401">
        <f t="shared" si="170"/>
        <v>-0.28500892722045695</v>
      </c>
      <c r="AZ91" s="401">
        <f t="shared" si="170"/>
        <v>-0.23632973802741059</v>
      </c>
      <c r="BA91" s="401">
        <f t="shared" si="170"/>
        <v>-4.2593825246708746E-2</v>
      </c>
      <c r="BB91" s="401">
        <f t="shared" si="170"/>
        <v>-0.27089751489012115</v>
      </c>
      <c r="BC91" s="401">
        <f t="shared" si="170"/>
        <v>-0.18728434035680203</v>
      </c>
      <c r="BD91" s="401">
        <f t="shared" si="170"/>
        <v>2.3188268963179742E-2</v>
      </c>
      <c r="BE91" s="401">
        <f t="shared" si="170"/>
        <v>-0.34881146437485899</v>
      </c>
      <c r="BF91" s="401">
        <f t="shared" si="170"/>
        <v>0.132498434564809</v>
      </c>
      <c r="BG91" s="401">
        <f t="shared" si="170"/>
        <v>-0.2800454947554657</v>
      </c>
      <c r="BH91" s="401">
        <f t="shared" si="170"/>
        <v>-0.44640102352716265</v>
      </c>
      <c r="BI91" s="401">
        <f t="shared" si="170"/>
        <v>-0.38902102098132796</v>
      </c>
      <c r="BJ91" s="401">
        <f t="shared" si="170"/>
        <v>-0.16747023357315671</v>
      </c>
      <c r="BL91" s="402">
        <f t="shared" si="171"/>
        <v>-0.22109227458289227</v>
      </c>
      <c r="BN91" s="401">
        <f t="shared" si="178"/>
        <v>0.24244081317550203</v>
      </c>
      <c r="BO91" s="401">
        <f t="shared" si="178"/>
        <v>-0.27212713936430327</v>
      </c>
      <c r="BP91" s="401">
        <f t="shared" si="178"/>
        <v>-0.1179644211140274</v>
      </c>
      <c r="BQ91" s="401">
        <f t="shared" si="178"/>
        <v>-0.48816901408450702</v>
      </c>
      <c r="BR91" s="401">
        <f t="shared" si="178"/>
        <v>-0.26355841336191138</v>
      </c>
      <c r="BS91" s="401">
        <f t="shared" si="178"/>
        <v>-0.5456178500519997</v>
      </c>
      <c r="BT91" s="401">
        <f t="shared" si="178"/>
        <v>-0.54156416972236776</v>
      </c>
      <c r="BU91" s="401">
        <f t="shared" si="178"/>
        <v>-0.56694128054849058</v>
      </c>
      <c r="BV91" s="401">
        <f t="shared" si="178"/>
        <v>-0.3400905739863086</v>
      </c>
      <c r="BW91" s="401">
        <f t="shared" si="178"/>
        <v>-0.5663711369435781</v>
      </c>
      <c r="BX91" s="401">
        <f t="shared" si="178"/>
        <v>-0.60604000000000002</v>
      </c>
      <c r="BY91" s="401">
        <f t="shared" si="178"/>
        <v>-0.66704288276536772</v>
      </c>
      <c r="CA91" s="402">
        <f t="shared" si="173"/>
        <v>-0.41000557306216273</v>
      </c>
      <c r="CC91" s="401">
        <f t="shared" si="174"/>
        <v>-0.69102345286730216</v>
      </c>
      <c r="CE91" s="403">
        <v>202630</v>
      </c>
      <c r="CF91" s="361"/>
      <c r="CG91" s="387">
        <f t="shared" si="175"/>
        <v>0.27708913693293341</v>
      </c>
      <c r="CK91" s="404"/>
      <c r="CL91" s="405">
        <v>6609</v>
      </c>
      <c r="CM91" s="406">
        <v>93.8</v>
      </c>
      <c r="CN91" s="405">
        <v>9284</v>
      </c>
      <c r="CO91" s="406">
        <v>81.3</v>
      </c>
      <c r="CP91" s="405">
        <v>6682</v>
      </c>
      <c r="CQ91" s="406">
        <v>87.5</v>
      </c>
      <c r="CR91" s="405">
        <v>9738</v>
      </c>
      <c r="CS91" s="406">
        <v>93.8</v>
      </c>
      <c r="CT91" s="405">
        <v>13621</v>
      </c>
      <c r="CU91" s="406">
        <v>93.8</v>
      </c>
      <c r="CV91" s="405">
        <v>9643</v>
      </c>
      <c r="CW91" s="406">
        <v>87.5</v>
      </c>
      <c r="CX91" s="405">
        <v>8204</v>
      </c>
      <c r="CY91" s="406">
        <v>87.5</v>
      </c>
      <c r="CZ91" s="405">
        <v>7985</v>
      </c>
      <c r="DA91" s="406">
        <v>93.8</v>
      </c>
      <c r="DB91" s="405">
        <v>7913</v>
      </c>
      <c r="DC91" s="406">
        <v>93.8</v>
      </c>
      <c r="DD91" s="405">
        <v>9346</v>
      </c>
      <c r="DE91" s="406">
        <v>68.8</v>
      </c>
      <c r="DF91" s="405">
        <v>7743</v>
      </c>
      <c r="DG91" s="406">
        <v>62.5</v>
      </c>
      <c r="DH91" s="405">
        <v>6385</v>
      </c>
      <c r="DI91" s="406">
        <v>81.3</v>
      </c>
      <c r="DJ91" s="405">
        <v>4408</v>
      </c>
      <c r="DK91" s="406">
        <v>87.5</v>
      </c>
      <c r="DL91" s="405">
        <v>8180</v>
      </c>
      <c r="DM91" s="406">
        <v>93.8</v>
      </c>
      <c r="DN91" s="405">
        <v>6858</v>
      </c>
      <c r="DO91" s="406">
        <v>93.8</v>
      </c>
      <c r="DP91" s="405">
        <v>7100</v>
      </c>
      <c r="DQ91" s="406">
        <v>93.8</v>
      </c>
      <c r="DR91" s="405">
        <v>11070</v>
      </c>
      <c r="DS91" s="406">
        <v>93.8</v>
      </c>
      <c r="DT91" s="405">
        <v>10577</v>
      </c>
      <c r="DU91" s="406">
        <v>93.8</v>
      </c>
      <c r="DV91" s="405">
        <v>5727</v>
      </c>
      <c r="DW91" s="406">
        <v>93.8</v>
      </c>
      <c r="DX91" s="405">
        <v>9043</v>
      </c>
      <c r="DY91" s="406">
        <v>93.8</v>
      </c>
      <c r="DZ91" s="405">
        <v>5697</v>
      </c>
      <c r="EA91" s="406">
        <v>93.8</v>
      </c>
      <c r="EB91" s="405">
        <v>7054</v>
      </c>
      <c r="EC91" s="406">
        <v>93.8</v>
      </c>
      <c r="ED91" s="405">
        <v>7100</v>
      </c>
      <c r="EE91" s="406">
        <v>93.8</v>
      </c>
      <c r="EF91" s="405">
        <v>6133</v>
      </c>
      <c r="EG91" s="406">
        <v>93.8</v>
      </c>
      <c r="EH91" s="405">
        <v>5871</v>
      </c>
      <c r="EI91" s="406">
        <v>93.8</v>
      </c>
      <c r="EJ91" s="405">
        <v>5954</v>
      </c>
      <c r="EK91" s="406">
        <v>93.8</v>
      </c>
      <c r="EL91" s="405">
        <v>6049</v>
      </c>
      <c r="EM91" s="406">
        <v>93.8</v>
      </c>
      <c r="EN91" s="405">
        <v>3634</v>
      </c>
      <c r="EO91" s="406">
        <v>93.8</v>
      </c>
      <c r="EP91" s="405">
        <v>7066</v>
      </c>
      <c r="EQ91" s="406">
        <v>81.3</v>
      </c>
      <c r="ER91" s="405">
        <v>4806</v>
      </c>
      <c r="ES91" s="406">
        <v>93.8</v>
      </c>
      <c r="ET91" s="405">
        <v>2799</v>
      </c>
      <c r="EU91" s="406">
        <v>100</v>
      </c>
      <c r="EV91" s="405">
        <v>4175</v>
      </c>
      <c r="EW91" s="406">
        <v>100</v>
      </c>
      <c r="EX91" s="405">
        <v>4008</v>
      </c>
      <c r="EY91" s="406">
        <v>100</v>
      </c>
      <c r="EZ91" s="405">
        <v>3261</v>
      </c>
      <c r="FA91" s="406">
        <v>100</v>
      </c>
      <c r="FB91" s="405">
        <v>2982</v>
      </c>
      <c r="FC91" s="406">
        <v>100</v>
      </c>
      <c r="FD91" s="405">
        <v>2177</v>
      </c>
      <c r="FE91" s="406">
        <v>100</v>
      </c>
    </row>
    <row r="92" spans="2:161">
      <c r="B92" s="361">
        <f t="shared" si="176"/>
        <v>19</v>
      </c>
      <c r="C92" s="389" t="s">
        <v>2024</v>
      </c>
      <c r="D92" s="396" t="s">
        <v>3536</v>
      </c>
      <c r="E92" s="397"/>
      <c r="F92" s="398">
        <f t="shared" si="131"/>
        <v>11466.251298027</v>
      </c>
      <c r="G92" s="398">
        <f t="shared" si="132"/>
        <v>12754.932502596053</v>
      </c>
      <c r="H92" s="398">
        <f t="shared" si="133"/>
        <v>12403.946002076844</v>
      </c>
      <c r="I92" s="398">
        <f t="shared" si="134"/>
        <v>12713.395638629283</v>
      </c>
      <c r="J92" s="398">
        <f t="shared" si="135"/>
        <v>16241.95223260644</v>
      </c>
      <c r="K92" s="398">
        <f t="shared" si="136"/>
        <v>15971.962616822429</v>
      </c>
      <c r="L92" s="398">
        <f t="shared" si="137"/>
        <v>12959.501557632399</v>
      </c>
      <c r="M92" s="398">
        <f t="shared" si="138"/>
        <v>11994.600431965444</v>
      </c>
      <c r="N92" s="398">
        <f t="shared" si="139"/>
        <v>9686.3966770508832</v>
      </c>
      <c r="O92" s="398">
        <f t="shared" si="140"/>
        <v>10118.380062305296</v>
      </c>
      <c r="P92" s="398">
        <f t="shared" si="141"/>
        <v>9483.9044652128759</v>
      </c>
      <c r="Q92" s="398">
        <f t="shared" si="142"/>
        <v>8933.5410176531677</v>
      </c>
      <c r="R92" s="399"/>
      <c r="S92" s="398">
        <f t="shared" si="143"/>
        <v>144728.76450257809</v>
      </c>
      <c r="T92" s="399"/>
      <c r="U92" s="398">
        <f t="shared" si="144"/>
        <v>6955.3478712357219</v>
      </c>
      <c r="V92" s="398">
        <f t="shared" si="177"/>
        <v>7913.8110072689515</v>
      </c>
      <c r="W92" s="398">
        <f t="shared" si="146"/>
        <v>7600.2076843198338</v>
      </c>
      <c r="X92" s="398">
        <f t="shared" si="147"/>
        <v>8806.8535825545168</v>
      </c>
      <c r="Y92" s="398">
        <f t="shared" si="148"/>
        <v>11611</v>
      </c>
      <c r="Z92" s="398">
        <f t="shared" si="149"/>
        <v>14978.193146417445</v>
      </c>
      <c r="AA92" s="398">
        <f t="shared" si="150"/>
        <v>10187</v>
      </c>
      <c r="AB92" s="398">
        <f t="shared" si="151"/>
        <v>11059</v>
      </c>
      <c r="AC92" s="398">
        <f t="shared" si="152"/>
        <v>11189</v>
      </c>
      <c r="AD92" s="398">
        <f t="shared" si="153"/>
        <v>10764</v>
      </c>
      <c r="AE92" s="398">
        <f t="shared" si="154"/>
        <v>10237</v>
      </c>
      <c r="AF92" s="398">
        <f t="shared" si="155"/>
        <v>10232</v>
      </c>
      <c r="AG92" s="399"/>
      <c r="AH92" s="398">
        <f t="shared" si="156"/>
        <v>121533.41329179647</v>
      </c>
      <c r="AI92" s="399"/>
      <c r="AJ92" s="398">
        <f t="shared" si="157"/>
        <v>9955</v>
      </c>
      <c r="AK92" s="398">
        <f t="shared" si="158"/>
        <v>9097</v>
      </c>
      <c r="AL92" s="398">
        <f t="shared" si="159"/>
        <v>8260</v>
      </c>
      <c r="AM92" s="398">
        <f t="shared" si="160"/>
        <v>7665.0000000000009</v>
      </c>
      <c r="AN92" s="398">
        <f t="shared" si="161"/>
        <v>16398</v>
      </c>
      <c r="AO92" s="398">
        <f t="shared" si="162"/>
        <v>18334</v>
      </c>
      <c r="AP92" s="398">
        <f t="shared" si="163"/>
        <v>12027</v>
      </c>
      <c r="AQ92" s="398">
        <f t="shared" si="164"/>
        <v>11660</v>
      </c>
      <c r="AR92" s="398">
        <f t="shared" si="165"/>
        <v>7217</v>
      </c>
      <c r="AS92" s="398">
        <f t="shared" si="166"/>
        <v>8009</v>
      </c>
      <c r="AT92" s="398">
        <f t="shared" si="167"/>
        <v>10497.840172786178</v>
      </c>
      <c r="AU92" s="398">
        <f t="shared" si="168"/>
        <v>8279.6976241900647</v>
      </c>
      <c r="AV92" s="399"/>
      <c r="AW92" s="398">
        <f t="shared" si="169"/>
        <v>127399.53779697625</v>
      </c>
      <c r="AX92" s="400"/>
      <c r="AY92" s="401">
        <f t="shared" si="170"/>
        <v>-0.3934069914870495</v>
      </c>
      <c r="AZ92" s="401">
        <f t="shared" si="170"/>
        <v>-0.37954897012130584</v>
      </c>
      <c r="BA92" s="401">
        <f t="shared" si="170"/>
        <v>-0.38727501046462959</v>
      </c>
      <c r="BB92" s="401">
        <f t="shared" si="170"/>
        <v>-0.30727762803234498</v>
      </c>
      <c r="BC92" s="401">
        <f t="shared" si="170"/>
        <v>-0.28512288216865939</v>
      </c>
      <c r="BD92" s="401">
        <f t="shared" si="170"/>
        <v>-6.2219621611078614E-2</v>
      </c>
      <c r="BE92" s="401">
        <f t="shared" si="170"/>
        <v>-0.21393581730769229</v>
      </c>
      <c r="BF92" s="401">
        <f t="shared" si="170"/>
        <v>-7.8001800666246596E-2</v>
      </c>
      <c r="BG92" s="401">
        <f t="shared" si="170"/>
        <v>0.15512510720411657</v>
      </c>
      <c r="BH92" s="401">
        <f t="shared" si="170"/>
        <v>6.3806650246305441E-2</v>
      </c>
      <c r="BI92" s="401">
        <f t="shared" si="170"/>
        <v>7.9407752107741217E-2</v>
      </c>
      <c r="BJ92" s="401">
        <f t="shared" si="170"/>
        <v>0.14534650703243049</v>
      </c>
      <c r="BL92" s="402">
        <f t="shared" si="171"/>
        <v>-0.16026773454815496</v>
      </c>
      <c r="BN92" s="401">
        <f t="shared" si="178"/>
        <v>0.43127276799044489</v>
      </c>
      <c r="BO92" s="401">
        <f t="shared" si="178"/>
        <v>0.14950938197086994</v>
      </c>
      <c r="BP92" s="401">
        <f t="shared" si="178"/>
        <v>8.6812406066402517E-2</v>
      </c>
      <c r="BQ92" s="401">
        <f t="shared" si="178"/>
        <v>-0.12965511142553932</v>
      </c>
      <c r="BR92" s="401">
        <f t="shared" si="178"/>
        <v>0.41228145723882526</v>
      </c>
      <c r="BS92" s="401">
        <f t="shared" si="178"/>
        <v>0.22404617304492516</v>
      </c>
      <c r="BT92" s="401">
        <f t="shared" si="178"/>
        <v>0.18062236183370964</v>
      </c>
      <c r="BU92" s="401">
        <f t="shared" si="178"/>
        <v>5.4344877475359439E-2</v>
      </c>
      <c r="BV92" s="401">
        <f t="shared" si="178"/>
        <v>-0.3549915095182769</v>
      </c>
      <c r="BW92" s="401">
        <f t="shared" si="178"/>
        <v>-0.25594574507617984</v>
      </c>
      <c r="BX92" s="401">
        <f t="shared" si="178"/>
        <v>2.5480138007832207E-2</v>
      </c>
      <c r="BY92" s="401">
        <f t="shared" si="178"/>
        <v>-0.19080359419565435</v>
      </c>
      <c r="CA92" s="402">
        <f t="shared" si="173"/>
        <v>4.8267586224172467E-2</v>
      </c>
      <c r="CC92" s="401">
        <f t="shared" si="174"/>
        <v>-0.27790718963095168</v>
      </c>
      <c r="CE92" s="403">
        <v>258073</v>
      </c>
      <c r="CF92" s="361"/>
      <c r="CG92" s="387">
        <f t="shared" si="175"/>
        <v>0.4936569799900658</v>
      </c>
      <c r="CK92" s="404"/>
      <c r="CL92" s="405">
        <v>11042</v>
      </c>
      <c r="CM92" s="406">
        <v>96.3</v>
      </c>
      <c r="CN92" s="405">
        <v>12283</v>
      </c>
      <c r="CO92" s="406">
        <v>96.3</v>
      </c>
      <c r="CP92" s="405">
        <v>11945</v>
      </c>
      <c r="CQ92" s="406">
        <v>96.3</v>
      </c>
      <c r="CR92" s="405">
        <v>12243</v>
      </c>
      <c r="CS92" s="406">
        <v>96.3</v>
      </c>
      <c r="CT92" s="405">
        <v>15641</v>
      </c>
      <c r="CU92" s="406">
        <v>96.3</v>
      </c>
      <c r="CV92" s="405">
        <v>15381</v>
      </c>
      <c r="CW92" s="406">
        <v>96.3</v>
      </c>
      <c r="CX92" s="405">
        <v>12480</v>
      </c>
      <c r="CY92" s="406">
        <v>96.3</v>
      </c>
      <c r="CZ92" s="405">
        <v>11107</v>
      </c>
      <c r="DA92" s="406">
        <v>92.6</v>
      </c>
      <c r="DB92" s="405">
        <v>9328</v>
      </c>
      <c r="DC92" s="406">
        <v>96.3</v>
      </c>
      <c r="DD92" s="405">
        <v>9744</v>
      </c>
      <c r="DE92" s="406">
        <v>96.3</v>
      </c>
      <c r="DF92" s="405">
        <v>9133</v>
      </c>
      <c r="DG92" s="406">
        <v>96.3</v>
      </c>
      <c r="DH92" s="405">
        <v>8603</v>
      </c>
      <c r="DI92" s="406">
        <v>96.3</v>
      </c>
      <c r="DJ92" s="405">
        <v>6698</v>
      </c>
      <c r="DK92" s="406">
        <v>96.3</v>
      </c>
      <c r="DL92" s="405">
        <v>7621</v>
      </c>
      <c r="DM92" s="406">
        <v>96.3</v>
      </c>
      <c r="DN92" s="405">
        <v>7319</v>
      </c>
      <c r="DO92" s="406">
        <v>96.3</v>
      </c>
      <c r="DP92" s="405">
        <v>8481</v>
      </c>
      <c r="DQ92" s="406">
        <v>96.3</v>
      </c>
      <c r="DR92" s="405">
        <v>11611</v>
      </c>
      <c r="DS92" s="406">
        <v>100</v>
      </c>
      <c r="DT92" s="405">
        <v>14424</v>
      </c>
      <c r="DU92" s="406">
        <v>96.3</v>
      </c>
      <c r="DV92" s="405">
        <v>10187</v>
      </c>
      <c r="DW92" s="406">
        <v>100</v>
      </c>
      <c r="DX92" s="405">
        <v>11059</v>
      </c>
      <c r="DY92" s="406">
        <v>100</v>
      </c>
      <c r="DZ92" s="405">
        <v>11189</v>
      </c>
      <c r="EA92" s="406">
        <v>100</v>
      </c>
      <c r="EB92" s="405">
        <v>10764</v>
      </c>
      <c r="EC92" s="406">
        <v>100</v>
      </c>
      <c r="ED92" s="405">
        <v>10237</v>
      </c>
      <c r="EE92" s="406">
        <v>100</v>
      </c>
      <c r="EF92" s="405">
        <v>10232</v>
      </c>
      <c r="EG92" s="406">
        <v>100</v>
      </c>
      <c r="EH92" s="405">
        <v>9955</v>
      </c>
      <c r="EI92" s="406">
        <v>100</v>
      </c>
      <c r="EJ92" s="405">
        <v>9097</v>
      </c>
      <c r="EK92" s="406">
        <v>100</v>
      </c>
      <c r="EL92" s="405">
        <v>8260</v>
      </c>
      <c r="EM92" s="406">
        <v>100</v>
      </c>
      <c r="EN92" s="405">
        <v>7665</v>
      </c>
      <c r="EO92" s="406">
        <v>100</v>
      </c>
      <c r="EP92" s="405">
        <v>16398</v>
      </c>
      <c r="EQ92" s="406">
        <v>100</v>
      </c>
      <c r="ER92" s="405">
        <v>18334</v>
      </c>
      <c r="ES92" s="406">
        <v>100</v>
      </c>
      <c r="ET92" s="405">
        <v>12027</v>
      </c>
      <c r="EU92" s="406">
        <v>100</v>
      </c>
      <c r="EV92" s="405">
        <v>11660</v>
      </c>
      <c r="EW92" s="406">
        <v>100</v>
      </c>
      <c r="EX92" s="405">
        <v>7217</v>
      </c>
      <c r="EY92" s="406">
        <v>100</v>
      </c>
      <c r="EZ92" s="405">
        <v>8009</v>
      </c>
      <c r="FA92" s="406">
        <v>100</v>
      </c>
      <c r="FB92" s="405">
        <v>9721</v>
      </c>
      <c r="FC92" s="406">
        <v>92.6</v>
      </c>
      <c r="FD92" s="405">
        <v>7667</v>
      </c>
      <c r="FE92" s="406">
        <v>92.6</v>
      </c>
    </row>
    <row r="93" spans="2:161">
      <c r="B93" s="361">
        <f t="shared" si="176"/>
        <v>20</v>
      </c>
      <c r="C93" s="389" t="s">
        <v>2024</v>
      </c>
      <c r="D93" s="396" t="s">
        <v>3537</v>
      </c>
      <c r="E93" s="397"/>
      <c r="F93" s="398">
        <f t="shared" si="131"/>
        <v>4039.4511149228128</v>
      </c>
      <c r="G93" s="398">
        <f t="shared" si="132"/>
        <v>4571.1835334476846</v>
      </c>
      <c r="H93" s="398">
        <f t="shared" si="133"/>
        <v>5195.5719557195571</v>
      </c>
      <c r="I93" s="398">
        <f t="shared" si="134"/>
        <v>5944.6494464944653</v>
      </c>
      <c r="J93" s="398">
        <f t="shared" si="135"/>
        <v>8580.2098950524742</v>
      </c>
      <c r="K93" s="398">
        <f t="shared" si="136"/>
        <v>9268.3658170914532</v>
      </c>
      <c r="L93" s="398">
        <f t="shared" si="137"/>
        <v>7254.2372881355932</v>
      </c>
      <c r="M93" s="398">
        <f t="shared" si="138"/>
        <v>3238.3808095952018</v>
      </c>
      <c r="N93" s="398">
        <f t="shared" si="139"/>
        <v>6352.3238380809598</v>
      </c>
      <c r="O93" s="398">
        <f t="shared" si="140"/>
        <v>7853.1073446327682</v>
      </c>
      <c r="P93" s="398">
        <f t="shared" si="141"/>
        <v>5368.8155922038977</v>
      </c>
      <c r="Q93" s="398">
        <f t="shared" si="142"/>
        <v>3911.0169491525426</v>
      </c>
      <c r="R93" s="399"/>
      <c r="S93" s="398">
        <f t="shared" si="143"/>
        <v>71577.313584529416</v>
      </c>
      <c r="T93" s="399"/>
      <c r="U93" s="398">
        <f t="shared" si="144"/>
        <v>4628.5310734463283</v>
      </c>
      <c r="V93" s="398">
        <f t="shared" si="177"/>
        <v>4406.2968515742132</v>
      </c>
      <c r="W93" s="398">
        <f t="shared" si="146"/>
        <v>6236.8815592203891</v>
      </c>
      <c r="X93" s="398">
        <f t="shared" si="147"/>
        <v>5701.9774011299442</v>
      </c>
      <c r="Y93" s="398">
        <f t="shared" si="148"/>
        <v>7572.0338983050851</v>
      </c>
      <c r="Z93" s="398">
        <f t="shared" si="149"/>
        <v>7786.6666666666661</v>
      </c>
      <c r="AA93" s="398">
        <f t="shared" si="150"/>
        <v>6849.3333333333339</v>
      </c>
      <c r="AB93" s="398">
        <f t="shared" si="151"/>
        <v>6388</v>
      </c>
      <c r="AC93" s="398">
        <f t="shared" si="152"/>
        <v>5942.666666666667</v>
      </c>
      <c r="AD93" s="398">
        <f t="shared" si="153"/>
        <v>7004.0000000000009</v>
      </c>
      <c r="AE93" s="398">
        <f t="shared" si="154"/>
        <v>4449.333333333333</v>
      </c>
      <c r="AF93" s="398">
        <f t="shared" si="155"/>
        <v>4530.6666666666661</v>
      </c>
      <c r="AG93" s="399"/>
      <c r="AH93" s="398">
        <f t="shared" si="156"/>
        <v>71496.387450342634</v>
      </c>
      <c r="AI93" s="399"/>
      <c r="AJ93" s="398">
        <f t="shared" si="157"/>
        <v>3850.666666666667</v>
      </c>
      <c r="AK93" s="398">
        <f t="shared" si="158"/>
        <v>3449.333333333333</v>
      </c>
      <c r="AL93" s="398">
        <f t="shared" si="159"/>
        <v>3889.333333333333</v>
      </c>
      <c r="AM93" s="398">
        <f t="shared" si="160"/>
        <v>3477.3333333333335</v>
      </c>
      <c r="AN93" s="398">
        <f t="shared" si="161"/>
        <v>5229.3333333333339</v>
      </c>
      <c r="AO93" s="398">
        <f t="shared" si="162"/>
        <v>4729.3333333333339</v>
      </c>
      <c r="AP93" s="398">
        <f t="shared" si="163"/>
        <v>2575.7906215921485</v>
      </c>
      <c r="AQ93" s="398">
        <f t="shared" si="164"/>
        <v>3578</v>
      </c>
      <c r="AR93" s="398">
        <f t="shared" si="165"/>
        <v>3976</v>
      </c>
      <c r="AS93" s="398">
        <f t="shared" si="166"/>
        <v>3515.9999999999995</v>
      </c>
      <c r="AT93" s="398">
        <f t="shared" si="167"/>
        <v>3445.0000000000005</v>
      </c>
      <c r="AU93" s="398">
        <f t="shared" si="168"/>
        <v>3809.0000000000005</v>
      </c>
      <c r="AV93" s="399"/>
      <c r="AW93" s="398">
        <f t="shared" si="169"/>
        <v>45525.123954925482</v>
      </c>
      <c r="AX93" s="400"/>
      <c r="AY93" s="401">
        <f t="shared" si="170"/>
        <v>0.14583168399966434</v>
      </c>
      <c r="AZ93" s="401">
        <f t="shared" si="170"/>
        <v>-3.607089513404646E-2</v>
      </c>
      <c r="BA93" s="401">
        <f t="shared" si="170"/>
        <v>0.2004225160147198</v>
      </c>
      <c r="BB93" s="401">
        <f t="shared" si="170"/>
        <v>-4.0821926935931244E-2</v>
      </c>
      <c r="BC93" s="401">
        <f t="shared" si="170"/>
        <v>-0.11750015548322706</v>
      </c>
      <c r="BD93" s="401">
        <f t="shared" si="170"/>
        <v>-0.15986627844279086</v>
      </c>
      <c r="BE93" s="401">
        <f t="shared" si="170"/>
        <v>-5.581619937694695E-2</v>
      </c>
      <c r="BF93" s="401">
        <f t="shared" si="170"/>
        <v>0.97259074074074114</v>
      </c>
      <c r="BG93" s="401">
        <f t="shared" si="170"/>
        <v>-6.44893399417827E-2</v>
      </c>
      <c r="BH93" s="401">
        <f t="shared" si="170"/>
        <v>-0.10812374100719412</v>
      </c>
      <c r="BI93" s="401">
        <f t="shared" si="170"/>
        <v>-0.17126352043190915</v>
      </c>
      <c r="BJ93" s="401">
        <f t="shared" si="170"/>
        <v>0.15843698085951585</v>
      </c>
      <c r="BL93" s="402">
        <f t="shared" si="171"/>
        <v>-1.1306115043171097E-3</v>
      </c>
      <c r="BN93" s="401">
        <f t="shared" si="178"/>
        <v>-0.16805859017393962</v>
      </c>
      <c r="BO93" s="401">
        <f t="shared" si="178"/>
        <v>-0.21718090053306124</v>
      </c>
      <c r="BP93" s="401">
        <f t="shared" si="178"/>
        <v>-0.37639775641025641</v>
      </c>
      <c r="BQ93" s="401">
        <f t="shared" si="178"/>
        <v>-0.39015308397324749</v>
      </c>
      <c r="BR93" s="401">
        <f t="shared" si="178"/>
        <v>-0.30938854691288936</v>
      </c>
      <c r="BS93" s="401">
        <f t="shared" si="178"/>
        <v>-0.39263698630136973</v>
      </c>
      <c r="BT93" s="401">
        <f t="shared" si="178"/>
        <v>-0.6239355720860208</v>
      </c>
      <c r="BU93" s="401">
        <f t="shared" si="178"/>
        <v>-0.43988728866624921</v>
      </c>
      <c r="BV93" s="401">
        <f t="shared" si="178"/>
        <v>-0.33094009423378956</v>
      </c>
      <c r="BW93" s="401">
        <f t="shared" si="178"/>
        <v>-0.49800114220445474</v>
      </c>
      <c r="BX93" s="401">
        <f t="shared" si="178"/>
        <v>-0.22572670062930761</v>
      </c>
      <c r="BY93" s="401">
        <f t="shared" si="178"/>
        <v>-0.1592848734549733</v>
      </c>
      <c r="CA93" s="402">
        <f t="shared" si="173"/>
        <v>-0.36325280789124248</v>
      </c>
      <c r="CC93" s="401">
        <f t="shared" si="174"/>
        <v>-5.7050106157112368E-2</v>
      </c>
      <c r="CE93" s="403">
        <v>95623</v>
      </c>
      <c r="CF93" s="361"/>
      <c r="CG93" s="387">
        <f t="shared" si="175"/>
        <v>0.47608968506452926</v>
      </c>
      <c r="CK93" s="404"/>
      <c r="CL93" s="405">
        <v>2355</v>
      </c>
      <c r="CM93" s="406">
        <v>58.3</v>
      </c>
      <c r="CN93" s="405">
        <v>2665</v>
      </c>
      <c r="CO93" s="406">
        <v>58.3</v>
      </c>
      <c r="CP93" s="405">
        <v>2816</v>
      </c>
      <c r="CQ93" s="406">
        <v>54.2</v>
      </c>
      <c r="CR93" s="405">
        <v>3222</v>
      </c>
      <c r="CS93" s="406">
        <v>54.2</v>
      </c>
      <c r="CT93" s="405">
        <v>5723</v>
      </c>
      <c r="CU93" s="406">
        <v>66.7</v>
      </c>
      <c r="CV93" s="405">
        <v>6182</v>
      </c>
      <c r="CW93" s="406">
        <v>66.7</v>
      </c>
      <c r="CX93" s="405">
        <v>5136</v>
      </c>
      <c r="CY93" s="406">
        <v>70.8</v>
      </c>
      <c r="CZ93" s="405">
        <v>2160</v>
      </c>
      <c r="DA93" s="406">
        <v>66.7</v>
      </c>
      <c r="DB93" s="405">
        <v>4237</v>
      </c>
      <c r="DC93" s="406">
        <v>66.7</v>
      </c>
      <c r="DD93" s="405">
        <v>5560</v>
      </c>
      <c r="DE93" s="406">
        <v>70.8</v>
      </c>
      <c r="DF93" s="405">
        <v>3581</v>
      </c>
      <c r="DG93" s="406">
        <v>66.7</v>
      </c>
      <c r="DH93" s="405">
        <v>2769</v>
      </c>
      <c r="DI93" s="406">
        <v>70.8</v>
      </c>
      <c r="DJ93" s="405">
        <v>3277</v>
      </c>
      <c r="DK93" s="406">
        <v>70.8</v>
      </c>
      <c r="DL93" s="405">
        <v>2939</v>
      </c>
      <c r="DM93" s="406">
        <v>66.7</v>
      </c>
      <c r="DN93" s="405">
        <v>4160</v>
      </c>
      <c r="DO93" s="406">
        <v>66.7</v>
      </c>
      <c r="DP93" s="405">
        <v>4037</v>
      </c>
      <c r="DQ93" s="406">
        <v>70.8</v>
      </c>
      <c r="DR93" s="405">
        <v>5361</v>
      </c>
      <c r="DS93" s="406">
        <v>70.8</v>
      </c>
      <c r="DT93" s="405">
        <v>5840</v>
      </c>
      <c r="DU93" s="406">
        <v>75</v>
      </c>
      <c r="DV93" s="405">
        <v>5137</v>
      </c>
      <c r="DW93" s="406">
        <v>75</v>
      </c>
      <c r="DX93" s="405">
        <v>4791</v>
      </c>
      <c r="DY93" s="406">
        <v>75</v>
      </c>
      <c r="DZ93" s="405">
        <v>4457</v>
      </c>
      <c r="EA93" s="406">
        <v>75</v>
      </c>
      <c r="EB93" s="405">
        <v>5253</v>
      </c>
      <c r="EC93" s="406">
        <v>75</v>
      </c>
      <c r="ED93" s="405">
        <v>3337</v>
      </c>
      <c r="EE93" s="406">
        <v>75</v>
      </c>
      <c r="EF93" s="405">
        <v>3398</v>
      </c>
      <c r="EG93" s="406">
        <v>75</v>
      </c>
      <c r="EH93" s="405">
        <v>2888</v>
      </c>
      <c r="EI93" s="406">
        <v>75</v>
      </c>
      <c r="EJ93" s="405">
        <v>2587</v>
      </c>
      <c r="EK93" s="406">
        <v>75</v>
      </c>
      <c r="EL93" s="405">
        <v>2917</v>
      </c>
      <c r="EM93" s="406">
        <v>75</v>
      </c>
      <c r="EN93" s="405">
        <v>2608</v>
      </c>
      <c r="EO93" s="406">
        <v>75</v>
      </c>
      <c r="EP93" s="405">
        <v>3922</v>
      </c>
      <c r="EQ93" s="406">
        <v>75</v>
      </c>
      <c r="ER93" s="405">
        <v>3547</v>
      </c>
      <c r="ES93" s="406">
        <v>75</v>
      </c>
      <c r="ET93" s="405">
        <v>2362</v>
      </c>
      <c r="EU93" s="406">
        <v>91.7</v>
      </c>
      <c r="EV93" s="405">
        <v>3578</v>
      </c>
      <c r="EW93" s="406">
        <v>100</v>
      </c>
      <c r="EX93" s="405">
        <v>3976</v>
      </c>
      <c r="EY93" s="406">
        <v>100</v>
      </c>
      <c r="EZ93" s="405">
        <v>3516</v>
      </c>
      <c r="FA93" s="406">
        <v>100</v>
      </c>
      <c r="FB93" s="405">
        <v>3445</v>
      </c>
      <c r="FC93" s="406">
        <v>100</v>
      </c>
      <c r="FD93" s="405">
        <v>3809</v>
      </c>
      <c r="FE93" s="406">
        <v>100</v>
      </c>
    </row>
    <row r="94" spans="2:161">
      <c r="B94" s="361">
        <f t="shared" si="176"/>
        <v>21</v>
      </c>
      <c r="C94" s="389" t="s">
        <v>2024</v>
      </c>
      <c r="D94" s="396" t="s">
        <v>3538</v>
      </c>
      <c r="E94" s="397"/>
      <c r="F94" s="398">
        <f t="shared" si="131"/>
        <v>14099.173553719009</v>
      </c>
      <c r="G94" s="398">
        <f t="shared" si="132"/>
        <v>14936.983471074382</v>
      </c>
      <c r="H94" s="398">
        <f t="shared" si="133"/>
        <v>10663</v>
      </c>
      <c r="I94" s="398">
        <f t="shared" si="134"/>
        <v>13386.000000000002</v>
      </c>
      <c r="J94" s="398">
        <f t="shared" si="135"/>
        <v>18176.470588235294</v>
      </c>
      <c r="K94" s="398">
        <f t="shared" si="136"/>
        <v>15743.801652892564</v>
      </c>
      <c r="L94" s="398">
        <f t="shared" si="137"/>
        <v>14645.989304812834</v>
      </c>
      <c r="M94" s="398">
        <f t="shared" si="138"/>
        <v>14399</v>
      </c>
      <c r="N94" s="398">
        <f t="shared" si="139"/>
        <v>13626</v>
      </c>
      <c r="O94" s="398">
        <f t="shared" si="140"/>
        <v>13791</v>
      </c>
      <c r="P94" s="398">
        <f t="shared" si="141"/>
        <v>15581</v>
      </c>
      <c r="Q94" s="398">
        <f t="shared" si="142"/>
        <v>11716.577540106953</v>
      </c>
      <c r="R94" s="399"/>
      <c r="S94" s="398">
        <f t="shared" si="143"/>
        <v>170764.99611084105</v>
      </c>
      <c r="T94" s="399"/>
      <c r="U94" s="398">
        <f t="shared" si="144"/>
        <v>12141.176470588234</v>
      </c>
      <c r="V94" s="398">
        <f t="shared" si="177"/>
        <v>14086.776859504133</v>
      </c>
      <c r="W94" s="398">
        <f t="shared" si="146"/>
        <v>12158.05785123967</v>
      </c>
      <c r="X94" s="398">
        <f t="shared" si="147"/>
        <v>12387</v>
      </c>
      <c r="Y94" s="398">
        <f t="shared" si="148"/>
        <v>17238.502673796789</v>
      </c>
      <c r="Z94" s="398">
        <f t="shared" si="149"/>
        <v>15374.307862679956</v>
      </c>
      <c r="AA94" s="398">
        <f t="shared" si="150"/>
        <v>13266.528925619836</v>
      </c>
      <c r="AB94" s="398">
        <f t="shared" si="151"/>
        <v>13950</v>
      </c>
      <c r="AC94" s="398">
        <f t="shared" si="152"/>
        <v>14266.999999999998</v>
      </c>
      <c r="AD94" s="398">
        <f t="shared" si="153"/>
        <v>14152.892561983472</v>
      </c>
      <c r="AE94" s="398">
        <f t="shared" si="154"/>
        <v>13818</v>
      </c>
      <c r="AF94" s="398">
        <f t="shared" si="155"/>
        <v>10550.619834710744</v>
      </c>
      <c r="AG94" s="399"/>
      <c r="AH94" s="398">
        <f t="shared" si="156"/>
        <v>163390.86304012284</v>
      </c>
      <c r="AI94" s="399"/>
      <c r="AJ94" s="398">
        <f t="shared" si="157"/>
        <v>11279</v>
      </c>
      <c r="AK94" s="398">
        <f t="shared" si="158"/>
        <v>14050</v>
      </c>
      <c r="AL94" s="398">
        <f t="shared" si="159"/>
        <v>11804</v>
      </c>
      <c r="AM94" s="398">
        <f t="shared" si="160"/>
        <v>8337</v>
      </c>
      <c r="AN94" s="398">
        <f t="shared" si="161"/>
        <v>11016</v>
      </c>
      <c r="AO94" s="398">
        <f t="shared" si="162"/>
        <v>9225</v>
      </c>
      <c r="AP94" s="398">
        <f t="shared" si="163"/>
        <v>9390.1808785529702</v>
      </c>
      <c r="AQ94" s="398">
        <f t="shared" si="164"/>
        <v>12165.775401069519</v>
      </c>
      <c r="AR94" s="398">
        <f t="shared" si="165"/>
        <v>10909.299655568313</v>
      </c>
      <c r="AS94" s="398">
        <f t="shared" si="166"/>
        <v>8054.0000000000009</v>
      </c>
      <c r="AT94" s="398">
        <f t="shared" si="167"/>
        <v>10897.326203208555</v>
      </c>
      <c r="AU94" s="398">
        <f t="shared" si="168"/>
        <v>8558</v>
      </c>
      <c r="AV94" s="399"/>
      <c r="AW94" s="398">
        <f t="shared" si="169"/>
        <v>125685.58213839936</v>
      </c>
      <c r="AX94" s="400"/>
      <c r="AY94" s="401">
        <f t="shared" si="170"/>
        <v>-0.13887318115992012</v>
      </c>
      <c r="AZ94" s="401">
        <f t="shared" si="170"/>
        <v>-5.6919565668441877E-2</v>
      </c>
      <c r="BA94" s="401">
        <f t="shared" si="170"/>
        <v>0.14020987069677104</v>
      </c>
      <c r="BB94" s="401">
        <f t="shared" si="170"/>
        <v>-7.4630210667862074E-2</v>
      </c>
      <c r="BC94" s="401">
        <f t="shared" si="170"/>
        <v>-5.1603412768461414E-2</v>
      </c>
      <c r="BD94" s="401">
        <f t="shared" si="170"/>
        <v>-2.34691593783336E-2</v>
      </c>
      <c r="BE94" s="401">
        <f t="shared" si="170"/>
        <v>-9.418690335515216E-2</v>
      </c>
      <c r="BF94" s="401">
        <f t="shared" si="170"/>
        <v>-3.1182721022293216E-2</v>
      </c>
      <c r="BG94" s="401">
        <f t="shared" si="170"/>
        <v>4.7042418905034362E-2</v>
      </c>
      <c r="BH94" s="401">
        <f t="shared" si="170"/>
        <v>2.6241212528712331E-2</v>
      </c>
      <c r="BI94" s="401">
        <f t="shared" si="170"/>
        <v>-0.11315063218021949</v>
      </c>
      <c r="BJ94" s="401">
        <f t="shared" si="170"/>
        <v>-9.95135056636655E-2</v>
      </c>
      <c r="BL94" s="402">
        <f t="shared" si="171"/>
        <v>-4.3182931154882379E-2</v>
      </c>
      <c r="BN94" s="401">
        <f t="shared" si="178"/>
        <v>-7.101259689922472E-2</v>
      </c>
      <c r="BO94" s="401">
        <f t="shared" si="178"/>
        <v>-2.6107362863009883E-3</v>
      </c>
      <c r="BP94" s="401">
        <f t="shared" si="178"/>
        <v>-2.9121250743478645E-2</v>
      </c>
      <c r="BQ94" s="401">
        <f t="shared" si="178"/>
        <v>-0.32695567934124486</v>
      </c>
      <c r="BR94" s="401">
        <f t="shared" si="178"/>
        <v>-0.36096538032013892</v>
      </c>
      <c r="BS94" s="401">
        <f t="shared" si="178"/>
        <v>-0.39997298854714403</v>
      </c>
      <c r="BT94" s="401">
        <f t="shared" si="178"/>
        <v>-0.2921900723844203</v>
      </c>
      <c r="BU94" s="401">
        <f t="shared" si="178"/>
        <v>-0.12790140494125313</v>
      </c>
      <c r="BV94" s="401">
        <f t="shared" si="178"/>
        <v>-0.23534732911135386</v>
      </c>
      <c r="BW94" s="401">
        <f t="shared" si="178"/>
        <v>-0.43092905109489049</v>
      </c>
      <c r="BX94" s="401">
        <f t="shared" si="178"/>
        <v>-0.21136733223269974</v>
      </c>
      <c r="BY94" s="401">
        <f t="shared" si="178"/>
        <v>-0.18886282189366493</v>
      </c>
      <c r="CA94" s="402">
        <f t="shared" si="173"/>
        <v>-0.23076737707459469</v>
      </c>
      <c r="CC94" s="401">
        <f t="shared" si="174"/>
        <v>-0.39301406799531069</v>
      </c>
      <c r="CE94" s="403">
        <v>241453</v>
      </c>
      <c r="CF94" s="361"/>
      <c r="CG94" s="387">
        <f t="shared" si="175"/>
        <v>0.52053849874882219</v>
      </c>
      <c r="CK94" s="404"/>
      <c r="CL94" s="405">
        <v>13648</v>
      </c>
      <c r="CM94" s="406">
        <v>96.8</v>
      </c>
      <c r="CN94" s="405">
        <v>14459</v>
      </c>
      <c r="CO94" s="406">
        <v>96.8</v>
      </c>
      <c r="CP94" s="405">
        <v>10663</v>
      </c>
      <c r="CQ94" s="406">
        <v>100</v>
      </c>
      <c r="CR94" s="405">
        <v>13386</v>
      </c>
      <c r="CS94" s="406">
        <v>100</v>
      </c>
      <c r="CT94" s="405">
        <v>16995</v>
      </c>
      <c r="CU94" s="406">
        <v>93.5</v>
      </c>
      <c r="CV94" s="405">
        <v>15240</v>
      </c>
      <c r="CW94" s="406">
        <v>96.8</v>
      </c>
      <c r="CX94" s="405">
        <v>13694</v>
      </c>
      <c r="CY94" s="406">
        <v>93.5</v>
      </c>
      <c r="CZ94" s="405">
        <v>14399</v>
      </c>
      <c r="DA94" s="406">
        <v>100</v>
      </c>
      <c r="DB94" s="405">
        <v>13626</v>
      </c>
      <c r="DC94" s="406">
        <v>100</v>
      </c>
      <c r="DD94" s="405">
        <v>13791</v>
      </c>
      <c r="DE94" s="406">
        <v>100</v>
      </c>
      <c r="DF94" s="405">
        <v>15581</v>
      </c>
      <c r="DG94" s="406">
        <v>100</v>
      </c>
      <c r="DH94" s="405">
        <v>10955</v>
      </c>
      <c r="DI94" s="406">
        <v>93.5</v>
      </c>
      <c r="DJ94" s="405">
        <v>11352</v>
      </c>
      <c r="DK94" s="406">
        <v>93.5</v>
      </c>
      <c r="DL94" s="405">
        <v>13636</v>
      </c>
      <c r="DM94" s="406">
        <v>96.8</v>
      </c>
      <c r="DN94" s="405">
        <v>11769</v>
      </c>
      <c r="DO94" s="406">
        <v>96.8</v>
      </c>
      <c r="DP94" s="405">
        <v>12387</v>
      </c>
      <c r="DQ94" s="406">
        <v>100</v>
      </c>
      <c r="DR94" s="405">
        <v>16118</v>
      </c>
      <c r="DS94" s="406">
        <v>93.5</v>
      </c>
      <c r="DT94" s="405">
        <v>13883</v>
      </c>
      <c r="DU94" s="406">
        <v>90.3</v>
      </c>
      <c r="DV94" s="405">
        <v>12842</v>
      </c>
      <c r="DW94" s="406">
        <v>96.8</v>
      </c>
      <c r="DX94" s="405">
        <v>13950</v>
      </c>
      <c r="DY94" s="406">
        <v>100</v>
      </c>
      <c r="DZ94" s="405">
        <v>14267</v>
      </c>
      <c r="EA94" s="406">
        <v>100</v>
      </c>
      <c r="EB94" s="405">
        <v>13700</v>
      </c>
      <c r="EC94" s="406">
        <v>96.8</v>
      </c>
      <c r="ED94" s="405">
        <v>13818</v>
      </c>
      <c r="EE94" s="406">
        <v>100</v>
      </c>
      <c r="EF94" s="405">
        <v>10213</v>
      </c>
      <c r="EG94" s="406">
        <v>96.8</v>
      </c>
      <c r="EH94" s="405">
        <v>11279</v>
      </c>
      <c r="EI94" s="406">
        <v>100</v>
      </c>
      <c r="EJ94" s="405">
        <v>14050</v>
      </c>
      <c r="EK94" s="406">
        <v>100</v>
      </c>
      <c r="EL94" s="405">
        <v>11804</v>
      </c>
      <c r="EM94" s="406">
        <v>100</v>
      </c>
      <c r="EN94" s="405">
        <v>8337</v>
      </c>
      <c r="EO94" s="406">
        <v>100</v>
      </c>
      <c r="EP94" s="405">
        <v>11016</v>
      </c>
      <c r="EQ94" s="406">
        <v>100</v>
      </c>
      <c r="ER94" s="405">
        <v>9225</v>
      </c>
      <c r="ES94" s="406">
        <v>100</v>
      </c>
      <c r="ET94" s="405">
        <v>7268</v>
      </c>
      <c r="EU94" s="406">
        <v>77.400000000000006</v>
      </c>
      <c r="EV94" s="405">
        <v>11375</v>
      </c>
      <c r="EW94" s="406">
        <v>93.5</v>
      </c>
      <c r="EX94" s="405">
        <v>9502</v>
      </c>
      <c r="EY94" s="406">
        <v>87.1</v>
      </c>
      <c r="EZ94" s="405">
        <v>8054</v>
      </c>
      <c r="FA94" s="406">
        <v>100</v>
      </c>
      <c r="FB94" s="405">
        <v>10189</v>
      </c>
      <c r="FC94" s="406">
        <v>93.5</v>
      </c>
      <c r="FD94" s="405">
        <v>8558</v>
      </c>
      <c r="FE94" s="406">
        <v>100</v>
      </c>
    </row>
    <row r="95" spans="2:161">
      <c r="B95" s="361">
        <f t="shared" si="176"/>
        <v>22</v>
      </c>
      <c r="C95" s="389" t="s">
        <v>2024</v>
      </c>
      <c r="D95" s="396" t="s">
        <v>3539</v>
      </c>
      <c r="E95" s="397"/>
      <c r="F95" s="398">
        <f t="shared" si="131"/>
        <v>12568</v>
      </c>
      <c r="G95" s="398">
        <f t="shared" si="132"/>
        <v>15840</v>
      </c>
      <c r="H95" s="398">
        <f t="shared" si="133"/>
        <v>8875</v>
      </c>
      <c r="I95" s="398">
        <f t="shared" si="134"/>
        <v>14484</v>
      </c>
      <c r="J95" s="398">
        <f t="shared" si="135"/>
        <v>18226</v>
      </c>
      <c r="K95" s="398">
        <f t="shared" si="136"/>
        <v>9961.3375130616496</v>
      </c>
      <c r="L95" s="398">
        <f t="shared" si="137"/>
        <v>12875.653082549632</v>
      </c>
      <c r="M95" s="398">
        <f t="shared" si="138"/>
        <v>10417</v>
      </c>
      <c r="N95" s="398">
        <f t="shared" si="139"/>
        <v>10583</v>
      </c>
      <c r="O95" s="398">
        <f t="shared" si="140"/>
        <v>7429.4670846394984</v>
      </c>
      <c r="P95" s="398">
        <f t="shared" si="141"/>
        <v>8552.7690700104486</v>
      </c>
      <c r="Q95" s="398">
        <f t="shared" si="142"/>
        <v>6158</v>
      </c>
      <c r="R95" s="399"/>
      <c r="S95" s="398">
        <f t="shared" si="143"/>
        <v>135970.22675026121</v>
      </c>
      <c r="T95" s="399"/>
      <c r="U95" s="398">
        <f t="shared" si="144"/>
        <v>7736</v>
      </c>
      <c r="V95" s="398">
        <f t="shared" si="177"/>
        <v>6922</v>
      </c>
      <c r="W95" s="398">
        <f t="shared" si="146"/>
        <v>5660</v>
      </c>
      <c r="X95" s="398">
        <f t="shared" si="147"/>
        <v>8379</v>
      </c>
      <c r="Y95" s="398">
        <f t="shared" si="148"/>
        <v>13231</v>
      </c>
      <c r="Z95" s="398">
        <f t="shared" si="149"/>
        <v>8977</v>
      </c>
      <c r="AA95" s="398">
        <f t="shared" si="150"/>
        <v>8826</v>
      </c>
      <c r="AB95" s="398">
        <f t="shared" si="151"/>
        <v>8679</v>
      </c>
      <c r="AC95" s="398">
        <f t="shared" si="152"/>
        <v>8084</v>
      </c>
      <c r="AD95" s="398">
        <f t="shared" si="153"/>
        <v>6124</v>
      </c>
      <c r="AE95" s="398">
        <f t="shared" si="154"/>
        <v>6200.383509108342</v>
      </c>
      <c r="AF95" s="398">
        <f t="shared" si="155"/>
        <v>6073</v>
      </c>
      <c r="AG95" s="399"/>
      <c r="AH95" s="398">
        <f t="shared" si="156"/>
        <v>94891.383509108346</v>
      </c>
      <c r="AI95" s="399"/>
      <c r="AJ95" s="398">
        <f t="shared" si="157"/>
        <v>5864</v>
      </c>
      <c r="AK95" s="398">
        <f t="shared" si="158"/>
        <v>6537</v>
      </c>
      <c r="AL95" s="398">
        <f t="shared" si="159"/>
        <v>7336.4681295715773</v>
      </c>
      <c r="AM95" s="398">
        <f t="shared" si="160"/>
        <v>6984</v>
      </c>
      <c r="AN95" s="398">
        <f t="shared" si="161"/>
        <v>9453</v>
      </c>
      <c r="AO95" s="398">
        <f t="shared" si="162"/>
        <v>7775</v>
      </c>
      <c r="AP95" s="398">
        <f t="shared" si="163"/>
        <v>10469</v>
      </c>
      <c r="AQ95" s="398">
        <f t="shared" si="164"/>
        <v>8398</v>
      </c>
      <c r="AR95" s="398">
        <f t="shared" si="165"/>
        <v>6023</v>
      </c>
      <c r="AS95" s="398">
        <f t="shared" si="166"/>
        <v>6763</v>
      </c>
      <c r="AT95" s="398">
        <f t="shared" si="167"/>
        <v>7172</v>
      </c>
      <c r="AU95" s="398">
        <f t="shared" si="168"/>
        <v>4990</v>
      </c>
      <c r="AV95" s="399"/>
      <c r="AW95" s="398">
        <f t="shared" si="169"/>
        <v>87764.468129571585</v>
      </c>
      <c r="AX95" s="400"/>
      <c r="AY95" s="401">
        <f t="shared" si="170"/>
        <v>-0.38446849140674727</v>
      </c>
      <c r="AZ95" s="401">
        <f t="shared" si="170"/>
        <v>-0.56300505050505045</v>
      </c>
      <c r="BA95" s="401">
        <f t="shared" si="170"/>
        <v>-0.36225352112676057</v>
      </c>
      <c r="BB95" s="401">
        <f t="shared" ref="BB95:BJ106" si="179">(X95-I95)/I95</f>
        <v>-0.42149958574979285</v>
      </c>
      <c r="BC95" s="401">
        <f t="shared" si="179"/>
        <v>-0.27405903654120489</v>
      </c>
      <c r="BD95" s="401">
        <f t="shared" si="179"/>
        <v>-9.8815797755166135E-2</v>
      </c>
      <c r="BE95" s="401">
        <f t="shared" si="179"/>
        <v>-0.31452020775848066</v>
      </c>
      <c r="BF95" s="401">
        <f t="shared" si="179"/>
        <v>-0.16684266103484688</v>
      </c>
      <c r="BG95" s="401">
        <f t="shared" si="179"/>
        <v>-0.2361334215250874</v>
      </c>
      <c r="BH95" s="401">
        <f t="shared" si="179"/>
        <v>-0.17571476793248944</v>
      </c>
      <c r="BI95" s="401">
        <f t="shared" si="179"/>
        <v>-0.27504373632050289</v>
      </c>
      <c r="BJ95" s="401">
        <f t="shared" si="179"/>
        <v>-1.3803182851575186E-2</v>
      </c>
      <c r="BL95" s="402">
        <f t="shared" si="171"/>
        <v>-0.30211645757275274</v>
      </c>
      <c r="BN95" s="401">
        <f t="shared" si="178"/>
        <v>-0.2419855222337125</v>
      </c>
      <c r="BO95" s="401">
        <f t="shared" si="178"/>
        <v>-5.5619763074255993E-2</v>
      </c>
      <c r="BP95" s="401">
        <f t="shared" si="178"/>
        <v>0.29619578260981932</v>
      </c>
      <c r="BQ95" s="401">
        <f t="shared" si="178"/>
        <v>-0.16648764769065522</v>
      </c>
      <c r="BR95" s="401">
        <f t="shared" si="178"/>
        <v>-0.28554153125236187</v>
      </c>
      <c r="BS95" s="401">
        <f t="shared" si="178"/>
        <v>-0.13389773866547844</v>
      </c>
      <c r="BT95" s="401">
        <f t="shared" si="178"/>
        <v>0.1861545433945162</v>
      </c>
      <c r="BU95" s="401">
        <f t="shared" si="178"/>
        <v>-3.2377001958751012E-2</v>
      </c>
      <c r="BV95" s="401">
        <f t="shared" si="178"/>
        <v>-0.25494804552201883</v>
      </c>
      <c r="BW95" s="401">
        <f t="shared" si="178"/>
        <v>0.10434356629653821</v>
      </c>
      <c r="BX95" s="401">
        <f t="shared" si="178"/>
        <v>0.15670264419359814</v>
      </c>
      <c r="BY95" s="401">
        <f t="shared" si="178"/>
        <v>-0.17833031450683354</v>
      </c>
      <c r="CA95" s="402">
        <f t="shared" si="173"/>
        <v>-7.5106032981937382E-2</v>
      </c>
      <c r="CC95" s="401">
        <f t="shared" si="174"/>
        <v>-0.60295989815404205</v>
      </c>
      <c r="CE95" s="403">
        <v>352864</v>
      </c>
      <c r="CF95" s="361"/>
      <c r="CG95" s="387">
        <f t="shared" si="175"/>
        <v>0.2487203798901888</v>
      </c>
      <c r="CK95" s="404"/>
      <c r="CL95" s="405">
        <v>12568</v>
      </c>
      <c r="CM95" s="406">
        <v>100</v>
      </c>
      <c r="CN95" s="405">
        <v>15840</v>
      </c>
      <c r="CO95" s="406">
        <v>100</v>
      </c>
      <c r="CP95" s="405">
        <v>8875</v>
      </c>
      <c r="CQ95" s="406">
        <v>100</v>
      </c>
      <c r="CR95" s="405">
        <v>14484</v>
      </c>
      <c r="CS95" s="406">
        <v>100</v>
      </c>
      <c r="CT95" s="405">
        <v>18226</v>
      </c>
      <c r="CU95" s="406">
        <v>100</v>
      </c>
      <c r="CV95" s="405">
        <v>9533</v>
      </c>
      <c r="CW95" s="406">
        <v>95.7</v>
      </c>
      <c r="CX95" s="405">
        <v>12322</v>
      </c>
      <c r="CY95" s="406">
        <v>95.7</v>
      </c>
      <c r="CZ95" s="405">
        <v>10417</v>
      </c>
      <c r="DA95" s="406">
        <v>100</v>
      </c>
      <c r="DB95" s="405">
        <v>10583</v>
      </c>
      <c r="DC95" s="406">
        <v>100</v>
      </c>
      <c r="DD95" s="405">
        <v>7110</v>
      </c>
      <c r="DE95" s="406">
        <v>95.7</v>
      </c>
      <c r="DF95" s="405">
        <v>8185</v>
      </c>
      <c r="DG95" s="406">
        <v>95.7</v>
      </c>
      <c r="DH95" s="405">
        <v>6158</v>
      </c>
      <c r="DI95" s="406">
        <v>100</v>
      </c>
      <c r="DJ95" s="405">
        <v>7736</v>
      </c>
      <c r="DK95" s="406">
        <v>100</v>
      </c>
      <c r="DL95" s="405">
        <v>6922</v>
      </c>
      <c r="DM95" s="406">
        <v>100</v>
      </c>
      <c r="DN95" s="405">
        <v>5660</v>
      </c>
      <c r="DO95" s="406">
        <v>100</v>
      </c>
      <c r="DP95" s="405">
        <v>8379</v>
      </c>
      <c r="DQ95" s="406">
        <v>100</v>
      </c>
      <c r="DR95" s="405">
        <v>13231</v>
      </c>
      <c r="DS95" s="406">
        <v>100</v>
      </c>
      <c r="DT95" s="405">
        <v>8977</v>
      </c>
      <c r="DU95" s="406">
        <v>100</v>
      </c>
      <c r="DV95" s="405">
        <v>8826</v>
      </c>
      <c r="DW95" s="406">
        <v>100</v>
      </c>
      <c r="DX95" s="405">
        <v>8679</v>
      </c>
      <c r="DY95" s="406">
        <v>100</v>
      </c>
      <c r="DZ95" s="405">
        <v>8084</v>
      </c>
      <c r="EA95" s="406">
        <v>100</v>
      </c>
      <c r="EB95" s="405">
        <v>6124</v>
      </c>
      <c r="EC95" s="406">
        <v>100</v>
      </c>
      <c r="ED95" s="405">
        <v>6467</v>
      </c>
      <c r="EE95" s="406">
        <v>104.3</v>
      </c>
      <c r="EF95" s="405">
        <v>6073</v>
      </c>
      <c r="EG95" s="406">
        <v>100</v>
      </c>
      <c r="EH95" s="405">
        <v>5864</v>
      </c>
      <c r="EI95" s="406">
        <v>100</v>
      </c>
      <c r="EJ95" s="405">
        <v>6537</v>
      </c>
      <c r="EK95" s="406">
        <v>100</v>
      </c>
      <c r="EL95" s="405">
        <v>7021</v>
      </c>
      <c r="EM95" s="406">
        <v>95.7</v>
      </c>
      <c r="EN95" s="405">
        <v>6984</v>
      </c>
      <c r="EO95" s="406">
        <v>100</v>
      </c>
      <c r="EP95" s="405">
        <v>9453</v>
      </c>
      <c r="EQ95" s="406">
        <v>100</v>
      </c>
      <c r="ER95" s="405">
        <v>7775</v>
      </c>
      <c r="ES95" s="406">
        <v>100</v>
      </c>
      <c r="ET95" s="405">
        <v>10469</v>
      </c>
      <c r="EU95" s="406">
        <v>100</v>
      </c>
      <c r="EV95" s="405">
        <v>8398</v>
      </c>
      <c r="EW95" s="406">
        <v>100</v>
      </c>
      <c r="EX95" s="405">
        <v>6023</v>
      </c>
      <c r="EY95" s="406">
        <v>100</v>
      </c>
      <c r="EZ95" s="405">
        <v>6763</v>
      </c>
      <c r="FA95" s="406">
        <v>100</v>
      </c>
      <c r="FB95" s="405">
        <v>7172</v>
      </c>
      <c r="FC95" s="406">
        <v>100</v>
      </c>
      <c r="FD95" s="405">
        <v>4990</v>
      </c>
      <c r="FE95" s="406">
        <v>100</v>
      </c>
    </row>
    <row r="96" spans="2:161">
      <c r="B96" s="361">
        <f t="shared" si="176"/>
        <v>23</v>
      </c>
      <c r="C96" s="389" t="s">
        <v>2024</v>
      </c>
      <c r="D96" s="396" t="s">
        <v>3540</v>
      </c>
      <c r="E96" s="397"/>
      <c r="F96" s="398">
        <f t="shared" si="131"/>
        <v>18587.822014051519</v>
      </c>
      <c r="G96" s="398">
        <f t="shared" si="132"/>
        <v>16713.407134071342</v>
      </c>
      <c r="H96" s="398">
        <f t="shared" si="133"/>
        <v>16232.472324723247</v>
      </c>
      <c r="I96" s="398">
        <f t="shared" si="134"/>
        <v>22409.59409594096</v>
      </c>
      <c r="J96" s="398">
        <f t="shared" si="135"/>
        <v>28530.135301353017</v>
      </c>
      <c r="K96" s="398">
        <f t="shared" si="136"/>
        <v>24822.014051522245</v>
      </c>
      <c r="L96" s="398">
        <f t="shared" si="137"/>
        <v>22686.182669789228</v>
      </c>
      <c r="M96" s="398">
        <f t="shared" si="138"/>
        <v>20050.420168067227</v>
      </c>
      <c r="N96" s="398">
        <f t="shared" si="139"/>
        <v>18530.135301353013</v>
      </c>
      <c r="O96" s="398">
        <f t="shared" si="140"/>
        <v>21854.858548585486</v>
      </c>
      <c r="P96" s="398">
        <f t="shared" si="141"/>
        <v>22670.356703567038</v>
      </c>
      <c r="Q96" s="398">
        <f t="shared" si="142"/>
        <v>20490.774907749081</v>
      </c>
      <c r="R96" s="399"/>
      <c r="S96" s="398">
        <f t="shared" si="143"/>
        <v>253578.1732207734</v>
      </c>
      <c r="T96" s="399"/>
      <c r="U96" s="398">
        <f t="shared" si="144"/>
        <v>24315.175097276267</v>
      </c>
      <c r="V96" s="398">
        <f t="shared" si="177"/>
        <v>20930.913348946135</v>
      </c>
      <c r="W96" s="398">
        <f t="shared" si="146"/>
        <v>19043.217286914769</v>
      </c>
      <c r="X96" s="398">
        <f t="shared" si="147"/>
        <v>17138.055222088835</v>
      </c>
      <c r="Y96" s="398">
        <f t="shared" si="148"/>
        <v>24701.107011070111</v>
      </c>
      <c r="Z96" s="398">
        <f t="shared" si="149"/>
        <v>25937.939110070256</v>
      </c>
      <c r="AA96" s="398">
        <f t="shared" si="150"/>
        <v>19669.789227166275</v>
      </c>
      <c r="AB96" s="398">
        <f t="shared" si="151"/>
        <v>21427.400468384072</v>
      </c>
      <c r="AC96" s="398">
        <f t="shared" si="152"/>
        <v>18755.26932084309</v>
      </c>
      <c r="AD96" s="398">
        <f t="shared" si="153"/>
        <v>21950.819672131147</v>
      </c>
      <c r="AE96" s="398">
        <f t="shared" si="154"/>
        <v>22279.859484777517</v>
      </c>
      <c r="AF96" s="398">
        <f t="shared" si="155"/>
        <v>20729.797979797979</v>
      </c>
      <c r="AG96" s="399"/>
      <c r="AH96" s="398">
        <f t="shared" si="156"/>
        <v>256879.34322946647</v>
      </c>
      <c r="AI96" s="399"/>
      <c r="AJ96" s="398">
        <f t="shared" si="157"/>
        <v>17816.728167281672</v>
      </c>
      <c r="AK96" s="398">
        <f t="shared" si="158"/>
        <v>17058.823529411766</v>
      </c>
      <c r="AL96" s="398">
        <f t="shared" si="159"/>
        <v>17589.435774309724</v>
      </c>
      <c r="AM96" s="398">
        <f t="shared" si="160"/>
        <v>13847.547974413646</v>
      </c>
      <c r="AN96" s="398">
        <f t="shared" si="161"/>
        <v>17633.262260127933</v>
      </c>
      <c r="AO96" s="398">
        <f t="shared" si="162"/>
        <v>15895.522388059704</v>
      </c>
      <c r="AP96" s="398">
        <f t="shared" si="163"/>
        <v>11178</v>
      </c>
      <c r="AQ96" s="398">
        <f t="shared" si="164"/>
        <v>14391</v>
      </c>
      <c r="AR96" s="398">
        <f t="shared" si="165"/>
        <v>11680</v>
      </c>
      <c r="AS96" s="398">
        <f t="shared" si="166"/>
        <v>13890</v>
      </c>
      <c r="AT96" s="398">
        <f t="shared" si="167"/>
        <v>15694.999999999998</v>
      </c>
      <c r="AU96" s="398">
        <f t="shared" si="168"/>
        <v>10858.018386108273</v>
      </c>
      <c r="AV96" s="399"/>
      <c r="AW96" s="398">
        <f t="shared" si="169"/>
        <v>177533.33847971272</v>
      </c>
      <c r="AX96" s="400"/>
      <c r="AY96" s="401">
        <f t="shared" ref="AY96:BA106" si="180">(U96-F96)/F96</f>
        <v>0.30812394689895028</v>
      </c>
      <c r="AZ96" s="401">
        <f t="shared" si="180"/>
        <v>0.2523426959591703</v>
      </c>
      <c r="BA96" s="401">
        <f t="shared" si="180"/>
        <v>0.17315569101020745</v>
      </c>
      <c r="BB96" s="401">
        <f t="shared" si="179"/>
        <v>-0.23523580352608692</v>
      </c>
      <c r="BC96" s="401">
        <f t="shared" si="179"/>
        <v>-0.13420995904289726</v>
      </c>
      <c r="BD96" s="401">
        <f t="shared" si="179"/>
        <v>4.4957071421832334E-2</v>
      </c>
      <c r="BE96" s="401">
        <f t="shared" si="179"/>
        <v>-0.13296170124909684</v>
      </c>
      <c r="BF96" s="401">
        <f t="shared" si="179"/>
        <v>6.8675882538853567E-2</v>
      </c>
      <c r="BG96" s="401">
        <f t="shared" si="179"/>
        <v>1.2149615522431623E-2</v>
      </c>
      <c r="BH96" s="401">
        <f t="shared" si="179"/>
        <v>4.3908370915478794E-3</v>
      </c>
      <c r="BI96" s="401">
        <f t="shared" si="179"/>
        <v>-1.7225014316959539E-2</v>
      </c>
      <c r="BJ96" s="401">
        <f t="shared" si="179"/>
        <v>1.1664911313749568E-2</v>
      </c>
      <c r="BL96" s="402">
        <f t="shared" si="171"/>
        <v>1.3018352355661775E-2</v>
      </c>
      <c r="BN96" s="401">
        <f t="shared" si="178"/>
        <v>-0.26725889918524737</v>
      </c>
      <c r="BO96" s="401">
        <f t="shared" si="178"/>
        <v>-0.18499382969971195</v>
      </c>
      <c r="BP96" s="401">
        <f t="shared" si="178"/>
        <v>-7.6341171279077219E-2</v>
      </c>
      <c r="BQ96" s="401">
        <f t="shared" si="178"/>
        <v>-0.19200003763753376</v>
      </c>
      <c r="BR96" s="401">
        <f t="shared" si="178"/>
        <v>-0.28613473670530781</v>
      </c>
      <c r="BS96" s="401">
        <f t="shared" si="178"/>
        <v>-0.38717095754579983</v>
      </c>
      <c r="BT96" s="401">
        <f t="shared" si="178"/>
        <v>-0.43171734730325034</v>
      </c>
      <c r="BU96" s="401">
        <f t="shared" si="178"/>
        <v>-0.3283832996338597</v>
      </c>
      <c r="BV96" s="401">
        <f t="shared" si="178"/>
        <v>-0.37724168071424108</v>
      </c>
      <c r="BW96" s="401">
        <f t="shared" si="178"/>
        <v>-0.3672218073188947</v>
      </c>
      <c r="BX96" s="401">
        <f t="shared" si="178"/>
        <v>-0.29555211015924743</v>
      </c>
      <c r="BY96" s="401">
        <f t="shared" si="178"/>
        <v>-0.47621205007931827</v>
      </c>
      <c r="CA96" s="402">
        <f t="shared" si="173"/>
        <v>-0.30888433360278078</v>
      </c>
      <c r="CC96" s="401">
        <f t="shared" si="174"/>
        <v>-0.41585311189766494</v>
      </c>
      <c r="CE96" s="403">
        <v>479172</v>
      </c>
      <c r="CF96" s="361"/>
      <c r="CG96" s="387">
        <f t="shared" si="175"/>
        <v>0.37050023473765731</v>
      </c>
      <c r="CK96" s="404"/>
      <c r="CL96" s="405">
        <v>15874</v>
      </c>
      <c r="CM96" s="406">
        <v>85.4</v>
      </c>
      <c r="CN96" s="405">
        <v>13588</v>
      </c>
      <c r="CO96" s="406">
        <v>81.3</v>
      </c>
      <c r="CP96" s="405">
        <v>13197</v>
      </c>
      <c r="CQ96" s="406">
        <v>81.3</v>
      </c>
      <c r="CR96" s="405">
        <v>18219</v>
      </c>
      <c r="CS96" s="406">
        <v>81.3</v>
      </c>
      <c r="CT96" s="405">
        <v>23195</v>
      </c>
      <c r="CU96" s="406">
        <v>81.3</v>
      </c>
      <c r="CV96" s="405">
        <v>21198</v>
      </c>
      <c r="CW96" s="406">
        <v>85.4</v>
      </c>
      <c r="CX96" s="405">
        <v>19374</v>
      </c>
      <c r="CY96" s="406">
        <v>85.4</v>
      </c>
      <c r="CZ96" s="405">
        <v>16702</v>
      </c>
      <c r="DA96" s="406">
        <v>83.3</v>
      </c>
      <c r="DB96" s="405">
        <v>15065</v>
      </c>
      <c r="DC96" s="406">
        <v>81.3</v>
      </c>
      <c r="DD96" s="405">
        <v>17768</v>
      </c>
      <c r="DE96" s="406">
        <v>81.3</v>
      </c>
      <c r="DF96" s="405">
        <v>18431</v>
      </c>
      <c r="DG96" s="406">
        <v>81.3</v>
      </c>
      <c r="DH96" s="405">
        <v>16659</v>
      </c>
      <c r="DI96" s="406">
        <v>81.3</v>
      </c>
      <c r="DJ96" s="405">
        <v>18747</v>
      </c>
      <c r="DK96" s="406">
        <v>77.099999999999994</v>
      </c>
      <c r="DL96" s="405">
        <v>17875</v>
      </c>
      <c r="DM96" s="406">
        <v>85.4</v>
      </c>
      <c r="DN96" s="405">
        <v>15863</v>
      </c>
      <c r="DO96" s="406">
        <v>83.3</v>
      </c>
      <c r="DP96" s="405">
        <v>14276</v>
      </c>
      <c r="DQ96" s="406">
        <v>83.3</v>
      </c>
      <c r="DR96" s="405">
        <v>20082</v>
      </c>
      <c r="DS96" s="406">
        <v>81.3</v>
      </c>
      <c r="DT96" s="405">
        <v>22151</v>
      </c>
      <c r="DU96" s="406">
        <v>85.4</v>
      </c>
      <c r="DV96" s="405">
        <v>16798</v>
      </c>
      <c r="DW96" s="406">
        <v>85.4</v>
      </c>
      <c r="DX96" s="405">
        <v>18299</v>
      </c>
      <c r="DY96" s="406">
        <v>85.4</v>
      </c>
      <c r="DZ96" s="405">
        <v>16017</v>
      </c>
      <c r="EA96" s="406">
        <v>85.4</v>
      </c>
      <c r="EB96" s="405">
        <v>18746</v>
      </c>
      <c r="EC96" s="406">
        <v>85.4</v>
      </c>
      <c r="ED96" s="405">
        <v>19027</v>
      </c>
      <c r="EE96" s="406">
        <v>85.4</v>
      </c>
      <c r="EF96" s="405">
        <v>16418</v>
      </c>
      <c r="EG96" s="406">
        <v>79.2</v>
      </c>
      <c r="EH96" s="405">
        <v>14485</v>
      </c>
      <c r="EI96" s="406">
        <v>81.3</v>
      </c>
      <c r="EJ96" s="405">
        <v>14210</v>
      </c>
      <c r="EK96" s="406">
        <v>83.3</v>
      </c>
      <c r="EL96" s="405">
        <v>14652</v>
      </c>
      <c r="EM96" s="406">
        <v>83.3</v>
      </c>
      <c r="EN96" s="405">
        <v>12989</v>
      </c>
      <c r="EO96" s="406">
        <v>93.8</v>
      </c>
      <c r="EP96" s="405">
        <v>16540</v>
      </c>
      <c r="EQ96" s="406">
        <v>93.8</v>
      </c>
      <c r="ER96" s="405">
        <v>14910</v>
      </c>
      <c r="ES96" s="406">
        <v>93.8</v>
      </c>
      <c r="ET96" s="405">
        <v>11178</v>
      </c>
      <c r="EU96" s="406">
        <v>100</v>
      </c>
      <c r="EV96" s="405">
        <v>14391</v>
      </c>
      <c r="EW96" s="406">
        <v>100</v>
      </c>
      <c r="EX96" s="405">
        <v>11680</v>
      </c>
      <c r="EY96" s="406">
        <v>100</v>
      </c>
      <c r="EZ96" s="405">
        <v>13890</v>
      </c>
      <c r="FA96" s="406">
        <v>100</v>
      </c>
      <c r="FB96" s="405">
        <v>15695</v>
      </c>
      <c r="FC96" s="406">
        <v>100</v>
      </c>
      <c r="FD96" s="405">
        <v>10630</v>
      </c>
      <c r="FE96" s="406">
        <v>97.9</v>
      </c>
    </row>
    <row r="97" spans="2:161">
      <c r="B97" s="361">
        <f t="shared" si="176"/>
        <v>24</v>
      </c>
      <c r="C97" s="389" t="s">
        <v>2024</v>
      </c>
      <c r="D97" s="396" t="s">
        <v>3541</v>
      </c>
      <c r="E97" s="397"/>
      <c r="F97" s="398">
        <f t="shared" si="131"/>
        <v>22078.384798099763</v>
      </c>
      <c r="G97" s="398">
        <f t="shared" si="132"/>
        <v>21714.828897338401</v>
      </c>
      <c r="H97" s="398">
        <f t="shared" si="133"/>
        <v>19571.609632446132</v>
      </c>
      <c r="I97" s="398">
        <f t="shared" si="134"/>
        <v>31742.280285035627</v>
      </c>
      <c r="J97" s="398">
        <f t="shared" si="135"/>
        <v>31315.116279069771</v>
      </c>
      <c r="K97" s="398">
        <f t="shared" si="136"/>
        <v>31997.521685254025</v>
      </c>
      <c r="L97" s="398">
        <f t="shared" si="137"/>
        <v>29444.180522565319</v>
      </c>
      <c r="M97" s="398">
        <f t="shared" si="138"/>
        <v>28926.060606060604</v>
      </c>
      <c r="N97" s="398">
        <f t="shared" si="139"/>
        <v>22648.079306071868</v>
      </c>
      <c r="O97" s="398">
        <f t="shared" si="140"/>
        <v>22770.595690747781</v>
      </c>
      <c r="P97" s="398">
        <f t="shared" si="141"/>
        <v>20682.42424242424</v>
      </c>
      <c r="Q97" s="398">
        <f t="shared" si="142"/>
        <v>15869.888475836429</v>
      </c>
      <c r="R97" s="399"/>
      <c r="S97" s="398">
        <f t="shared" si="143"/>
        <v>298760.97042094998</v>
      </c>
      <c r="T97" s="399"/>
      <c r="U97" s="398">
        <f t="shared" si="144"/>
        <v>16195.348837209303</v>
      </c>
      <c r="V97" s="398">
        <f t="shared" si="177"/>
        <v>24877.906976744187</v>
      </c>
      <c r="W97" s="398">
        <f t="shared" si="146"/>
        <v>13861.627906976744</v>
      </c>
      <c r="X97" s="398">
        <f t="shared" si="147"/>
        <v>15354.618015963513</v>
      </c>
      <c r="Y97" s="398">
        <f t="shared" si="148"/>
        <v>21889.534883720931</v>
      </c>
      <c r="Z97" s="398">
        <f t="shared" si="149"/>
        <v>19730.403800475058</v>
      </c>
      <c r="AA97" s="398">
        <f t="shared" si="150"/>
        <v>14702.64765784114</v>
      </c>
      <c r="AB97" s="398">
        <f t="shared" si="151"/>
        <v>13088.594704684318</v>
      </c>
      <c r="AC97" s="398">
        <f t="shared" si="152"/>
        <v>11819.755600814664</v>
      </c>
      <c r="AD97" s="398">
        <f t="shared" si="153"/>
        <v>11911.298838437169</v>
      </c>
      <c r="AE97" s="398">
        <f t="shared" si="154"/>
        <v>10340.021119324181</v>
      </c>
      <c r="AF97" s="398">
        <f t="shared" si="155"/>
        <v>8612.9032258064508</v>
      </c>
      <c r="AG97" s="399"/>
      <c r="AH97" s="398">
        <f t="shared" si="156"/>
        <v>182384.66156799762</v>
      </c>
      <c r="AI97" s="399"/>
      <c r="AJ97" s="398">
        <f t="shared" si="157"/>
        <v>10670.538542766632</v>
      </c>
      <c r="AK97" s="398">
        <f t="shared" si="158"/>
        <v>8987.3284054910237</v>
      </c>
      <c r="AL97" s="398">
        <f t="shared" si="159"/>
        <v>9647.3072861668425</v>
      </c>
      <c r="AM97" s="398">
        <f t="shared" si="160"/>
        <v>8227.9569892473119</v>
      </c>
      <c r="AN97" s="398">
        <f t="shared" si="161"/>
        <v>15654.699049630412</v>
      </c>
      <c r="AO97" s="398">
        <f t="shared" si="162"/>
        <v>16974.193548387098</v>
      </c>
      <c r="AP97" s="398">
        <f t="shared" si="163"/>
        <v>10679.764243614933</v>
      </c>
      <c r="AQ97" s="398">
        <f t="shared" si="164"/>
        <v>10904.715127701375</v>
      </c>
      <c r="AR97" s="398">
        <f t="shared" si="165"/>
        <v>11783.889980353635</v>
      </c>
      <c r="AS97" s="398">
        <f t="shared" si="166"/>
        <v>13721.021611001965</v>
      </c>
      <c r="AT97" s="398">
        <f t="shared" si="167"/>
        <v>12004</v>
      </c>
      <c r="AU97" s="398">
        <f t="shared" si="168"/>
        <v>12950</v>
      </c>
      <c r="AV97" s="399"/>
      <c r="AW97" s="398">
        <f t="shared" si="169"/>
        <v>142205.41478436123</v>
      </c>
      <c r="AX97" s="400"/>
      <c r="AY97" s="401">
        <f t="shared" si="180"/>
        <v>-0.26646133830391433</v>
      </c>
      <c r="AZ97" s="401">
        <f t="shared" si="180"/>
        <v>0.14566442564939974</v>
      </c>
      <c r="BA97" s="401">
        <f t="shared" si="180"/>
        <v>-0.29174819203440927</v>
      </c>
      <c r="BB97" s="401">
        <f t="shared" si="179"/>
        <v>-0.5162723699090328</v>
      </c>
      <c r="BC97" s="401">
        <f t="shared" si="179"/>
        <v>-0.30099142252422861</v>
      </c>
      <c r="BD97" s="401">
        <f t="shared" si="179"/>
        <v>-0.38337712543631891</v>
      </c>
      <c r="BE97" s="401">
        <f t="shared" si="179"/>
        <v>-0.50066032075257172</v>
      </c>
      <c r="BF97" s="401">
        <f t="shared" si="179"/>
        <v>-0.5475154780688668</v>
      </c>
      <c r="BG97" s="401">
        <f t="shared" si="179"/>
        <v>-0.47811223013309434</v>
      </c>
      <c r="BH97" s="401">
        <f t="shared" si="179"/>
        <v>-0.47689998978476417</v>
      </c>
      <c r="BI97" s="401">
        <f t="shared" si="179"/>
        <v>-0.50005758521699284</v>
      </c>
      <c r="BJ97" s="401">
        <f t="shared" si="179"/>
        <v>-0.45728016684424089</v>
      </c>
      <c r="BL97" s="402">
        <f t="shared" si="171"/>
        <v>-0.38952982609803344</v>
      </c>
      <c r="BN97" s="401">
        <f t="shared" si="178"/>
        <v>-0.34113561553853372</v>
      </c>
      <c r="BO97" s="401">
        <f t="shared" si="178"/>
        <v>-0.63874258337357892</v>
      </c>
      <c r="BP97" s="401">
        <f t="shared" si="178"/>
        <v>-0.3040278276903377</v>
      </c>
      <c r="BQ97" s="401">
        <f t="shared" si="178"/>
        <v>-0.46413795636641231</v>
      </c>
      <c r="BR97" s="401">
        <f t="shared" si="178"/>
        <v>-0.28483180968487898</v>
      </c>
      <c r="BS97" s="401">
        <f t="shared" si="178"/>
        <v>-0.13969355518317356</v>
      </c>
      <c r="BT97" s="401">
        <f t="shared" si="178"/>
        <v>-0.27361625659856875</v>
      </c>
      <c r="BU97" s="401">
        <f t="shared" si="178"/>
        <v>-0.16685363297263286</v>
      </c>
      <c r="BV97" s="401">
        <f t="shared" si="178"/>
        <v>-3.0343791929637542E-3</v>
      </c>
      <c r="BW97" s="401">
        <f t="shared" si="178"/>
        <v>0.15193328595911892</v>
      </c>
      <c r="BX97" s="401">
        <f t="shared" si="178"/>
        <v>0.16092606209150331</v>
      </c>
      <c r="BY97" s="401">
        <f t="shared" si="178"/>
        <v>0.50355805243445706</v>
      </c>
      <c r="CA97" s="402">
        <f t="shared" si="173"/>
        <v>-0.22029948372964769</v>
      </c>
      <c r="CC97" s="401">
        <f t="shared" si="174"/>
        <v>-0.41345346960731577</v>
      </c>
      <c r="CE97" s="403">
        <v>492804</v>
      </c>
      <c r="CF97" s="361"/>
      <c r="CG97" s="387">
        <f t="shared" si="175"/>
        <v>0.28856384035917165</v>
      </c>
      <c r="CK97" s="404"/>
      <c r="CL97" s="405">
        <v>18590</v>
      </c>
      <c r="CM97" s="406">
        <v>84.2</v>
      </c>
      <c r="CN97" s="405">
        <v>17133</v>
      </c>
      <c r="CO97" s="406">
        <v>78.900000000000006</v>
      </c>
      <c r="CP97" s="405">
        <v>15442</v>
      </c>
      <c r="CQ97" s="406">
        <v>78.900000000000006</v>
      </c>
      <c r="CR97" s="405">
        <v>26727</v>
      </c>
      <c r="CS97" s="406">
        <v>84.2</v>
      </c>
      <c r="CT97" s="405">
        <v>26931</v>
      </c>
      <c r="CU97" s="406">
        <v>86</v>
      </c>
      <c r="CV97" s="405">
        <v>25822</v>
      </c>
      <c r="CW97" s="406">
        <v>80.7</v>
      </c>
      <c r="CX97" s="405">
        <v>24792</v>
      </c>
      <c r="CY97" s="406">
        <v>84.2</v>
      </c>
      <c r="CZ97" s="405">
        <v>23864</v>
      </c>
      <c r="DA97" s="406">
        <v>82.5</v>
      </c>
      <c r="DB97" s="405">
        <v>18277</v>
      </c>
      <c r="DC97" s="406">
        <v>80.7</v>
      </c>
      <c r="DD97" s="405">
        <v>17966</v>
      </c>
      <c r="DE97" s="406">
        <v>78.900000000000006</v>
      </c>
      <c r="DF97" s="405">
        <v>17063</v>
      </c>
      <c r="DG97" s="406">
        <v>82.5</v>
      </c>
      <c r="DH97" s="405">
        <v>12807</v>
      </c>
      <c r="DI97" s="406">
        <v>80.7</v>
      </c>
      <c r="DJ97" s="405">
        <v>13928</v>
      </c>
      <c r="DK97" s="406">
        <v>86</v>
      </c>
      <c r="DL97" s="405">
        <v>21395</v>
      </c>
      <c r="DM97" s="406">
        <v>86</v>
      </c>
      <c r="DN97" s="405">
        <v>11921</v>
      </c>
      <c r="DO97" s="406">
        <v>86</v>
      </c>
      <c r="DP97" s="405">
        <v>13466</v>
      </c>
      <c r="DQ97" s="406">
        <v>87.7</v>
      </c>
      <c r="DR97" s="405">
        <v>18825</v>
      </c>
      <c r="DS97" s="406">
        <v>86</v>
      </c>
      <c r="DT97" s="405">
        <v>16613</v>
      </c>
      <c r="DU97" s="406">
        <v>84.2</v>
      </c>
      <c r="DV97" s="405">
        <v>14438</v>
      </c>
      <c r="DW97" s="406">
        <v>98.2</v>
      </c>
      <c r="DX97" s="405">
        <v>12853</v>
      </c>
      <c r="DY97" s="406">
        <v>98.2</v>
      </c>
      <c r="DZ97" s="405">
        <v>11607</v>
      </c>
      <c r="EA97" s="406">
        <v>98.2</v>
      </c>
      <c r="EB97" s="405">
        <v>11280</v>
      </c>
      <c r="EC97" s="406">
        <v>94.7</v>
      </c>
      <c r="ED97" s="405">
        <v>9792</v>
      </c>
      <c r="EE97" s="406">
        <v>94.7</v>
      </c>
      <c r="EF97" s="405">
        <v>8010</v>
      </c>
      <c r="EG97" s="406">
        <v>93</v>
      </c>
      <c r="EH97" s="405">
        <v>10105</v>
      </c>
      <c r="EI97" s="406">
        <v>94.7</v>
      </c>
      <c r="EJ97" s="405">
        <v>8511</v>
      </c>
      <c r="EK97" s="406">
        <v>94.7</v>
      </c>
      <c r="EL97" s="405">
        <v>9136</v>
      </c>
      <c r="EM97" s="406">
        <v>94.7</v>
      </c>
      <c r="EN97" s="405">
        <v>7652</v>
      </c>
      <c r="EO97" s="406">
        <v>93</v>
      </c>
      <c r="EP97" s="405">
        <v>14825</v>
      </c>
      <c r="EQ97" s="406">
        <v>94.7</v>
      </c>
      <c r="ER97" s="405">
        <v>15786</v>
      </c>
      <c r="ES97" s="406">
        <v>93</v>
      </c>
      <c r="ET97" s="405">
        <v>10872</v>
      </c>
      <c r="EU97" s="406">
        <v>101.8</v>
      </c>
      <c r="EV97" s="405">
        <v>11101</v>
      </c>
      <c r="EW97" s="406">
        <v>101.8</v>
      </c>
      <c r="EX97" s="405">
        <v>11996</v>
      </c>
      <c r="EY97" s="406">
        <v>101.8</v>
      </c>
      <c r="EZ97" s="405">
        <v>13968</v>
      </c>
      <c r="FA97" s="406">
        <v>101.8</v>
      </c>
      <c r="FB97" s="405">
        <v>12004</v>
      </c>
      <c r="FC97" s="406">
        <v>100</v>
      </c>
      <c r="FD97" s="405">
        <v>12950</v>
      </c>
      <c r="FE97" s="406">
        <v>100</v>
      </c>
    </row>
    <row r="98" spans="2:161">
      <c r="B98" s="361">
        <f t="shared" si="176"/>
        <v>25</v>
      </c>
      <c r="C98" s="389" t="s">
        <v>2024</v>
      </c>
      <c r="D98" s="396" t="s">
        <v>3542</v>
      </c>
      <c r="E98" s="397"/>
      <c r="F98" s="398">
        <f t="shared" si="131"/>
        <v>11506.396588486141</v>
      </c>
      <c r="G98" s="398">
        <f t="shared" si="132"/>
        <v>11158.857142857143</v>
      </c>
      <c r="H98" s="398">
        <f t="shared" si="133"/>
        <v>11112.487100103199</v>
      </c>
      <c r="I98" s="398">
        <f t="shared" si="134"/>
        <v>10334.365325077399</v>
      </c>
      <c r="J98" s="398">
        <f t="shared" si="135"/>
        <v>15759.061833688698</v>
      </c>
      <c r="K98" s="398">
        <f t="shared" si="136"/>
        <v>15722.017220172202</v>
      </c>
      <c r="L98" s="398">
        <f t="shared" si="137"/>
        <v>11347.781217750256</v>
      </c>
      <c r="M98" s="398">
        <f t="shared" si="138"/>
        <v>14111.479028697573</v>
      </c>
      <c r="N98" s="398">
        <f t="shared" si="139"/>
        <v>15305.043050430504</v>
      </c>
      <c r="O98" s="398">
        <f t="shared" si="140"/>
        <v>13701.714285714286</v>
      </c>
      <c r="P98" s="398">
        <f t="shared" si="141"/>
        <v>14123.839009287925</v>
      </c>
      <c r="Q98" s="398">
        <f t="shared" si="142"/>
        <v>11045.253863134658</v>
      </c>
      <c r="R98" s="399"/>
      <c r="S98" s="398">
        <f t="shared" si="143"/>
        <v>155228.29566539996</v>
      </c>
      <c r="T98" s="399"/>
      <c r="U98" s="398">
        <f t="shared" si="144"/>
        <v>12427.244582043344</v>
      </c>
      <c r="V98" s="398">
        <f t="shared" si="177"/>
        <v>12600.213219616206</v>
      </c>
      <c r="W98" s="398">
        <f t="shared" si="146"/>
        <v>13336.000000000002</v>
      </c>
      <c r="X98" s="398">
        <f t="shared" si="147"/>
        <v>13565.16587677725</v>
      </c>
      <c r="Y98" s="398">
        <f t="shared" si="148"/>
        <v>15595.94882729211</v>
      </c>
      <c r="Z98" s="398">
        <f t="shared" si="149"/>
        <v>15310</v>
      </c>
      <c r="AA98" s="398">
        <f t="shared" si="150"/>
        <v>15547</v>
      </c>
      <c r="AB98" s="398">
        <f t="shared" si="151"/>
        <v>14330.000000000002</v>
      </c>
      <c r="AC98" s="398">
        <f t="shared" si="152"/>
        <v>14736.000000000002</v>
      </c>
      <c r="AD98" s="398">
        <f t="shared" si="153"/>
        <v>14479</v>
      </c>
      <c r="AE98" s="398">
        <f t="shared" si="154"/>
        <v>13694.999999999998</v>
      </c>
      <c r="AF98" s="398">
        <f t="shared" si="155"/>
        <v>13178</v>
      </c>
      <c r="AG98" s="399"/>
      <c r="AH98" s="398">
        <f t="shared" si="156"/>
        <v>168799.57250572892</v>
      </c>
      <c r="AI98" s="399"/>
      <c r="AJ98" s="398">
        <f t="shared" si="157"/>
        <v>15144</v>
      </c>
      <c r="AK98" s="398">
        <f t="shared" si="158"/>
        <v>11020</v>
      </c>
      <c r="AL98" s="398">
        <f t="shared" si="159"/>
        <v>17925</v>
      </c>
      <c r="AM98" s="398">
        <f t="shared" si="160"/>
        <v>10244</v>
      </c>
      <c r="AN98" s="398">
        <f t="shared" si="161"/>
        <v>10386</v>
      </c>
      <c r="AO98" s="398">
        <f t="shared" si="162"/>
        <v>14621</v>
      </c>
      <c r="AP98" s="398">
        <f t="shared" si="163"/>
        <v>8767</v>
      </c>
      <c r="AQ98" s="398">
        <f t="shared" si="164"/>
        <v>14718</v>
      </c>
      <c r="AR98" s="398">
        <f t="shared" si="165"/>
        <v>9167.1826625387002</v>
      </c>
      <c r="AS98" s="398">
        <f t="shared" si="166"/>
        <v>10546</v>
      </c>
      <c r="AT98" s="398">
        <f t="shared" si="167"/>
        <v>12365</v>
      </c>
      <c r="AU98" s="398">
        <f t="shared" si="168"/>
        <v>14995.872033023736</v>
      </c>
      <c r="AV98" s="399"/>
      <c r="AW98" s="398">
        <f t="shared" si="169"/>
        <v>149899.05469556246</v>
      </c>
      <c r="AX98" s="400"/>
      <c r="AY98" s="401">
        <f t="shared" si="180"/>
        <v>8.002922430803823E-2</v>
      </c>
      <c r="AZ98" s="401">
        <f t="shared" si="180"/>
        <v>0.1291669978660569</v>
      </c>
      <c r="BA98" s="401">
        <f t="shared" si="180"/>
        <v>0.20009138187221417</v>
      </c>
      <c r="BB98" s="401">
        <f t="shared" si="179"/>
        <v>0.31262689580558778</v>
      </c>
      <c r="BC98" s="401">
        <f t="shared" si="179"/>
        <v>-1.0350426194019748E-2</v>
      </c>
      <c r="BD98" s="401">
        <f t="shared" si="179"/>
        <v>-2.6206383977468311E-2</v>
      </c>
      <c r="BE98" s="401">
        <f t="shared" si="179"/>
        <v>0.37004756275009115</v>
      </c>
      <c r="BF98" s="401">
        <f t="shared" si="179"/>
        <v>1.5485334376222168E-2</v>
      </c>
      <c r="BG98" s="401">
        <f t="shared" si="179"/>
        <v>-3.7180101261753466E-2</v>
      </c>
      <c r="BH98" s="401">
        <f t="shared" si="179"/>
        <v>5.6729084994578322E-2</v>
      </c>
      <c r="BI98" s="401">
        <f t="shared" si="179"/>
        <v>-3.0362779482683139E-2</v>
      </c>
      <c r="BJ98" s="401">
        <f t="shared" si="179"/>
        <v>0.19309163585490158</v>
      </c>
      <c r="BL98" s="402">
        <f t="shared" si="171"/>
        <v>8.7427854452401713E-2</v>
      </c>
      <c r="BN98" s="401">
        <f t="shared" si="178"/>
        <v>0.21861285500747379</v>
      </c>
      <c r="BO98" s="401">
        <f t="shared" si="178"/>
        <v>-0.12541162534901437</v>
      </c>
      <c r="BP98" s="401">
        <f t="shared" si="178"/>
        <v>0.34410617876424698</v>
      </c>
      <c r="BQ98" s="401">
        <f t="shared" si="178"/>
        <v>-0.24483046554284207</v>
      </c>
      <c r="BR98" s="401">
        <f t="shared" si="178"/>
        <v>-0.33405783033700182</v>
      </c>
      <c r="BS98" s="401">
        <f t="shared" si="178"/>
        <v>-4.5003265839320704E-2</v>
      </c>
      <c r="BT98" s="401">
        <f t="shared" si="178"/>
        <v>-0.43609699620505565</v>
      </c>
      <c r="BU98" s="401">
        <f t="shared" si="178"/>
        <v>2.707606420097684E-2</v>
      </c>
      <c r="BV98" s="401">
        <f t="shared" si="178"/>
        <v>-0.37790562822077234</v>
      </c>
      <c r="BW98" s="401">
        <f t="shared" si="178"/>
        <v>-0.27163478140755576</v>
      </c>
      <c r="BX98" s="401">
        <f t="shared" si="178"/>
        <v>-9.7115735669952422E-2</v>
      </c>
      <c r="BY98" s="401">
        <f t="shared" si="178"/>
        <v>0.13794749074394716</v>
      </c>
      <c r="CA98" s="402">
        <f t="shared" si="173"/>
        <v>-0.11197017581027935</v>
      </c>
      <c r="CC98" s="401">
        <f t="shared" si="174"/>
        <v>0.30326396432653235</v>
      </c>
      <c r="CE98" s="403">
        <v>223229</v>
      </c>
      <c r="CF98" s="361"/>
      <c r="CG98" s="387">
        <f t="shared" si="175"/>
        <v>0.67150349952543109</v>
      </c>
      <c r="CK98" s="404"/>
      <c r="CL98" s="405">
        <v>10793</v>
      </c>
      <c r="CM98" s="406">
        <v>93.8</v>
      </c>
      <c r="CN98" s="405">
        <v>9764</v>
      </c>
      <c r="CO98" s="406">
        <v>87.5</v>
      </c>
      <c r="CP98" s="405">
        <v>10768</v>
      </c>
      <c r="CQ98" s="406">
        <v>96.9</v>
      </c>
      <c r="CR98" s="405">
        <v>10014</v>
      </c>
      <c r="CS98" s="406">
        <v>96.9</v>
      </c>
      <c r="CT98" s="405">
        <v>14782</v>
      </c>
      <c r="CU98" s="406">
        <v>93.8</v>
      </c>
      <c r="CV98" s="405">
        <v>12782</v>
      </c>
      <c r="CW98" s="406">
        <v>81.3</v>
      </c>
      <c r="CX98" s="405">
        <v>10996</v>
      </c>
      <c r="CY98" s="406">
        <v>96.9</v>
      </c>
      <c r="CZ98" s="405">
        <v>12785</v>
      </c>
      <c r="DA98" s="406">
        <v>90.6</v>
      </c>
      <c r="DB98" s="405">
        <v>12443</v>
      </c>
      <c r="DC98" s="406">
        <v>81.3</v>
      </c>
      <c r="DD98" s="405">
        <v>11989</v>
      </c>
      <c r="DE98" s="406">
        <v>87.5</v>
      </c>
      <c r="DF98" s="405">
        <v>13686</v>
      </c>
      <c r="DG98" s="406">
        <v>96.9</v>
      </c>
      <c r="DH98" s="405">
        <v>10007</v>
      </c>
      <c r="DI98" s="406">
        <v>90.6</v>
      </c>
      <c r="DJ98" s="405">
        <v>12042</v>
      </c>
      <c r="DK98" s="406">
        <v>96.9</v>
      </c>
      <c r="DL98" s="405">
        <v>11819</v>
      </c>
      <c r="DM98" s="406">
        <v>93.8</v>
      </c>
      <c r="DN98" s="405">
        <v>11669</v>
      </c>
      <c r="DO98" s="406">
        <v>87.5</v>
      </c>
      <c r="DP98" s="405">
        <v>11449</v>
      </c>
      <c r="DQ98" s="406">
        <v>84.4</v>
      </c>
      <c r="DR98" s="405">
        <v>14629</v>
      </c>
      <c r="DS98" s="406">
        <v>93.8</v>
      </c>
      <c r="DT98" s="405">
        <v>15310</v>
      </c>
      <c r="DU98" s="406">
        <v>100</v>
      </c>
      <c r="DV98" s="405">
        <v>15547</v>
      </c>
      <c r="DW98" s="406">
        <v>100</v>
      </c>
      <c r="DX98" s="405">
        <v>14330</v>
      </c>
      <c r="DY98" s="406">
        <v>100</v>
      </c>
      <c r="DZ98" s="405">
        <v>14736</v>
      </c>
      <c r="EA98" s="406">
        <v>100</v>
      </c>
      <c r="EB98" s="405">
        <v>14479</v>
      </c>
      <c r="EC98" s="406">
        <v>100</v>
      </c>
      <c r="ED98" s="405">
        <v>13695</v>
      </c>
      <c r="EE98" s="406">
        <v>100</v>
      </c>
      <c r="EF98" s="405">
        <v>13178</v>
      </c>
      <c r="EG98" s="406">
        <v>100</v>
      </c>
      <c r="EH98" s="405">
        <v>15144</v>
      </c>
      <c r="EI98" s="406">
        <v>100</v>
      </c>
      <c r="EJ98" s="405">
        <v>11020</v>
      </c>
      <c r="EK98" s="406">
        <v>100</v>
      </c>
      <c r="EL98" s="405">
        <v>17925</v>
      </c>
      <c r="EM98" s="406">
        <v>100</v>
      </c>
      <c r="EN98" s="405">
        <v>10244</v>
      </c>
      <c r="EO98" s="406">
        <v>100</v>
      </c>
      <c r="EP98" s="405">
        <v>10386</v>
      </c>
      <c r="EQ98" s="406">
        <v>100</v>
      </c>
      <c r="ER98" s="405">
        <v>14621</v>
      </c>
      <c r="ES98" s="406">
        <v>100</v>
      </c>
      <c r="ET98" s="405">
        <v>8767</v>
      </c>
      <c r="EU98" s="406">
        <v>100</v>
      </c>
      <c r="EV98" s="405">
        <v>14718</v>
      </c>
      <c r="EW98" s="406">
        <v>100</v>
      </c>
      <c r="EX98" s="405">
        <v>8883</v>
      </c>
      <c r="EY98" s="406">
        <v>96.9</v>
      </c>
      <c r="EZ98" s="405">
        <v>10546</v>
      </c>
      <c r="FA98" s="406">
        <v>100</v>
      </c>
      <c r="FB98" s="405">
        <v>12365</v>
      </c>
      <c r="FC98" s="406">
        <v>100</v>
      </c>
      <c r="FD98" s="405">
        <v>14531</v>
      </c>
      <c r="FE98" s="406">
        <v>96.9</v>
      </c>
    </row>
    <row r="99" spans="2:161">
      <c r="B99" s="361">
        <f t="shared" si="176"/>
        <v>26</v>
      </c>
      <c r="C99" s="389" t="s">
        <v>2024</v>
      </c>
      <c r="D99" s="396" t="s">
        <v>3543</v>
      </c>
      <c r="E99" s="397"/>
      <c r="F99" s="398">
        <f t="shared" si="131"/>
        <v>10899.043570669501</v>
      </c>
      <c r="G99" s="398">
        <f t="shared" si="132"/>
        <v>12764.254385964912</v>
      </c>
      <c r="H99" s="398">
        <f t="shared" si="133"/>
        <v>10477.151965993624</v>
      </c>
      <c r="I99" s="398">
        <f t="shared" si="134"/>
        <v>13416.666666666666</v>
      </c>
      <c r="J99" s="398">
        <f t="shared" si="135"/>
        <v>21719.143576826194</v>
      </c>
      <c r="K99" s="398">
        <f t="shared" si="136"/>
        <v>15191.609977324262</v>
      </c>
      <c r="L99" s="398">
        <f t="shared" si="137"/>
        <v>12071.060762100928</v>
      </c>
      <c r="M99" s="398">
        <f t="shared" si="138"/>
        <v>13340.88568486097</v>
      </c>
      <c r="N99" s="398">
        <f t="shared" si="139"/>
        <v>11172.335600907028</v>
      </c>
      <c r="O99" s="398">
        <f t="shared" si="140"/>
        <v>12711.622807017544</v>
      </c>
      <c r="P99" s="398">
        <f t="shared" si="141"/>
        <v>15271.929824561403</v>
      </c>
      <c r="Q99" s="398">
        <f t="shared" si="142"/>
        <v>12012.135922330095</v>
      </c>
      <c r="R99" s="399"/>
      <c r="S99" s="398">
        <f t="shared" si="143"/>
        <v>161047.8407452231</v>
      </c>
      <c r="T99" s="399"/>
      <c r="U99" s="398">
        <f t="shared" si="144"/>
        <v>10598.684210526315</v>
      </c>
      <c r="V99" s="398">
        <f t="shared" si="177"/>
        <v>13209.750566893425</v>
      </c>
      <c r="W99" s="398">
        <f t="shared" si="146"/>
        <v>11543.859649122807</v>
      </c>
      <c r="X99" s="398">
        <f t="shared" si="147"/>
        <v>13124.613800205974</v>
      </c>
      <c r="Y99" s="398">
        <f t="shared" si="148"/>
        <v>15337.719298245614</v>
      </c>
      <c r="Z99" s="398">
        <f t="shared" si="149"/>
        <v>17113.725490196077</v>
      </c>
      <c r="AA99" s="398">
        <f t="shared" si="150"/>
        <v>12941.551540913923</v>
      </c>
      <c r="AB99" s="398">
        <f t="shared" si="151"/>
        <v>16620.616365568545</v>
      </c>
      <c r="AC99" s="398">
        <f t="shared" si="152"/>
        <v>12470.775770456961</v>
      </c>
      <c r="AD99" s="398">
        <f t="shared" si="153"/>
        <v>16053.134962805527</v>
      </c>
      <c r="AE99" s="398">
        <f t="shared" si="154"/>
        <v>14878.852284803401</v>
      </c>
      <c r="AF99" s="398">
        <f t="shared" si="155"/>
        <v>15323.464912280702</v>
      </c>
      <c r="AG99" s="399"/>
      <c r="AH99" s="398">
        <f t="shared" si="156"/>
        <v>169216.74885201929</v>
      </c>
      <c r="AI99" s="399"/>
      <c r="AJ99" s="398">
        <f t="shared" si="157"/>
        <v>14913.921360255048</v>
      </c>
      <c r="AK99" s="398">
        <f t="shared" si="158"/>
        <v>13323.0605738576</v>
      </c>
      <c r="AL99" s="398">
        <f t="shared" si="159"/>
        <v>13833.15621679065</v>
      </c>
      <c r="AM99" s="398">
        <f t="shared" si="160"/>
        <v>9190.2231668437835</v>
      </c>
      <c r="AN99" s="398">
        <f t="shared" si="161"/>
        <v>15089.569160997731</v>
      </c>
      <c r="AO99" s="398">
        <f t="shared" si="162"/>
        <v>12566.418703506908</v>
      </c>
      <c r="AP99" s="398">
        <f t="shared" si="163"/>
        <v>10136.094674556214</v>
      </c>
      <c r="AQ99" s="398">
        <f t="shared" si="164"/>
        <v>10067.982456140351</v>
      </c>
      <c r="AR99" s="398">
        <f t="shared" si="165"/>
        <v>15522.848034006378</v>
      </c>
      <c r="AS99" s="398">
        <f t="shared" si="166"/>
        <v>7669.2426584234927</v>
      </c>
      <c r="AT99" s="398">
        <f t="shared" si="167"/>
        <v>7654.0000000000009</v>
      </c>
      <c r="AU99" s="398">
        <f t="shared" si="168"/>
        <v>9988.6685552407944</v>
      </c>
      <c r="AV99" s="399"/>
      <c r="AW99" s="398">
        <f t="shared" si="169"/>
        <v>139955.18556061896</v>
      </c>
      <c r="AX99" s="400"/>
      <c r="AY99" s="401">
        <f t="shared" si="180"/>
        <v>-2.755832272764604E-2</v>
      </c>
      <c r="AZ99" s="401">
        <f t="shared" si="180"/>
        <v>3.4901856971635017E-2</v>
      </c>
      <c r="BA99" s="401">
        <f t="shared" si="180"/>
        <v>0.10181275279689234</v>
      </c>
      <c r="BB99" s="401">
        <f t="shared" si="179"/>
        <v>-2.1767915512598147E-2</v>
      </c>
      <c r="BC99" s="401">
        <f t="shared" si="179"/>
        <v>-0.29381564959077883</v>
      </c>
      <c r="BD99" s="401">
        <f t="shared" si="179"/>
        <v>0.1265248065044362</v>
      </c>
      <c r="BE99" s="401">
        <f t="shared" si="179"/>
        <v>7.2113859417064927E-2</v>
      </c>
      <c r="BF99" s="401">
        <f t="shared" si="179"/>
        <v>0.245840550483793</v>
      </c>
      <c r="BG99" s="401">
        <f t="shared" si="179"/>
        <v>0.11621922361914358</v>
      </c>
      <c r="BH99" s="401">
        <f t="shared" si="179"/>
        <v>0.26287061900100411</v>
      </c>
      <c r="BI99" s="401">
        <f t="shared" si="179"/>
        <v>-2.5738563775078816E-2</v>
      </c>
      <c r="BJ99" s="401">
        <f t="shared" si="179"/>
        <v>0.27566529477867252</v>
      </c>
      <c r="BL99" s="402">
        <f t="shared" si="171"/>
        <v>5.0723487312812558E-2</v>
      </c>
      <c r="BN99" s="401">
        <f t="shared" si="178"/>
        <v>0.40714838408365456</v>
      </c>
      <c r="BO99" s="401">
        <f t="shared" si="178"/>
        <v>8.5777552263670408E-3</v>
      </c>
      <c r="BP99" s="401">
        <f t="shared" si="178"/>
        <v>0.19831292455481317</v>
      </c>
      <c r="BQ99" s="401">
        <f t="shared" si="178"/>
        <v>-0.29977191658778146</v>
      </c>
      <c r="BR99" s="401">
        <f t="shared" si="178"/>
        <v>-1.6179076720765625E-2</v>
      </c>
      <c r="BS99" s="401">
        <f t="shared" si="178"/>
        <v>-0.2657110977556687</v>
      </c>
      <c r="BT99" s="401">
        <f t="shared" si="178"/>
        <v>-0.21677902046662861</v>
      </c>
      <c r="BU99" s="401">
        <f t="shared" si="178"/>
        <v>-0.39424734710817966</v>
      </c>
      <c r="BV99" s="401">
        <f t="shared" si="178"/>
        <v>0.24473796335747772</v>
      </c>
      <c r="BW99" s="401">
        <f t="shared" si="178"/>
        <v>-0.52225888113487973</v>
      </c>
      <c r="BX99" s="401">
        <f t="shared" si="178"/>
        <v>-0.48557860152846222</v>
      </c>
      <c r="BY99" s="401">
        <f t="shared" si="178"/>
        <v>-0.34814556548267589</v>
      </c>
      <c r="CA99" s="402">
        <f t="shared" si="173"/>
        <v>-0.17292356394927358</v>
      </c>
      <c r="CC99" s="401">
        <f t="shared" si="174"/>
        <v>-8.3527972846959106E-2</v>
      </c>
      <c r="CE99" s="403">
        <v>253260</v>
      </c>
      <c r="CF99" s="361"/>
      <c r="CG99" s="387">
        <f t="shared" si="175"/>
        <v>0.55261464724243448</v>
      </c>
      <c r="CK99" s="404"/>
      <c r="CL99" s="405">
        <v>10256</v>
      </c>
      <c r="CM99" s="406">
        <v>94.1</v>
      </c>
      <c r="CN99" s="405">
        <v>11641</v>
      </c>
      <c r="CO99" s="406">
        <v>91.2</v>
      </c>
      <c r="CP99" s="405">
        <v>9859</v>
      </c>
      <c r="CQ99" s="406">
        <v>94.1</v>
      </c>
      <c r="CR99" s="405">
        <v>12236</v>
      </c>
      <c r="CS99" s="406">
        <v>91.2</v>
      </c>
      <c r="CT99" s="405">
        <v>17245</v>
      </c>
      <c r="CU99" s="406">
        <v>79.400000000000006</v>
      </c>
      <c r="CV99" s="405">
        <v>13399</v>
      </c>
      <c r="CW99" s="406">
        <v>88.2</v>
      </c>
      <c r="CX99" s="405">
        <v>11721</v>
      </c>
      <c r="CY99" s="406">
        <v>97.1</v>
      </c>
      <c r="CZ99" s="405">
        <v>12954</v>
      </c>
      <c r="DA99" s="406">
        <v>97.1</v>
      </c>
      <c r="DB99" s="405">
        <v>9854</v>
      </c>
      <c r="DC99" s="406">
        <v>88.2</v>
      </c>
      <c r="DD99" s="405">
        <v>11593</v>
      </c>
      <c r="DE99" s="406">
        <v>91.2</v>
      </c>
      <c r="DF99" s="405">
        <v>13928</v>
      </c>
      <c r="DG99" s="406">
        <v>91.2</v>
      </c>
      <c r="DH99" s="405">
        <v>9898</v>
      </c>
      <c r="DI99" s="406">
        <v>82.4</v>
      </c>
      <c r="DJ99" s="405">
        <v>9666</v>
      </c>
      <c r="DK99" s="406">
        <v>91.2</v>
      </c>
      <c r="DL99" s="405">
        <v>11651</v>
      </c>
      <c r="DM99" s="406">
        <v>88.2</v>
      </c>
      <c r="DN99" s="405">
        <v>10528</v>
      </c>
      <c r="DO99" s="406">
        <v>91.2</v>
      </c>
      <c r="DP99" s="405">
        <v>12744</v>
      </c>
      <c r="DQ99" s="406">
        <v>97.1</v>
      </c>
      <c r="DR99" s="405">
        <v>13988</v>
      </c>
      <c r="DS99" s="406">
        <v>91.2</v>
      </c>
      <c r="DT99" s="405">
        <v>13092</v>
      </c>
      <c r="DU99" s="406">
        <v>76.5</v>
      </c>
      <c r="DV99" s="405">
        <v>12178</v>
      </c>
      <c r="DW99" s="406">
        <v>94.1</v>
      </c>
      <c r="DX99" s="405">
        <v>15640</v>
      </c>
      <c r="DY99" s="406">
        <v>94.1</v>
      </c>
      <c r="DZ99" s="405">
        <v>11735</v>
      </c>
      <c r="EA99" s="406">
        <v>94.1</v>
      </c>
      <c r="EB99" s="405">
        <v>15106</v>
      </c>
      <c r="EC99" s="406">
        <v>94.1</v>
      </c>
      <c r="ED99" s="405">
        <v>14001</v>
      </c>
      <c r="EE99" s="406">
        <v>94.1</v>
      </c>
      <c r="EF99" s="405">
        <v>13975</v>
      </c>
      <c r="EG99" s="406">
        <v>91.2</v>
      </c>
      <c r="EH99" s="405">
        <v>14034</v>
      </c>
      <c r="EI99" s="406">
        <v>94.1</v>
      </c>
      <c r="EJ99" s="405">
        <v>12537</v>
      </c>
      <c r="EK99" s="406">
        <v>94.1</v>
      </c>
      <c r="EL99" s="405">
        <v>13017</v>
      </c>
      <c r="EM99" s="406">
        <v>94.1</v>
      </c>
      <c r="EN99" s="405">
        <v>8648</v>
      </c>
      <c r="EO99" s="406">
        <v>94.1</v>
      </c>
      <c r="EP99" s="405">
        <v>13309</v>
      </c>
      <c r="EQ99" s="406">
        <v>88.2</v>
      </c>
      <c r="ER99" s="405">
        <v>11825</v>
      </c>
      <c r="ES99" s="406">
        <v>94.1</v>
      </c>
      <c r="ET99" s="405">
        <v>6852</v>
      </c>
      <c r="EU99" s="406">
        <v>67.599999999999994</v>
      </c>
      <c r="EV99" s="405">
        <v>9182</v>
      </c>
      <c r="EW99" s="406">
        <v>91.2</v>
      </c>
      <c r="EX99" s="405">
        <v>14607</v>
      </c>
      <c r="EY99" s="406">
        <v>94.1</v>
      </c>
      <c r="EZ99" s="405">
        <v>4962</v>
      </c>
      <c r="FA99" s="406">
        <v>64.7</v>
      </c>
      <c r="FB99" s="405">
        <v>7654</v>
      </c>
      <c r="FC99" s="406">
        <v>100</v>
      </c>
      <c r="FD99" s="405">
        <v>7052</v>
      </c>
      <c r="FE99" s="406">
        <v>70.599999999999994</v>
      </c>
    </row>
    <row r="100" spans="2:161">
      <c r="B100" s="361">
        <f t="shared" si="176"/>
        <v>27</v>
      </c>
      <c r="C100" s="389" t="s">
        <v>2024</v>
      </c>
      <c r="D100" s="396" t="s">
        <v>3544</v>
      </c>
      <c r="E100" s="397"/>
      <c r="F100" s="398">
        <f t="shared" si="131"/>
        <v>4282</v>
      </c>
      <c r="G100" s="398">
        <f t="shared" si="132"/>
        <v>6741</v>
      </c>
      <c r="H100" s="398">
        <f t="shared" si="133"/>
        <v>4784</v>
      </c>
      <c r="I100" s="398">
        <f t="shared" si="134"/>
        <v>6656</v>
      </c>
      <c r="J100" s="398">
        <f t="shared" si="135"/>
        <v>9732</v>
      </c>
      <c r="K100" s="398">
        <f t="shared" si="136"/>
        <v>6294</v>
      </c>
      <c r="L100" s="398">
        <f t="shared" si="137"/>
        <v>5136</v>
      </c>
      <c r="M100" s="398">
        <f t="shared" si="138"/>
        <v>7039</v>
      </c>
      <c r="N100" s="398">
        <f t="shared" si="139"/>
        <v>4574</v>
      </c>
      <c r="O100" s="398">
        <f t="shared" si="140"/>
        <v>7143.0000000000009</v>
      </c>
      <c r="P100" s="398">
        <f t="shared" si="141"/>
        <v>5653</v>
      </c>
      <c r="Q100" s="398">
        <f t="shared" si="142"/>
        <v>4223</v>
      </c>
      <c r="R100" s="399"/>
      <c r="S100" s="398">
        <f t="shared" si="143"/>
        <v>72257</v>
      </c>
      <c r="T100" s="399"/>
      <c r="U100" s="398">
        <f t="shared" si="144"/>
        <v>2552</v>
      </c>
      <c r="V100" s="398">
        <f t="shared" si="177"/>
        <v>3540</v>
      </c>
      <c r="W100" s="398">
        <f t="shared" si="146"/>
        <v>2989</v>
      </c>
      <c r="X100" s="398">
        <f t="shared" si="147"/>
        <v>4435</v>
      </c>
      <c r="Y100" s="398">
        <f t="shared" si="148"/>
        <v>6905</v>
      </c>
      <c r="Z100" s="398">
        <f t="shared" si="149"/>
        <v>7828</v>
      </c>
      <c r="AA100" s="398">
        <f t="shared" si="150"/>
        <v>5518</v>
      </c>
      <c r="AB100" s="398">
        <f t="shared" si="151"/>
        <v>6299</v>
      </c>
      <c r="AC100" s="398">
        <f t="shared" si="152"/>
        <v>5804</v>
      </c>
      <c r="AD100" s="398">
        <f t="shared" si="153"/>
        <v>7142</v>
      </c>
      <c r="AE100" s="398">
        <f t="shared" si="154"/>
        <v>5736</v>
      </c>
      <c r="AF100" s="398">
        <f t="shared" si="155"/>
        <v>5097</v>
      </c>
      <c r="AG100" s="399"/>
      <c r="AH100" s="398">
        <f t="shared" si="156"/>
        <v>63845</v>
      </c>
      <c r="AI100" s="399"/>
      <c r="AJ100" s="398">
        <f t="shared" si="157"/>
        <v>4002.0000000000005</v>
      </c>
      <c r="AK100" s="398">
        <f t="shared" si="158"/>
        <v>4682</v>
      </c>
      <c r="AL100" s="398">
        <f t="shared" si="159"/>
        <v>4619</v>
      </c>
      <c r="AM100" s="398">
        <f t="shared" si="160"/>
        <v>3496</v>
      </c>
      <c r="AN100" s="398">
        <f t="shared" si="161"/>
        <v>7222</v>
      </c>
      <c r="AO100" s="398">
        <f t="shared" si="162"/>
        <v>8392</v>
      </c>
      <c r="AP100" s="398">
        <f t="shared" si="163"/>
        <v>5469</v>
      </c>
      <c r="AQ100" s="398">
        <f t="shared" si="164"/>
        <v>5663</v>
      </c>
      <c r="AR100" s="398">
        <f t="shared" si="165"/>
        <v>6820</v>
      </c>
      <c r="AS100" s="398">
        <f t="shared" si="166"/>
        <v>6215</v>
      </c>
      <c r="AT100" s="398">
        <f t="shared" si="167"/>
        <v>5623</v>
      </c>
      <c r="AU100" s="398">
        <f t="shared" si="168"/>
        <v>6763</v>
      </c>
      <c r="AV100" s="399"/>
      <c r="AW100" s="398">
        <f t="shared" si="169"/>
        <v>68966</v>
      </c>
      <c r="AX100" s="400"/>
      <c r="AY100" s="401">
        <f t="shared" si="180"/>
        <v>-0.40401681457262961</v>
      </c>
      <c r="AZ100" s="401">
        <f t="shared" si="180"/>
        <v>-0.47485536270583001</v>
      </c>
      <c r="BA100" s="401">
        <f t="shared" si="180"/>
        <v>-0.37520903010033446</v>
      </c>
      <c r="BB100" s="401">
        <f t="shared" si="179"/>
        <v>-0.33368389423076922</v>
      </c>
      <c r="BC100" s="401">
        <f t="shared" si="179"/>
        <v>-0.29048499794492394</v>
      </c>
      <c r="BD100" s="401">
        <f t="shared" si="179"/>
        <v>0.24372418176040675</v>
      </c>
      <c r="BE100" s="401">
        <f t="shared" si="179"/>
        <v>7.4376947040498437E-2</v>
      </c>
      <c r="BF100" s="401">
        <f t="shared" si="179"/>
        <v>-0.10512856939906237</v>
      </c>
      <c r="BG100" s="401">
        <f t="shared" si="179"/>
        <v>0.26891123742894624</v>
      </c>
      <c r="BH100" s="401">
        <f t="shared" si="179"/>
        <v>-1.399972000561262E-4</v>
      </c>
      <c r="BI100" s="401">
        <f t="shared" si="179"/>
        <v>1.4682469485229083E-2</v>
      </c>
      <c r="BJ100" s="401">
        <f t="shared" si="179"/>
        <v>0.20696187544399716</v>
      </c>
      <c r="BL100" s="402">
        <f t="shared" si="171"/>
        <v>-0.11641778651203344</v>
      </c>
      <c r="BN100" s="401">
        <f t="shared" si="178"/>
        <v>0.56818181818181834</v>
      </c>
      <c r="BO100" s="401">
        <f t="shared" si="178"/>
        <v>0.32259887005649718</v>
      </c>
      <c r="BP100" s="401">
        <f t="shared" si="178"/>
        <v>0.54533288725326201</v>
      </c>
      <c r="BQ100" s="401">
        <f t="shared" si="178"/>
        <v>-0.21172491544532132</v>
      </c>
      <c r="BR100" s="401">
        <f t="shared" si="178"/>
        <v>4.5908761766835629E-2</v>
      </c>
      <c r="BS100" s="401">
        <f t="shared" si="178"/>
        <v>7.2049054675523763E-2</v>
      </c>
      <c r="BT100" s="401">
        <f t="shared" si="178"/>
        <v>-8.880028996013048E-3</v>
      </c>
      <c r="BU100" s="401">
        <f t="shared" si="178"/>
        <v>-0.10096840768375932</v>
      </c>
      <c r="BV100" s="401">
        <f t="shared" si="178"/>
        <v>0.17505168849069608</v>
      </c>
      <c r="BW100" s="401">
        <f t="shared" si="178"/>
        <v>-0.12979557546905629</v>
      </c>
      <c r="BX100" s="401">
        <f t="shared" si="178"/>
        <v>-1.9700139470013946E-2</v>
      </c>
      <c r="BY100" s="401">
        <f t="shared" si="178"/>
        <v>0.32685893662938986</v>
      </c>
      <c r="CA100" s="402">
        <f t="shared" si="173"/>
        <v>8.0209883311144176E-2</v>
      </c>
      <c r="CC100" s="401">
        <f t="shared" si="174"/>
        <v>0.57940214852872485</v>
      </c>
      <c r="CE100" s="403">
        <v>142487</v>
      </c>
      <c r="CF100" s="361"/>
      <c r="CG100" s="387">
        <f t="shared" si="175"/>
        <v>0.4840160856779917</v>
      </c>
      <c r="CK100" s="404"/>
      <c r="CL100" s="405">
        <v>4282</v>
      </c>
      <c r="CM100" s="406">
        <v>100</v>
      </c>
      <c r="CN100" s="405">
        <v>6741</v>
      </c>
      <c r="CO100" s="406">
        <v>100</v>
      </c>
      <c r="CP100" s="405">
        <v>4784</v>
      </c>
      <c r="CQ100" s="406">
        <v>100</v>
      </c>
      <c r="CR100" s="405">
        <v>6656</v>
      </c>
      <c r="CS100" s="406">
        <v>100</v>
      </c>
      <c r="CT100" s="405">
        <v>9732</v>
      </c>
      <c r="CU100" s="406">
        <v>100</v>
      </c>
      <c r="CV100" s="405">
        <v>6294</v>
      </c>
      <c r="CW100" s="406">
        <v>100</v>
      </c>
      <c r="CX100" s="405">
        <v>5136</v>
      </c>
      <c r="CY100" s="406">
        <v>100</v>
      </c>
      <c r="CZ100" s="405">
        <v>7039</v>
      </c>
      <c r="DA100" s="406">
        <v>100</v>
      </c>
      <c r="DB100" s="405">
        <v>4574</v>
      </c>
      <c r="DC100" s="406">
        <v>100</v>
      </c>
      <c r="DD100" s="405">
        <v>7143</v>
      </c>
      <c r="DE100" s="406">
        <v>100</v>
      </c>
      <c r="DF100" s="405">
        <v>5653</v>
      </c>
      <c r="DG100" s="406">
        <v>100</v>
      </c>
      <c r="DH100" s="405">
        <v>4223</v>
      </c>
      <c r="DI100" s="406">
        <v>100</v>
      </c>
      <c r="DJ100" s="405">
        <v>2552</v>
      </c>
      <c r="DK100" s="406">
        <v>100</v>
      </c>
      <c r="DL100" s="405">
        <v>3540</v>
      </c>
      <c r="DM100" s="406">
        <v>100</v>
      </c>
      <c r="DN100" s="405">
        <v>2989</v>
      </c>
      <c r="DO100" s="406">
        <v>100</v>
      </c>
      <c r="DP100" s="405">
        <v>4435</v>
      </c>
      <c r="DQ100" s="406">
        <v>100</v>
      </c>
      <c r="DR100" s="405">
        <v>6905</v>
      </c>
      <c r="DS100" s="406">
        <v>100</v>
      </c>
      <c r="DT100" s="405">
        <v>7828</v>
      </c>
      <c r="DU100" s="406">
        <v>100</v>
      </c>
      <c r="DV100" s="405">
        <v>5518</v>
      </c>
      <c r="DW100" s="406">
        <v>100</v>
      </c>
      <c r="DX100" s="405">
        <v>6299</v>
      </c>
      <c r="DY100" s="406">
        <v>100</v>
      </c>
      <c r="DZ100" s="405">
        <v>5804</v>
      </c>
      <c r="EA100" s="406">
        <v>100</v>
      </c>
      <c r="EB100" s="405">
        <v>7142</v>
      </c>
      <c r="EC100" s="406">
        <v>100</v>
      </c>
      <c r="ED100" s="405">
        <v>5736</v>
      </c>
      <c r="EE100" s="406">
        <v>100</v>
      </c>
      <c r="EF100" s="405">
        <v>5097</v>
      </c>
      <c r="EG100" s="406">
        <v>100</v>
      </c>
      <c r="EH100" s="405">
        <v>4002</v>
      </c>
      <c r="EI100" s="406">
        <v>100</v>
      </c>
      <c r="EJ100" s="405">
        <v>4682</v>
      </c>
      <c r="EK100" s="406">
        <v>100</v>
      </c>
      <c r="EL100" s="405">
        <v>4619</v>
      </c>
      <c r="EM100" s="406">
        <v>100</v>
      </c>
      <c r="EN100" s="405">
        <v>3496</v>
      </c>
      <c r="EO100" s="406">
        <v>100</v>
      </c>
      <c r="EP100" s="405">
        <v>7222</v>
      </c>
      <c r="EQ100" s="406">
        <v>100</v>
      </c>
      <c r="ER100" s="405">
        <v>8392</v>
      </c>
      <c r="ES100" s="406">
        <v>100</v>
      </c>
      <c r="ET100" s="405">
        <v>5469</v>
      </c>
      <c r="EU100" s="406">
        <v>100</v>
      </c>
      <c r="EV100" s="405">
        <v>5663</v>
      </c>
      <c r="EW100" s="406">
        <v>100</v>
      </c>
      <c r="EX100" s="405">
        <v>6820</v>
      </c>
      <c r="EY100" s="406">
        <v>100</v>
      </c>
      <c r="EZ100" s="405">
        <v>6215</v>
      </c>
      <c r="FA100" s="406">
        <v>100</v>
      </c>
      <c r="FB100" s="405">
        <v>5623</v>
      </c>
      <c r="FC100" s="406">
        <v>100</v>
      </c>
      <c r="FD100" s="405">
        <v>6763</v>
      </c>
      <c r="FE100" s="406">
        <v>100</v>
      </c>
    </row>
    <row r="101" spans="2:161">
      <c r="B101" s="361">
        <f t="shared" si="176"/>
        <v>28</v>
      </c>
      <c r="C101" s="389" t="s">
        <v>2024</v>
      </c>
      <c r="D101" s="396" t="s">
        <v>3545</v>
      </c>
      <c r="E101" s="397"/>
      <c r="F101" s="398">
        <f t="shared" si="131"/>
        <v>14906.283280085196</v>
      </c>
      <c r="G101" s="398">
        <f t="shared" si="132"/>
        <v>19983</v>
      </c>
      <c r="H101" s="398">
        <f t="shared" si="133"/>
        <v>13734</v>
      </c>
      <c r="I101" s="398">
        <f t="shared" si="134"/>
        <v>17919.587628865982</v>
      </c>
      <c r="J101" s="398">
        <f t="shared" si="135"/>
        <v>24516.509433962263</v>
      </c>
      <c r="K101" s="398">
        <f t="shared" si="136"/>
        <v>15346</v>
      </c>
      <c r="L101" s="398">
        <f t="shared" si="137"/>
        <v>13494.880546075083</v>
      </c>
      <c r="M101" s="398">
        <f t="shared" si="138"/>
        <v>22542.06602768903</v>
      </c>
      <c r="N101" s="398">
        <f t="shared" si="139"/>
        <v>18480.412371134018</v>
      </c>
      <c r="O101" s="398">
        <f t="shared" si="140"/>
        <v>21178</v>
      </c>
      <c r="P101" s="398">
        <f t="shared" si="141"/>
        <v>22489.690721649484</v>
      </c>
      <c r="Q101" s="398">
        <f t="shared" si="142"/>
        <v>14766</v>
      </c>
      <c r="R101" s="399"/>
      <c r="S101" s="398">
        <f t="shared" si="143"/>
        <v>219356.43000946104</v>
      </c>
      <c r="T101" s="399"/>
      <c r="U101" s="398">
        <f t="shared" si="144"/>
        <v>13018.104366347177</v>
      </c>
      <c r="V101" s="398">
        <f t="shared" si="177"/>
        <v>19031.948881789136</v>
      </c>
      <c r="W101" s="398">
        <f t="shared" si="146"/>
        <v>16131.958762886597</v>
      </c>
      <c r="X101" s="398">
        <f t="shared" si="147"/>
        <v>15567.237163814181</v>
      </c>
      <c r="Y101" s="398">
        <f t="shared" si="148"/>
        <v>20407.281001137657</v>
      </c>
      <c r="Z101" s="398">
        <f t="shared" si="149"/>
        <v>21283.505154639177</v>
      </c>
      <c r="AA101" s="398">
        <f t="shared" si="150"/>
        <v>16015</v>
      </c>
      <c r="AB101" s="398">
        <f t="shared" si="151"/>
        <v>19252</v>
      </c>
      <c r="AC101" s="398">
        <f t="shared" si="152"/>
        <v>16398</v>
      </c>
      <c r="AD101" s="398">
        <f t="shared" si="153"/>
        <v>20132</v>
      </c>
      <c r="AE101" s="398">
        <f t="shared" si="154"/>
        <v>17968</v>
      </c>
      <c r="AF101" s="398">
        <f t="shared" si="155"/>
        <v>17268</v>
      </c>
      <c r="AG101" s="399"/>
      <c r="AH101" s="398">
        <f t="shared" si="156"/>
        <v>212473.03533061393</v>
      </c>
      <c r="AI101" s="399"/>
      <c r="AJ101" s="398">
        <f t="shared" si="157"/>
        <v>18158</v>
      </c>
      <c r="AK101" s="398">
        <f t="shared" si="158"/>
        <v>15194.999999999998</v>
      </c>
      <c r="AL101" s="398">
        <f t="shared" si="159"/>
        <v>16607</v>
      </c>
      <c r="AM101" s="398">
        <f t="shared" si="160"/>
        <v>8734</v>
      </c>
      <c r="AN101" s="398">
        <f t="shared" si="161"/>
        <v>16311.000000000002</v>
      </c>
      <c r="AO101" s="398">
        <f t="shared" si="162"/>
        <v>12344</v>
      </c>
      <c r="AP101" s="398">
        <f t="shared" si="163"/>
        <v>8556</v>
      </c>
      <c r="AQ101" s="398">
        <f t="shared" si="164"/>
        <v>9756</v>
      </c>
      <c r="AR101" s="398">
        <f t="shared" si="165"/>
        <v>9169</v>
      </c>
      <c r="AS101" s="398">
        <f t="shared" si="166"/>
        <v>11492.783505154639</v>
      </c>
      <c r="AT101" s="398">
        <f t="shared" si="167"/>
        <v>12523.652365236523</v>
      </c>
      <c r="AU101" s="398">
        <f t="shared" si="168"/>
        <v>12107.810781078108</v>
      </c>
      <c r="AV101" s="399"/>
      <c r="AW101" s="398">
        <f t="shared" si="169"/>
        <v>150954.24665146926</v>
      </c>
      <c r="AX101" s="400"/>
      <c r="AY101" s="401">
        <f t="shared" si="180"/>
        <v>-0.12667000071443876</v>
      </c>
      <c r="AZ101" s="401">
        <f t="shared" si="180"/>
        <v>-4.7593009969016858E-2</v>
      </c>
      <c r="BA101" s="401">
        <f t="shared" si="180"/>
        <v>0.17460017204649755</v>
      </c>
      <c r="BB101" s="401">
        <f t="shared" si="179"/>
        <v>-0.13127257801750353</v>
      </c>
      <c r="BC101" s="401">
        <f t="shared" si="179"/>
        <v>-0.1676106643114606</v>
      </c>
      <c r="BD101" s="401">
        <f t="shared" si="179"/>
        <v>0.38690897658276924</v>
      </c>
      <c r="BE101" s="401">
        <f t="shared" si="179"/>
        <v>0.18674633282751665</v>
      </c>
      <c r="BF101" s="401">
        <f t="shared" si="179"/>
        <v>-0.14595228421599657</v>
      </c>
      <c r="BG101" s="401">
        <f t="shared" si="179"/>
        <v>-0.11268213767711691</v>
      </c>
      <c r="BH101" s="401">
        <f t="shared" si="179"/>
        <v>-4.9390877325526487E-2</v>
      </c>
      <c r="BI101" s="401">
        <f t="shared" si="179"/>
        <v>-0.20105615402246158</v>
      </c>
      <c r="BJ101" s="401">
        <f t="shared" si="179"/>
        <v>0.1694433157253149</v>
      </c>
      <c r="BL101" s="402">
        <f t="shared" si="171"/>
        <v>-3.1379953979695153E-2</v>
      </c>
      <c r="BN101" s="401">
        <f t="shared" si="178"/>
        <v>0.39482673429319376</v>
      </c>
      <c r="BO101" s="401">
        <f t="shared" si="178"/>
        <v>-0.20160567399697837</v>
      </c>
      <c r="BP101" s="401">
        <f t="shared" si="178"/>
        <v>2.9447213701431524E-2</v>
      </c>
      <c r="BQ101" s="401">
        <f t="shared" si="178"/>
        <v>-0.43894989791110417</v>
      </c>
      <c r="BR101" s="401">
        <f t="shared" si="178"/>
        <v>-0.20072644664957068</v>
      </c>
      <c r="BS101" s="401">
        <f t="shared" si="178"/>
        <v>-0.42002034390893683</v>
      </c>
      <c r="BT101" s="401">
        <f t="shared" si="178"/>
        <v>-0.46575085857009052</v>
      </c>
      <c r="BU101" s="401">
        <f t="shared" si="178"/>
        <v>-0.49324745480988991</v>
      </c>
      <c r="BV101" s="401">
        <f t="shared" si="178"/>
        <v>-0.44084644468837664</v>
      </c>
      <c r="BW101" s="401">
        <f t="shared" si="178"/>
        <v>-0.42912857613974575</v>
      </c>
      <c r="BX101" s="401">
        <f t="shared" si="178"/>
        <v>-0.30300242847080794</v>
      </c>
      <c r="BY101" s="401">
        <f t="shared" si="178"/>
        <v>-0.29882958182313485</v>
      </c>
      <c r="CA101" s="402">
        <f t="shared" si="173"/>
        <v>-0.28953692210129028</v>
      </c>
      <c r="CC101" s="401">
        <f t="shared" si="174"/>
        <v>-0.18773777785008616</v>
      </c>
      <c r="CE101" s="403">
        <v>386074</v>
      </c>
      <c r="CF101" s="361"/>
      <c r="CG101" s="387">
        <f t="shared" si="175"/>
        <v>0.39099821964563597</v>
      </c>
      <c r="CK101" s="404"/>
      <c r="CL101" s="405">
        <v>13997</v>
      </c>
      <c r="CM101" s="406">
        <v>93.9</v>
      </c>
      <c r="CN101" s="405">
        <v>19983</v>
      </c>
      <c r="CO101" s="406">
        <v>100</v>
      </c>
      <c r="CP101" s="405">
        <v>13734</v>
      </c>
      <c r="CQ101" s="406">
        <v>100</v>
      </c>
      <c r="CR101" s="405">
        <v>17382</v>
      </c>
      <c r="CS101" s="406">
        <v>97</v>
      </c>
      <c r="CT101" s="405">
        <v>20790</v>
      </c>
      <c r="CU101" s="406">
        <v>84.8</v>
      </c>
      <c r="CV101" s="405">
        <v>15346</v>
      </c>
      <c r="CW101" s="406">
        <v>100</v>
      </c>
      <c r="CX101" s="405">
        <v>11862</v>
      </c>
      <c r="CY101" s="406">
        <v>87.9</v>
      </c>
      <c r="CZ101" s="405">
        <v>21167</v>
      </c>
      <c r="DA101" s="406">
        <v>93.9</v>
      </c>
      <c r="DB101" s="405">
        <v>17926</v>
      </c>
      <c r="DC101" s="406">
        <v>97</v>
      </c>
      <c r="DD101" s="405">
        <v>21178</v>
      </c>
      <c r="DE101" s="406">
        <v>100</v>
      </c>
      <c r="DF101" s="405">
        <v>21815</v>
      </c>
      <c r="DG101" s="406">
        <v>97</v>
      </c>
      <c r="DH101" s="405">
        <v>14766</v>
      </c>
      <c r="DI101" s="406">
        <v>100</v>
      </c>
      <c r="DJ101" s="405">
        <v>12224</v>
      </c>
      <c r="DK101" s="406">
        <v>93.9</v>
      </c>
      <c r="DL101" s="405">
        <v>17871</v>
      </c>
      <c r="DM101" s="406">
        <v>93.9</v>
      </c>
      <c r="DN101" s="405">
        <v>15648</v>
      </c>
      <c r="DO101" s="406">
        <v>97</v>
      </c>
      <c r="DP101" s="405">
        <v>12734</v>
      </c>
      <c r="DQ101" s="406">
        <v>81.8</v>
      </c>
      <c r="DR101" s="405">
        <v>17938</v>
      </c>
      <c r="DS101" s="406">
        <v>87.9</v>
      </c>
      <c r="DT101" s="405">
        <v>20645</v>
      </c>
      <c r="DU101" s="406">
        <v>97</v>
      </c>
      <c r="DV101" s="405">
        <v>16015</v>
      </c>
      <c r="DW101" s="406">
        <v>100</v>
      </c>
      <c r="DX101" s="405">
        <v>19252</v>
      </c>
      <c r="DY101" s="406">
        <v>100</v>
      </c>
      <c r="DZ101" s="405">
        <v>16398</v>
      </c>
      <c r="EA101" s="406">
        <v>100</v>
      </c>
      <c r="EB101" s="405">
        <v>20132</v>
      </c>
      <c r="EC101" s="406">
        <v>100</v>
      </c>
      <c r="ED101" s="405">
        <v>17968</v>
      </c>
      <c r="EE101" s="406">
        <v>100</v>
      </c>
      <c r="EF101" s="405">
        <v>17268</v>
      </c>
      <c r="EG101" s="406">
        <v>100</v>
      </c>
      <c r="EH101" s="405">
        <v>18158</v>
      </c>
      <c r="EI101" s="406">
        <v>100</v>
      </c>
      <c r="EJ101" s="405">
        <v>15195</v>
      </c>
      <c r="EK101" s="406">
        <v>100</v>
      </c>
      <c r="EL101" s="405">
        <v>16607</v>
      </c>
      <c r="EM101" s="406">
        <v>100</v>
      </c>
      <c r="EN101" s="405">
        <v>8734</v>
      </c>
      <c r="EO101" s="406">
        <v>100</v>
      </c>
      <c r="EP101" s="405">
        <v>16311</v>
      </c>
      <c r="EQ101" s="406">
        <v>100</v>
      </c>
      <c r="ER101" s="405">
        <v>12344</v>
      </c>
      <c r="ES101" s="406">
        <v>100</v>
      </c>
      <c r="ET101" s="405">
        <v>8556</v>
      </c>
      <c r="EU101" s="406">
        <v>100</v>
      </c>
      <c r="EV101" s="405">
        <v>9756</v>
      </c>
      <c r="EW101" s="406">
        <v>100</v>
      </c>
      <c r="EX101" s="405">
        <v>9169</v>
      </c>
      <c r="EY101" s="406">
        <v>100</v>
      </c>
      <c r="EZ101" s="405">
        <v>11148</v>
      </c>
      <c r="FA101" s="406">
        <v>97</v>
      </c>
      <c r="FB101" s="405">
        <v>11384</v>
      </c>
      <c r="FC101" s="406">
        <v>90.9</v>
      </c>
      <c r="FD101" s="405">
        <v>11006</v>
      </c>
      <c r="FE101" s="406">
        <v>90.9</v>
      </c>
    </row>
    <row r="102" spans="2:161">
      <c r="B102" s="361">
        <f t="shared" si="176"/>
        <v>29</v>
      </c>
      <c r="C102" s="389" t="s">
        <v>2024</v>
      </c>
      <c r="D102" s="396" t="s">
        <v>3546</v>
      </c>
      <c r="E102" s="397"/>
      <c r="F102" s="398">
        <f t="shared" si="131"/>
        <v>9418.8931297709933</v>
      </c>
      <c r="G102" s="398">
        <f t="shared" si="132"/>
        <v>10429.389312977099</v>
      </c>
      <c r="H102" s="398">
        <f t="shared" si="133"/>
        <v>9389.3129770992382</v>
      </c>
      <c r="I102" s="398">
        <f t="shared" si="134"/>
        <v>11761.450381679389</v>
      </c>
      <c r="J102" s="398">
        <f t="shared" si="135"/>
        <v>15310.114503816794</v>
      </c>
      <c r="K102" s="398">
        <f t="shared" si="136"/>
        <v>16430.343511450381</v>
      </c>
      <c r="L102" s="398">
        <f t="shared" si="137"/>
        <v>12890.267175572521</v>
      </c>
      <c r="M102" s="398">
        <f t="shared" si="138"/>
        <v>12253.816793893129</v>
      </c>
      <c r="N102" s="398">
        <f t="shared" si="139"/>
        <v>10561.068702290077</v>
      </c>
      <c r="O102" s="398">
        <f t="shared" si="140"/>
        <v>14217.557251908398</v>
      </c>
      <c r="P102" s="398">
        <f t="shared" si="141"/>
        <v>12235.687022900764</v>
      </c>
      <c r="Q102" s="398">
        <f t="shared" si="142"/>
        <v>9454.198473282444</v>
      </c>
      <c r="R102" s="399"/>
      <c r="S102" s="398">
        <f t="shared" si="143"/>
        <v>144352.09923664125</v>
      </c>
      <c r="T102" s="399"/>
      <c r="U102" s="398">
        <f t="shared" si="144"/>
        <v>8297.7099236641225</v>
      </c>
      <c r="V102" s="398">
        <f t="shared" si="177"/>
        <v>9464.6946564885493</v>
      </c>
      <c r="W102" s="398">
        <f t="shared" si="146"/>
        <v>7562.0229007633579</v>
      </c>
      <c r="X102" s="398">
        <f t="shared" si="147"/>
        <v>9475.1908396946565</v>
      </c>
      <c r="Y102" s="398">
        <f t="shared" si="148"/>
        <v>13115.458015267177</v>
      </c>
      <c r="Z102" s="398">
        <f t="shared" si="149"/>
        <v>17804.389312977099</v>
      </c>
      <c r="AA102" s="398">
        <f t="shared" si="150"/>
        <v>9926.5267175572517</v>
      </c>
      <c r="AB102" s="398">
        <f t="shared" si="151"/>
        <v>11315.83969465649</v>
      </c>
      <c r="AC102" s="398">
        <f t="shared" si="152"/>
        <v>11359.732824427481</v>
      </c>
      <c r="AD102" s="398">
        <f t="shared" si="153"/>
        <v>12730.91603053435</v>
      </c>
      <c r="AE102" s="398">
        <f t="shared" si="154"/>
        <v>10203.244274809162</v>
      </c>
      <c r="AF102" s="398">
        <f t="shared" si="155"/>
        <v>10578.244274809162</v>
      </c>
      <c r="AG102" s="399"/>
      <c r="AH102" s="398">
        <f t="shared" si="156"/>
        <v>131833.96946564887</v>
      </c>
      <c r="AI102" s="399"/>
      <c r="AJ102" s="398">
        <f t="shared" si="157"/>
        <v>7759.5419847328249</v>
      </c>
      <c r="AK102" s="398">
        <f t="shared" si="158"/>
        <v>8356.8702290076344</v>
      </c>
      <c r="AL102" s="398">
        <f t="shared" si="159"/>
        <v>8368.3206106870239</v>
      </c>
      <c r="AM102" s="398">
        <f t="shared" si="160"/>
        <v>6939.8854961832058</v>
      </c>
      <c r="AN102" s="398">
        <f t="shared" si="161"/>
        <v>12021.946564885497</v>
      </c>
      <c r="AO102" s="398">
        <f t="shared" si="162"/>
        <v>11000</v>
      </c>
      <c r="AP102" s="398">
        <f t="shared" si="163"/>
        <v>7139</v>
      </c>
      <c r="AQ102" s="398">
        <f t="shared" si="164"/>
        <v>9325</v>
      </c>
      <c r="AR102" s="398">
        <f t="shared" si="165"/>
        <v>6961</v>
      </c>
      <c r="AS102" s="398">
        <f t="shared" si="166"/>
        <v>7117</v>
      </c>
      <c r="AT102" s="398">
        <f t="shared" si="167"/>
        <v>6648</v>
      </c>
      <c r="AU102" s="398">
        <f t="shared" si="168"/>
        <v>8322</v>
      </c>
      <c r="AV102" s="399"/>
      <c r="AW102" s="398">
        <f t="shared" si="169"/>
        <v>99958.564885496191</v>
      </c>
      <c r="AX102" s="400"/>
      <c r="AY102" s="401">
        <f t="shared" si="180"/>
        <v>-0.11903555870732453</v>
      </c>
      <c r="AZ102" s="401">
        <f t="shared" si="180"/>
        <v>-9.2497712717291833E-2</v>
      </c>
      <c r="BA102" s="401">
        <f t="shared" si="180"/>
        <v>-0.1946138211382116</v>
      </c>
      <c r="BB102" s="401">
        <f t="shared" si="179"/>
        <v>-0.19438585104656825</v>
      </c>
      <c r="BC102" s="401">
        <f t="shared" si="179"/>
        <v>-0.14334683702087872</v>
      </c>
      <c r="BD102" s="401">
        <f t="shared" si="179"/>
        <v>8.3628549857715326E-2</v>
      </c>
      <c r="BE102" s="401">
        <f t="shared" si="179"/>
        <v>-0.22992079354504413</v>
      </c>
      <c r="BF102" s="401">
        <f t="shared" si="179"/>
        <v>-7.6545709391060437E-2</v>
      </c>
      <c r="BG102" s="401">
        <f t="shared" si="179"/>
        <v>7.5623418865196981E-2</v>
      </c>
      <c r="BH102" s="401">
        <f t="shared" si="179"/>
        <v>-0.10456375838926188</v>
      </c>
      <c r="BI102" s="401">
        <f t="shared" si="179"/>
        <v>-0.16610777509163213</v>
      </c>
      <c r="BJ102" s="401">
        <f t="shared" si="179"/>
        <v>0.11889382317319337</v>
      </c>
      <c r="BL102" s="402">
        <f t="shared" si="171"/>
        <v>-8.6719416185773585E-2</v>
      </c>
      <c r="BN102" s="401">
        <f t="shared" si="178"/>
        <v>-6.4857405703771839E-2</v>
      </c>
      <c r="BO102" s="401">
        <f t="shared" si="178"/>
        <v>-0.11704808952515362</v>
      </c>
      <c r="BP102" s="401">
        <f t="shared" si="178"/>
        <v>0.10662460567823369</v>
      </c>
      <c r="BQ102" s="401">
        <f t="shared" si="178"/>
        <v>-0.26757301107754283</v>
      </c>
      <c r="BR102" s="401">
        <f t="shared" si="178"/>
        <v>-8.3375773008366738E-2</v>
      </c>
      <c r="BS102" s="401">
        <f t="shared" si="178"/>
        <v>-0.38217482180181145</v>
      </c>
      <c r="BT102" s="401">
        <f t="shared" si="178"/>
        <v>-0.28081591848505238</v>
      </c>
      <c r="BU102" s="401">
        <f t="shared" si="178"/>
        <v>-0.17593388987267064</v>
      </c>
      <c r="BV102" s="401">
        <f t="shared" si="178"/>
        <v>-0.38722150356992863</v>
      </c>
      <c r="BW102" s="401">
        <f t="shared" si="178"/>
        <v>-0.44096717133862984</v>
      </c>
      <c r="BX102" s="401">
        <f t="shared" si="178"/>
        <v>-0.34844253249789592</v>
      </c>
      <c r="BY102" s="401">
        <f t="shared" si="178"/>
        <v>-0.21329099765469972</v>
      </c>
      <c r="CA102" s="402">
        <f t="shared" si="173"/>
        <v>-0.24178445592854769</v>
      </c>
      <c r="CC102" s="401">
        <f t="shared" si="174"/>
        <v>-0.11645669131800231</v>
      </c>
      <c r="CE102" s="403">
        <v>283630</v>
      </c>
      <c r="CF102" s="361"/>
      <c r="CG102" s="387">
        <f t="shared" si="175"/>
        <v>0.35242592421639529</v>
      </c>
      <c r="CK102" s="404"/>
      <c r="CL102" s="405">
        <v>9871</v>
      </c>
      <c r="CM102" s="406">
        <v>104.8</v>
      </c>
      <c r="CN102" s="405">
        <v>10930</v>
      </c>
      <c r="CO102" s="406">
        <v>104.8</v>
      </c>
      <c r="CP102" s="405">
        <v>9840</v>
      </c>
      <c r="CQ102" s="406">
        <v>104.8</v>
      </c>
      <c r="CR102" s="405">
        <v>12326</v>
      </c>
      <c r="CS102" s="406">
        <v>104.8</v>
      </c>
      <c r="CT102" s="405">
        <v>16045</v>
      </c>
      <c r="CU102" s="406">
        <v>104.8</v>
      </c>
      <c r="CV102" s="405">
        <v>17219</v>
      </c>
      <c r="CW102" s="406">
        <v>104.8</v>
      </c>
      <c r="CX102" s="405">
        <v>13509</v>
      </c>
      <c r="CY102" s="406">
        <v>104.8</v>
      </c>
      <c r="CZ102" s="405">
        <v>12842</v>
      </c>
      <c r="DA102" s="406">
        <v>104.8</v>
      </c>
      <c r="DB102" s="405">
        <v>11068</v>
      </c>
      <c r="DC102" s="406">
        <v>104.8</v>
      </c>
      <c r="DD102" s="405">
        <v>14900</v>
      </c>
      <c r="DE102" s="406">
        <v>104.8</v>
      </c>
      <c r="DF102" s="405">
        <v>12823</v>
      </c>
      <c r="DG102" s="406">
        <v>104.8</v>
      </c>
      <c r="DH102" s="405">
        <v>9908</v>
      </c>
      <c r="DI102" s="406">
        <v>104.8</v>
      </c>
      <c r="DJ102" s="405">
        <v>8696</v>
      </c>
      <c r="DK102" s="406">
        <v>104.8</v>
      </c>
      <c r="DL102" s="405">
        <v>9919</v>
      </c>
      <c r="DM102" s="406">
        <v>104.8</v>
      </c>
      <c r="DN102" s="405">
        <v>7925</v>
      </c>
      <c r="DO102" s="406">
        <v>104.8</v>
      </c>
      <c r="DP102" s="405">
        <v>9930</v>
      </c>
      <c r="DQ102" s="406">
        <v>104.8</v>
      </c>
      <c r="DR102" s="405">
        <v>13745</v>
      </c>
      <c r="DS102" s="406">
        <v>104.8</v>
      </c>
      <c r="DT102" s="405">
        <v>18659</v>
      </c>
      <c r="DU102" s="406">
        <v>104.8</v>
      </c>
      <c r="DV102" s="405">
        <v>10403</v>
      </c>
      <c r="DW102" s="406">
        <v>104.8</v>
      </c>
      <c r="DX102" s="405">
        <v>11859</v>
      </c>
      <c r="DY102" s="406">
        <v>104.8</v>
      </c>
      <c r="DZ102" s="405">
        <v>11905</v>
      </c>
      <c r="EA102" s="406">
        <v>104.8</v>
      </c>
      <c r="EB102" s="405">
        <v>13342</v>
      </c>
      <c r="EC102" s="406">
        <v>104.8</v>
      </c>
      <c r="ED102" s="405">
        <v>10693</v>
      </c>
      <c r="EE102" s="406">
        <v>104.8</v>
      </c>
      <c r="EF102" s="405">
        <v>11086</v>
      </c>
      <c r="EG102" s="406">
        <v>104.8</v>
      </c>
      <c r="EH102" s="405">
        <v>8132</v>
      </c>
      <c r="EI102" s="406">
        <v>104.8</v>
      </c>
      <c r="EJ102" s="405">
        <v>8758</v>
      </c>
      <c r="EK102" s="406">
        <v>104.8</v>
      </c>
      <c r="EL102" s="405">
        <v>8770</v>
      </c>
      <c r="EM102" s="406">
        <v>104.8</v>
      </c>
      <c r="EN102" s="405">
        <v>7273</v>
      </c>
      <c r="EO102" s="406">
        <v>104.8</v>
      </c>
      <c r="EP102" s="405">
        <v>12599</v>
      </c>
      <c r="EQ102" s="406">
        <v>104.8</v>
      </c>
      <c r="ER102" s="405">
        <v>11528</v>
      </c>
      <c r="ES102" s="406">
        <v>104.8</v>
      </c>
      <c r="ET102" s="405">
        <v>7139</v>
      </c>
      <c r="EU102" s="406">
        <v>100</v>
      </c>
      <c r="EV102" s="405">
        <v>9325</v>
      </c>
      <c r="EW102" s="406">
        <v>100</v>
      </c>
      <c r="EX102" s="405">
        <v>6961</v>
      </c>
      <c r="EY102" s="406">
        <v>100</v>
      </c>
      <c r="EZ102" s="405">
        <v>7117</v>
      </c>
      <c r="FA102" s="406">
        <v>100</v>
      </c>
      <c r="FB102" s="405">
        <v>6648</v>
      </c>
      <c r="FC102" s="406">
        <v>100</v>
      </c>
      <c r="FD102" s="405">
        <v>8322</v>
      </c>
      <c r="FE102" s="406">
        <v>100</v>
      </c>
    </row>
    <row r="103" spans="2:161">
      <c r="B103" s="361">
        <f t="shared" si="176"/>
        <v>30</v>
      </c>
      <c r="C103" s="389" t="s">
        <v>2024</v>
      </c>
      <c r="D103" s="396" t="s">
        <v>3547</v>
      </c>
      <c r="E103" s="397"/>
      <c r="F103" s="398">
        <f t="shared" si="131"/>
        <v>12222.337125129265</v>
      </c>
      <c r="G103" s="398">
        <f t="shared" si="132"/>
        <v>10210</v>
      </c>
      <c r="H103" s="398">
        <f t="shared" si="133"/>
        <v>8903</v>
      </c>
      <c r="I103" s="398">
        <f t="shared" si="134"/>
        <v>12862</v>
      </c>
      <c r="J103" s="398">
        <f t="shared" si="135"/>
        <v>19242</v>
      </c>
      <c r="K103" s="398">
        <f t="shared" si="136"/>
        <v>16136.000000000002</v>
      </c>
      <c r="L103" s="398">
        <f t="shared" si="137"/>
        <v>15390</v>
      </c>
      <c r="M103" s="398">
        <f t="shared" si="138"/>
        <v>14888</v>
      </c>
      <c r="N103" s="398">
        <f t="shared" si="139"/>
        <v>11459</v>
      </c>
      <c r="O103" s="398">
        <f t="shared" si="140"/>
        <v>11269</v>
      </c>
      <c r="P103" s="398">
        <f t="shared" si="141"/>
        <v>9988</v>
      </c>
      <c r="Q103" s="398">
        <f t="shared" si="142"/>
        <v>9196</v>
      </c>
      <c r="R103" s="399"/>
      <c r="S103" s="398">
        <f t="shared" si="143"/>
        <v>151765.33712512927</v>
      </c>
      <c r="T103" s="399"/>
      <c r="U103" s="398">
        <f t="shared" si="144"/>
        <v>9015.5118924508788</v>
      </c>
      <c r="V103" s="398">
        <f t="shared" si="177"/>
        <v>8170.9999999999991</v>
      </c>
      <c r="W103" s="398">
        <f t="shared" si="146"/>
        <v>9335.0568769389865</v>
      </c>
      <c r="X103" s="398">
        <f t="shared" si="147"/>
        <v>9420</v>
      </c>
      <c r="Y103" s="398">
        <f t="shared" si="148"/>
        <v>13881</v>
      </c>
      <c r="Z103" s="398">
        <f t="shared" si="149"/>
        <v>13518</v>
      </c>
      <c r="AA103" s="398">
        <f t="shared" si="150"/>
        <v>13797.999999999998</v>
      </c>
      <c r="AB103" s="398">
        <f t="shared" si="151"/>
        <v>12043</v>
      </c>
      <c r="AC103" s="398">
        <f t="shared" si="152"/>
        <v>12628</v>
      </c>
      <c r="AD103" s="398">
        <f t="shared" si="153"/>
        <v>11605</v>
      </c>
      <c r="AE103" s="398">
        <f t="shared" si="154"/>
        <v>9459</v>
      </c>
      <c r="AF103" s="398">
        <f t="shared" si="155"/>
        <v>8980</v>
      </c>
      <c r="AG103" s="399"/>
      <c r="AH103" s="398">
        <f t="shared" si="156"/>
        <v>131853.56876938988</v>
      </c>
      <c r="AI103" s="399"/>
      <c r="AJ103" s="398">
        <f t="shared" si="157"/>
        <v>9918</v>
      </c>
      <c r="AK103" s="398">
        <f t="shared" si="158"/>
        <v>8097</v>
      </c>
      <c r="AL103" s="398">
        <f t="shared" si="159"/>
        <v>10997</v>
      </c>
      <c r="AM103" s="398">
        <f t="shared" si="160"/>
        <v>9217</v>
      </c>
      <c r="AN103" s="398">
        <f t="shared" si="161"/>
        <v>14179</v>
      </c>
      <c r="AO103" s="398">
        <f t="shared" si="162"/>
        <v>13755.000000000002</v>
      </c>
      <c r="AP103" s="398">
        <f t="shared" si="163"/>
        <v>7564</v>
      </c>
      <c r="AQ103" s="398">
        <f t="shared" si="164"/>
        <v>10088.934850051706</v>
      </c>
      <c r="AR103" s="398">
        <f t="shared" si="165"/>
        <v>7361</v>
      </c>
      <c r="AS103" s="398">
        <f t="shared" si="166"/>
        <v>6945.9999999999991</v>
      </c>
      <c r="AT103" s="398">
        <f t="shared" si="167"/>
        <v>8317</v>
      </c>
      <c r="AU103" s="398">
        <f t="shared" si="168"/>
        <v>7923.9999999999991</v>
      </c>
      <c r="AV103" s="399"/>
      <c r="AW103" s="398">
        <f t="shared" si="169"/>
        <v>114363.93485005171</v>
      </c>
      <c r="AX103" s="400"/>
      <c r="AY103" s="401">
        <f t="shared" si="180"/>
        <v>-0.26237414332853876</v>
      </c>
      <c r="AZ103" s="401">
        <f t="shared" si="180"/>
        <v>-0.19970617042115582</v>
      </c>
      <c r="BA103" s="401">
        <f t="shared" si="180"/>
        <v>4.8529358299335787E-2</v>
      </c>
      <c r="BB103" s="401">
        <f t="shared" si="179"/>
        <v>-0.26761001399471313</v>
      </c>
      <c r="BC103" s="401">
        <f t="shared" si="179"/>
        <v>-0.27860929217337077</v>
      </c>
      <c r="BD103" s="401">
        <f t="shared" si="179"/>
        <v>-0.16224590976698075</v>
      </c>
      <c r="BE103" s="401">
        <f t="shared" si="179"/>
        <v>-0.10344379467186497</v>
      </c>
      <c r="BF103" s="401">
        <f t="shared" si="179"/>
        <v>-0.19109349811929072</v>
      </c>
      <c r="BG103" s="401">
        <f t="shared" si="179"/>
        <v>0.10201588271227856</v>
      </c>
      <c r="BH103" s="401">
        <f t="shared" si="179"/>
        <v>2.9816310231608838E-2</v>
      </c>
      <c r="BI103" s="401">
        <f t="shared" si="179"/>
        <v>-5.2963556267521028E-2</v>
      </c>
      <c r="BJ103" s="401">
        <f t="shared" si="179"/>
        <v>-2.3488473249238799E-2</v>
      </c>
      <c r="BL103" s="402">
        <f t="shared" si="171"/>
        <v>-0.1312010287258302</v>
      </c>
      <c r="BN103" s="401">
        <f t="shared" si="178"/>
        <v>0.10010392291810051</v>
      </c>
      <c r="BO103" s="401">
        <f t="shared" si="178"/>
        <v>-9.0564190429566881E-3</v>
      </c>
      <c r="BP103" s="401">
        <f t="shared" si="178"/>
        <v>0.17803245818101252</v>
      </c>
      <c r="BQ103" s="401">
        <f t="shared" si="178"/>
        <v>-2.1549893842887472E-2</v>
      </c>
      <c r="BR103" s="401">
        <f t="shared" si="178"/>
        <v>2.1468193934154601E-2</v>
      </c>
      <c r="BS103" s="401">
        <f t="shared" si="178"/>
        <v>1.7532179316467066E-2</v>
      </c>
      <c r="BT103" s="401">
        <f t="shared" si="178"/>
        <v>-0.45180460936367584</v>
      </c>
      <c r="BU103" s="401">
        <f t="shared" si="178"/>
        <v>-0.16225734035940328</v>
      </c>
      <c r="BV103" s="401">
        <f t="shared" si="178"/>
        <v>-0.4170890085524232</v>
      </c>
      <c r="BW103" s="401">
        <f t="shared" si="178"/>
        <v>-0.4014648858250755</v>
      </c>
      <c r="BX103" s="401">
        <f t="shared" si="178"/>
        <v>-0.12073157839095042</v>
      </c>
      <c r="BY103" s="401">
        <f t="shared" si="178"/>
        <v>-0.11759465478841881</v>
      </c>
      <c r="CA103" s="402">
        <f t="shared" si="173"/>
        <v>-0.13264437271263629</v>
      </c>
      <c r="CC103" s="401">
        <f t="shared" si="174"/>
        <v>-0.35167882223538371</v>
      </c>
      <c r="CE103" s="403">
        <v>246636</v>
      </c>
      <c r="CF103" s="361"/>
      <c r="CG103" s="387">
        <f t="shared" si="175"/>
        <v>0.46369522231163213</v>
      </c>
      <c r="CK103" s="404"/>
      <c r="CL103" s="405">
        <v>11819</v>
      </c>
      <c r="CM103" s="406">
        <v>96.7</v>
      </c>
      <c r="CN103" s="405">
        <v>10210</v>
      </c>
      <c r="CO103" s="406">
        <v>100</v>
      </c>
      <c r="CP103" s="405">
        <v>8903</v>
      </c>
      <c r="CQ103" s="406">
        <v>100</v>
      </c>
      <c r="CR103" s="405">
        <v>12862</v>
      </c>
      <c r="CS103" s="406">
        <v>100</v>
      </c>
      <c r="CT103" s="405">
        <v>19242</v>
      </c>
      <c r="CU103" s="406">
        <v>100</v>
      </c>
      <c r="CV103" s="405">
        <v>16136</v>
      </c>
      <c r="CW103" s="406">
        <v>100</v>
      </c>
      <c r="CX103" s="405">
        <v>15390</v>
      </c>
      <c r="CY103" s="406">
        <v>100</v>
      </c>
      <c r="CZ103" s="405">
        <v>14888</v>
      </c>
      <c r="DA103" s="406">
        <v>100</v>
      </c>
      <c r="DB103" s="405">
        <v>11459</v>
      </c>
      <c r="DC103" s="406">
        <v>100</v>
      </c>
      <c r="DD103" s="405">
        <v>11269</v>
      </c>
      <c r="DE103" s="406">
        <v>100</v>
      </c>
      <c r="DF103" s="405">
        <v>9988</v>
      </c>
      <c r="DG103" s="406">
        <v>100</v>
      </c>
      <c r="DH103" s="405">
        <v>9196</v>
      </c>
      <c r="DI103" s="406">
        <v>100</v>
      </c>
      <c r="DJ103" s="405">
        <v>8718</v>
      </c>
      <c r="DK103" s="406">
        <v>96.7</v>
      </c>
      <c r="DL103" s="405">
        <v>8171</v>
      </c>
      <c r="DM103" s="406">
        <v>100</v>
      </c>
      <c r="DN103" s="405">
        <v>9027</v>
      </c>
      <c r="DO103" s="406">
        <v>96.7</v>
      </c>
      <c r="DP103" s="405">
        <v>9420</v>
      </c>
      <c r="DQ103" s="406">
        <v>100</v>
      </c>
      <c r="DR103" s="405">
        <v>13881</v>
      </c>
      <c r="DS103" s="406">
        <v>100</v>
      </c>
      <c r="DT103" s="405">
        <v>13518</v>
      </c>
      <c r="DU103" s="406">
        <v>100</v>
      </c>
      <c r="DV103" s="405">
        <v>13798</v>
      </c>
      <c r="DW103" s="406">
        <v>100</v>
      </c>
      <c r="DX103" s="405">
        <v>12043</v>
      </c>
      <c r="DY103" s="406">
        <v>100</v>
      </c>
      <c r="DZ103" s="405">
        <v>12628</v>
      </c>
      <c r="EA103" s="406">
        <v>100</v>
      </c>
      <c r="EB103" s="405">
        <v>11605</v>
      </c>
      <c r="EC103" s="406">
        <v>100</v>
      </c>
      <c r="ED103" s="405">
        <v>9459</v>
      </c>
      <c r="EE103" s="406">
        <v>100</v>
      </c>
      <c r="EF103" s="405">
        <v>8980</v>
      </c>
      <c r="EG103" s="406">
        <v>100</v>
      </c>
      <c r="EH103" s="405">
        <v>9918</v>
      </c>
      <c r="EI103" s="406">
        <v>100</v>
      </c>
      <c r="EJ103" s="405">
        <v>8097</v>
      </c>
      <c r="EK103" s="406">
        <v>100</v>
      </c>
      <c r="EL103" s="405">
        <v>10997</v>
      </c>
      <c r="EM103" s="406">
        <v>100</v>
      </c>
      <c r="EN103" s="405">
        <v>9217</v>
      </c>
      <c r="EO103" s="406">
        <v>100</v>
      </c>
      <c r="EP103" s="405">
        <v>14179</v>
      </c>
      <c r="EQ103" s="406">
        <v>100</v>
      </c>
      <c r="ER103" s="405">
        <v>13755</v>
      </c>
      <c r="ES103" s="406">
        <v>100</v>
      </c>
      <c r="ET103" s="405">
        <v>7564</v>
      </c>
      <c r="EU103" s="406">
        <v>100</v>
      </c>
      <c r="EV103" s="405">
        <v>9756</v>
      </c>
      <c r="EW103" s="406">
        <v>96.7</v>
      </c>
      <c r="EX103" s="405">
        <v>7361</v>
      </c>
      <c r="EY103" s="406">
        <v>100</v>
      </c>
      <c r="EZ103" s="405">
        <v>6946</v>
      </c>
      <c r="FA103" s="406">
        <v>100</v>
      </c>
      <c r="FB103" s="405">
        <v>8317</v>
      </c>
      <c r="FC103" s="406">
        <v>100</v>
      </c>
      <c r="FD103" s="405">
        <v>7924</v>
      </c>
      <c r="FE103" s="406">
        <v>100</v>
      </c>
    </row>
    <row r="104" spans="2:161">
      <c r="B104" s="361">
        <f t="shared" si="176"/>
        <v>31</v>
      </c>
      <c r="C104" s="389" t="s">
        <v>2024</v>
      </c>
      <c r="D104" s="396" t="s">
        <v>3548</v>
      </c>
      <c r="E104" s="397"/>
      <c r="F104" s="398">
        <f t="shared" si="131"/>
        <v>22968.314321926489</v>
      </c>
      <c r="G104" s="398">
        <f t="shared" si="132"/>
        <v>21417.892156862745</v>
      </c>
      <c r="H104" s="398">
        <f t="shared" si="133"/>
        <v>21174.904942965779</v>
      </c>
      <c r="I104" s="398">
        <f t="shared" si="134"/>
        <v>23411.764705882353</v>
      </c>
      <c r="J104" s="398">
        <f t="shared" si="135"/>
        <v>24017.281105990784</v>
      </c>
      <c r="K104" s="398">
        <f t="shared" si="136"/>
        <v>23743.467933491687</v>
      </c>
      <c r="L104" s="398">
        <f t="shared" si="137"/>
        <v>17202</v>
      </c>
      <c r="M104" s="398">
        <f t="shared" si="138"/>
        <v>16163</v>
      </c>
      <c r="N104" s="398">
        <f t="shared" si="139"/>
        <v>13944</v>
      </c>
      <c r="O104" s="398">
        <f t="shared" si="140"/>
        <v>17348</v>
      </c>
      <c r="P104" s="398">
        <f t="shared" si="141"/>
        <v>15330.000000000002</v>
      </c>
      <c r="Q104" s="398">
        <f t="shared" si="142"/>
        <v>12233</v>
      </c>
      <c r="R104" s="399"/>
      <c r="S104" s="398">
        <f t="shared" si="143"/>
        <v>228953.62516711984</v>
      </c>
      <c r="T104" s="399"/>
      <c r="U104" s="398">
        <f t="shared" si="144"/>
        <v>10538.986354775829</v>
      </c>
      <c r="V104" s="398">
        <f t="shared" si="177"/>
        <v>11892.918825561313</v>
      </c>
      <c r="W104" s="398">
        <f t="shared" si="146"/>
        <v>12507</v>
      </c>
      <c r="X104" s="398">
        <f t="shared" si="147"/>
        <v>14777.207392197124</v>
      </c>
      <c r="Y104" s="398">
        <f t="shared" si="148"/>
        <v>19548.254620123203</v>
      </c>
      <c r="Z104" s="398">
        <f t="shared" si="149"/>
        <v>23845.995893223819</v>
      </c>
      <c r="AA104" s="398">
        <f t="shared" si="150"/>
        <v>16717.659137577</v>
      </c>
      <c r="AB104" s="398">
        <f t="shared" si="151"/>
        <v>17065</v>
      </c>
      <c r="AC104" s="398">
        <f t="shared" si="152"/>
        <v>16745</v>
      </c>
      <c r="AD104" s="398">
        <f t="shared" si="153"/>
        <v>19496</v>
      </c>
      <c r="AE104" s="398">
        <f t="shared" si="154"/>
        <v>13022</v>
      </c>
      <c r="AF104" s="398">
        <f t="shared" si="155"/>
        <v>12494</v>
      </c>
      <c r="AG104" s="399"/>
      <c r="AH104" s="398">
        <f t="shared" si="156"/>
        <v>188650.02222345828</v>
      </c>
      <c r="AI104" s="399"/>
      <c r="AJ104" s="398">
        <f t="shared" si="157"/>
        <v>11221</v>
      </c>
      <c r="AK104" s="398">
        <f t="shared" si="158"/>
        <v>12808.000000000002</v>
      </c>
      <c r="AL104" s="398">
        <f t="shared" si="159"/>
        <v>12741</v>
      </c>
      <c r="AM104" s="398">
        <f t="shared" si="160"/>
        <v>11108</v>
      </c>
      <c r="AN104" s="398">
        <f t="shared" si="161"/>
        <v>19427</v>
      </c>
      <c r="AO104" s="398">
        <f t="shared" si="162"/>
        <v>21730</v>
      </c>
      <c r="AP104" s="398">
        <f t="shared" si="163"/>
        <v>15008.000000000002</v>
      </c>
      <c r="AQ104" s="398">
        <f t="shared" si="164"/>
        <v>18448</v>
      </c>
      <c r="AR104" s="398">
        <f t="shared" si="165"/>
        <v>13377.000000000002</v>
      </c>
      <c r="AS104" s="398">
        <f t="shared" si="166"/>
        <v>18848.996832101373</v>
      </c>
      <c r="AT104" s="398">
        <f t="shared" si="167"/>
        <v>15965.255157437568</v>
      </c>
      <c r="AU104" s="398">
        <f t="shared" si="168"/>
        <v>18744.45617740232</v>
      </c>
      <c r="AV104" s="399"/>
      <c r="AW104" s="398">
        <f t="shared" si="169"/>
        <v>189426.70816694127</v>
      </c>
      <c r="AX104" s="400"/>
      <c r="AY104" s="401">
        <f t="shared" si="180"/>
        <v>-0.54115107416851738</v>
      </c>
      <c r="AZ104" s="401">
        <f t="shared" si="180"/>
        <v>-0.44472038898792515</v>
      </c>
      <c r="BA104" s="401">
        <f t="shared" si="180"/>
        <v>-0.40934799784521458</v>
      </c>
      <c r="BB104" s="401">
        <f t="shared" si="179"/>
        <v>-0.36881274957951982</v>
      </c>
      <c r="BC104" s="401">
        <f t="shared" si="179"/>
        <v>-0.18607545400935671</v>
      </c>
      <c r="BD104" s="401">
        <f t="shared" si="179"/>
        <v>4.3181543664693204E-3</v>
      </c>
      <c r="BE104" s="401">
        <f t="shared" si="179"/>
        <v>-2.8156078503836741E-2</v>
      </c>
      <c r="BF104" s="401">
        <f t="shared" si="179"/>
        <v>5.5806471570871742E-2</v>
      </c>
      <c r="BG104" s="401">
        <f t="shared" si="179"/>
        <v>0.20087492828456685</v>
      </c>
      <c r="BH104" s="401">
        <f t="shared" si="179"/>
        <v>0.12381830758588887</v>
      </c>
      <c r="BI104" s="401">
        <f t="shared" si="179"/>
        <v>-0.15055446836268765</v>
      </c>
      <c r="BJ104" s="401">
        <f t="shared" si="179"/>
        <v>2.1335731218834302E-2</v>
      </c>
      <c r="BL104" s="402">
        <f t="shared" si="171"/>
        <v>-0.17603391479057301</v>
      </c>
      <c r="BN104" s="401">
        <f t="shared" si="178"/>
        <v>6.4713400536391366E-2</v>
      </c>
      <c r="BO104" s="401">
        <f t="shared" si="178"/>
        <v>7.6943363345919336E-2</v>
      </c>
      <c r="BP104" s="401">
        <f t="shared" si="178"/>
        <v>1.870952266730631E-2</v>
      </c>
      <c r="BQ104" s="401">
        <f t="shared" si="178"/>
        <v>-0.24830181338150484</v>
      </c>
      <c r="BR104" s="401">
        <f t="shared" si="178"/>
        <v>-6.2028361344537925E-3</v>
      </c>
      <c r="BS104" s="401">
        <f t="shared" si="178"/>
        <v>-8.8735899423060344E-2</v>
      </c>
      <c r="BT104" s="401">
        <f t="shared" si="178"/>
        <v>-0.10226665847816721</v>
      </c>
      <c r="BU104" s="401">
        <f t="shared" si="178"/>
        <v>8.1043070612364487E-2</v>
      </c>
      <c r="BV104" s="401">
        <f t="shared" si="178"/>
        <v>-0.20113466706479535</v>
      </c>
      <c r="BW104" s="401">
        <f t="shared" si="178"/>
        <v>-3.3186457114209429E-2</v>
      </c>
      <c r="BX104" s="401">
        <f t="shared" si="178"/>
        <v>0.2260217445428942</v>
      </c>
      <c r="BY104" s="401">
        <f t="shared" si="178"/>
        <v>0.50027662697313269</v>
      </c>
      <c r="CA104" s="402">
        <f t="shared" si="173"/>
        <v>4.1170731618732732E-3</v>
      </c>
      <c r="CC104" s="401">
        <f t="shared" si="174"/>
        <v>-0.18389935305317123</v>
      </c>
      <c r="CE104" s="403">
        <v>297154</v>
      </c>
      <c r="CF104" s="361"/>
      <c r="CG104" s="387">
        <f t="shared" si="175"/>
        <v>0.63746982428956456</v>
      </c>
      <c r="CK104" s="404"/>
      <c r="CL104" s="405">
        <v>18122</v>
      </c>
      <c r="CM104" s="406">
        <v>78.900000000000006</v>
      </c>
      <c r="CN104" s="405">
        <v>17477</v>
      </c>
      <c r="CO104" s="406">
        <v>81.599999999999994</v>
      </c>
      <c r="CP104" s="405">
        <v>16707</v>
      </c>
      <c r="CQ104" s="406">
        <v>78.900000000000006</v>
      </c>
      <c r="CR104" s="405">
        <v>19104</v>
      </c>
      <c r="CS104" s="406">
        <v>81.599999999999994</v>
      </c>
      <c r="CT104" s="405">
        <v>20847</v>
      </c>
      <c r="CU104" s="406">
        <v>86.8</v>
      </c>
      <c r="CV104" s="405">
        <v>19992</v>
      </c>
      <c r="CW104" s="406">
        <v>84.2</v>
      </c>
      <c r="CX104" s="405">
        <v>17202</v>
      </c>
      <c r="CY104" s="406">
        <v>100</v>
      </c>
      <c r="CZ104" s="405">
        <v>16163</v>
      </c>
      <c r="DA104" s="406">
        <v>100</v>
      </c>
      <c r="DB104" s="405">
        <v>13944</v>
      </c>
      <c r="DC104" s="406">
        <v>100</v>
      </c>
      <c r="DD104" s="405">
        <v>17348</v>
      </c>
      <c r="DE104" s="406">
        <v>100</v>
      </c>
      <c r="DF104" s="405">
        <v>15330</v>
      </c>
      <c r="DG104" s="406">
        <v>100</v>
      </c>
      <c r="DH104" s="405">
        <v>12233</v>
      </c>
      <c r="DI104" s="406">
        <v>100</v>
      </c>
      <c r="DJ104" s="405">
        <v>10813</v>
      </c>
      <c r="DK104" s="406">
        <v>102.6</v>
      </c>
      <c r="DL104" s="405">
        <v>13772</v>
      </c>
      <c r="DM104" s="406">
        <v>115.8</v>
      </c>
      <c r="DN104" s="405">
        <v>12507</v>
      </c>
      <c r="DO104" s="406">
        <v>100</v>
      </c>
      <c r="DP104" s="405">
        <v>14393</v>
      </c>
      <c r="DQ104" s="406">
        <v>97.4</v>
      </c>
      <c r="DR104" s="405">
        <v>19040</v>
      </c>
      <c r="DS104" s="406">
        <v>97.4</v>
      </c>
      <c r="DT104" s="405">
        <v>23226</v>
      </c>
      <c r="DU104" s="406">
        <v>97.4</v>
      </c>
      <c r="DV104" s="405">
        <v>16283</v>
      </c>
      <c r="DW104" s="406">
        <v>97.4</v>
      </c>
      <c r="DX104" s="405">
        <v>17065</v>
      </c>
      <c r="DY104" s="406">
        <v>100</v>
      </c>
      <c r="DZ104" s="405">
        <v>16745</v>
      </c>
      <c r="EA104" s="406">
        <v>100</v>
      </c>
      <c r="EB104" s="405">
        <v>19496</v>
      </c>
      <c r="EC104" s="406">
        <v>100</v>
      </c>
      <c r="ED104" s="405">
        <v>13022</v>
      </c>
      <c r="EE104" s="406">
        <v>100</v>
      </c>
      <c r="EF104" s="405">
        <v>12494</v>
      </c>
      <c r="EG104" s="406">
        <v>100</v>
      </c>
      <c r="EH104" s="405">
        <v>11221</v>
      </c>
      <c r="EI104" s="406">
        <v>100</v>
      </c>
      <c r="EJ104" s="405">
        <v>12808</v>
      </c>
      <c r="EK104" s="406">
        <v>100</v>
      </c>
      <c r="EL104" s="405">
        <v>12741</v>
      </c>
      <c r="EM104" s="406">
        <v>100</v>
      </c>
      <c r="EN104" s="405">
        <v>11108</v>
      </c>
      <c r="EO104" s="406">
        <v>100</v>
      </c>
      <c r="EP104" s="405">
        <v>19427</v>
      </c>
      <c r="EQ104" s="406">
        <v>100</v>
      </c>
      <c r="ER104" s="405">
        <v>21730</v>
      </c>
      <c r="ES104" s="406">
        <v>100</v>
      </c>
      <c r="ET104" s="405">
        <v>15008</v>
      </c>
      <c r="EU104" s="406">
        <v>100</v>
      </c>
      <c r="EV104" s="405">
        <v>18448</v>
      </c>
      <c r="EW104" s="406">
        <v>100</v>
      </c>
      <c r="EX104" s="405">
        <v>13377</v>
      </c>
      <c r="EY104" s="406">
        <v>100</v>
      </c>
      <c r="EZ104" s="405">
        <v>17850</v>
      </c>
      <c r="FA104" s="406">
        <v>94.7</v>
      </c>
      <c r="FB104" s="405">
        <v>14704</v>
      </c>
      <c r="FC104" s="406">
        <v>92.1</v>
      </c>
      <c r="FD104" s="405">
        <v>17751</v>
      </c>
      <c r="FE104" s="406">
        <v>94.7</v>
      </c>
    </row>
    <row r="105" spans="2:161" ht="15" thickBot="1">
      <c r="B105" s="361">
        <f t="shared" si="176"/>
        <v>32</v>
      </c>
      <c r="C105" s="389" t="s">
        <v>2024</v>
      </c>
      <c r="D105" s="396" t="s">
        <v>3549</v>
      </c>
      <c r="E105" s="397"/>
      <c r="F105" s="398">
        <f t="shared" si="131"/>
        <v>42629.822732012508</v>
      </c>
      <c r="G105" s="398">
        <f t="shared" si="132"/>
        <v>41966.292134831463</v>
      </c>
      <c r="H105" s="398">
        <f t="shared" si="133"/>
        <v>33861.375661375663</v>
      </c>
      <c r="I105" s="398">
        <f t="shared" si="134"/>
        <v>41189.159292035394</v>
      </c>
      <c r="J105" s="398">
        <f t="shared" si="135"/>
        <v>45962.446351931329</v>
      </c>
      <c r="K105" s="398">
        <f t="shared" si="136"/>
        <v>42322.713257965057</v>
      </c>
      <c r="L105" s="398">
        <f t="shared" si="137"/>
        <v>46285.71428571429</v>
      </c>
      <c r="M105" s="398">
        <f t="shared" si="138"/>
        <v>39333.333333333328</v>
      </c>
      <c r="N105" s="398">
        <f t="shared" si="139"/>
        <v>28871.53134635149</v>
      </c>
      <c r="O105" s="398">
        <f t="shared" si="140"/>
        <v>33897.225077081188</v>
      </c>
      <c r="P105" s="398">
        <f t="shared" si="141"/>
        <v>38275.436793422406</v>
      </c>
      <c r="Q105" s="398">
        <f t="shared" si="142"/>
        <v>28716.34121274409</v>
      </c>
      <c r="R105" s="399"/>
      <c r="S105" s="398">
        <f t="shared" si="143"/>
        <v>463311.39147879812</v>
      </c>
      <c r="T105" s="399"/>
      <c r="U105" s="398">
        <f t="shared" si="144"/>
        <v>39648.988764044938</v>
      </c>
      <c r="V105" s="398">
        <f t="shared" si="177"/>
        <v>31175.74511819116</v>
      </c>
      <c r="W105" s="398">
        <f t="shared" si="146"/>
        <v>25968.139773895171</v>
      </c>
      <c r="X105" s="398">
        <f t="shared" si="147"/>
        <v>29495.375128468651</v>
      </c>
      <c r="Y105" s="398">
        <f t="shared" si="148"/>
        <v>37265.159301130523</v>
      </c>
      <c r="Z105" s="398">
        <f t="shared" si="149"/>
        <v>37168.925964546397</v>
      </c>
      <c r="AA105" s="398">
        <f t="shared" si="150"/>
        <v>36847.87018255578</v>
      </c>
      <c r="AB105" s="398">
        <f t="shared" si="151"/>
        <v>32886.40973630832</v>
      </c>
      <c r="AC105" s="398">
        <f t="shared" si="152"/>
        <v>27768.756423432682</v>
      </c>
      <c r="AD105" s="398">
        <f t="shared" si="153"/>
        <v>30779.033915724562</v>
      </c>
      <c r="AE105" s="398">
        <f t="shared" si="154"/>
        <v>32807.810894141832</v>
      </c>
      <c r="AF105" s="398">
        <f t="shared" si="155"/>
        <v>28327.852004110999</v>
      </c>
      <c r="AG105" s="399"/>
      <c r="AH105" s="398">
        <f t="shared" si="156"/>
        <v>390140.06720655097</v>
      </c>
      <c r="AI105" s="399"/>
      <c r="AJ105" s="398">
        <f t="shared" si="157"/>
        <v>30338.129496402878</v>
      </c>
      <c r="AK105" s="398">
        <f t="shared" si="158"/>
        <v>21509.763617677287</v>
      </c>
      <c r="AL105" s="398">
        <f t="shared" si="159"/>
        <v>19530.425963488844</v>
      </c>
      <c r="AM105" s="398">
        <f t="shared" si="160"/>
        <v>14171.634121274408</v>
      </c>
      <c r="AN105" s="398">
        <f t="shared" si="161"/>
        <v>18515.212981744422</v>
      </c>
      <c r="AO105" s="398">
        <f t="shared" si="162"/>
        <v>26813.387423935092</v>
      </c>
      <c r="AP105" s="398">
        <f t="shared" si="163"/>
        <v>17146</v>
      </c>
      <c r="AQ105" s="398">
        <f t="shared" si="164"/>
        <v>12134</v>
      </c>
      <c r="AR105" s="398">
        <f t="shared" si="165"/>
        <v>9977</v>
      </c>
      <c r="AS105" s="398">
        <f t="shared" si="166"/>
        <v>10427</v>
      </c>
      <c r="AT105" s="398">
        <f t="shared" si="167"/>
        <v>11127</v>
      </c>
      <c r="AU105" s="398">
        <f t="shared" si="168"/>
        <v>8275</v>
      </c>
      <c r="AV105" s="399"/>
      <c r="AW105" s="398">
        <f t="shared" si="169"/>
        <v>199964.55360452292</v>
      </c>
      <c r="AX105" s="400"/>
      <c r="AY105" s="401">
        <f t="shared" si="180"/>
        <v>-6.992367729761019E-2</v>
      </c>
      <c r="AZ105" s="401">
        <f t="shared" si="180"/>
        <v>-0.25712414577804199</v>
      </c>
      <c r="BA105" s="401">
        <f t="shared" si="180"/>
        <v>-0.23310440681487124</v>
      </c>
      <c r="BB105" s="401">
        <f t="shared" si="179"/>
        <v>-0.2839044147674053</v>
      </c>
      <c r="BC105" s="401">
        <f t="shared" si="179"/>
        <v>-0.18922593858921846</v>
      </c>
      <c r="BD105" s="401">
        <f t="shared" si="179"/>
        <v>-0.12177355601011064</v>
      </c>
      <c r="BE105" s="401">
        <f t="shared" si="179"/>
        <v>-0.20390403926577025</v>
      </c>
      <c r="BF105" s="401">
        <f t="shared" si="179"/>
        <v>-0.16390483721250024</v>
      </c>
      <c r="BG105" s="401">
        <f t="shared" si="179"/>
        <v>-3.8195927666239519E-2</v>
      </c>
      <c r="BH105" s="401">
        <f t="shared" si="179"/>
        <v>-9.1989570068522153E-2</v>
      </c>
      <c r="BI105" s="401">
        <f t="shared" si="179"/>
        <v>-0.1428494710273347</v>
      </c>
      <c r="BJ105" s="401">
        <f t="shared" si="179"/>
        <v>-1.3528506495830414E-2</v>
      </c>
      <c r="BL105" s="402">
        <f t="shared" si="171"/>
        <v>-0.15793120052304085</v>
      </c>
      <c r="BN105" s="401">
        <f t="shared" si="178"/>
        <v>-0.23483220021201312</v>
      </c>
      <c r="BO105" s="401">
        <f t="shared" si="178"/>
        <v>-0.31004813081031185</v>
      </c>
      <c r="BP105" s="401">
        <f t="shared" si="178"/>
        <v>-0.24790816232735804</v>
      </c>
      <c r="BQ105" s="401">
        <f t="shared" si="178"/>
        <v>-0.51953029722289978</v>
      </c>
      <c r="BR105" s="401">
        <f t="shared" si="178"/>
        <v>-0.50314950133105374</v>
      </c>
      <c r="BS105" s="401">
        <f t="shared" si="178"/>
        <v>-0.27860741928590949</v>
      </c>
      <c r="BT105" s="401">
        <f t="shared" si="178"/>
        <v>-0.53468138280303867</v>
      </c>
      <c r="BU105" s="401">
        <f t="shared" si="178"/>
        <v>-0.63103299821131198</v>
      </c>
      <c r="BV105" s="401">
        <f t="shared" si="178"/>
        <v>-0.64071131426033534</v>
      </c>
      <c r="BW105" s="401">
        <f t="shared" si="178"/>
        <v>-0.66123043275010018</v>
      </c>
      <c r="BX105" s="401">
        <f t="shared" si="178"/>
        <v>-0.66084296096735795</v>
      </c>
      <c r="BY105" s="401">
        <f t="shared" si="178"/>
        <v>-0.70788466422377827</v>
      </c>
      <c r="CA105" s="402">
        <f t="shared" si="173"/>
        <v>-0.48745445440584256</v>
      </c>
      <c r="CC105" s="401">
        <f t="shared" si="174"/>
        <v>-0.80588706521207376</v>
      </c>
      <c r="CE105" s="403">
        <v>526378</v>
      </c>
      <c r="CF105" s="361"/>
      <c r="CG105" s="387">
        <f t="shared" si="175"/>
        <v>0.37988774911664797</v>
      </c>
      <c r="CK105" s="404"/>
      <c r="CL105" s="405">
        <v>40882</v>
      </c>
      <c r="CM105" s="406">
        <v>95.9</v>
      </c>
      <c r="CN105" s="405">
        <v>37350</v>
      </c>
      <c r="CO105" s="406">
        <v>89</v>
      </c>
      <c r="CP105" s="405">
        <v>31999</v>
      </c>
      <c r="CQ105" s="406">
        <v>94.5</v>
      </c>
      <c r="CR105" s="405">
        <v>37235</v>
      </c>
      <c r="CS105" s="406">
        <v>90.4</v>
      </c>
      <c r="CT105" s="405">
        <v>42837</v>
      </c>
      <c r="CU105" s="406">
        <v>93.2</v>
      </c>
      <c r="CV105" s="405">
        <v>41180</v>
      </c>
      <c r="CW105" s="406">
        <v>97.3</v>
      </c>
      <c r="CX105" s="405">
        <v>45036</v>
      </c>
      <c r="CY105" s="406">
        <v>97.3</v>
      </c>
      <c r="CZ105" s="405">
        <v>37170</v>
      </c>
      <c r="DA105" s="406">
        <v>94.5</v>
      </c>
      <c r="DB105" s="405">
        <v>28092</v>
      </c>
      <c r="DC105" s="406">
        <v>97.3</v>
      </c>
      <c r="DD105" s="405">
        <v>32982</v>
      </c>
      <c r="DE105" s="406">
        <v>97.3</v>
      </c>
      <c r="DF105" s="405">
        <v>37242</v>
      </c>
      <c r="DG105" s="406">
        <v>97.3</v>
      </c>
      <c r="DH105" s="405">
        <v>27941</v>
      </c>
      <c r="DI105" s="406">
        <v>97.3</v>
      </c>
      <c r="DJ105" s="405">
        <v>35287.599999999999</v>
      </c>
      <c r="DK105" s="406">
        <v>89</v>
      </c>
      <c r="DL105" s="405">
        <v>30334</v>
      </c>
      <c r="DM105" s="406">
        <v>97.3</v>
      </c>
      <c r="DN105" s="405">
        <v>25267</v>
      </c>
      <c r="DO105" s="406">
        <v>97.3</v>
      </c>
      <c r="DP105" s="405">
        <v>28699</v>
      </c>
      <c r="DQ105" s="406">
        <v>97.3</v>
      </c>
      <c r="DR105" s="405">
        <v>36259</v>
      </c>
      <c r="DS105" s="406">
        <v>97.3</v>
      </c>
      <c r="DT105" s="405">
        <v>35645</v>
      </c>
      <c r="DU105" s="406">
        <v>95.9</v>
      </c>
      <c r="DV105" s="405">
        <v>36332</v>
      </c>
      <c r="DW105" s="406">
        <v>98.6</v>
      </c>
      <c r="DX105" s="405">
        <v>32426</v>
      </c>
      <c r="DY105" s="406">
        <v>98.6</v>
      </c>
      <c r="DZ105" s="405">
        <v>27019</v>
      </c>
      <c r="EA105" s="406">
        <v>97.3</v>
      </c>
      <c r="EB105" s="405">
        <v>29948</v>
      </c>
      <c r="EC105" s="406">
        <v>97.3</v>
      </c>
      <c r="ED105" s="405">
        <v>31922</v>
      </c>
      <c r="EE105" s="406">
        <v>97.3</v>
      </c>
      <c r="EF105" s="405">
        <v>27563</v>
      </c>
      <c r="EG105" s="406">
        <v>97.3</v>
      </c>
      <c r="EH105" s="405">
        <v>29519</v>
      </c>
      <c r="EI105" s="406">
        <v>97.3</v>
      </c>
      <c r="EJ105" s="405">
        <v>20929</v>
      </c>
      <c r="EK105" s="406">
        <v>97.3</v>
      </c>
      <c r="EL105" s="405">
        <v>19257</v>
      </c>
      <c r="EM105" s="406">
        <v>98.6</v>
      </c>
      <c r="EN105" s="405">
        <v>13789</v>
      </c>
      <c r="EO105" s="406">
        <v>97.3</v>
      </c>
      <c r="EP105" s="405">
        <v>18256</v>
      </c>
      <c r="EQ105" s="406">
        <v>98.6</v>
      </c>
      <c r="ER105" s="405">
        <v>26438</v>
      </c>
      <c r="ES105" s="406">
        <v>98.6</v>
      </c>
      <c r="ET105" s="405">
        <v>17146</v>
      </c>
      <c r="EU105" s="406">
        <v>100</v>
      </c>
      <c r="EV105" s="405">
        <v>12134</v>
      </c>
      <c r="EW105" s="406">
        <v>100</v>
      </c>
      <c r="EX105" s="405">
        <v>9977</v>
      </c>
      <c r="EY105" s="406">
        <v>100</v>
      </c>
      <c r="EZ105" s="405">
        <v>10427</v>
      </c>
      <c r="FA105" s="406">
        <v>100</v>
      </c>
      <c r="FB105" s="405">
        <v>11127</v>
      </c>
      <c r="FC105" s="406">
        <v>100</v>
      </c>
      <c r="FD105" s="405">
        <v>8275</v>
      </c>
      <c r="FE105" s="406">
        <v>100</v>
      </c>
    </row>
    <row r="106" spans="2:161" ht="15" thickBot="1">
      <c r="D106" s="361"/>
      <c r="E106" s="361"/>
      <c r="F106" s="408">
        <f>SUM(F74:F105)</f>
        <v>448029.52878186398</v>
      </c>
      <c r="G106" s="408">
        <f t="shared" ref="G106:S106" si="181">SUM(G74:G105)</f>
        <v>468067.75580269948</v>
      </c>
      <c r="H106" s="408">
        <f t="shared" si="181"/>
        <v>413625.24400520045</v>
      </c>
      <c r="I106" s="408">
        <f t="shared" si="181"/>
        <v>517047.1005884441</v>
      </c>
      <c r="J106" s="408">
        <f t="shared" si="181"/>
        <v>644163.17365840648</v>
      </c>
      <c r="K106" s="408">
        <f t="shared" si="181"/>
        <v>581541.9670500647</v>
      </c>
      <c r="L106" s="408">
        <f t="shared" si="181"/>
        <v>517060.27729592589</v>
      </c>
      <c r="M106" s="408">
        <f t="shared" si="181"/>
        <v>488950.06165850232</v>
      </c>
      <c r="N106" s="408">
        <f t="shared" si="181"/>
        <v>432128.03821045224</v>
      </c>
      <c r="O106" s="408">
        <f t="shared" si="181"/>
        <v>479402.66333166981</v>
      </c>
      <c r="P106" s="408">
        <f t="shared" si="181"/>
        <v>480987.02041026298</v>
      </c>
      <c r="Q106" s="408">
        <f t="shared" si="181"/>
        <v>365192.31410881819</v>
      </c>
      <c r="R106" s="361"/>
      <c r="S106" s="408">
        <f t="shared" si="181"/>
        <v>5836195.1449023103</v>
      </c>
      <c r="T106" s="361"/>
      <c r="U106" s="408">
        <f t="shared" ref="U106:AF106" si="182">SUM(U74:U105)</f>
        <v>368104.13822570723</v>
      </c>
      <c r="V106" s="408">
        <f t="shared" si="182"/>
        <v>394128.86830646585</v>
      </c>
      <c r="W106" s="408">
        <f t="shared" si="182"/>
        <v>351338.55526705313</v>
      </c>
      <c r="X106" s="408">
        <f t="shared" si="182"/>
        <v>374408.76932199718</v>
      </c>
      <c r="Y106" s="408">
        <f t="shared" si="182"/>
        <v>507407.30303781183</v>
      </c>
      <c r="Z106" s="408">
        <f t="shared" si="182"/>
        <v>534227.91016241605</v>
      </c>
      <c r="AA106" s="408">
        <f t="shared" si="182"/>
        <v>417858.87922739936</v>
      </c>
      <c r="AB106" s="408">
        <f t="shared" si="182"/>
        <v>434644.66906252719</v>
      </c>
      <c r="AC106" s="408">
        <f t="shared" si="182"/>
        <v>401429.94140155334</v>
      </c>
      <c r="AD106" s="408">
        <f t="shared" si="182"/>
        <v>446480.90589506016</v>
      </c>
      <c r="AE106" s="408">
        <f t="shared" si="182"/>
        <v>397809.54347275331</v>
      </c>
      <c r="AF106" s="408">
        <f t="shared" si="182"/>
        <v>365229.55085832166</v>
      </c>
      <c r="AG106" s="361"/>
      <c r="AH106" s="408">
        <f>SUM(AH74:AH105)</f>
        <v>4993069.0342390668</v>
      </c>
      <c r="AI106" s="361"/>
      <c r="AJ106" s="408">
        <f t="shared" ref="AJ106:AU106" si="183">SUM(AJ74:AJ105)</f>
        <v>368831.90490650653</v>
      </c>
      <c r="AK106" s="408">
        <f t="shared" si="183"/>
        <v>339659.68950100633</v>
      </c>
      <c r="AL106" s="408">
        <f t="shared" si="183"/>
        <v>367331.80618136993</v>
      </c>
      <c r="AM106" s="408">
        <f t="shared" si="183"/>
        <v>278691.76616768172</v>
      </c>
      <c r="AN106" s="408">
        <f t="shared" si="183"/>
        <v>434181.27109952184</v>
      </c>
      <c r="AO106" s="408">
        <f t="shared" si="183"/>
        <v>437808.91903256776</v>
      </c>
      <c r="AP106" s="408">
        <f t="shared" si="183"/>
        <v>312152.95976019354</v>
      </c>
      <c r="AQ106" s="408">
        <f t="shared" si="183"/>
        <v>352420.95017819182</v>
      </c>
      <c r="AR106" s="408">
        <f t="shared" si="183"/>
        <v>289075.36528275482</v>
      </c>
      <c r="AS106" s="408">
        <f t="shared" si="183"/>
        <v>297759.89396565582</v>
      </c>
      <c r="AT106" s="408">
        <f t="shared" si="183"/>
        <v>337566.13708322996</v>
      </c>
      <c r="AU106" s="408">
        <f t="shared" si="183"/>
        <v>331522.32447934168</v>
      </c>
      <c r="AV106" s="361"/>
      <c r="AW106" s="408">
        <f>SUM(AW74:AW105)</f>
        <v>4147002.9876380209</v>
      </c>
      <c r="AX106" s="361"/>
      <c r="AY106" s="409">
        <f t="shared" si="180"/>
        <v>-0.17839313130423312</v>
      </c>
      <c r="AZ106" s="409">
        <f t="shared" si="180"/>
        <v>-0.15796620591699215</v>
      </c>
      <c r="BA106" s="409">
        <f t="shared" si="180"/>
        <v>-0.15058725172335999</v>
      </c>
      <c r="BB106" s="409">
        <f t="shared" si="179"/>
        <v>-0.27587105914357168</v>
      </c>
      <c r="BC106" s="409">
        <f t="shared" si="179"/>
        <v>-0.21230004479131395</v>
      </c>
      <c r="BD106" s="409">
        <f t="shared" si="179"/>
        <v>-8.1359660297010694E-2</v>
      </c>
      <c r="BE106" s="409">
        <f t="shared" si="179"/>
        <v>-0.19185654443872741</v>
      </c>
      <c r="BF106" s="409">
        <f t="shared" si="179"/>
        <v>-0.11106531495624124</v>
      </c>
      <c r="BG106" s="409">
        <f t="shared" si="179"/>
        <v>-7.1039354298849069E-2</v>
      </c>
      <c r="BH106" s="409">
        <f t="shared" si="179"/>
        <v>-6.8672454190837631E-2</v>
      </c>
      <c r="BI106" s="409">
        <f t="shared" si="179"/>
        <v>-0.17293081394704279</v>
      </c>
      <c r="BJ106" s="409">
        <f t="shared" si="179"/>
        <v>1.0196476778088728E-4</v>
      </c>
      <c r="BL106" s="410">
        <f t="shared" si="171"/>
        <v>-0.14446503068007954</v>
      </c>
      <c r="BN106" s="409">
        <f t="shared" si="178"/>
        <v>1.9770673709543301E-3</v>
      </c>
      <c r="BO106" s="409">
        <f t="shared" si="178"/>
        <v>-0.13820144421165692</v>
      </c>
      <c r="BP106" s="409">
        <f t="shared" si="178"/>
        <v>4.5520910456753876E-2</v>
      </c>
      <c r="BQ106" s="409">
        <f t="shared" si="178"/>
        <v>-0.25564840088453539</v>
      </c>
      <c r="BR106" s="409">
        <f t="shared" si="178"/>
        <v>-0.14431410722685875</v>
      </c>
      <c r="BS106" s="409">
        <f t="shared" si="178"/>
        <v>-0.18048287874090099</v>
      </c>
      <c r="BT106" s="409">
        <f t="shared" si="178"/>
        <v>-0.25297038000640526</v>
      </c>
      <c r="BU106" s="409">
        <f t="shared" si="178"/>
        <v>-0.18917457117714426</v>
      </c>
      <c r="BV106" s="409">
        <f t="shared" si="178"/>
        <v>-0.2798858892451408</v>
      </c>
      <c r="BW106" s="409">
        <f t="shared" si="178"/>
        <v>-0.33309601814049217</v>
      </c>
      <c r="BX106" s="409">
        <f t="shared" si="178"/>
        <v>-0.15143781082680219</v>
      </c>
      <c r="BY106" s="409">
        <f t="shared" si="178"/>
        <v>-9.2290523315446474E-2</v>
      </c>
      <c r="CA106" s="410">
        <f t="shared" si="173"/>
        <v>-0.16944809711207701</v>
      </c>
      <c r="CC106" s="409">
        <f t="shared" si="174"/>
        <v>-0.26004358377737008</v>
      </c>
      <c r="CD106" s="361"/>
      <c r="CE106" s="411">
        <f>SUM(CE74:CE105)</f>
        <v>9094960</v>
      </c>
      <c r="CF106" s="361"/>
      <c r="CG106" s="395">
        <f t="shared" si="175"/>
        <v>0.45596714967828567</v>
      </c>
      <c r="CH106" s="361"/>
      <c r="CI106" s="361"/>
      <c r="CJ106" s="361"/>
      <c r="CK106" s="361"/>
      <c r="CL106" s="361"/>
      <c r="CN106" s="361"/>
      <c r="CP106" s="361"/>
      <c r="CR106" s="361"/>
      <c r="CT106" s="361"/>
      <c r="CV106" s="361"/>
      <c r="CX106" s="361"/>
      <c r="CZ106" s="361"/>
      <c r="DB106" s="361"/>
      <c r="DD106" s="361"/>
      <c r="DF106" s="361"/>
      <c r="DH106" s="361"/>
      <c r="DJ106" s="361"/>
      <c r="DL106" s="361"/>
      <c r="DN106" s="361"/>
      <c r="DP106" s="361"/>
      <c r="DR106" s="361"/>
      <c r="DT106" s="361"/>
      <c r="DV106" s="361"/>
      <c r="DX106" s="361"/>
      <c r="DZ106" s="361"/>
      <c r="EB106" s="361"/>
      <c r="ED106" s="361"/>
      <c r="EF106" s="361"/>
      <c r="EH106" s="361"/>
      <c r="EJ106" s="361"/>
      <c r="EL106" s="361"/>
      <c r="EN106" s="361"/>
      <c r="EP106" s="361"/>
      <c r="ER106" s="361"/>
      <c r="ET106" s="361"/>
      <c r="EV106" s="361"/>
      <c r="EX106" s="361"/>
      <c r="EZ106" s="361"/>
      <c r="FB106" s="361"/>
      <c r="FD106" s="361"/>
    </row>
    <row r="107" spans="2:161">
      <c r="D107" s="361"/>
      <c r="E107" s="361"/>
      <c r="F107" s="361"/>
      <c r="G107" s="361"/>
      <c r="H107" s="361"/>
      <c r="I107" s="361"/>
      <c r="J107" s="361"/>
      <c r="K107" s="361"/>
      <c r="L107" s="361"/>
      <c r="M107" s="361"/>
      <c r="N107" s="361"/>
      <c r="O107" s="361"/>
      <c r="P107" s="361"/>
      <c r="Q107" s="361"/>
      <c r="R107" s="361"/>
      <c r="S107" s="361"/>
      <c r="T107" s="361"/>
      <c r="U107" s="361"/>
      <c r="V107" s="361"/>
      <c r="W107" s="361"/>
      <c r="X107" s="361"/>
      <c r="Y107" s="361"/>
      <c r="Z107" s="361"/>
      <c r="AA107" s="361"/>
      <c r="AB107" s="361"/>
      <c r="AC107" s="361"/>
      <c r="AD107" s="361"/>
      <c r="AE107" s="361"/>
      <c r="AF107" s="361"/>
      <c r="AG107" s="361"/>
      <c r="AH107" s="361"/>
      <c r="AI107" s="361"/>
      <c r="AJ107" s="361"/>
      <c r="AK107" s="361"/>
      <c r="AL107" s="361"/>
      <c r="AM107" s="361"/>
      <c r="AN107" s="361"/>
      <c r="AO107" s="361"/>
      <c r="AP107" s="361"/>
      <c r="AQ107" s="361"/>
      <c r="AR107" s="361"/>
      <c r="AS107" s="361"/>
      <c r="AT107" s="361"/>
      <c r="AU107" s="361"/>
      <c r="AV107" s="361"/>
      <c r="AW107" s="361"/>
      <c r="AX107" s="361"/>
      <c r="AY107" s="361"/>
      <c r="AZ107" s="361"/>
      <c r="BA107" s="361"/>
      <c r="BB107" s="361"/>
      <c r="BC107" s="361"/>
      <c r="BD107" s="361"/>
      <c r="BE107" s="361"/>
      <c r="BF107" s="361"/>
      <c r="BG107" s="361"/>
      <c r="BH107" s="361"/>
      <c r="BI107" s="361"/>
      <c r="BJ107" s="361"/>
      <c r="BK107" s="361"/>
      <c r="BL107" s="412"/>
      <c r="BM107" s="361"/>
      <c r="BN107" s="361"/>
      <c r="BO107" s="361"/>
      <c r="BP107" s="361"/>
      <c r="BQ107" s="361"/>
      <c r="BR107" s="361"/>
      <c r="BS107" s="361"/>
      <c r="BT107" s="361"/>
      <c r="BU107" s="361"/>
      <c r="BV107" s="361"/>
      <c r="BW107" s="361"/>
      <c r="BX107" s="361"/>
      <c r="BY107" s="361"/>
      <c r="BZ107" s="361"/>
      <c r="CA107" s="412"/>
      <c r="CB107" s="361"/>
      <c r="CC107" s="361"/>
      <c r="CD107" s="361"/>
      <c r="CE107" s="413"/>
      <c r="CF107" s="361"/>
      <c r="CG107" s="387"/>
      <c r="CH107" s="361"/>
      <c r="CI107" s="361"/>
      <c r="CJ107" s="361"/>
      <c r="CK107" s="361"/>
      <c r="CL107" s="361"/>
      <c r="CN107" s="361"/>
      <c r="CP107" s="361"/>
      <c r="CR107" s="361"/>
      <c r="CT107" s="361"/>
      <c r="CV107" s="361"/>
      <c r="CX107" s="361"/>
      <c r="CZ107" s="361"/>
      <c r="DB107" s="361"/>
      <c r="DD107" s="361"/>
      <c r="DF107" s="361"/>
      <c r="DH107" s="361"/>
      <c r="DJ107" s="361"/>
      <c r="DL107" s="361"/>
      <c r="DN107" s="361"/>
      <c r="DP107" s="361"/>
      <c r="DR107" s="361"/>
      <c r="DT107" s="361"/>
      <c r="DV107" s="361"/>
      <c r="DX107" s="361"/>
      <c r="DZ107" s="361"/>
      <c r="EB107" s="361"/>
      <c r="ED107" s="361"/>
      <c r="EF107" s="361"/>
      <c r="EH107" s="361"/>
      <c r="EJ107" s="361"/>
      <c r="EL107" s="361"/>
      <c r="EN107" s="361"/>
      <c r="EP107" s="361"/>
      <c r="ER107" s="361"/>
      <c r="ET107" s="361"/>
      <c r="EV107" s="361"/>
      <c r="EX107" s="361"/>
      <c r="EZ107" s="361"/>
      <c r="FB107" s="361"/>
      <c r="FD107" s="361"/>
    </row>
    <row r="108" spans="2:161">
      <c r="B108" s="361">
        <v>1</v>
      </c>
      <c r="C108" s="390" t="s">
        <v>119</v>
      </c>
      <c r="D108" s="396" t="s">
        <v>3550</v>
      </c>
      <c r="E108" s="397"/>
      <c r="F108" s="398">
        <f t="shared" ref="F108:F131" si="184">(CL108/CM108)*100</f>
        <v>22569.646569646568</v>
      </c>
      <c r="G108" s="398">
        <f t="shared" ref="G108:G131" si="185">(CN108/CO108)*100</f>
        <v>21112.407211028632</v>
      </c>
      <c r="H108" s="398">
        <f t="shared" ref="H108:H131" si="186">(CP108/CQ108)*100</f>
        <v>20512.195121951219</v>
      </c>
      <c r="I108" s="398">
        <f t="shared" ref="I108:I131" si="187">(CR108/CS108)*100</f>
        <v>24858.627858627857</v>
      </c>
      <c r="J108" s="398">
        <f t="shared" ref="J108:J131" si="188">(CT108/CU108)*100</f>
        <v>45795.334040296926</v>
      </c>
      <c r="K108" s="398">
        <f t="shared" ref="K108:K131" si="189">(CV108/CW108)*100</f>
        <v>23025.987525987526</v>
      </c>
      <c r="L108" s="398">
        <f t="shared" ref="L108:L131" si="190">(CX108/CY108)*100</f>
        <v>23166.489925768823</v>
      </c>
      <c r="M108" s="398">
        <f t="shared" ref="M108:M131" si="191">(CZ108/DA108)*100</f>
        <v>16632.025450689289</v>
      </c>
      <c r="N108" s="398">
        <f t="shared" ref="N108:N131" si="192">(DB108/DC108)*100</f>
        <v>11759</v>
      </c>
      <c r="O108" s="398">
        <f t="shared" ref="O108:O131" si="193">(DD108/DE108)*100</f>
        <v>14209</v>
      </c>
      <c r="P108" s="398">
        <f t="shared" ref="P108:P131" si="194">(DF108/DG108)*100</f>
        <v>15319</v>
      </c>
      <c r="Q108" s="398">
        <f t="shared" ref="Q108:Q131" si="195">(DH108/DI108)*100</f>
        <v>11622</v>
      </c>
      <c r="R108" s="399"/>
      <c r="S108" s="398">
        <f t="shared" ref="S108:S131" si="196">SUM(F108:Q108)</f>
        <v>250581.71370399682</v>
      </c>
      <c r="T108" s="399"/>
      <c r="U108" s="398">
        <f t="shared" ref="U108:U131" si="197">(DJ108/DK108)*100</f>
        <v>10575</v>
      </c>
      <c r="V108" s="398">
        <f t="shared" ref="V108:V131" si="198">(DL108/DM108)*100</f>
        <v>11271</v>
      </c>
      <c r="W108" s="398">
        <f t="shared" ref="W108:W131" si="199">(DN108/DO108)*100</f>
        <v>9830</v>
      </c>
      <c r="X108" s="398">
        <f t="shared" ref="X108:X131" si="200">(DP108/DQ108)*100</f>
        <v>10890</v>
      </c>
      <c r="Y108" s="398">
        <f t="shared" ref="Y108:Y131" si="201">(DR108/DS108)*100</f>
        <v>15338.43017329256</v>
      </c>
      <c r="Z108" s="398">
        <f t="shared" ref="Z108:Z131" si="202">(DT108/DU108)*100</f>
        <v>16499.509322865553</v>
      </c>
      <c r="AA108" s="398">
        <f t="shared" ref="AA108:AA131" si="203">(DV108/DW108)*100</f>
        <v>13138.370951913641</v>
      </c>
      <c r="AB108" s="398">
        <f t="shared" ref="AB108:AB131" si="204">(DX108/DY108)*100</f>
        <v>9649.6565260058869</v>
      </c>
      <c r="AC108" s="398">
        <f t="shared" ref="AC108:AC131" si="205">(DZ108/EA108)*100</f>
        <v>8991</v>
      </c>
      <c r="AD108" s="398">
        <f t="shared" ref="AD108:AD131" si="206">(EB108/EC108)*100</f>
        <v>9811</v>
      </c>
      <c r="AE108" s="398">
        <f t="shared" ref="AE108:AE131" si="207">(ED108/EE108)*100</f>
        <v>8991</v>
      </c>
      <c r="AF108" s="398">
        <f t="shared" ref="AF108:AF131" si="208">(EF108/EG108)*100</f>
        <v>9782</v>
      </c>
      <c r="AG108" s="399"/>
      <c r="AH108" s="398">
        <f t="shared" ref="AH108:AH131" si="209">SUM(U108:AF108)</f>
        <v>134766.96697407763</v>
      </c>
      <c r="AI108" s="399"/>
      <c r="AJ108" s="398">
        <f t="shared" ref="AJ108:AJ131" si="210">(EH108/EI108)*100</f>
        <v>10770</v>
      </c>
      <c r="AK108" s="398">
        <f t="shared" ref="AK108:AK131" si="211">(EJ108/EK108)*100</f>
        <v>8846</v>
      </c>
      <c r="AL108" s="398">
        <f t="shared" ref="AL108:AL131" si="212">(EL108/EM108)*100</f>
        <v>9955</v>
      </c>
      <c r="AM108" s="398">
        <f t="shared" ref="AM108:AM131" si="213">(EN108/EO108)*100</f>
        <v>10418.960244648319</v>
      </c>
      <c r="AN108" s="398">
        <f t="shared" ref="AN108:AN131" si="214">(EP108/EQ108)*100</f>
        <v>14444</v>
      </c>
      <c r="AO108" s="398">
        <f t="shared" ref="AO108:AO131" si="215">(ER108/ES108)*100</f>
        <v>17122</v>
      </c>
      <c r="AP108" s="398">
        <f t="shared" ref="AP108:AP131" si="216">(ET108/EU108)*100</f>
        <v>11214.054054054053</v>
      </c>
      <c r="AQ108" s="398">
        <f t="shared" ref="AQ108:AQ131" si="217">(EV108/EW108)*100</f>
        <v>10817</v>
      </c>
      <c r="AR108" s="398">
        <f t="shared" ref="AR108:AR131" si="218">(EX108/EY108)*100</f>
        <v>8851</v>
      </c>
      <c r="AS108" s="398">
        <f t="shared" ref="AS108:AS131" si="219">(EZ108/FA108)*100</f>
        <v>8436</v>
      </c>
      <c r="AT108" s="398">
        <f t="shared" ref="AT108:AT131" si="220">(FB108/FC108)*100</f>
        <v>10530</v>
      </c>
      <c r="AU108" s="398">
        <f t="shared" ref="AU108:AU131" si="221">(FD108/FE108)*100</f>
        <v>14044.852191641183</v>
      </c>
      <c r="AV108" s="399"/>
      <c r="AW108" s="398">
        <f t="shared" ref="AW108:AW131" si="222">SUM(AJ108:AU108)</f>
        <v>135448.86649034356</v>
      </c>
      <c r="AX108" s="400"/>
      <c r="AY108" s="401">
        <f t="shared" ref="AY108:BJ129" si="223">(U108-F108)/F108</f>
        <v>-0.53145035003684593</v>
      </c>
      <c r="AZ108" s="401">
        <f t="shared" si="223"/>
        <v>-0.46614330202421017</v>
      </c>
      <c r="BA108" s="401">
        <f t="shared" si="223"/>
        <v>-0.52077288941736033</v>
      </c>
      <c r="BB108" s="401">
        <f t="shared" si="223"/>
        <v>-0.56192272309107627</v>
      </c>
      <c r="BC108" s="401">
        <f t="shared" si="223"/>
        <v>-0.66506565581996335</v>
      </c>
      <c r="BD108" s="401">
        <f t="shared" si="223"/>
        <v>-0.28343966554120981</v>
      </c>
      <c r="BE108" s="401">
        <f t="shared" si="223"/>
        <v>-0.43287174733797656</v>
      </c>
      <c r="BF108" s="401">
        <f t="shared" si="223"/>
        <v>-0.41981470900130374</v>
      </c>
      <c r="BG108" s="401">
        <f t="shared" si="223"/>
        <v>-0.23539416617059275</v>
      </c>
      <c r="BH108" s="401">
        <f t="shared" si="223"/>
        <v>-0.30952213385882188</v>
      </c>
      <c r="BI108" s="401">
        <f t="shared" si="223"/>
        <v>-0.41308179385077354</v>
      </c>
      <c r="BJ108" s="401">
        <f t="shared" si="223"/>
        <v>-0.15832042677680261</v>
      </c>
      <c r="BL108" s="402">
        <f t="shared" ref="BL108:BL132" si="224">(AH108-S108)/S108</f>
        <v>-0.46218355289375584</v>
      </c>
      <c r="BN108" s="401">
        <f t="shared" ref="BN108:BY129" si="225">(AJ108-U108)/U108</f>
        <v>1.8439716312056736E-2</v>
      </c>
      <c r="BO108" s="401">
        <f t="shared" si="225"/>
        <v>-0.21515393487711826</v>
      </c>
      <c r="BP108" s="401">
        <f t="shared" si="225"/>
        <v>1.2716174974567651E-2</v>
      </c>
      <c r="BQ108" s="401">
        <f t="shared" si="225"/>
        <v>-4.3254339334406006E-2</v>
      </c>
      <c r="BR108" s="401">
        <f t="shared" si="225"/>
        <v>-5.8313019206486405E-2</v>
      </c>
      <c r="BS108" s="401">
        <f t="shared" si="225"/>
        <v>3.7727829655623699E-2</v>
      </c>
      <c r="BT108" s="401">
        <f t="shared" si="225"/>
        <v>-0.14646541073490588</v>
      </c>
      <c r="BU108" s="401">
        <f t="shared" si="225"/>
        <v>0.12097254144208293</v>
      </c>
      <c r="BV108" s="401">
        <f t="shared" si="225"/>
        <v>-1.5571126682237793E-2</v>
      </c>
      <c r="BW108" s="401">
        <f t="shared" si="225"/>
        <v>-0.14014881255733361</v>
      </c>
      <c r="BX108" s="401">
        <f t="shared" si="225"/>
        <v>0.17117117117117117</v>
      </c>
      <c r="BY108" s="401">
        <f t="shared" si="225"/>
        <v>0.4357853395666717</v>
      </c>
      <c r="CA108" s="402">
        <f t="shared" ref="CA108:CA132" si="226">(AW108-AH108)/AH108</f>
        <v>5.0598416776500557E-3</v>
      </c>
      <c r="CC108" s="401">
        <f t="shared" ref="CC108:CC132" si="227">(AU108-F108)/F108</f>
        <v>-0.3777105836238569</v>
      </c>
      <c r="CE108" s="403">
        <v>436406</v>
      </c>
      <c r="CF108" s="361"/>
      <c r="CG108" s="387">
        <f t="shared" ref="CG108:CG132" si="228">AW108/CE108</f>
        <v>0.31037352027777704</v>
      </c>
      <c r="CK108" s="404"/>
      <c r="CL108" s="405">
        <v>21712</v>
      </c>
      <c r="CM108" s="406">
        <v>96.2</v>
      </c>
      <c r="CN108" s="405">
        <v>19909</v>
      </c>
      <c r="CO108" s="406">
        <v>94.3</v>
      </c>
      <c r="CP108" s="405">
        <v>19343</v>
      </c>
      <c r="CQ108" s="406">
        <v>94.3</v>
      </c>
      <c r="CR108" s="405">
        <v>23914</v>
      </c>
      <c r="CS108" s="406">
        <v>96.2</v>
      </c>
      <c r="CT108" s="405">
        <v>43185</v>
      </c>
      <c r="CU108" s="406">
        <v>94.3</v>
      </c>
      <c r="CV108" s="405">
        <v>22151</v>
      </c>
      <c r="CW108" s="406">
        <v>96.2</v>
      </c>
      <c r="CX108" s="405">
        <v>21846</v>
      </c>
      <c r="CY108" s="406">
        <v>94.3</v>
      </c>
      <c r="CZ108" s="405">
        <v>15684</v>
      </c>
      <c r="DA108" s="406">
        <v>94.3</v>
      </c>
      <c r="DB108" s="405">
        <v>11759</v>
      </c>
      <c r="DC108" s="406">
        <v>100</v>
      </c>
      <c r="DD108" s="405">
        <v>14209</v>
      </c>
      <c r="DE108" s="406">
        <v>100</v>
      </c>
      <c r="DF108" s="405">
        <v>15319</v>
      </c>
      <c r="DG108" s="406">
        <v>100</v>
      </c>
      <c r="DH108" s="405">
        <v>11622</v>
      </c>
      <c r="DI108" s="406">
        <v>100</v>
      </c>
      <c r="DJ108" s="405">
        <v>10575</v>
      </c>
      <c r="DK108" s="406">
        <v>100</v>
      </c>
      <c r="DL108" s="405">
        <v>11271</v>
      </c>
      <c r="DM108" s="406">
        <v>100</v>
      </c>
      <c r="DN108" s="405">
        <v>9830</v>
      </c>
      <c r="DO108" s="406">
        <v>100</v>
      </c>
      <c r="DP108" s="405">
        <v>10890</v>
      </c>
      <c r="DQ108" s="406">
        <v>100</v>
      </c>
      <c r="DR108" s="405">
        <v>15047</v>
      </c>
      <c r="DS108" s="406">
        <v>98.1</v>
      </c>
      <c r="DT108" s="405">
        <v>16813</v>
      </c>
      <c r="DU108" s="406">
        <v>101.9</v>
      </c>
      <c r="DV108" s="405">
        <v>13388</v>
      </c>
      <c r="DW108" s="406">
        <v>101.9</v>
      </c>
      <c r="DX108" s="405">
        <v>9833</v>
      </c>
      <c r="DY108" s="406">
        <v>101.9</v>
      </c>
      <c r="DZ108" s="405">
        <v>8991</v>
      </c>
      <c r="EA108" s="406">
        <v>100</v>
      </c>
      <c r="EB108" s="405">
        <v>9811</v>
      </c>
      <c r="EC108" s="406">
        <v>100</v>
      </c>
      <c r="ED108" s="405">
        <v>8991</v>
      </c>
      <c r="EE108" s="406">
        <v>100</v>
      </c>
      <c r="EF108" s="405">
        <v>9782</v>
      </c>
      <c r="EG108" s="406">
        <v>100</v>
      </c>
      <c r="EH108" s="405">
        <v>10770</v>
      </c>
      <c r="EI108" s="406">
        <v>100</v>
      </c>
      <c r="EJ108" s="405">
        <v>8846</v>
      </c>
      <c r="EK108" s="406">
        <v>100</v>
      </c>
      <c r="EL108" s="405">
        <v>9955</v>
      </c>
      <c r="EM108" s="406">
        <v>100</v>
      </c>
      <c r="EN108" s="405">
        <v>10221</v>
      </c>
      <c r="EO108" s="406">
        <v>98.1</v>
      </c>
      <c r="EP108" s="405">
        <v>14444</v>
      </c>
      <c r="EQ108" s="406">
        <v>100</v>
      </c>
      <c r="ER108" s="405">
        <v>17122</v>
      </c>
      <c r="ES108" s="406">
        <v>100</v>
      </c>
      <c r="ET108" s="405">
        <v>10373</v>
      </c>
      <c r="EU108" s="406">
        <v>92.5</v>
      </c>
      <c r="EV108" s="405">
        <v>10817</v>
      </c>
      <c r="EW108" s="406">
        <v>100</v>
      </c>
      <c r="EX108" s="405">
        <v>8851</v>
      </c>
      <c r="EY108" s="406">
        <v>100</v>
      </c>
      <c r="EZ108" s="405">
        <v>8436</v>
      </c>
      <c r="FA108" s="406">
        <v>100</v>
      </c>
      <c r="FB108" s="405">
        <v>10530</v>
      </c>
      <c r="FC108" s="406">
        <v>100</v>
      </c>
      <c r="FD108" s="405">
        <v>13778</v>
      </c>
      <c r="FE108" s="406">
        <v>98.1</v>
      </c>
    </row>
    <row r="109" spans="2:161">
      <c r="B109" s="361">
        <f>B108+1</f>
        <v>2</v>
      </c>
      <c r="C109" s="390" t="s">
        <v>119</v>
      </c>
      <c r="D109" s="396" t="s">
        <v>3551</v>
      </c>
      <c r="E109" s="397"/>
      <c r="F109" s="398">
        <f t="shared" si="184"/>
        <v>5394.7712418300653</v>
      </c>
      <c r="G109" s="398">
        <f t="shared" si="185"/>
        <v>5790.8496732026142</v>
      </c>
      <c r="H109" s="398">
        <f t="shared" si="186"/>
        <v>3887.581699346405</v>
      </c>
      <c r="I109" s="398">
        <f t="shared" si="187"/>
        <v>3615.9999999999995</v>
      </c>
      <c r="J109" s="398">
        <f t="shared" si="188"/>
        <v>4272</v>
      </c>
      <c r="K109" s="398">
        <f t="shared" si="189"/>
        <v>4705</v>
      </c>
      <c r="L109" s="398">
        <f t="shared" si="190"/>
        <v>4021</v>
      </c>
      <c r="M109" s="398">
        <f t="shared" si="191"/>
        <v>2199</v>
      </c>
      <c r="N109" s="398">
        <f t="shared" si="192"/>
        <v>2280</v>
      </c>
      <c r="O109" s="398">
        <f t="shared" si="193"/>
        <v>5111</v>
      </c>
      <c r="P109" s="398">
        <f t="shared" si="194"/>
        <v>5467</v>
      </c>
      <c r="Q109" s="398">
        <f t="shared" si="195"/>
        <v>4344</v>
      </c>
      <c r="R109" s="399"/>
      <c r="S109" s="398">
        <f t="shared" si="196"/>
        <v>51088.202614379086</v>
      </c>
      <c r="T109" s="399"/>
      <c r="U109" s="398">
        <f t="shared" si="197"/>
        <v>3062</v>
      </c>
      <c r="V109" s="398">
        <f t="shared" si="198"/>
        <v>1836</v>
      </c>
      <c r="W109" s="398">
        <f t="shared" si="199"/>
        <v>2071</v>
      </c>
      <c r="X109" s="398">
        <f t="shared" si="200"/>
        <v>2148</v>
      </c>
      <c r="Y109" s="398">
        <f t="shared" si="201"/>
        <v>3046</v>
      </c>
      <c r="Z109" s="398">
        <f t="shared" si="202"/>
        <v>3396</v>
      </c>
      <c r="AA109" s="398">
        <f t="shared" si="203"/>
        <v>2611</v>
      </c>
      <c r="AB109" s="398">
        <f t="shared" si="204"/>
        <v>1394</v>
      </c>
      <c r="AC109" s="398">
        <f t="shared" si="205"/>
        <v>1476</v>
      </c>
      <c r="AD109" s="398">
        <f t="shared" si="206"/>
        <v>1763</v>
      </c>
      <c r="AE109" s="398">
        <f t="shared" si="207"/>
        <v>2045</v>
      </c>
      <c r="AF109" s="398">
        <f t="shared" si="208"/>
        <v>2259</v>
      </c>
      <c r="AG109" s="399"/>
      <c r="AH109" s="398">
        <f t="shared" si="209"/>
        <v>27107</v>
      </c>
      <c r="AI109" s="399"/>
      <c r="AJ109" s="398">
        <f t="shared" si="210"/>
        <v>2155</v>
      </c>
      <c r="AK109" s="398">
        <f t="shared" si="211"/>
        <v>1707.9999999999998</v>
      </c>
      <c r="AL109" s="398">
        <f t="shared" si="212"/>
        <v>1922</v>
      </c>
      <c r="AM109" s="398">
        <f t="shared" si="213"/>
        <v>2214.6652497343252</v>
      </c>
      <c r="AN109" s="398">
        <f t="shared" si="214"/>
        <v>4244</v>
      </c>
      <c r="AO109" s="398">
        <f t="shared" si="215"/>
        <v>6001</v>
      </c>
      <c r="AP109" s="398">
        <f t="shared" si="216"/>
        <v>4378</v>
      </c>
      <c r="AQ109" s="398">
        <f t="shared" si="217"/>
        <v>3047</v>
      </c>
      <c r="AR109" s="398">
        <f t="shared" si="218"/>
        <v>2189</v>
      </c>
      <c r="AS109" s="398">
        <f t="shared" si="219"/>
        <v>2026.0000000000002</v>
      </c>
      <c r="AT109" s="398">
        <f t="shared" si="220"/>
        <v>2341</v>
      </c>
      <c r="AU109" s="398">
        <f t="shared" si="221"/>
        <v>3968</v>
      </c>
      <c r="AV109" s="399"/>
      <c r="AW109" s="398">
        <f t="shared" si="222"/>
        <v>36193.665249734324</v>
      </c>
      <c r="AX109" s="400"/>
      <c r="AY109" s="401">
        <f t="shared" si="223"/>
        <v>-0.43241337533317181</v>
      </c>
      <c r="AZ109" s="401">
        <f t="shared" si="223"/>
        <v>-0.68294808126410833</v>
      </c>
      <c r="BA109" s="401">
        <f t="shared" si="223"/>
        <v>-0.467278076664425</v>
      </c>
      <c r="BB109" s="401">
        <f t="shared" si="223"/>
        <v>-0.40597345132743357</v>
      </c>
      <c r="BC109" s="401">
        <f t="shared" si="223"/>
        <v>-0.28698501872659177</v>
      </c>
      <c r="BD109" s="401">
        <f t="shared" si="223"/>
        <v>-0.27821466524973432</v>
      </c>
      <c r="BE109" s="401">
        <f t="shared" si="223"/>
        <v>-0.35065904003979109</v>
      </c>
      <c r="BF109" s="401">
        <f t="shared" si="223"/>
        <v>-0.36607548885857205</v>
      </c>
      <c r="BG109" s="401">
        <f t="shared" si="223"/>
        <v>-0.35263157894736841</v>
      </c>
      <c r="BH109" s="401">
        <f t="shared" si="223"/>
        <v>-0.65505771864605755</v>
      </c>
      <c r="BI109" s="401">
        <f t="shared" si="223"/>
        <v>-0.62593744283885133</v>
      </c>
      <c r="BJ109" s="401">
        <f t="shared" si="223"/>
        <v>-0.47997237569060774</v>
      </c>
      <c r="BL109" s="402">
        <f t="shared" si="224"/>
        <v>-0.46940783560918292</v>
      </c>
      <c r="BN109" s="401">
        <f t="shared" si="225"/>
        <v>-0.29621162638798171</v>
      </c>
      <c r="BO109" s="401">
        <f t="shared" si="225"/>
        <v>-6.9716775599128658E-2</v>
      </c>
      <c r="BP109" s="401">
        <f t="shared" si="225"/>
        <v>-7.1945919845485276E-2</v>
      </c>
      <c r="BQ109" s="401">
        <f t="shared" si="225"/>
        <v>3.1035963563466128E-2</v>
      </c>
      <c r="BR109" s="401">
        <f t="shared" si="225"/>
        <v>0.39330269205515428</v>
      </c>
      <c r="BS109" s="401">
        <f t="shared" si="225"/>
        <v>0.7670789163722026</v>
      </c>
      <c r="BT109" s="401">
        <f t="shared" si="225"/>
        <v>0.67675220222137111</v>
      </c>
      <c r="BU109" s="401">
        <f t="shared" si="225"/>
        <v>1.1857962697274032</v>
      </c>
      <c r="BV109" s="401">
        <f t="shared" si="225"/>
        <v>0.48306233062330622</v>
      </c>
      <c r="BW109" s="401">
        <f t="shared" si="225"/>
        <v>0.14917753828701091</v>
      </c>
      <c r="BX109" s="401">
        <f t="shared" si="225"/>
        <v>0.14474327628361858</v>
      </c>
      <c r="BY109" s="401">
        <f t="shared" si="225"/>
        <v>0.75652943780433823</v>
      </c>
      <c r="CA109" s="402">
        <f t="shared" si="226"/>
        <v>0.33521471390173474</v>
      </c>
      <c r="CC109" s="401">
        <f t="shared" si="227"/>
        <v>-0.26447298279622</v>
      </c>
      <c r="CE109" s="403">
        <v>151075</v>
      </c>
      <c r="CF109" s="361"/>
      <c r="CG109" s="387">
        <f t="shared" si="228"/>
        <v>0.23957415356435097</v>
      </c>
      <c r="CK109" s="404"/>
      <c r="CL109" s="405">
        <v>4127</v>
      </c>
      <c r="CM109" s="406">
        <v>76.5</v>
      </c>
      <c r="CN109" s="405">
        <v>4430</v>
      </c>
      <c r="CO109" s="406">
        <v>76.5</v>
      </c>
      <c r="CP109" s="405">
        <v>2974</v>
      </c>
      <c r="CQ109" s="406">
        <v>76.5</v>
      </c>
      <c r="CR109" s="405">
        <v>3616</v>
      </c>
      <c r="CS109" s="406">
        <v>100</v>
      </c>
      <c r="CT109" s="405">
        <v>4272</v>
      </c>
      <c r="CU109" s="406">
        <v>100</v>
      </c>
      <c r="CV109" s="405">
        <v>4705</v>
      </c>
      <c r="CW109" s="406">
        <v>100</v>
      </c>
      <c r="CX109" s="405">
        <v>4021</v>
      </c>
      <c r="CY109" s="406">
        <v>100</v>
      </c>
      <c r="CZ109" s="405">
        <v>2199</v>
      </c>
      <c r="DA109" s="406">
        <v>100</v>
      </c>
      <c r="DB109" s="405">
        <v>2280</v>
      </c>
      <c r="DC109" s="406">
        <v>100</v>
      </c>
      <c r="DD109" s="405">
        <v>5111</v>
      </c>
      <c r="DE109" s="406">
        <v>100</v>
      </c>
      <c r="DF109" s="405">
        <v>5467</v>
      </c>
      <c r="DG109" s="406">
        <v>100</v>
      </c>
      <c r="DH109" s="405">
        <v>4344</v>
      </c>
      <c r="DI109" s="406">
        <v>100</v>
      </c>
      <c r="DJ109" s="405">
        <v>3062</v>
      </c>
      <c r="DK109" s="406">
        <v>100</v>
      </c>
      <c r="DL109" s="405">
        <v>1836</v>
      </c>
      <c r="DM109" s="406">
        <v>100</v>
      </c>
      <c r="DN109" s="405">
        <v>2071</v>
      </c>
      <c r="DO109" s="406">
        <v>100</v>
      </c>
      <c r="DP109" s="405">
        <v>2148</v>
      </c>
      <c r="DQ109" s="406">
        <v>100</v>
      </c>
      <c r="DR109" s="405">
        <v>3046</v>
      </c>
      <c r="DS109" s="406">
        <v>100</v>
      </c>
      <c r="DT109" s="405">
        <v>3396</v>
      </c>
      <c r="DU109" s="406">
        <v>100</v>
      </c>
      <c r="DV109" s="405">
        <v>2611</v>
      </c>
      <c r="DW109" s="406">
        <v>100</v>
      </c>
      <c r="DX109" s="405">
        <v>1394</v>
      </c>
      <c r="DY109" s="406">
        <v>100</v>
      </c>
      <c r="DZ109" s="405">
        <v>1476</v>
      </c>
      <c r="EA109" s="406">
        <v>100</v>
      </c>
      <c r="EB109" s="405">
        <v>1763</v>
      </c>
      <c r="EC109" s="406">
        <v>100</v>
      </c>
      <c r="ED109" s="405">
        <v>2045</v>
      </c>
      <c r="EE109" s="406">
        <v>100</v>
      </c>
      <c r="EF109" s="405">
        <v>2259</v>
      </c>
      <c r="EG109" s="406">
        <v>100</v>
      </c>
      <c r="EH109" s="405">
        <v>2155</v>
      </c>
      <c r="EI109" s="406">
        <v>100</v>
      </c>
      <c r="EJ109" s="405">
        <v>1708</v>
      </c>
      <c r="EK109" s="406">
        <v>100</v>
      </c>
      <c r="EL109" s="405">
        <v>1922</v>
      </c>
      <c r="EM109" s="406">
        <v>100</v>
      </c>
      <c r="EN109" s="405">
        <v>2084</v>
      </c>
      <c r="EO109" s="406">
        <v>94.1</v>
      </c>
      <c r="EP109" s="405">
        <v>4244</v>
      </c>
      <c r="EQ109" s="406">
        <v>100</v>
      </c>
      <c r="ER109" s="405">
        <v>6001</v>
      </c>
      <c r="ES109" s="406">
        <v>100</v>
      </c>
      <c r="ET109" s="405">
        <v>4378</v>
      </c>
      <c r="EU109" s="406">
        <v>100</v>
      </c>
      <c r="EV109" s="405">
        <v>3047</v>
      </c>
      <c r="EW109" s="406">
        <v>100</v>
      </c>
      <c r="EX109" s="405">
        <v>2189</v>
      </c>
      <c r="EY109" s="406">
        <v>100</v>
      </c>
      <c r="EZ109" s="405">
        <v>2026</v>
      </c>
      <c r="FA109" s="406">
        <v>100</v>
      </c>
      <c r="FB109" s="405">
        <v>2341</v>
      </c>
      <c r="FC109" s="406">
        <v>100</v>
      </c>
      <c r="FD109" s="405">
        <v>3968</v>
      </c>
      <c r="FE109" s="406">
        <v>100</v>
      </c>
    </row>
    <row r="110" spans="2:161">
      <c r="B110" s="361">
        <f t="shared" ref="B110:B131" si="229">B109+1</f>
        <v>3</v>
      </c>
      <c r="C110" s="390" t="s">
        <v>119</v>
      </c>
      <c r="D110" s="396" t="s">
        <v>3552</v>
      </c>
      <c r="E110" s="397"/>
      <c r="F110" s="398">
        <f t="shared" si="184"/>
        <v>11869</v>
      </c>
      <c r="G110" s="398">
        <f t="shared" si="185"/>
        <v>8920</v>
      </c>
      <c r="H110" s="398">
        <f t="shared" si="186"/>
        <v>7265.0000000000009</v>
      </c>
      <c r="I110" s="398">
        <f t="shared" si="187"/>
        <v>7470</v>
      </c>
      <c r="J110" s="398">
        <f t="shared" si="188"/>
        <v>8614</v>
      </c>
      <c r="K110" s="398">
        <f t="shared" si="189"/>
        <v>10190</v>
      </c>
      <c r="L110" s="398">
        <f t="shared" si="190"/>
        <v>6289</v>
      </c>
      <c r="M110" s="398">
        <f t="shared" si="191"/>
        <v>6343</v>
      </c>
      <c r="N110" s="398">
        <f t="shared" si="192"/>
        <v>5583</v>
      </c>
      <c r="O110" s="398">
        <f t="shared" si="193"/>
        <v>7247</v>
      </c>
      <c r="P110" s="398">
        <f t="shared" si="194"/>
        <v>8098</v>
      </c>
      <c r="Q110" s="398">
        <f t="shared" si="195"/>
        <v>7866</v>
      </c>
      <c r="R110" s="399"/>
      <c r="S110" s="398">
        <f t="shared" si="196"/>
        <v>95754</v>
      </c>
      <c r="T110" s="399"/>
      <c r="U110" s="398">
        <f t="shared" si="197"/>
        <v>5565</v>
      </c>
      <c r="V110" s="398">
        <f t="shared" si="198"/>
        <v>3920.0000000000005</v>
      </c>
      <c r="W110" s="398">
        <f t="shared" si="199"/>
        <v>5041</v>
      </c>
      <c r="X110" s="398">
        <f t="shared" si="200"/>
        <v>5447</v>
      </c>
      <c r="Y110" s="398">
        <f t="shared" si="201"/>
        <v>5916</v>
      </c>
      <c r="Z110" s="398">
        <f t="shared" si="202"/>
        <v>8312</v>
      </c>
      <c r="AA110" s="398">
        <f t="shared" si="203"/>
        <v>6031</v>
      </c>
      <c r="AB110" s="398">
        <f t="shared" si="204"/>
        <v>4047.9999999999995</v>
      </c>
      <c r="AC110" s="398">
        <f t="shared" si="205"/>
        <v>3803</v>
      </c>
      <c r="AD110" s="398">
        <f t="shared" si="206"/>
        <v>3804</v>
      </c>
      <c r="AE110" s="398">
        <f t="shared" si="207"/>
        <v>3547</v>
      </c>
      <c r="AF110" s="398">
        <f t="shared" si="208"/>
        <v>4422</v>
      </c>
      <c r="AG110" s="399"/>
      <c r="AH110" s="398">
        <f t="shared" si="209"/>
        <v>59856</v>
      </c>
      <c r="AI110" s="399"/>
      <c r="AJ110" s="398">
        <f t="shared" si="210"/>
        <v>3890.9999999999995</v>
      </c>
      <c r="AK110" s="398">
        <f t="shared" si="211"/>
        <v>3279.9999999999995</v>
      </c>
      <c r="AL110" s="398">
        <f t="shared" si="212"/>
        <v>3109</v>
      </c>
      <c r="AM110" s="398">
        <f t="shared" si="213"/>
        <v>3372</v>
      </c>
      <c r="AN110" s="398">
        <f t="shared" si="214"/>
        <v>5936</v>
      </c>
      <c r="AO110" s="398">
        <f t="shared" si="215"/>
        <v>7394</v>
      </c>
      <c r="AP110" s="398">
        <f t="shared" si="216"/>
        <v>5765</v>
      </c>
      <c r="AQ110" s="398">
        <f t="shared" si="217"/>
        <v>4930</v>
      </c>
      <c r="AR110" s="398">
        <f t="shared" si="218"/>
        <v>4089</v>
      </c>
      <c r="AS110" s="398">
        <f t="shared" si="219"/>
        <v>3672</v>
      </c>
      <c r="AT110" s="398">
        <f t="shared" si="220"/>
        <v>3997</v>
      </c>
      <c r="AU110" s="398">
        <f t="shared" si="221"/>
        <v>5521</v>
      </c>
      <c r="AV110" s="399"/>
      <c r="AW110" s="398">
        <f t="shared" si="222"/>
        <v>54956</v>
      </c>
      <c r="AX110" s="400"/>
      <c r="AY110" s="401">
        <f t="shared" si="223"/>
        <v>-0.53113151908332634</v>
      </c>
      <c r="AZ110" s="401">
        <f t="shared" si="223"/>
        <v>-0.5605381165919282</v>
      </c>
      <c r="BA110" s="401">
        <f t="shared" si="223"/>
        <v>-0.3061252580867172</v>
      </c>
      <c r="BB110" s="401">
        <f t="shared" si="223"/>
        <v>-0.27081659973226241</v>
      </c>
      <c r="BC110" s="401">
        <f t="shared" si="223"/>
        <v>-0.31321105177617831</v>
      </c>
      <c r="BD110" s="401">
        <f t="shared" si="223"/>
        <v>-0.18429833169774287</v>
      </c>
      <c r="BE110" s="401">
        <f t="shared" si="223"/>
        <v>-4.1024010176498649E-2</v>
      </c>
      <c r="BF110" s="401">
        <f t="shared" si="223"/>
        <v>-0.36181617531136695</v>
      </c>
      <c r="BG110" s="401">
        <f t="shared" si="223"/>
        <v>-0.31882500447787926</v>
      </c>
      <c r="BH110" s="401">
        <f t="shared" si="223"/>
        <v>-0.47509314198978886</v>
      </c>
      <c r="BI110" s="401">
        <f t="shared" si="223"/>
        <v>-0.56199061496665847</v>
      </c>
      <c r="BJ110" s="401">
        <f t="shared" si="223"/>
        <v>-0.43783371472158655</v>
      </c>
      <c r="BL110" s="402">
        <f t="shared" si="224"/>
        <v>-0.37489817657747981</v>
      </c>
      <c r="BN110" s="401">
        <f t="shared" si="225"/>
        <v>-0.30080862533692732</v>
      </c>
      <c r="BO110" s="401">
        <f t="shared" si="225"/>
        <v>-0.16326530612244919</v>
      </c>
      <c r="BP110" s="401">
        <f t="shared" si="225"/>
        <v>-0.38325729022019439</v>
      </c>
      <c r="BQ110" s="401">
        <f t="shared" si="225"/>
        <v>-0.38094363870020193</v>
      </c>
      <c r="BR110" s="401">
        <f t="shared" si="225"/>
        <v>3.3806626098715348E-3</v>
      </c>
      <c r="BS110" s="401">
        <f t="shared" si="225"/>
        <v>-0.11044273339749759</v>
      </c>
      <c r="BT110" s="401">
        <f t="shared" si="225"/>
        <v>-4.4105455148399933E-2</v>
      </c>
      <c r="BU110" s="401">
        <f t="shared" si="225"/>
        <v>0.21788537549407128</v>
      </c>
      <c r="BV110" s="401">
        <f t="shared" si="225"/>
        <v>7.5203786484354454E-2</v>
      </c>
      <c r="BW110" s="401">
        <f t="shared" si="225"/>
        <v>-3.4700315457413249E-2</v>
      </c>
      <c r="BX110" s="401">
        <f t="shared" si="225"/>
        <v>0.1268677755850014</v>
      </c>
      <c r="BY110" s="401">
        <f t="shared" si="225"/>
        <v>0.24853007688828585</v>
      </c>
      <c r="CA110" s="402">
        <f t="shared" si="226"/>
        <v>-8.1863138198342691E-2</v>
      </c>
      <c r="CC110" s="401">
        <f t="shared" si="227"/>
        <v>-0.53483865532058306</v>
      </c>
      <c r="CE110" s="403">
        <v>100471</v>
      </c>
      <c r="CF110" s="361"/>
      <c r="CG110" s="387">
        <f t="shared" si="228"/>
        <v>0.54698370674124874</v>
      </c>
      <c r="CK110" s="404"/>
      <c r="CL110" s="405">
        <v>11869</v>
      </c>
      <c r="CM110" s="406">
        <v>100</v>
      </c>
      <c r="CN110" s="405">
        <v>8920</v>
      </c>
      <c r="CO110" s="406">
        <v>100</v>
      </c>
      <c r="CP110" s="405">
        <v>7265</v>
      </c>
      <c r="CQ110" s="406">
        <v>100</v>
      </c>
      <c r="CR110" s="405">
        <v>7470</v>
      </c>
      <c r="CS110" s="406">
        <v>100</v>
      </c>
      <c r="CT110" s="405">
        <v>8614</v>
      </c>
      <c r="CU110" s="406">
        <v>100</v>
      </c>
      <c r="CV110" s="405">
        <v>10190</v>
      </c>
      <c r="CW110" s="406">
        <v>100</v>
      </c>
      <c r="CX110" s="405">
        <v>6289</v>
      </c>
      <c r="CY110" s="406">
        <v>100</v>
      </c>
      <c r="CZ110" s="405">
        <v>6343</v>
      </c>
      <c r="DA110" s="406">
        <v>100</v>
      </c>
      <c r="DB110" s="405">
        <v>5583</v>
      </c>
      <c r="DC110" s="406">
        <v>100</v>
      </c>
      <c r="DD110" s="405">
        <v>7247</v>
      </c>
      <c r="DE110" s="406">
        <v>100</v>
      </c>
      <c r="DF110" s="405">
        <v>8098</v>
      </c>
      <c r="DG110" s="406">
        <v>100</v>
      </c>
      <c r="DH110" s="405">
        <v>7866</v>
      </c>
      <c r="DI110" s="406">
        <v>100</v>
      </c>
      <c r="DJ110" s="405">
        <v>5565</v>
      </c>
      <c r="DK110" s="406">
        <v>100</v>
      </c>
      <c r="DL110" s="405">
        <v>3920</v>
      </c>
      <c r="DM110" s="406">
        <v>100</v>
      </c>
      <c r="DN110" s="405">
        <v>5041</v>
      </c>
      <c r="DO110" s="406">
        <v>100</v>
      </c>
      <c r="DP110" s="405">
        <v>5447</v>
      </c>
      <c r="DQ110" s="406">
        <v>100</v>
      </c>
      <c r="DR110" s="405">
        <v>5916</v>
      </c>
      <c r="DS110" s="406">
        <v>100</v>
      </c>
      <c r="DT110" s="405">
        <v>8312</v>
      </c>
      <c r="DU110" s="406">
        <v>100</v>
      </c>
      <c r="DV110" s="405">
        <v>6031</v>
      </c>
      <c r="DW110" s="406">
        <v>100</v>
      </c>
      <c r="DX110" s="405">
        <v>4048</v>
      </c>
      <c r="DY110" s="406">
        <v>100</v>
      </c>
      <c r="DZ110" s="405">
        <v>3803</v>
      </c>
      <c r="EA110" s="406">
        <v>100</v>
      </c>
      <c r="EB110" s="405">
        <v>3804</v>
      </c>
      <c r="EC110" s="406">
        <v>100</v>
      </c>
      <c r="ED110" s="405">
        <v>3547</v>
      </c>
      <c r="EE110" s="406">
        <v>100</v>
      </c>
      <c r="EF110" s="405">
        <v>4422</v>
      </c>
      <c r="EG110" s="406">
        <v>100</v>
      </c>
      <c r="EH110" s="405">
        <v>3891</v>
      </c>
      <c r="EI110" s="406">
        <v>100</v>
      </c>
      <c r="EJ110" s="405">
        <v>3280</v>
      </c>
      <c r="EK110" s="406">
        <v>100</v>
      </c>
      <c r="EL110" s="405">
        <v>3109</v>
      </c>
      <c r="EM110" s="406">
        <v>100</v>
      </c>
      <c r="EN110" s="405">
        <v>3372</v>
      </c>
      <c r="EO110" s="406">
        <v>100</v>
      </c>
      <c r="EP110" s="405">
        <v>5936</v>
      </c>
      <c r="EQ110" s="406">
        <v>100</v>
      </c>
      <c r="ER110" s="405">
        <v>7394</v>
      </c>
      <c r="ES110" s="406">
        <v>100</v>
      </c>
      <c r="ET110" s="405">
        <v>5765</v>
      </c>
      <c r="EU110" s="406">
        <v>100</v>
      </c>
      <c r="EV110" s="405">
        <v>4930</v>
      </c>
      <c r="EW110" s="406">
        <v>100</v>
      </c>
      <c r="EX110" s="405">
        <v>4089</v>
      </c>
      <c r="EY110" s="406">
        <v>100</v>
      </c>
      <c r="EZ110" s="405">
        <v>3672</v>
      </c>
      <c r="FA110" s="406">
        <v>100</v>
      </c>
      <c r="FB110" s="405">
        <v>3997</v>
      </c>
      <c r="FC110" s="406">
        <v>100</v>
      </c>
      <c r="FD110" s="405">
        <v>5521</v>
      </c>
      <c r="FE110" s="406">
        <v>100</v>
      </c>
    </row>
    <row r="111" spans="2:161">
      <c r="B111" s="361">
        <f t="shared" si="229"/>
        <v>4</v>
      </c>
      <c r="C111" s="390" t="s">
        <v>119</v>
      </c>
      <c r="D111" s="396" t="s">
        <v>3553</v>
      </c>
      <c r="E111" s="397"/>
      <c r="F111" s="398">
        <f t="shared" si="184"/>
        <v>4211.2211221122107</v>
      </c>
      <c r="G111" s="398">
        <f t="shared" si="185"/>
        <v>3338.0000000000005</v>
      </c>
      <c r="H111" s="398">
        <f t="shared" si="186"/>
        <v>2816</v>
      </c>
      <c r="I111" s="398">
        <f t="shared" si="187"/>
        <v>3081</v>
      </c>
      <c r="J111" s="398">
        <f t="shared" si="188"/>
        <v>3777.0000000000005</v>
      </c>
      <c r="K111" s="398">
        <f t="shared" si="189"/>
        <v>3037</v>
      </c>
      <c r="L111" s="398">
        <f t="shared" si="190"/>
        <v>2928</v>
      </c>
      <c r="M111" s="398">
        <f t="shared" si="191"/>
        <v>2499</v>
      </c>
      <c r="N111" s="398">
        <f t="shared" si="192"/>
        <v>1836</v>
      </c>
      <c r="O111" s="398">
        <f t="shared" si="193"/>
        <v>2405</v>
      </c>
      <c r="P111" s="398">
        <f t="shared" si="194"/>
        <v>2149</v>
      </c>
      <c r="Q111" s="398">
        <f t="shared" si="195"/>
        <v>1921</v>
      </c>
      <c r="R111" s="399"/>
      <c r="S111" s="398">
        <f t="shared" si="196"/>
        <v>33998.221122112212</v>
      </c>
      <c r="T111" s="399"/>
      <c r="U111" s="398">
        <f t="shared" si="197"/>
        <v>1161</v>
      </c>
      <c r="V111" s="398">
        <f t="shared" si="198"/>
        <v>1470</v>
      </c>
      <c r="W111" s="398">
        <f t="shared" si="199"/>
        <v>1318</v>
      </c>
      <c r="X111" s="398">
        <f t="shared" si="200"/>
        <v>1429</v>
      </c>
      <c r="Y111" s="398">
        <f t="shared" si="201"/>
        <v>1664.9999999999998</v>
      </c>
      <c r="Z111" s="398">
        <f t="shared" si="202"/>
        <v>2123</v>
      </c>
      <c r="AA111" s="398">
        <f t="shared" si="203"/>
        <v>1800</v>
      </c>
      <c r="AB111" s="398">
        <f t="shared" si="204"/>
        <v>1463</v>
      </c>
      <c r="AC111" s="398">
        <f t="shared" si="205"/>
        <v>953.99999999999989</v>
      </c>
      <c r="AD111" s="398">
        <f t="shared" si="206"/>
        <v>1165</v>
      </c>
      <c r="AE111" s="398">
        <f t="shared" si="207"/>
        <v>1221</v>
      </c>
      <c r="AF111" s="398">
        <f t="shared" si="208"/>
        <v>1662</v>
      </c>
      <c r="AG111" s="399"/>
      <c r="AH111" s="398">
        <f t="shared" si="209"/>
        <v>17431</v>
      </c>
      <c r="AI111" s="399"/>
      <c r="AJ111" s="398">
        <f t="shared" si="210"/>
        <v>2110</v>
      </c>
      <c r="AK111" s="398">
        <f t="shared" si="211"/>
        <v>1315</v>
      </c>
      <c r="AL111" s="398">
        <f t="shared" si="212"/>
        <v>1427</v>
      </c>
      <c r="AM111" s="398">
        <f t="shared" si="213"/>
        <v>1116</v>
      </c>
      <c r="AN111" s="398">
        <f t="shared" si="214"/>
        <v>1827</v>
      </c>
      <c r="AO111" s="398">
        <f t="shared" si="215"/>
        <v>2679</v>
      </c>
      <c r="AP111" s="398">
        <f t="shared" si="216"/>
        <v>2465</v>
      </c>
      <c r="AQ111" s="398">
        <f t="shared" si="217"/>
        <v>1743</v>
      </c>
      <c r="AR111" s="398">
        <f t="shared" si="218"/>
        <v>1639.9999999999998</v>
      </c>
      <c r="AS111" s="398">
        <f t="shared" si="219"/>
        <v>1414.4254278728606</v>
      </c>
      <c r="AT111" s="398">
        <f t="shared" si="220"/>
        <v>1446.2102689486553</v>
      </c>
      <c r="AU111" s="398">
        <f t="shared" si="221"/>
        <v>1997.7997799779978</v>
      </c>
      <c r="AV111" s="399"/>
      <c r="AW111" s="398">
        <f t="shared" si="222"/>
        <v>21180.435476799517</v>
      </c>
      <c r="AX111" s="400"/>
      <c r="AY111" s="401">
        <f t="shared" si="223"/>
        <v>-0.72430799373040744</v>
      </c>
      <c r="AZ111" s="401">
        <f t="shared" si="223"/>
        <v>-0.55961653684841228</v>
      </c>
      <c r="BA111" s="401">
        <f t="shared" si="223"/>
        <v>-0.53196022727272729</v>
      </c>
      <c r="BB111" s="401">
        <f t="shared" si="223"/>
        <v>-0.5361895488477767</v>
      </c>
      <c r="BC111" s="401">
        <f t="shared" si="223"/>
        <v>-0.55917394757744254</v>
      </c>
      <c r="BD111" s="401">
        <f t="shared" si="223"/>
        <v>-0.30095488969377676</v>
      </c>
      <c r="BE111" s="401">
        <f t="shared" si="223"/>
        <v>-0.38524590163934425</v>
      </c>
      <c r="BF111" s="401">
        <f t="shared" si="223"/>
        <v>-0.41456582633053224</v>
      </c>
      <c r="BG111" s="401">
        <f t="shared" si="223"/>
        <v>-0.48039215686274517</v>
      </c>
      <c r="BH111" s="401">
        <f t="shared" si="223"/>
        <v>-0.51559251559251562</v>
      </c>
      <c r="BI111" s="401">
        <f t="shared" si="223"/>
        <v>-0.43182875756165656</v>
      </c>
      <c r="BJ111" s="401">
        <f t="shared" si="223"/>
        <v>-0.13482561166059345</v>
      </c>
      <c r="BL111" s="402">
        <f t="shared" si="224"/>
        <v>-0.48729670480721132</v>
      </c>
      <c r="BN111" s="401">
        <f t="shared" si="225"/>
        <v>0.81739879414298022</v>
      </c>
      <c r="BO111" s="401">
        <f t="shared" si="225"/>
        <v>-0.10544217687074831</v>
      </c>
      <c r="BP111" s="401">
        <f t="shared" si="225"/>
        <v>8.2701062215478002E-2</v>
      </c>
      <c r="BQ111" s="401">
        <f t="shared" si="225"/>
        <v>-0.21903428971308608</v>
      </c>
      <c r="BR111" s="401">
        <f t="shared" si="225"/>
        <v>9.7297297297297441E-2</v>
      </c>
      <c r="BS111" s="401">
        <f t="shared" si="225"/>
        <v>0.26189354686764016</v>
      </c>
      <c r="BT111" s="401">
        <f t="shared" si="225"/>
        <v>0.36944444444444446</v>
      </c>
      <c r="BU111" s="401">
        <f t="shared" si="225"/>
        <v>0.19138755980861244</v>
      </c>
      <c r="BV111" s="401">
        <f t="shared" si="225"/>
        <v>0.7190775681341719</v>
      </c>
      <c r="BW111" s="401">
        <f t="shared" si="225"/>
        <v>0.21409907971919365</v>
      </c>
      <c r="BX111" s="401">
        <f t="shared" si="225"/>
        <v>0.18444739471634342</v>
      </c>
      <c r="BY111" s="401">
        <f t="shared" si="225"/>
        <v>0.20204559565463165</v>
      </c>
      <c r="CA111" s="402">
        <f t="shared" si="226"/>
        <v>0.21510157058112084</v>
      </c>
      <c r="CC111" s="401">
        <f t="shared" si="227"/>
        <v>-0.52560083594566342</v>
      </c>
      <c r="CE111" s="403">
        <v>89960</v>
      </c>
      <c r="CF111" s="361"/>
      <c r="CG111" s="387">
        <f t="shared" si="228"/>
        <v>0.23544281321475674</v>
      </c>
      <c r="CK111" s="404"/>
      <c r="CL111" s="405">
        <v>3828</v>
      </c>
      <c r="CM111" s="406">
        <v>90.9</v>
      </c>
      <c r="CN111" s="405">
        <v>3338</v>
      </c>
      <c r="CO111" s="406">
        <v>100</v>
      </c>
      <c r="CP111" s="405">
        <v>2816</v>
      </c>
      <c r="CQ111" s="406">
        <v>100</v>
      </c>
      <c r="CR111" s="405">
        <v>3081</v>
      </c>
      <c r="CS111" s="406">
        <v>100</v>
      </c>
      <c r="CT111" s="405">
        <v>3777</v>
      </c>
      <c r="CU111" s="406">
        <v>100</v>
      </c>
      <c r="CV111" s="405">
        <v>3037</v>
      </c>
      <c r="CW111" s="406">
        <v>100</v>
      </c>
      <c r="CX111" s="405">
        <v>2928</v>
      </c>
      <c r="CY111" s="406">
        <v>100</v>
      </c>
      <c r="CZ111" s="405">
        <v>2499</v>
      </c>
      <c r="DA111" s="406">
        <v>100</v>
      </c>
      <c r="DB111" s="405">
        <v>1836</v>
      </c>
      <c r="DC111" s="406">
        <v>100</v>
      </c>
      <c r="DD111" s="405">
        <v>2405</v>
      </c>
      <c r="DE111" s="406">
        <v>100</v>
      </c>
      <c r="DF111" s="405">
        <v>2149</v>
      </c>
      <c r="DG111" s="406">
        <v>100</v>
      </c>
      <c r="DH111" s="405">
        <v>1921</v>
      </c>
      <c r="DI111" s="406">
        <v>100</v>
      </c>
      <c r="DJ111" s="405">
        <v>1161</v>
      </c>
      <c r="DK111" s="406">
        <v>100</v>
      </c>
      <c r="DL111" s="405">
        <v>1470</v>
      </c>
      <c r="DM111" s="406">
        <v>100</v>
      </c>
      <c r="DN111" s="405">
        <v>1318</v>
      </c>
      <c r="DO111" s="406">
        <v>100</v>
      </c>
      <c r="DP111" s="405">
        <v>1429</v>
      </c>
      <c r="DQ111" s="406">
        <v>100</v>
      </c>
      <c r="DR111" s="405">
        <v>1665</v>
      </c>
      <c r="DS111" s="406">
        <v>100</v>
      </c>
      <c r="DT111" s="405">
        <v>2123</v>
      </c>
      <c r="DU111" s="406">
        <v>100</v>
      </c>
      <c r="DV111" s="405">
        <v>1800</v>
      </c>
      <c r="DW111" s="406">
        <v>100</v>
      </c>
      <c r="DX111" s="405">
        <v>1463</v>
      </c>
      <c r="DY111" s="406">
        <v>100</v>
      </c>
      <c r="DZ111" s="405">
        <v>954</v>
      </c>
      <c r="EA111" s="406">
        <v>100</v>
      </c>
      <c r="EB111" s="405">
        <v>1165</v>
      </c>
      <c r="EC111" s="406">
        <v>100</v>
      </c>
      <c r="ED111" s="405">
        <v>1221</v>
      </c>
      <c r="EE111" s="406">
        <v>100</v>
      </c>
      <c r="EF111" s="405">
        <v>1662</v>
      </c>
      <c r="EG111" s="406">
        <v>100</v>
      </c>
      <c r="EH111" s="405">
        <v>2110</v>
      </c>
      <c r="EI111" s="406">
        <v>100</v>
      </c>
      <c r="EJ111" s="405">
        <v>1315</v>
      </c>
      <c r="EK111" s="406">
        <v>100</v>
      </c>
      <c r="EL111" s="405">
        <v>1427</v>
      </c>
      <c r="EM111" s="406">
        <v>100</v>
      </c>
      <c r="EN111" s="405">
        <v>1116</v>
      </c>
      <c r="EO111" s="406">
        <v>100</v>
      </c>
      <c r="EP111" s="405">
        <v>1827</v>
      </c>
      <c r="EQ111" s="406">
        <v>100</v>
      </c>
      <c r="ER111" s="405">
        <v>2679</v>
      </c>
      <c r="ES111" s="406">
        <v>100</v>
      </c>
      <c r="ET111" s="405">
        <v>2465</v>
      </c>
      <c r="EU111" s="406">
        <v>100</v>
      </c>
      <c r="EV111" s="405">
        <v>1743</v>
      </c>
      <c r="EW111" s="406">
        <v>100</v>
      </c>
      <c r="EX111" s="405">
        <v>1640</v>
      </c>
      <c r="EY111" s="406">
        <v>100</v>
      </c>
      <c r="EZ111" s="405">
        <v>1157</v>
      </c>
      <c r="FA111" s="406">
        <v>81.8</v>
      </c>
      <c r="FB111" s="405">
        <v>1183</v>
      </c>
      <c r="FC111" s="406">
        <v>81.8</v>
      </c>
      <c r="FD111" s="405">
        <v>1816</v>
      </c>
      <c r="FE111" s="406">
        <v>90.9</v>
      </c>
    </row>
    <row r="112" spans="2:161">
      <c r="B112" s="361">
        <f t="shared" si="229"/>
        <v>5</v>
      </c>
      <c r="C112" s="390" t="s">
        <v>119</v>
      </c>
      <c r="D112" s="396" t="s">
        <v>3554</v>
      </c>
      <c r="E112" s="397"/>
      <c r="F112" s="398">
        <f t="shared" si="184"/>
        <v>12647</v>
      </c>
      <c r="G112" s="398">
        <f t="shared" si="185"/>
        <v>8465</v>
      </c>
      <c r="H112" s="398">
        <f t="shared" si="186"/>
        <v>6020</v>
      </c>
      <c r="I112" s="398">
        <f t="shared" si="187"/>
        <v>5470</v>
      </c>
      <c r="J112" s="398">
        <f t="shared" si="188"/>
        <v>4375</v>
      </c>
      <c r="K112" s="398">
        <f t="shared" si="189"/>
        <v>8417</v>
      </c>
      <c r="L112" s="398">
        <f t="shared" si="190"/>
        <v>6375</v>
      </c>
      <c r="M112" s="398">
        <f t="shared" si="191"/>
        <v>4970</v>
      </c>
      <c r="N112" s="398">
        <f t="shared" si="192"/>
        <v>3597.9999999999995</v>
      </c>
      <c r="O112" s="398">
        <f t="shared" si="193"/>
        <v>6793.2960893854752</v>
      </c>
      <c r="P112" s="398">
        <f t="shared" si="194"/>
        <v>7084.9999999999991</v>
      </c>
      <c r="Q112" s="398">
        <f t="shared" si="195"/>
        <v>6729.0000000000009</v>
      </c>
      <c r="R112" s="399"/>
      <c r="S112" s="398">
        <f t="shared" si="196"/>
        <v>80944.296089385476</v>
      </c>
      <c r="T112" s="399"/>
      <c r="U112" s="398">
        <f t="shared" si="197"/>
        <v>4946</v>
      </c>
      <c r="V112" s="398">
        <f t="shared" si="198"/>
        <v>3583</v>
      </c>
      <c r="W112" s="398">
        <f t="shared" si="199"/>
        <v>3892</v>
      </c>
      <c r="X112" s="398">
        <f t="shared" si="200"/>
        <v>3731</v>
      </c>
      <c r="Y112" s="398">
        <f t="shared" si="201"/>
        <v>3525.8711721224918</v>
      </c>
      <c r="Z112" s="398">
        <f t="shared" si="202"/>
        <v>5265</v>
      </c>
      <c r="AA112" s="398">
        <f t="shared" si="203"/>
        <v>6191</v>
      </c>
      <c r="AB112" s="398">
        <f t="shared" si="204"/>
        <v>3324</v>
      </c>
      <c r="AC112" s="398">
        <f t="shared" si="205"/>
        <v>3218</v>
      </c>
      <c r="AD112" s="398">
        <f t="shared" si="206"/>
        <v>3836</v>
      </c>
      <c r="AE112" s="398">
        <f t="shared" si="207"/>
        <v>3536.9999999999995</v>
      </c>
      <c r="AF112" s="398">
        <f t="shared" si="208"/>
        <v>4305</v>
      </c>
      <c r="AG112" s="399"/>
      <c r="AH112" s="398">
        <f t="shared" si="209"/>
        <v>49353.87117212249</v>
      </c>
      <c r="AI112" s="399"/>
      <c r="AJ112" s="398">
        <f t="shared" si="210"/>
        <v>3614</v>
      </c>
      <c r="AK112" s="398">
        <f t="shared" si="211"/>
        <v>3129</v>
      </c>
      <c r="AL112" s="398">
        <f t="shared" si="212"/>
        <v>1767.0000000000002</v>
      </c>
      <c r="AM112" s="398">
        <f t="shared" si="213"/>
        <v>2456</v>
      </c>
      <c r="AN112" s="398">
        <f t="shared" si="214"/>
        <v>4035</v>
      </c>
      <c r="AO112" s="398">
        <f t="shared" si="215"/>
        <v>6990.0000000000009</v>
      </c>
      <c r="AP112" s="398">
        <f t="shared" si="216"/>
        <v>5337.7192982456136</v>
      </c>
      <c r="AQ112" s="398">
        <f t="shared" si="217"/>
        <v>3697.9999999999995</v>
      </c>
      <c r="AR112" s="398">
        <f t="shared" si="218"/>
        <v>2244</v>
      </c>
      <c r="AS112" s="398">
        <f t="shared" si="219"/>
        <v>2544.8785638859554</v>
      </c>
      <c r="AT112" s="398">
        <f t="shared" si="220"/>
        <v>2471</v>
      </c>
      <c r="AU112" s="398">
        <f t="shared" si="221"/>
        <v>5097</v>
      </c>
      <c r="AV112" s="399"/>
      <c r="AW112" s="398">
        <f t="shared" si="222"/>
        <v>43383.597862131573</v>
      </c>
      <c r="AX112" s="400"/>
      <c r="AY112" s="401">
        <f t="shared" si="223"/>
        <v>-0.60891911125168019</v>
      </c>
      <c r="AZ112" s="401">
        <f t="shared" si="223"/>
        <v>-0.57672770230360304</v>
      </c>
      <c r="BA112" s="401">
        <f t="shared" si="223"/>
        <v>-0.35348837209302325</v>
      </c>
      <c r="BB112" s="401">
        <f t="shared" si="223"/>
        <v>-0.31791590493601463</v>
      </c>
      <c r="BC112" s="401">
        <f t="shared" si="223"/>
        <v>-0.19408658922914473</v>
      </c>
      <c r="BD112" s="401">
        <f t="shared" si="223"/>
        <v>-0.37448021860520375</v>
      </c>
      <c r="BE112" s="401">
        <f t="shared" si="223"/>
        <v>-2.8862745098039214E-2</v>
      </c>
      <c r="BF112" s="401">
        <f t="shared" si="223"/>
        <v>-0.33118712273641854</v>
      </c>
      <c r="BG112" s="401">
        <f t="shared" si="223"/>
        <v>-0.10561423012784869</v>
      </c>
      <c r="BH112" s="401">
        <f t="shared" si="223"/>
        <v>-0.43532565789473687</v>
      </c>
      <c r="BI112" s="401">
        <f t="shared" si="223"/>
        <v>-0.50077628793225126</v>
      </c>
      <c r="BJ112" s="401">
        <f t="shared" si="223"/>
        <v>-0.36023183236736522</v>
      </c>
      <c r="BL112" s="402">
        <f t="shared" si="224"/>
        <v>-0.39027363808783005</v>
      </c>
      <c r="BN112" s="401">
        <f t="shared" si="225"/>
        <v>-0.26930853214718964</v>
      </c>
      <c r="BO112" s="401">
        <f t="shared" si="225"/>
        <v>-0.12670946134524141</v>
      </c>
      <c r="BP112" s="401">
        <f t="shared" si="225"/>
        <v>-0.54599177800616649</v>
      </c>
      <c r="BQ112" s="401">
        <f t="shared" si="225"/>
        <v>-0.3417314392924149</v>
      </c>
      <c r="BR112" s="401">
        <f t="shared" si="225"/>
        <v>0.14439802336028762</v>
      </c>
      <c r="BS112" s="401">
        <f t="shared" si="225"/>
        <v>0.32763532763532782</v>
      </c>
      <c r="BT112" s="401">
        <f t="shared" si="225"/>
        <v>-0.13782598962274051</v>
      </c>
      <c r="BU112" s="401">
        <f t="shared" si="225"/>
        <v>0.11251504211793006</v>
      </c>
      <c r="BV112" s="401">
        <f t="shared" si="225"/>
        <v>-0.30267246737103792</v>
      </c>
      <c r="BW112" s="401">
        <f t="shared" si="225"/>
        <v>-0.3365801449723787</v>
      </c>
      <c r="BX112" s="401">
        <f t="shared" si="225"/>
        <v>-0.30138535482046924</v>
      </c>
      <c r="BY112" s="401">
        <f t="shared" si="225"/>
        <v>0.18397212543554006</v>
      </c>
      <c r="CA112" s="402">
        <f t="shared" si="226"/>
        <v>-0.12096869340136428</v>
      </c>
      <c r="CC112" s="401">
        <f t="shared" si="227"/>
        <v>-0.59697952083498063</v>
      </c>
      <c r="CE112" s="403">
        <v>160075</v>
      </c>
      <c r="CF112" s="361"/>
      <c r="CG112" s="387">
        <f t="shared" si="228"/>
        <v>0.27102044580435153</v>
      </c>
      <c r="CK112" s="404"/>
      <c r="CL112" s="405">
        <v>12647</v>
      </c>
      <c r="CM112" s="406">
        <v>100</v>
      </c>
      <c r="CN112" s="405">
        <v>8465</v>
      </c>
      <c r="CO112" s="406">
        <v>100</v>
      </c>
      <c r="CP112" s="405">
        <v>6020</v>
      </c>
      <c r="CQ112" s="406">
        <v>100</v>
      </c>
      <c r="CR112" s="405">
        <v>5470</v>
      </c>
      <c r="CS112" s="406">
        <v>100</v>
      </c>
      <c r="CT112" s="405">
        <v>2765</v>
      </c>
      <c r="CU112" s="406">
        <v>63.2</v>
      </c>
      <c r="CV112" s="405">
        <v>8417</v>
      </c>
      <c r="CW112" s="406">
        <v>100</v>
      </c>
      <c r="CX112" s="405">
        <v>6375</v>
      </c>
      <c r="CY112" s="406">
        <v>100</v>
      </c>
      <c r="CZ112" s="405">
        <v>4970</v>
      </c>
      <c r="DA112" s="406">
        <v>100</v>
      </c>
      <c r="DB112" s="405">
        <v>3598</v>
      </c>
      <c r="DC112" s="406">
        <v>100</v>
      </c>
      <c r="DD112" s="405">
        <v>6080</v>
      </c>
      <c r="DE112" s="406">
        <v>89.5</v>
      </c>
      <c r="DF112" s="405">
        <v>7085</v>
      </c>
      <c r="DG112" s="406">
        <v>100</v>
      </c>
      <c r="DH112" s="405">
        <v>6729</v>
      </c>
      <c r="DI112" s="406">
        <v>100</v>
      </c>
      <c r="DJ112" s="405">
        <v>4946</v>
      </c>
      <c r="DK112" s="406">
        <v>100</v>
      </c>
      <c r="DL112" s="405">
        <v>3583</v>
      </c>
      <c r="DM112" s="406">
        <v>100</v>
      </c>
      <c r="DN112" s="405">
        <v>3892</v>
      </c>
      <c r="DO112" s="406">
        <v>100</v>
      </c>
      <c r="DP112" s="405">
        <v>3731</v>
      </c>
      <c r="DQ112" s="406">
        <v>100</v>
      </c>
      <c r="DR112" s="405">
        <v>3339</v>
      </c>
      <c r="DS112" s="406">
        <v>94.7</v>
      </c>
      <c r="DT112" s="405">
        <v>5265</v>
      </c>
      <c r="DU112" s="406">
        <v>100</v>
      </c>
      <c r="DV112" s="405">
        <v>6191</v>
      </c>
      <c r="DW112" s="406">
        <v>100</v>
      </c>
      <c r="DX112" s="405">
        <v>3324</v>
      </c>
      <c r="DY112" s="406">
        <v>100</v>
      </c>
      <c r="DZ112" s="405">
        <v>3218</v>
      </c>
      <c r="EA112" s="406">
        <v>100</v>
      </c>
      <c r="EB112" s="405">
        <v>3836</v>
      </c>
      <c r="EC112" s="406">
        <v>100</v>
      </c>
      <c r="ED112" s="405">
        <v>3537</v>
      </c>
      <c r="EE112" s="406">
        <v>100</v>
      </c>
      <c r="EF112" s="405">
        <v>4305</v>
      </c>
      <c r="EG112" s="406">
        <v>100</v>
      </c>
      <c r="EH112" s="405">
        <v>3614</v>
      </c>
      <c r="EI112" s="406">
        <v>100</v>
      </c>
      <c r="EJ112" s="405">
        <v>3129</v>
      </c>
      <c r="EK112" s="406">
        <v>100</v>
      </c>
      <c r="EL112" s="405">
        <v>1767</v>
      </c>
      <c r="EM112" s="406">
        <v>100</v>
      </c>
      <c r="EN112" s="405">
        <v>2456</v>
      </c>
      <c r="EO112" s="406">
        <v>100</v>
      </c>
      <c r="EP112" s="405">
        <v>4035</v>
      </c>
      <c r="EQ112" s="406">
        <v>100</v>
      </c>
      <c r="ER112" s="405">
        <v>6990</v>
      </c>
      <c r="ES112" s="406">
        <v>100</v>
      </c>
      <c r="ET112" s="405">
        <v>3651</v>
      </c>
      <c r="EU112" s="406">
        <v>68.400000000000006</v>
      </c>
      <c r="EV112" s="405">
        <v>3698</v>
      </c>
      <c r="EW112" s="406">
        <v>100</v>
      </c>
      <c r="EX112" s="405">
        <v>2244</v>
      </c>
      <c r="EY112" s="406">
        <v>100</v>
      </c>
      <c r="EZ112" s="405">
        <v>2410</v>
      </c>
      <c r="FA112" s="406">
        <v>94.7</v>
      </c>
      <c r="FB112" s="405">
        <v>2471</v>
      </c>
      <c r="FC112" s="406">
        <v>100</v>
      </c>
      <c r="FD112" s="405">
        <v>5097</v>
      </c>
      <c r="FE112" s="406">
        <v>100</v>
      </c>
    </row>
    <row r="113" spans="2:161">
      <c r="B113" s="361">
        <f t="shared" si="229"/>
        <v>6</v>
      </c>
      <c r="C113" s="390" t="s">
        <v>119</v>
      </c>
      <c r="D113" s="396" t="s">
        <v>3555</v>
      </c>
      <c r="E113" s="397"/>
      <c r="F113" s="398">
        <f t="shared" si="184"/>
        <v>5574.7922437673124</v>
      </c>
      <c r="G113" s="398">
        <f t="shared" si="185"/>
        <v>5668.9750692520774</v>
      </c>
      <c r="H113" s="398">
        <f t="shared" si="186"/>
        <v>4221.6066481994458</v>
      </c>
      <c r="I113" s="398">
        <f t="shared" si="187"/>
        <v>4925.2077562326867</v>
      </c>
      <c r="J113" s="398">
        <f t="shared" si="188"/>
        <v>5248.772504091653</v>
      </c>
      <c r="K113" s="398">
        <f t="shared" si="189"/>
        <v>7021.2765957446809</v>
      </c>
      <c r="L113" s="398">
        <f t="shared" si="190"/>
        <v>3683.0732292917169</v>
      </c>
      <c r="M113" s="398">
        <f t="shared" si="191"/>
        <v>4004.1551246537397</v>
      </c>
      <c r="N113" s="398">
        <f t="shared" si="192"/>
        <v>3743.7673130193907</v>
      </c>
      <c r="O113" s="398">
        <f t="shared" si="193"/>
        <v>3257.0694087403604</v>
      </c>
      <c r="P113" s="398">
        <f t="shared" si="194"/>
        <v>3224.9357326478148</v>
      </c>
      <c r="Q113" s="398">
        <f t="shared" si="195"/>
        <v>3160.6683804627251</v>
      </c>
      <c r="R113" s="399"/>
      <c r="S113" s="398">
        <f t="shared" si="196"/>
        <v>53734.3000061036</v>
      </c>
      <c r="T113" s="399"/>
      <c r="U113" s="398">
        <f t="shared" si="197"/>
        <v>3754.4987146529566</v>
      </c>
      <c r="V113" s="398">
        <f t="shared" si="198"/>
        <v>2907.4550128534706</v>
      </c>
      <c r="W113" s="398">
        <f t="shared" si="199"/>
        <v>3122.4489795918371</v>
      </c>
      <c r="X113" s="398">
        <f t="shared" si="200"/>
        <v>2679.4717887154866</v>
      </c>
      <c r="Y113" s="398">
        <f t="shared" si="201"/>
        <v>3007.8740157480311</v>
      </c>
      <c r="Z113" s="398">
        <f t="shared" si="202"/>
        <v>3197.9752530933629</v>
      </c>
      <c r="AA113" s="398">
        <f t="shared" si="203"/>
        <v>1699.1525423728813</v>
      </c>
      <c r="AB113" s="398">
        <f t="shared" si="204"/>
        <v>1655</v>
      </c>
      <c r="AC113" s="398">
        <f t="shared" si="205"/>
        <v>1846</v>
      </c>
      <c r="AD113" s="398">
        <f t="shared" si="206"/>
        <v>2733</v>
      </c>
      <c r="AE113" s="398">
        <f t="shared" si="207"/>
        <v>2011</v>
      </c>
      <c r="AF113" s="398">
        <f t="shared" si="208"/>
        <v>2522</v>
      </c>
      <c r="AG113" s="399"/>
      <c r="AH113" s="398">
        <f t="shared" si="209"/>
        <v>31135.876307028026</v>
      </c>
      <c r="AI113" s="399"/>
      <c r="AJ113" s="398">
        <f t="shared" si="210"/>
        <v>2317</v>
      </c>
      <c r="AK113" s="398">
        <f t="shared" si="211"/>
        <v>1829</v>
      </c>
      <c r="AL113" s="398">
        <f t="shared" si="212"/>
        <v>2186</v>
      </c>
      <c r="AM113" s="398">
        <f t="shared" si="213"/>
        <v>2135</v>
      </c>
      <c r="AN113" s="398">
        <f t="shared" si="214"/>
        <v>2143</v>
      </c>
      <c r="AO113" s="398">
        <f t="shared" si="215"/>
        <v>2713</v>
      </c>
      <c r="AP113" s="398">
        <f t="shared" si="216"/>
        <v>2432</v>
      </c>
      <c r="AQ113" s="398">
        <f t="shared" si="217"/>
        <v>2759</v>
      </c>
      <c r="AR113" s="398">
        <f t="shared" si="218"/>
        <v>1757.9999999999998</v>
      </c>
      <c r="AS113" s="398">
        <f t="shared" si="219"/>
        <v>2406</v>
      </c>
      <c r="AT113" s="398">
        <f t="shared" si="220"/>
        <v>3061</v>
      </c>
      <c r="AU113" s="398">
        <f t="shared" si="221"/>
        <v>2904.6610169491523</v>
      </c>
      <c r="AV113" s="399"/>
      <c r="AW113" s="398">
        <f t="shared" si="222"/>
        <v>28643.661016949154</v>
      </c>
      <c r="AX113" s="400"/>
      <c r="AY113" s="401">
        <f t="shared" si="223"/>
        <v>-0.3265222181417553</v>
      </c>
      <c r="AZ113" s="401">
        <f t="shared" si="223"/>
        <v>-0.48712862954307212</v>
      </c>
      <c r="BA113" s="401">
        <f t="shared" si="223"/>
        <v>-0.26036477583159234</v>
      </c>
      <c r="BB113" s="401">
        <f t="shared" si="223"/>
        <v>-0.45596776393346977</v>
      </c>
      <c r="BC113" s="401">
        <f t="shared" si="223"/>
        <v>-0.42693762905455346</v>
      </c>
      <c r="BD113" s="401">
        <f t="shared" si="223"/>
        <v>-0.54453079728670284</v>
      </c>
      <c r="BE113" s="401">
        <f t="shared" si="223"/>
        <v>-0.53865903917972291</v>
      </c>
      <c r="BF113" s="401">
        <f t="shared" si="223"/>
        <v>-0.58667934970598412</v>
      </c>
      <c r="BG113" s="401">
        <f t="shared" si="223"/>
        <v>-0.50691379948205695</v>
      </c>
      <c r="BH113" s="401">
        <f t="shared" si="223"/>
        <v>-0.16090213101815323</v>
      </c>
      <c r="BI113" s="401">
        <f t="shared" si="223"/>
        <v>-0.37642168194499798</v>
      </c>
      <c r="BJ113" s="401">
        <f t="shared" si="223"/>
        <v>-0.20206750711671415</v>
      </c>
      <c r="BL113" s="402">
        <f t="shared" si="224"/>
        <v>-0.42055863194474763</v>
      </c>
      <c r="BN113" s="401">
        <f t="shared" si="225"/>
        <v>-0.38287367339952078</v>
      </c>
      <c r="BO113" s="401">
        <f t="shared" si="225"/>
        <v>-0.3709274977895668</v>
      </c>
      <c r="BP113" s="401">
        <f t="shared" si="225"/>
        <v>-0.29990849673202624</v>
      </c>
      <c r="BQ113" s="401">
        <f t="shared" si="225"/>
        <v>-0.20320116487455209</v>
      </c>
      <c r="BR113" s="401">
        <f t="shared" si="225"/>
        <v>-0.2875366492146596</v>
      </c>
      <c r="BS113" s="401">
        <f t="shared" si="225"/>
        <v>-0.15165072106929289</v>
      </c>
      <c r="BT113" s="401">
        <f t="shared" si="225"/>
        <v>0.43130174563591028</v>
      </c>
      <c r="BU113" s="401">
        <f t="shared" si="225"/>
        <v>0.66706948640483388</v>
      </c>
      <c r="BV113" s="401">
        <f t="shared" si="225"/>
        <v>-4.7670639219935119E-2</v>
      </c>
      <c r="BW113" s="401">
        <f t="shared" si="225"/>
        <v>-0.11964873765093303</v>
      </c>
      <c r="BX113" s="401">
        <f t="shared" si="225"/>
        <v>0.52212829438090502</v>
      </c>
      <c r="BY113" s="401">
        <f t="shared" si="225"/>
        <v>0.15172918990846643</v>
      </c>
      <c r="CA113" s="402">
        <f t="shared" si="226"/>
        <v>-8.0043203714691202E-2</v>
      </c>
      <c r="CC113" s="401">
        <f t="shared" si="227"/>
        <v>-0.47896515422676067</v>
      </c>
      <c r="CE113" s="403">
        <v>53406</v>
      </c>
      <c r="CF113" s="361"/>
      <c r="CG113" s="387">
        <f t="shared" si="228"/>
        <v>0.53633788370125368</v>
      </c>
      <c r="CK113" s="404"/>
      <c r="CL113" s="405">
        <v>4025</v>
      </c>
      <c r="CM113" s="406">
        <v>72.2</v>
      </c>
      <c r="CN113" s="405">
        <v>4093</v>
      </c>
      <c r="CO113" s="406">
        <v>72.2</v>
      </c>
      <c r="CP113" s="405">
        <v>3048</v>
      </c>
      <c r="CQ113" s="406">
        <v>72.2</v>
      </c>
      <c r="CR113" s="405">
        <v>3556</v>
      </c>
      <c r="CS113" s="406">
        <v>72.2</v>
      </c>
      <c r="CT113" s="405">
        <v>3207</v>
      </c>
      <c r="CU113" s="406">
        <v>61.1</v>
      </c>
      <c r="CV113" s="405">
        <v>4290</v>
      </c>
      <c r="CW113" s="406">
        <v>61.1</v>
      </c>
      <c r="CX113" s="405">
        <v>3068</v>
      </c>
      <c r="CY113" s="406">
        <v>83.3</v>
      </c>
      <c r="CZ113" s="405">
        <v>2891</v>
      </c>
      <c r="DA113" s="406">
        <v>72.2</v>
      </c>
      <c r="DB113" s="405">
        <v>2703</v>
      </c>
      <c r="DC113" s="406">
        <v>72.2</v>
      </c>
      <c r="DD113" s="405">
        <v>2534</v>
      </c>
      <c r="DE113" s="406">
        <v>77.8</v>
      </c>
      <c r="DF113" s="405">
        <v>2509</v>
      </c>
      <c r="DG113" s="406">
        <v>77.8</v>
      </c>
      <c r="DH113" s="405">
        <v>2459</v>
      </c>
      <c r="DI113" s="406">
        <v>77.8</v>
      </c>
      <c r="DJ113" s="405">
        <v>2921</v>
      </c>
      <c r="DK113" s="406">
        <v>77.8</v>
      </c>
      <c r="DL113" s="405">
        <v>2262</v>
      </c>
      <c r="DM113" s="406">
        <v>77.8</v>
      </c>
      <c r="DN113" s="405">
        <v>2601</v>
      </c>
      <c r="DO113" s="406">
        <v>83.3</v>
      </c>
      <c r="DP113" s="405">
        <v>2232</v>
      </c>
      <c r="DQ113" s="406">
        <v>83.3</v>
      </c>
      <c r="DR113" s="405">
        <v>2674</v>
      </c>
      <c r="DS113" s="406">
        <v>88.9</v>
      </c>
      <c r="DT113" s="405">
        <v>2843</v>
      </c>
      <c r="DU113" s="406">
        <v>88.9</v>
      </c>
      <c r="DV113" s="405">
        <v>1604</v>
      </c>
      <c r="DW113" s="406">
        <v>94.4</v>
      </c>
      <c r="DX113" s="405">
        <v>1655</v>
      </c>
      <c r="DY113" s="406">
        <v>100</v>
      </c>
      <c r="DZ113" s="405">
        <v>1846</v>
      </c>
      <c r="EA113" s="406">
        <v>100</v>
      </c>
      <c r="EB113" s="405">
        <v>2733</v>
      </c>
      <c r="EC113" s="406">
        <v>100</v>
      </c>
      <c r="ED113" s="405">
        <v>2011</v>
      </c>
      <c r="EE113" s="406">
        <v>100</v>
      </c>
      <c r="EF113" s="405">
        <v>2522</v>
      </c>
      <c r="EG113" s="406">
        <v>100</v>
      </c>
      <c r="EH113" s="405">
        <v>2317</v>
      </c>
      <c r="EI113" s="406">
        <v>100</v>
      </c>
      <c r="EJ113" s="405">
        <v>1829</v>
      </c>
      <c r="EK113" s="406">
        <v>100</v>
      </c>
      <c r="EL113" s="405">
        <v>2186</v>
      </c>
      <c r="EM113" s="406">
        <v>100</v>
      </c>
      <c r="EN113" s="405">
        <v>2135</v>
      </c>
      <c r="EO113" s="406">
        <v>100</v>
      </c>
      <c r="EP113" s="405">
        <v>2143</v>
      </c>
      <c r="EQ113" s="406">
        <v>100</v>
      </c>
      <c r="ER113" s="405">
        <v>2713</v>
      </c>
      <c r="ES113" s="406">
        <v>100</v>
      </c>
      <c r="ET113" s="405">
        <v>2432</v>
      </c>
      <c r="EU113" s="406">
        <v>100</v>
      </c>
      <c r="EV113" s="405">
        <v>2759</v>
      </c>
      <c r="EW113" s="406">
        <v>100</v>
      </c>
      <c r="EX113" s="405">
        <v>1758</v>
      </c>
      <c r="EY113" s="406">
        <v>100</v>
      </c>
      <c r="EZ113" s="405">
        <v>2406</v>
      </c>
      <c r="FA113" s="406">
        <v>100</v>
      </c>
      <c r="FB113" s="405">
        <v>3061</v>
      </c>
      <c r="FC113" s="406">
        <v>100</v>
      </c>
      <c r="FD113" s="405">
        <v>2742</v>
      </c>
      <c r="FE113" s="406">
        <v>94.4</v>
      </c>
    </row>
    <row r="114" spans="2:161">
      <c r="B114" s="361">
        <f t="shared" si="229"/>
        <v>7</v>
      </c>
      <c r="C114" s="390" t="s">
        <v>119</v>
      </c>
      <c r="D114" s="396" t="s">
        <v>3556</v>
      </c>
      <c r="E114" s="397"/>
      <c r="F114" s="398">
        <f t="shared" si="184"/>
        <v>11938.021454112037</v>
      </c>
      <c r="G114" s="398">
        <f t="shared" si="185"/>
        <v>9710.3694874851008</v>
      </c>
      <c r="H114" s="398">
        <f t="shared" si="186"/>
        <v>6572.1096543504163</v>
      </c>
      <c r="I114" s="398">
        <f t="shared" si="187"/>
        <v>7837.9022646007143</v>
      </c>
      <c r="J114" s="398">
        <f t="shared" si="188"/>
        <v>8042.9082240762809</v>
      </c>
      <c r="K114" s="398">
        <f t="shared" si="189"/>
        <v>9019.851116625312</v>
      </c>
      <c r="L114" s="398">
        <f t="shared" si="190"/>
        <v>7891.537544696067</v>
      </c>
      <c r="M114" s="398">
        <f t="shared" si="191"/>
        <v>5266.9845053635281</v>
      </c>
      <c r="N114" s="398">
        <f t="shared" si="192"/>
        <v>4177.5923718712756</v>
      </c>
      <c r="O114" s="398">
        <f t="shared" si="193"/>
        <v>5803.3373063170438</v>
      </c>
      <c r="P114" s="398">
        <f t="shared" si="194"/>
        <v>7829.5589988081047</v>
      </c>
      <c r="Q114" s="398">
        <f t="shared" si="195"/>
        <v>6935.6376638855781</v>
      </c>
      <c r="R114" s="399"/>
      <c r="S114" s="398">
        <f t="shared" si="196"/>
        <v>91025.810592191439</v>
      </c>
      <c r="T114" s="399"/>
      <c r="U114" s="398">
        <f t="shared" si="197"/>
        <v>7140.6436233611448</v>
      </c>
      <c r="V114" s="398">
        <f t="shared" si="198"/>
        <v>4543.504171632896</v>
      </c>
      <c r="W114" s="398">
        <f t="shared" si="199"/>
        <v>3775.9237187127533</v>
      </c>
      <c r="X114" s="398">
        <f t="shared" si="200"/>
        <v>3794.9940405244333</v>
      </c>
      <c r="Y114" s="398">
        <f t="shared" si="201"/>
        <v>5681.7640047675804</v>
      </c>
      <c r="Z114" s="398">
        <f t="shared" si="202"/>
        <v>6796.1859356376635</v>
      </c>
      <c r="AA114" s="398">
        <f t="shared" si="203"/>
        <v>6480.2139037433153</v>
      </c>
      <c r="AB114" s="398">
        <f t="shared" si="204"/>
        <v>3304.5404208194909</v>
      </c>
      <c r="AC114" s="398">
        <f t="shared" si="205"/>
        <v>2580.7486631016045</v>
      </c>
      <c r="AD114" s="398">
        <f t="shared" si="206"/>
        <v>3204.8726467331121</v>
      </c>
      <c r="AE114" s="398">
        <f t="shared" si="207"/>
        <v>3012.3966942148763</v>
      </c>
      <c r="AF114" s="398">
        <f t="shared" si="208"/>
        <v>3962.8099173553719</v>
      </c>
      <c r="AG114" s="399"/>
      <c r="AH114" s="398">
        <f t="shared" si="209"/>
        <v>54278.597740604244</v>
      </c>
      <c r="AI114" s="399"/>
      <c r="AJ114" s="398">
        <f t="shared" si="210"/>
        <v>4860.5371900826449</v>
      </c>
      <c r="AK114" s="398">
        <f t="shared" si="211"/>
        <v>2763.4297520661157</v>
      </c>
      <c r="AL114" s="398">
        <f t="shared" si="212"/>
        <v>3148.7603305785124</v>
      </c>
      <c r="AM114" s="398">
        <f t="shared" si="213"/>
        <v>3625</v>
      </c>
      <c r="AN114" s="398">
        <f t="shared" si="214"/>
        <v>8469.008264462811</v>
      </c>
      <c r="AO114" s="398">
        <f t="shared" si="215"/>
        <v>13080.213903743317</v>
      </c>
      <c r="AP114" s="398">
        <f t="shared" si="216"/>
        <v>9112.6033057851237</v>
      </c>
      <c r="AQ114" s="398">
        <f t="shared" si="217"/>
        <v>5613</v>
      </c>
      <c r="AR114" s="398">
        <f t="shared" si="218"/>
        <v>3199.3801652892566</v>
      </c>
      <c r="AS114" s="398">
        <f t="shared" si="219"/>
        <v>2941.1157024793388</v>
      </c>
      <c r="AT114" s="398">
        <f t="shared" si="220"/>
        <v>2820</v>
      </c>
      <c r="AU114" s="398">
        <f t="shared" si="221"/>
        <v>4520.6611570247933</v>
      </c>
      <c r="AV114" s="399"/>
      <c r="AW114" s="398">
        <f t="shared" si="222"/>
        <v>64153.709771511909</v>
      </c>
      <c r="AX114" s="400"/>
      <c r="AY114" s="401">
        <f t="shared" si="223"/>
        <v>-0.40185702875399348</v>
      </c>
      <c r="AZ114" s="401">
        <f t="shared" si="223"/>
        <v>-0.53209770467656803</v>
      </c>
      <c r="BA114" s="401">
        <f t="shared" si="223"/>
        <v>-0.42546245919477688</v>
      </c>
      <c r="BB114" s="401">
        <f t="shared" si="223"/>
        <v>-0.51581508515815089</v>
      </c>
      <c r="BC114" s="401">
        <f t="shared" si="223"/>
        <v>-0.29356846473029041</v>
      </c>
      <c r="BD114" s="401">
        <f t="shared" si="223"/>
        <v>-0.24653014248638849</v>
      </c>
      <c r="BE114" s="401">
        <f t="shared" si="223"/>
        <v>-0.17884013513961011</v>
      </c>
      <c r="BF114" s="401">
        <f t="shared" si="223"/>
        <v>-0.37259347973126211</v>
      </c>
      <c r="BG114" s="401">
        <f t="shared" si="223"/>
        <v>-0.38224019162846046</v>
      </c>
      <c r="BH114" s="401">
        <f t="shared" si="223"/>
        <v>-0.44775351188969376</v>
      </c>
      <c r="BI114" s="401">
        <f t="shared" si="223"/>
        <v>-0.61525333742635391</v>
      </c>
      <c r="BJ114" s="401">
        <f t="shared" si="223"/>
        <v>-0.4286307749336386</v>
      </c>
      <c r="BL114" s="402">
        <f t="shared" si="224"/>
        <v>-0.40370102295732285</v>
      </c>
      <c r="BN114" s="401">
        <f t="shared" si="225"/>
        <v>-0.31931385370066123</v>
      </c>
      <c r="BO114" s="401">
        <f t="shared" si="225"/>
        <v>-0.39178448006729505</v>
      </c>
      <c r="BP114" s="401">
        <f t="shared" si="225"/>
        <v>-0.16609535437014777</v>
      </c>
      <c r="BQ114" s="401">
        <f t="shared" si="225"/>
        <v>-4.479428391959786E-2</v>
      </c>
      <c r="BR114" s="401">
        <f t="shared" si="225"/>
        <v>0.4905596672717219</v>
      </c>
      <c r="BS114" s="401">
        <f t="shared" si="225"/>
        <v>0.924640383241081</v>
      </c>
      <c r="BT114" s="401">
        <f t="shared" si="225"/>
        <v>0.40621952317364102</v>
      </c>
      <c r="BU114" s="401">
        <f t="shared" si="225"/>
        <v>0.69857205093833763</v>
      </c>
      <c r="BV114" s="401">
        <f t="shared" si="225"/>
        <v>0.23971009305654981</v>
      </c>
      <c r="BW114" s="401">
        <f t="shared" si="225"/>
        <v>-8.2298728632051593E-2</v>
      </c>
      <c r="BX114" s="401">
        <f t="shared" si="225"/>
        <v>-6.3868312757201742E-2</v>
      </c>
      <c r="BY114" s="401">
        <f t="shared" si="225"/>
        <v>0.14077163712200205</v>
      </c>
      <c r="CA114" s="402">
        <f t="shared" si="226"/>
        <v>0.18193380894069008</v>
      </c>
      <c r="CC114" s="401">
        <f t="shared" si="227"/>
        <v>-0.62132241306471625</v>
      </c>
      <c r="CE114" s="403">
        <v>184131</v>
      </c>
      <c r="CF114" s="361"/>
      <c r="CG114" s="387">
        <f t="shared" si="228"/>
        <v>0.34841341094933448</v>
      </c>
      <c r="CK114" s="404"/>
      <c r="CL114" s="405">
        <v>10016</v>
      </c>
      <c r="CM114" s="406">
        <v>83.9</v>
      </c>
      <c r="CN114" s="405">
        <v>8147</v>
      </c>
      <c r="CO114" s="406">
        <v>83.9</v>
      </c>
      <c r="CP114" s="405">
        <v>5514</v>
      </c>
      <c r="CQ114" s="406">
        <v>83.9</v>
      </c>
      <c r="CR114" s="405">
        <v>6576</v>
      </c>
      <c r="CS114" s="406">
        <v>83.9</v>
      </c>
      <c r="CT114" s="405">
        <v>6748</v>
      </c>
      <c r="CU114" s="406">
        <v>83.9</v>
      </c>
      <c r="CV114" s="405">
        <v>7270</v>
      </c>
      <c r="CW114" s="406">
        <v>80.599999999999994</v>
      </c>
      <c r="CX114" s="405">
        <v>6621</v>
      </c>
      <c r="CY114" s="406">
        <v>83.9</v>
      </c>
      <c r="CZ114" s="405">
        <v>4419</v>
      </c>
      <c r="DA114" s="406">
        <v>83.9</v>
      </c>
      <c r="DB114" s="405">
        <v>3505</v>
      </c>
      <c r="DC114" s="406">
        <v>83.9</v>
      </c>
      <c r="DD114" s="405">
        <v>4869</v>
      </c>
      <c r="DE114" s="406">
        <v>83.9</v>
      </c>
      <c r="DF114" s="405">
        <v>6569</v>
      </c>
      <c r="DG114" s="406">
        <v>83.9</v>
      </c>
      <c r="DH114" s="405">
        <v>5819</v>
      </c>
      <c r="DI114" s="406">
        <v>83.9</v>
      </c>
      <c r="DJ114" s="405">
        <v>5991</v>
      </c>
      <c r="DK114" s="406">
        <v>83.9</v>
      </c>
      <c r="DL114" s="405">
        <v>3812</v>
      </c>
      <c r="DM114" s="406">
        <v>83.9</v>
      </c>
      <c r="DN114" s="405">
        <v>3168</v>
      </c>
      <c r="DO114" s="406">
        <v>83.9</v>
      </c>
      <c r="DP114" s="405">
        <v>3184</v>
      </c>
      <c r="DQ114" s="406">
        <v>83.9</v>
      </c>
      <c r="DR114" s="405">
        <v>4767</v>
      </c>
      <c r="DS114" s="406">
        <v>83.9</v>
      </c>
      <c r="DT114" s="405">
        <v>5702</v>
      </c>
      <c r="DU114" s="406">
        <v>83.9</v>
      </c>
      <c r="DV114" s="405">
        <v>6059</v>
      </c>
      <c r="DW114" s="406">
        <v>93.5</v>
      </c>
      <c r="DX114" s="405">
        <v>2984</v>
      </c>
      <c r="DY114" s="406">
        <v>90.3</v>
      </c>
      <c r="DZ114" s="405">
        <v>2413</v>
      </c>
      <c r="EA114" s="406">
        <v>93.5</v>
      </c>
      <c r="EB114" s="405">
        <v>2894</v>
      </c>
      <c r="EC114" s="406">
        <v>90.3</v>
      </c>
      <c r="ED114" s="405">
        <v>2916</v>
      </c>
      <c r="EE114" s="406">
        <v>96.8</v>
      </c>
      <c r="EF114" s="405">
        <v>3836</v>
      </c>
      <c r="EG114" s="406">
        <v>96.8</v>
      </c>
      <c r="EH114" s="405">
        <v>4705</v>
      </c>
      <c r="EI114" s="406">
        <v>96.8</v>
      </c>
      <c r="EJ114" s="405">
        <v>2675</v>
      </c>
      <c r="EK114" s="406">
        <v>96.8</v>
      </c>
      <c r="EL114" s="405">
        <v>3048</v>
      </c>
      <c r="EM114" s="406">
        <v>96.8</v>
      </c>
      <c r="EN114" s="405">
        <v>3509</v>
      </c>
      <c r="EO114" s="406">
        <v>96.8</v>
      </c>
      <c r="EP114" s="405">
        <v>8198</v>
      </c>
      <c r="EQ114" s="406">
        <v>96.8</v>
      </c>
      <c r="ER114" s="405">
        <v>12230</v>
      </c>
      <c r="ES114" s="406">
        <v>93.5</v>
      </c>
      <c r="ET114" s="405">
        <v>8821</v>
      </c>
      <c r="EU114" s="406">
        <v>96.8</v>
      </c>
      <c r="EV114" s="405">
        <v>5613</v>
      </c>
      <c r="EW114" s="406">
        <v>100</v>
      </c>
      <c r="EX114" s="405">
        <v>3097</v>
      </c>
      <c r="EY114" s="406">
        <v>96.8</v>
      </c>
      <c r="EZ114" s="405">
        <v>2847</v>
      </c>
      <c r="FA114" s="406">
        <v>96.8</v>
      </c>
      <c r="FB114" s="405">
        <v>2820</v>
      </c>
      <c r="FC114" s="406">
        <v>100</v>
      </c>
      <c r="FD114" s="405">
        <v>4376</v>
      </c>
      <c r="FE114" s="406">
        <v>96.8</v>
      </c>
    </row>
    <row r="115" spans="2:161">
      <c r="B115" s="361">
        <f t="shared" si="229"/>
        <v>8</v>
      </c>
      <c r="C115" s="390" t="s">
        <v>119</v>
      </c>
      <c r="D115" s="396" t="s">
        <v>3557</v>
      </c>
      <c r="E115" s="397"/>
      <c r="F115" s="398">
        <f t="shared" si="184"/>
        <v>126600.67114093958</v>
      </c>
      <c r="G115" s="398">
        <f t="shared" si="185"/>
        <v>111073.33333333333</v>
      </c>
      <c r="H115" s="398">
        <f t="shared" si="186"/>
        <v>98974.358974358969</v>
      </c>
      <c r="I115" s="398">
        <f t="shared" si="187"/>
        <v>113208.33333333333</v>
      </c>
      <c r="J115" s="398">
        <f t="shared" si="188"/>
        <v>119114.64968152865</v>
      </c>
      <c r="K115" s="398">
        <f t="shared" si="189"/>
        <v>91837.681159420288</v>
      </c>
      <c r="L115" s="398">
        <f t="shared" si="190"/>
        <v>82551.282051282062</v>
      </c>
      <c r="M115" s="398">
        <f t="shared" si="191"/>
        <v>58055.306427503732</v>
      </c>
      <c r="N115" s="398">
        <f t="shared" si="192"/>
        <v>52653.030303030304</v>
      </c>
      <c r="O115" s="398">
        <f t="shared" si="193"/>
        <v>51725.782414307017</v>
      </c>
      <c r="P115" s="398">
        <f t="shared" si="194"/>
        <v>51873.156342182891</v>
      </c>
      <c r="Q115" s="398">
        <f t="shared" si="195"/>
        <v>43074.18397626112</v>
      </c>
      <c r="R115" s="399"/>
      <c r="S115" s="398">
        <f t="shared" si="196"/>
        <v>1000741.7691374812</v>
      </c>
      <c r="T115" s="399"/>
      <c r="U115" s="398">
        <f t="shared" si="197"/>
        <v>41897.759103641452</v>
      </c>
      <c r="V115" s="398">
        <f t="shared" si="198"/>
        <v>38923.809523809527</v>
      </c>
      <c r="W115" s="398">
        <f t="shared" si="199"/>
        <v>45133.991537376583</v>
      </c>
      <c r="X115" s="398">
        <f t="shared" si="200"/>
        <v>55672.566371681423</v>
      </c>
      <c r="Y115" s="398">
        <f t="shared" si="201"/>
        <v>57754.772393538915</v>
      </c>
      <c r="Z115" s="398">
        <f t="shared" si="202"/>
        <v>49720.930232558138</v>
      </c>
      <c r="AA115" s="398">
        <f t="shared" si="203"/>
        <v>55978.776529338335</v>
      </c>
      <c r="AB115" s="398">
        <f t="shared" si="204"/>
        <v>46346.863468634692</v>
      </c>
      <c r="AC115" s="398">
        <f t="shared" si="205"/>
        <v>45767.352185089978</v>
      </c>
      <c r="AD115" s="398">
        <f t="shared" si="206"/>
        <v>42394.871794871797</v>
      </c>
      <c r="AE115" s="398">
        <f t="shared" si="207"/>
        <v>42926.892950391644</v>
      </c>
      <c r="AF115" s="398">
        <f t="shared" si="208"/>
        <v>42525.641025641031</v>
      </c>
      <c r="AG115" s="399"/>
      <c r="AH115" s="398">
        <f t="shared" si="209"/>
        <v>565044.22711657349</v>
      </c>
      <c r="AI115" s="399"/>
      <c r="AJ115" s="398">
        <f t="shared" si="210"/>
        <v>37705.65552699229</v>
      </c>
      <c r="AK115" s="398">
        <f t="shared" si="211"/>
        <v>36050.322580645159</v>
      </c>
      <c r="AL115" s="398">
        <f t="shared" si="212"/>
        <v>40256.144890038806</v>
      </c>
      <c r="AM115" s="398">
        <f t="shared" si="213"/>
        <v>37444.876783398191</v>
      </c>
      <c r="AN115" s="398">
        <f t="shared" si="214"/>
        <v>39712.938005390832</v>
      </c>
      <c r="AO115" s="398">
        <f t="shared" si="215"/>
        <v>42465.714285714283</v>
      </c>
      <c r="AP115" s="398">
        <f t="shared" si="216"/>
        <v>36114.695340501785</v>
      </c>
      <c r="AQ115" s="398">
        <f t="shared" si="217"/>
        <v>31378.629500580722</v>
      </c>
      <c r="AR115" s="398">
        <f t="shared" si="218"/>
        <v>26534.665099882495</v>
      </c>
      <c r="AS115" s="398">
        <f t="shared" si="219"/>
        <v>26065.165876777253</v>
      </c>
      <c r="AT115" s="398">
        <f t="shared" si="220"/>
        <v>28631.64400494437</v>
      </c>
      <c r="AU115" s="398">
        <f t="shared" si="221"/>
        <v>30456.298200514142</v>
      </c>
      <c r="AV115" s="399"/>
      <c r="AW115" s="398">
        <f t="shared" si="222"/>
        <v>412816.75009538035</v>
      </c>
      <c r="AX115" s="400"/>
      <c r="AY115" s="401">
        <f t="shared" si="223"/>
        <v>-0.66905578994128467</v>
      </c>
      <c r="AZ115" s="401">
        <f t="shared" si="223"/>
        <v>-0.64956656691846648</v>
      </c>
      <c r="BA115" s="401">
        <f t="shared" si="223"/>
        <v>-0.54398298705759407</v>
      </c>
      <c r="BB115" s="401">
        <f t="shared" si="223"/>
        <v>-0.50822907879265578</v>
      </c>
      <c r="BC115" s="401">
        <f t="shared" si="223"/>
        <v>-0.51513291985532272</v>
      </c>
      <c r="BD115" s="401">
        <f t="shared" si="223"/>
        <v>-0.45859989489229397</v>
      </c>
      <c r="BE115" s="401">
        <f t="shared" si="223"/>
        <v>-0.32189088844721392</v>
      </c>
      <c r="BF115" s="401">
        <f t="shared" si="223"/>
        <v>-0.20167739487328171</v>
      </c>
      <c r="BG115" s="401">
        <f t="shared" si="223"/>
        <v>-0.13077458369084674</v>
      </c>
      <c r="BH115" s="401">
        <f t="shared" si="223"/>
        <v>-0.18039187004843354</v>
      </c>
      <c r="BI115" s="401">
        <f t="shared" si="223"/>
        <v>-0.17246421892620031</v>
      </c>
      <c r="BJ115" s="401">
        <f t="shared" si="223"/>
        <v>-1.273484254332943E-2</v>
      </c>
      <c r="BL115" s="402">
        <f t="shared" si="224"/>
        <v>-0.43537459458340239</v>
      </c>
      <c r="BN115" s="401">
        <f t="shared" si="225"/>
        <v>-0.10005555586587003</v>
      </c>
      <c r="BO115" s="401">
        <f t="shared" si="225"/>
        <v>-7.3823373876256065E-2</v>
      </c>
      <c r="BP115" s="401">
        <f t="shared" si="225"/>
        <v>-0.10807478978007765</v>
      </c>
      <c r="BQ115" s="401">
        <f t="shared" si="225"/>
        <v>-0.32740882585852887</v>
      </c>
      <c r="BR115" s="401">
        <f t="shared" si="225"/>
        <v>-0.31238690138386627</v>
      </c>
      <c r="BS115" s="401">
        <f t="shared" si="225"/>
        <v>-0.14591874916477351</v>
      </c>
      <c r="BT115" s="401">
        <f t="shared" si="225"/>
        <v>-0.35485022039425668</v>
      </c>
      <c r="BU115" s="401">
        <f t="shared" si="225"/>
        <v>-0.32296109915148291</v>
      </c>
      <c r="BV115" s="401">
        <f t="shared" si="225"/>
        <v>-0.42022721802711321</v>
      </c>
      <c r="BW115" s="401">
        <f t="shared" si="225"/>
        <v>-0.38518116052116075</v>
      </c>
      <c r="BX115" s="401">
        <f t="shared" si="225"/>
        <v>-0.33301382799746404</v>
      </c>
      <c r="BY115" s="401">
        <f t="shared" si="225"/>
        <v>-0.28381330731380683</v>
      </c>
      <c r="CA115" s="402">
        <f t="shared" si="226"/>
        <v>-0.26940807412193468</v>
      </c>
      <c r="CC115" s="401">
        <f t="shared" si="227"/>
        <v>-0.75943019949232071</v>
      </c>
      <c r="CE115" s="403">
        <v>1516210</v>
      </c>
      <c r="CF115" s="361"/>
      <c r="CG115" s="387">
        <f t="shared" si="228"/>
        <v>0.27226884804570628</v>
      </c>
      <c r="CK115" s="404"/>
      <c r="CL115" s="405">
        <v>37727</v>
      </c>
      <c r="CM115" s="406">
        <v>29.8</v>
      </c>
      <c r="CN115" s="405">
        <v>33322</v>
      </c>
      <c r="CO115" s="406">
        <v>30</v>
      </c>
      <c r="CP115" s="405">
        <v>30880</v>
      </c>
      <c r="CQ115" s="406">
        <v>31.2</v>
      </c>
      <c r="CR115" s="405">
        <v>35321</v>
      </c>
      <c r="CS115" s="406">
        <v>31.2</v>
      </c>
      <c r="CT115" s="405">
        <v>37402</v>
      </c>
      <c r="CU115" s="406">
        <v>31.4</v>
      </c>
      <c r="CV115" s="405">
        <v>31684</v>
      </c>
      <c r="CW115" s="406">
        <v>34.5</v>
      </c>
      <c r="CX115" s="405">
        <v>51512</v>
      </c>
      <c r="CY115" s="406">
        <v>62.4</v>
      </c>
      <c r="CZ115" s="405">
        <v>38839</v>
      </c>
      <c r="DA115" s="406">
        <v>66.900000000000006</v>
      </c>
      <c r="DB115" s="405">
        <v>34751</v>
      </c>
      <c r="DC115" s="406">
        <v>66</v>
      </c>
      <c r="DD115" s="405">
        <v>34708</v>
      </c>
      <c r="DE115" s="406">
        <v>67.099999999999994</v>
      </c>
      <c r="DF115" s="405">
        <v>35170</v>
      </c>
      <c r="DG115" s="406">
        <v>67.8</v>
      </c>
      <c r="DH115" s="405">
        <v>29032</v>
      </c>
      <c r="DI115" s="406">
        <v>67.400000000000006</v>
      </c>
      <c r="DJ115" s="405">
        <v>29915</v>
      </c>
      <c r="DK115" s="406">
        <v>71.400000000000006</v>
      </c>
      <c r="DL115" s="405">
        <v>28609</v>
      </c>
      <c r="DM115" s="406">
        <v>73.5</v>
      </c>
      <c r="DN115" s="405">
        <v>32000</v>
      </c>
      <c r="DO115" s="406">
        <v>70.900000000000006</v>
      </c>
      <c r="DP115" s="405">
        <v>37746</v>
      </c>
      <c r="DQ115" s="406">
        <v>67.8</v>
      </c>
      <c r="DR115" s="405">
        <v>39331</v>
      </c>
      <c r="DS115" s="406">
        <v>68.099999999999994</v>
      </c>
      <c r="DT115" s="405">
        <v>34208</v>
      </c>
      <c r="DU115" s="406">
        <v>68.8</v>
      </c>
      <c r="DV115" s="405">
        <v>44839</v>
      </c>
      <c r="DW115" s="406">
        <v>80.099999999999994</v>
      </c>
      <c r="DX115" s="405">
        <v>37680</v>
      </c>
      <c r="DY115" s="406">
        <v>81.3</v>
      </c>
      <c r="DZ115" s="405">
        <v>35607</v>
      </c>
      <c r="EA115" s="406">
        <v>77.8</v>
      </c>
      <c r="EB115" s="405">
        <v>33068</v>
      </c>
      <c r="EC115" s="406">
        <v>78</v>
      </c>
      <c r="ED115" s="405">
        <v>32882</v>
      </c>
      <c r="EE115" s="406">
        <v>76.599999999999994</v>
      </c>
      <c r="EF115" s="405">
        <v>33170</v>
      </c>
      <c r="EG115" s="406">
        <v>78</v>
      </c>
      <c r="EH115" s="405">
        <v>29335</v>
      </c>
      <c r="EI115" s="406">
        <v>77.8</v>
      </c>
      <c r="EJ115" s="405">
        <v>27939</v>
      </c>
      <c r="EK115" s="406">
        <v>77.5</v>
      </c>
      <c r="EL115" s="405">
        <v>31118</v>
      </c>
      <c r="EM115" s="406">
        <v>77.3</v>
      </c>
      <c r="EN115" s="405">
        <v>28870</v>
      </c>
      <c r="EO115" s="406">
        <v>77.099999999999994</v>
      </c>
      <c r="EP115" s="405">
        <v>29467</v>
      </c>
      <c r="EQ115" s="406">
        <v>74.2</v>
      </c>
      <c r="ER115" s="405">
        <v>29726</v>
      </c>
      <c r="ES115" s="406">
        <v>70</v>
      </c>
      <c r="ET115" s="405">
        <v>30228</v>
      </c>
      <c r="EU115" s="406">
        <v>83.7</v>
      </c>
      <c r="EV115" s="405">
        <v>27017</v>
      </c>
      <c r="EW115" s="406">
        <v>86.1</v>
      </c>
      <c r="EX115" s="405">
        <v>22581</v>
      </c>
      <c r="EY115" s="406">
        <v>85.1</v>
      </c>
      <c r="EZ115" s="405">
        <v>21999</v>
      </c>
      <c r="FA115" s="406">
        <v>84.4</v>
      </c>
      <c r="FB115" s="405">
        <v>23163</v>
      </c>
      <c r="FC115" s="406">
        <v>80.900000000000006</v>
      </c>
      <c r="FD115" s="405">
        <v>23695</v>
      </c>
      <c r="FE115" s="406">
        <v>77.8</v>
      </c>
    </row>
    <row r="116" spans="2:161">
      <c r="B116" s="361">
        <f t="shared" si="229"/>
        <v>9</v>
      </c>
      <c r="C116" s="390" t="s">
        <v>119</v>
      </c>
      <c r="D116" s="396" t="s">
        <v>3558</v>
      </c>
      <c r="E116" s="397"/>
      <c r="F116" s="398">
        <f t="shared" si="184"/>
        <v>16524.184476940383</v>
      </c>
      <c r="G116" s="398">
        <f t="shared" si="185"/>
        <v>15412.823397075366</v>
      </c>
      <c r="H116" s="398">
        <f t="shared" si="186"/>
        <v>13008.998875140605</v>
      </c>
      <c r="I116" s="398">
        <f t="shared" si="187"/>
        <v>15453.318335208098</v>
      </c>
      <c r="J116" s="398">
        <f t="shared" si="188"/>
        <v>20403.824521934759</v>
      </c>
      <c r="K116" s="398">
        <f t="shared" si="189"/>
        <v>20634.420697412821</v>
      </c>
      <c r="L116" s="398">
        <f t="shared" si="190"/>
        <v>17359.955005624295</v>
      </c>
      <c r="M116" s="398">
        <f t="shared" si="191"/>
        <v>13740.15748031496</v>
      </c>
      <c r="N116" s="398">
        <f t="shared" si="192"/>
        <v>12052.868391451068</v>
      </c>
      <c r="O116" s="398">
        <f t="shared" si="193"/>
        <v>15102.36220472441</v>
      </c>
      <c r="P116" s="398">
        <f t="shared" si="194"/>
        <v>16795.27559055118</v>
      </c>
      <c r="Q116" s="398">
        <f t="shared" si="195"/>
        <v>11568.053993250842</v>
      </c>
      <c r="R116" s="399"/>
      <c r="S116" s="398">
        <f t="shared" si="196"/>
        <v>188056.24296962877</v>
      </c>
      <c r="T116" s="399"/>
      <c r="U116" s="398">
        <f t="shared" si="197"/>
        <v>10185.601799775028</v>
      </c>
      <c r="V116" s="398">
        <f t="shared" si="198"/>
        <v>9413.948256467942</v>
      </c>
      <c r="W116" s="398">
        <f t="shared" si="199"/>
        <v>8955.0056242969622</v>
      </c>
      <c r="X116" s="398">
        <f t="shared" si="200"/>
        <v>8959.5050618672667</v>
      </c>
      <c r="Y116" s="398">
        <f t="shared" si="201"/>
        <v>15019.12260967379</v>
      </c>
      <c r="Z116" s="398">
        <f t="shared" si="202"/>
        <v>17968.503937007874</v>
      </c>
      <c r="AA116" s="398">
        <f t="shared" si="203"/>
        <v>14326.20922384702</v>
      </c>
      <c r="AB116" s="398">
        <f t="shared" si="204"/>
        <v>9304.8368953880745</v>
      </c>
      <c r="AC116" s="398">
        <f t="shared" si="205"/>
        <v>8380.2024746906627</v>
      </c>
      <c r="AD116" s="398">
        <f t="shared" si="206"/>
        <v>11473.565804274465</v>
      </c>
      <c r="AE116" s="398">
        <f t="shared" si="207"/>
        <v>12827.896512935882</v>
      </c>
      <c r="AF116" s="398">
        <f t="shared" si="208"/>
        <v>12041.619797525309</v>
      </c>
      <c r="AG116" s="399"/>
      <c r="AH116" s="398">
        <f t="shared" si="209"/>
        <v>138856.01799775028</v>
      </c>
      <c r="AI116" s="399"/>
      <c r="AJ116" s="398">
        <f t="shared" si="210"/>
        <v>10629.921259842518</v>
      </c>
      <c r="AK116" s="398">
        <f t="shared" si="211"/>
        <v>9600.6749156355454</v>
      </c>
      <c r="AL116" s="398">
        <f t="shared" si="212"/>
        <v>9553.4308211473563</v>
      </c>
      <c r="AM116" s="398">
        <f t="shared" si="213"/>
        <v>7998.8751406074225</v>
      </c>
      <c r="AN116" s="398">
        <f t="shared" si="214"/>
        <v>15105.736782902135</v>
      </c>
      <c r="AO116" s="398">
        <f t="shared" si="215"/>
        <v>17221.597300337457</v>
      </c>
      <c r="AP116" s="398">
        <f t="shared" si="216"/>
        <v>10014</v>
      </c>
      <c r="AQ116" s="398">
        <f t="shared" si="217"/>
        <v>9046.7289719626169</v>
      </c>
      <c r="AR116" s="398">
        <f t="shared" si="218"/>
        <v>6606.9999999999991</v>
      </c>
      <c r="AS116" s="398">
        <f t="shared" si="219"/>
        <v>8846</v>
      </c>
      <c r="AT116" s="398">
        <f t="shared" si="220"/>
        <v>10317</v>
      </c>
      <c r="AU116" s="398">
        <f t="shared" si="221"/>
        <v>12321</v>
      </c>
      <c r="AV116" s="399"/>
      <c r="AW116" s="398">
        <f t="shared" si="222"/>
        <v>127261.96519243505</v>
      </c>
      <c r="AX116" s="400"/>
      <c r="AY116" s="401">
        <f t="shared" si="223"/>
        <v>-0.38359428182437039</v>
      </c>
      <c r="AZ116" s="401">
        <f t="shared" si="223"/>
        <v>-0.38921325353962927</v>
      </c>
      <c r="BA116" s="401">
        <f t="shared" si="223"/>
        <v>-0.31162991785559874</v>
      </c>
      <c r="BB116" s="401">
        <f t="shared" si="223"/>
        <v>-0.42022128402969861</v>
      </c>
      <c r="BC116" s="401">
        <f t="shared" si="223"/>
        <v>-0.26390649980704567</v>
      </c>
      <c r="BD116" s="401">
        <f t="shared" si="223"/>
        <v>-0.12919755778456163</v>
      </c>
      <c r="BE116" s="401">
        <f t="shared" si="223"/>
        <v>-0.17475539428497364</v>
      </c>
      <c r="BF116" s="401">
        <f t="shared" si="223"/>
        <v>-0.32279983626688508</v>
      </c>
      <c r="BG116" s="401">
        <f t="shared" si="223"/>
        <v>-0.30471301913205789</v>
      </c>
      <c r="BH116" s="401">
        <f t="shared" si="223"/>
        <v>-0.24028005362729038</v>
      </c>
      <c r="BI116" s="401">
        <f t="shared" si="223"/>
        <v>-0.2362199450807046</v>
      </c>
      <c r="BJ116" s="401">
        <f t="shared" si="223"/>
        <v>4.0937378451964351E-2</v>
      </c>
      <c r="BL116" s="402">
        <f t="shared" si="224"/>
        <v>-0.26162505532892288</v>
      </c>
      <c r="BN116" s="401">
        <f t="shared" si="225"/>
        <v>4.3622308117062303E-2</v>
      </c>
      <c r="BO116" s="401">
        <f t="shared" si="225"/>
        <v>1.9835105747401056E-2</v>
      </c>
      <c r="BP116" s="401">
        <f t="shared" si="225"/>
        <v>6.6825775656324624E-2</v>
      </c>
      <c r="BQ116" s="401">
        <f t="shared" si="225"/>
        <v>-0.10721908349027012</v>
      </c>
      <c r="BR116" s="401">
        <f t="shared" si="225"/>
        <v>5.7669263031754547E-3</v>
      </c>
      <c r="BS116" s="401">
        <f t="shared" si="225"/>
        <v>-4.1567547264304561E-2</v>
      </c>
      <c r="BT116" s="401">
        <f t="shared" si="225"/>
        <v>-0.30100141331658292</v>
      </c>
      <c r="BU116" s="401">
        <f t="shared" si="225"/>
        <v>-2.7739113143765936E-2</v>
      </c>
      <c r="BV116" s="401">
        <f t="shared" si="225"/>
        <v>-0.21159422818791948</v>
      </c>
      <c r="BW116" s="401">
        <f t="shared" si="225"/>
        <v>-0.22901039215686272</v>
      </c>
      <c r="BX116" s="401">
        <f t="shared" si="225"/>
        <v>-0.19573719747457027</v>
      </c>
      <c r="BY116" s="401">
        <f t="shared" si="225"/>
        <v>2.3201214385801059E-2</v>
      </c>
      <c r="CA116" s="402">
        <f t="shared" si="226"/>
        <v>-8.3496941454154927E-2</v>
      </c>
      <c r="CC116" s="401">
        <f t="shared" si="227"/>
        <v>-0.25436562287270253</v>
      </c>
      <c r="CE116" s="403">
        <v>370210</v>
      </c>
      <c r="CF116" s="361"/>
      <c r="CG116" s="387">
        <f t="shared" si="228"/>
        <v>0.34375615243357838</v>
      </c>
      <c r="CK116" s="404"/>
      <c r="CL116" s="405">
        <v>14690</v>
      </c>
      <c r="CM116" s="406">
        <v>88.9</v>
      </c>
      <c r="CN116" s="405">
        <v>13702</v>
      </c>
      <c r="CO116" s="406">
        <v>88.9</v>
      </c>
      <c r="CP116" s="405">
        <v>11565</v>
      </c>
      <c r="CQ116" s="406">
        <v>88.9</v>
      </c>
      <c r="CR116" s="405">
        <v>13738</v>
      </c>
      <c r="CS116" s="406">
        <v>88.9</v>
      </c>
      <c r="CT116" s="405">
        <v>18139</v>
      </c>
      <c r="CU116" s="406">
        <v>88.9</v>
      </c>
      <c r="CV116" s="405">
        <v>18344</v>
      </c>
      <c r="CW116" s="406">
        <v>88.9</v>
      </c>
      <c r="CX116" s="405">
        <v>15433</v>
      </c>
      <c r="CY116" s="406">
        <v>88.9</v>
      </c>
      <c r="CZ116" s="405">
        <v>12215</v>
      </c>
      <c r="DA116" s="406">
        <v>88.9</v>
      </c>
      <c r="DB116" s="405">
        <v>10715</v>
      </c>
      <c r="DC116" s="406">
        <v>88.9</v>
      </c>
      <c r="DD116" s="405">
        <v>13426</v>
      </c>
      <c r="DE116" s="406">
        <v>88.9</v>
      </c>
      <c r="DF116" s="405">
        <v>14931</v>
      </c>
      <c r="DG116" s="406">
        <v>88.9</v>
      </c>
      <c r="DH116" s="405">
        <v>10284</v>
      </c>
      <c r="DI116" s="406">
        <v>88.9</v>
      </c>
      <c r="DJ116" s="405">
        <v>9055</v>
      </c>
      <c r="DK116" s="406">
        <v>88.9</v>
      </c>
      <c r="DL116" s="405">
        <v>8369</v>
      </c>
      <c r="DM116" s="406">
        <v>88.9</v>
      </c>
      <c r="DN116" s="405">
        <v>7961</v>
      </c>
      <c r="DO116" s="406">
        <v>88.9</v>
      </c>
      <c r="DP116" s="405">
        <v>7965</v>
      </c>
      <c r="DQ116" s="406">
        <v>88.9</v>
      </c>
      <c r="DR116" s="405">
        <v>13352</v>
      </c>
      <c r="DS116" s="406">
        <v>88.9</v>
      </c>
      <c r="DT116" s="405">
        <v>15974</v>
      </c>
      <c r="DU116" s="406">
        <v>88.9</v>
      </c>
      <c r="DV116" s="405">
        <v>12736</v>
      </c>
      <c r="DW116" s="406">
        <v>88.9</v>
      </c>
      <c r="DX116" s="405">
        <v>8272</v>
      </c>
      <c r="DY116" s="406">
        <v>88.9</v>
      </c>
      <c r="DZ116" s="405">
        <v>7450</v>
      </c>
      <c r="EA116" s="406">
        <v>88.9</v>
      </c>
      <c r="EB116" s="405">
        <v>10200</v>
      </c>
      <c r="EC116" s="406">
        <v>88.9</v>
      </c>
      <c r="ED116" s="405">
        <v>11404</v>
      </c>
      <c r="EE116" s="406">
        <v>88.9</v>
      </c>
      <c r="EF116" s="405">
        <v>10705</v>
      </c>
      <c r="EG116" s="406">
        <v>88.9</v>
      </c>
      <c r="EH116" s="405">
        <v>9450</v>
      </c>
      <c r="EI116" s="406">
        <v>88.9</v>
      </c>
      <c r="EJ116" s="405">
        <v>8535</v>
      </c>
      <c r="EK116" s="406">
        <v>88.9</v>
      </c>
      <c r="EL116" s="405">
        <v>8493</v>
      </c>
      <c r="EM116" s="406">
        <v>88.9</v>
      </c>
      <c r="EN116" s="405">
        <v>7111</v>
      </c>
      <c r="EO116" s="406">
        <v>88.9</v>
      </c>
      <c r="EP116" s="405">
        <v>13429</v>
      </c>
      <c r="EQ116" s="406">
        <v>88.9</v>
      </c>
      <c r="ER116" s="405">
        <v>15310</v>
      </c>
      <c r="ES116" s="406">
        <v>88.9</v>
      </c>
      <c r="ET116" s="405">
        <v>10014</v>
      </c>
      <c r="EU116" s="406">
        <v>100</v>
      </c>
      <c r="EV116" s="405">
        <v>8712</v>
      </c>
      <c r="EW116" s="406">
        <v>96.3</v>
      </c>
      <c r="EX116" s="405">
        <v>6607</v>
      </c>
      <c r="EY116" s="406">
        <v>100</v>
      </c>
      <c r="EZ116" s="405">
        <v>8846</v>
      </c>
      <c r="FA116" s="406">
        <v>100</v>
      </c>
      <c r="FB116" s="405">
        <v>10317</v>
      </c>
      <c r="FC116" s="406">
        <v>100</v>
      </c>
      <c r="FD116" s="405">
        <v>12321</v>
      </c>
      <c r="FE116" s="406">
        <v>100</v>
      </c>
    </row>
    <row r="117" spans="2:161">
      <c r="B117" s="361">
        <f t="shared" si="229"/>
        <v>10</v>
      </c>
      <c r="C117" s="390" t="s">
        <v>119</v>
      </c>
      <c r="D117" s="396" t="s">
        <v>3559</v>
      </c>
      <c r="E117" s="397"/>
      <c r="F117" s="398">
        <f t="shared" si="184"/>
        <v>7914.1531322505798</v>
      </c>
      <c r="G117" s="398">
        <f t="shared" si="185"/>
        <v>8234.2995169082133</v>
      </c>
      <c r="H117" s="398">
        <f t="shared" si="186"/>
        <v>4878.0193236714977</v>
      </c>
      <c r="I117" s="398">
        <f t="shared" si="187"/>
        <v>4844.202898550725</v>
      </c>
      <c r="J117" s="398">
        <f t="shared" si="188"/>
        <v>8595.4106280193246</v>
      </c>
      <c r="K117" s="398">
        <f t="shared" si="189"/>
        <v>8092.9951690821254</v>
      </c>
      <c r="L117" s="398">
        <f t="shared" si="190"/>
        <v>6410.6280193236717</v>
      </c>
      <c r="M117" s="398">
        <f t="shared" si="191"/>
        <v>3957.7294685990337</v>
      </c>
      <c r="N117" s="398">
        <f t="shared" si="192"/>
        <v>3803.1400966183573</v>
      </c>
      <c r="O117" s="398">
        <f t="shared" si="193"/>
        <v>4869.5652173913049</v>
      </c>
      <c r="P117" s="398">
        <f t="shared" si="194"/>
        <v>7533.8164251207727</v>
      </c>
      <c r="Q117" s="398">
        <f t="shared" si="195"/>
        <v>7292.2705314009663</v>
      </c>
      <c r="R117" s="399"/>
      <c r="S117" s="398">
        <f t="shared" si="196"/>
        <v>76426.23042693657</v>
      </c>
      <c r="T117" s="399"/>
      <c r="U117" s="398">
        <f t="shared" si="197"/>
        <v>4445.652173913044</v>
      </c>
      <c r="V117" s="398">
        <f t="shared" si="198"/>
        <v>2694.4444444444448</v>
      </c>
      <c r="W117" s="398">
        <f t="shared" si="199"/>
        <v>2512.0772946859906</v>
      </c>
      <c r="X117" s="398">
        <f t="shared" si="200"/>
        <v>2491.5458937198068</v>
      </c>
      <c r="Y117" s="398">
        <f t="shared" si="201"/>
        <v>4056.844547563805</v>
      </c>
      <c r="Z117" s="398">
        <f t="shared" si="202"/>
        <v>4457.0765661252899</v>
      </c>
      <c r="AA117" s="398">
        <f t="shared" si="203"/>
        <v>3859.6287703016237</v>
      </c>
      <c r="AB117" s="398">
        <f t="shared" si="204"/>
        <v>2729.0969899665552</v>
      </c>
      <c r="AC117" s="398">
        <f t="shared" si="205"/>
        <v>2470.4570791527312</v>
      </c>
      <c r="AD117" s="398">
        <f t="shared" si="206"/>
        <v>3127.0903010033444</v>
      </c>
      <c r="AE117" s="398">
        <f t="shared" si="207"/>
        <v>3613.1549609810477</v>
      </c>
      <c r="AF117" s="398">
        <f t="shared" si="208"/>
        <v>4522.8539576365665</v>
      </c>
      <c r="AG117" s="399"/>
      <c r="AH117" s="398">
        <f t="shared" si="209"/>
        <v>40979.922979494244</v>
      </c>
      <c r="AI117" s="399"/>
      <c r="AJ117" s="398">
        <f t="shared" si="210"/>
        <v>3991.0813823857302</v>
      </c>
      <c r="AK117" s="398">
        <f t="shared" si="211"/>
        <v>2279.8216276477146</v>
      </c>
      <c r="AL117" s="398">
        <f t="shared" si="212"/>
        <v>2283.1661092530658</v>
      </c>
      <c r="AM117" s="398">
        <f t="shared" si="213"/>
        <v>2374.5819397993309</v>
      </c>
      <c r="AN117" s="398">
        <f t="shared" si="214"/>
        <v>4023.4113712374578</v>
      </c>
      <c r="AO117" s="398">
        <f t="shared" si="215"/>
        <v>6413.6008918617608</v>
      </c>
      <c r="AP117" s="398">
        <f t="shared" si="216"/>
        <v>3944.1460794844252</v>
      </c>
      <c r="AQ117" s="398">
        <f t="shared" si="217"/>
        <v>3147.153598281418</v>
      </c>
      <c r="AR117" s="398">
        <f t="shared" si="218"/>
        <v>2312.5671321160044</v>
      </c>
      <c r="AS117" s="398">
        <f t="shared" si="219"/>
        <v>2605.5900621118012</v>
      </c>
      <c r="AT117" s="398">
        <f t="shared" si="220"/>
        <v>3174</v>
      </c>
      <c r="AU117" s="398">
        <f t="shared" si="221"/>
        <v>4721</v>
      </c>
      <c r="AV117" s="399"/>
      <c r="AW117" s="398">
        <f t="shared" si="222"/>
        <v>41270.120194178708</v>
      </c>
      <c r="AX117" s="400"/>
      <c r="AY117" s="401">
        <f t="shared" si="223"/>
        <v>-0.4382655857647253</v>
      </c>
      <c r="AZ117" s="401">
        <f t="shared" si="223"/>
        <v>-0.67277794074508646</v>
      </c>
      <c r="BA117" s="401">
        <f t="shared" si="223"/>
        <v>-0.48502104481307251</v>
      </c>
      <c r="BB117" s="401">
        <f t="shared" si="223"/>
        <v>-0.48566442283719774</v>
      </c>
      <c r="BC117" s="401">
        <f t="shared" si="223"/>
        <v>-0.5280220197579274</v>
      </c>
      <c r="BD117" s="401">
        <f t="shared" si="223"/>
        <v>-0.44926736356487984</v>
      </c>
      <c r="BE117" s="401">
        <f t="shared" si="223"/>
        <v>-0.39793281427849581</v>
      </c>
      <c r="BF117" s="401">
        <f t="shared" si="223"/>
        <v>-0.31043872209572543</v>
      </c>
      <c r="BG117" s="401">
        <f t="shared" si="223"/>
        <v>-0.35041649363656352</v>
      </c>
      <c r="BH117" s="401">
        <f t="shared" si="223"/>
        <v>-0.35782967032967045</v>
      </c>
      <c r="BI117" s="401">
        <f t="shared" si="223"/>
        <v>-0.52040841492588852</v>
      </c>
      <c r="BJ117" s="401">
        <f t="shared" si="223"/>
        <v>-0.37977425026116646</v>
      </c>
      <c r="BL117" s="402">
        <f t="shared" si="224"/>
        <v>-0.46379766801829869</v>
      </c>
      <c r="BN117" s="401">
        <f t="shared" si="225"/>
        <v>-0.10225064259294098</v>
      </c>
      <c r="BO117" s="401">
        <f t="shared" si="225"/>
        <v>-0.15388063303796168</v>
      </c>
      <c r="BP117" s="401">
        <f t="shared" si="225"/>
        <v>-9.1124260355029699E-2</v>
      </c>
      <c r="BQ117" s="401">
        <f t="shared" si="225"/>
        <v>-4.6944330511950572E-2</v>
      </c>
      <c r="BR117" s="401">
        <f t="shared" si="225"/>
        <v>-8.2411775788708199E-3</v>
      </c>
      <c r="BS117" s="401">
        <f t="shared" si="225"/>
        <v>0.43897031982947371</v>
      </c>
      <c r="BT117" s="401">
        <f t="shared" si="225"/>
        <v>2.1897781940359139E-2</v>
      </c>
      <c r="BU117" s="401">
        <f t="shared" si="225"/>
        <v>0.1531849581938039</v>
      </c>
      <c r="BV117" s="401">
        <f t="shared" si="225"/>
        <v>-6.3911228561346581E-2</v>
      </c>
      <c r="BW117" s="401">
        <f t="shared" si="225"/>
        <v>-0.16676852559205499</v>
      </c>
      <c r="BX117" s="401">
        <f t="shared" si="225"/>
        <v>-0.1215433508176488</v>
      </c>
      <c r="BY117" s="401">
        <f t="shared" si="225"/>
        <v>4.3809958097116054E-2</v>
      </c>
      <c r="CA117" s="402">
        <f t="shared" si="226"/>
        <v>7.0814485139387437E-3</v>
      </c>
      <c r="CC117" s="401">
        <f t="shared" si="227"/>
        <v>-0.40347376136030488</v>
      </c>
      <c r="CE117" s="403">
        <v>148606</v>
      </c>
      <c r="CF117" s="361"/>
      <c r="CG117" s="387">
        <f t="shared" si="228"/>
        <v>0.27771503300121603</v>
      </c>
      <c r="CK117" s="404"/>
      <c r="CL117" s="405">
        <v>6822</v>
      </c>
      <c r="CM117" s="406">
        <v>86.2</v>
      </c>
      <c r="CN117" s="405">
        <v>6818</v>
      </c>
      <c r="CO117" s="406">
        <v>82.8</v>
      </c>
      <c r="CP117" s="405">
        <v>4039</v>
      </c>
      <c r="CQ117" s="406">
        <v>82.8</v>
      </c>
      <c r="CR117" s="405">
        <v>4011</v>
      </c>
      <c r="CS117" s="406">
        <v>82.8</v>
      </c>
      <c r="CT117" s="405">
        <v>7117</v>
      </c>
      <c r="CU117" s="406">
        <v>82.8</v>
      </c>
      <c r="CV117" s="405">
        <v>6701</v>
      </c>
      <c r="CW117" s="406">
        <v>82.8</v>
      </c>
      <c r="CX117" s="405">
        <v>5308</v>
      </c>
      <c r="CY117" s="406">
        <v>82.8</v>
      </c>
      <c r="CZ117" s="405">
        <v>3277</v>
      </c>
      <c r="DA117" s="406">
        <v>82.8</v>
      </c>
      <c r="DB117" s="405">
        <v>3149</v>
      </c>
      <c r="DC117" s="406">
        <v>82.8</v>
      </c>
      <c r="DD117" s="405">
        <v>4032</v>
      </c>
      <c r="DE117" s="406">
        <v>82.8</v>
      </c>
      <c r="DF117" s="405">
        <v>6238</v>
      </c>
      <c r="DG117" s="406">
        <v>82.8</v>
      </c>
      <c r="DH117" s="405">
        <v>6038</v>
      </c>
      <c r="DI117" s="406">
        <v>82.8</v>
      </c>
      <c r="DJ117" s="405">
        <v>3681</v>
      </c>
      <c r="DK117" s="406">
        <v>82.8</v>
      </c>
      <c r="DL117" s="405">
        <v>2231</v>
      </c>
      <c r="DM117" s="406">
        <v>82.8</v>
      </c>
      <c r="DN117" s="405">
        <v>2080</v>
      </c>
      <c r="DO117" s="406">
        <v>82.8</v>
      </c>
      <c r="DP117" s="405">
        <v>2063</v>
      </c>
      <c r="DQ117" s="406">
        <v>82.8</v>
      </c>
      <c r="DR117" s="405">
        <v>3497</v>
      </c>
      <c r="DS117" s="406">
        <v>86.2</v>
      </c>
      <c r="DT117" s="405">
        <v>3842</v>
      </c>
      <c r="DU117" s="406">
        <v>86.2</v>
      </c>
      <c r="DV117" s="405">
        <v>3327</v>
      </c>
      <c r="DW117" s="406">
        <v>86.2</v>
      </c>
      <c r="DX117" s="405">
        <v>2448</v>
      </c>
      <c r="DY117" s="406">
        <v>89.7</v>
      </c>
      <c r="DZ117" s="405">
        <v>2216</v>
      </c>
      <c r="EA117" s="406">
        <v>89.7</v>
      </c>
      <c r="EB117" s="405">
        <v>2805</v>
      </c>
      <c r="EC117" s="406">
        <v>89.7</v>
      </c>
      <c r="ED117" s="405">
        <v>3241</v>
      </c>
      <c r="EE117" s="406">
        <v>89.7</v>
      </c>
      <c r="EF117" s="405">
        <v>4057</v>
      </c>
      <c r="EG117" s="406">
        <v>89.7</v>
      </c>
      <c r="EH117" s="405">
        <v>3580</v>
      </c>
      <c r="EI117" s="406">
        <v>89.7</v>
      </c>
      <c r="EJ117" s="405">
        <v>2045</v>
      </c>
      <c r="EK117" s="406">
        <v>89.7</v>
      </c>
      <c r="EL117" s="405">
        <v>2048</v>
      </c>
      <c r="EM117" s="406">
        <v>89.7</v>
      </c>
      <c r="EN117" s="405">
        <v>2130</v>
      </c>
      <c r="EO117" s="406">
        <v>89.7</v>
      </c>
      <c r="EP117" s="405">
        <v>3609</v>
      </c>
      <c r="EQ117" s="406">
        <v>89.7</v>
      </c>
      <c r="ER117" s="405">
        <v>5753</v>
      </c>
      <c r="ES117" s="406">
        <v>89.7</v>
      </c>
      <c r="ET117" s="405">
        <v>3672</v>
      </c>
      <c r="EU117" s="406">
        <v>93.1</v>
      </c>
      <c r="EV117" s="405">
        <v>2930</v>
      </c>
      <c r="EW117" s="406">
        <v>93.1</v>
      </c>
      <c r="EX117" s="405">
        <v>2153</v>
      </c>
      <c r="EY117" s="406">
        <v>93.1</v>
      </c>
      <c r="EZ117" s="405">
        <v>2517</v>
      </c>
      <c r="FA117" s="406">
        <v>96.6</v>
      </c>
      <c r="FB117" s="405">
        <v>3174</v>
      </c>
      <c r="FC117" s="406">
        <v>100</v>
      </c>
      <c r="FD117" s="405">
        <v>4721</v>
      </c>
      <c r="FE117" s="406">
        <v>100</v>
      </c>
    </row>
    <row r="118" spans="2:161">
      <c r="B118" s="361">
        <f t="shared" si="229"/>
        <v>11</v>
      </c>
      <c r="C118" s="390" t="s">
        <v>119</v>
      </c>
      <c r="D118" s="396" t="s">
        <v>3560</v>
      </c>
      <c r="E118" s="397"/>
      <c r="F118" s="398">
        <f t="shared" si="184"/>
        <v>5996.590909090909</v>
      </c>
      <c r="G118" s="398">
        <f t="shared" si="185"/>
        <v>4614.772727272727</v>
      </c>
      <c r="H118" s="398">
        <f t="shared" si="186"/>
        <v>2984.375</v>
      </c>
      <c r="I118" s="398">
        <f t="shared" si="187"/>
        <v>3537.5</v>
      </c>
      <c r="J118" s="398">
        <f t="shared" si="188"/>
        <v>7839.583333333333</v>
      </c>
      <c r="K118" s="398">
        <f t="shared" si="189"/>
        <v>8242.391304347826</v>
      </c>
      <c r="L118" s="398">
        <f t="shared" si="190"/>
        <v>5838.04347826087</v>
      </c>
      <c r="M118" s="398">
        <f t="shared" si="191"/>
        <v>3934.0909090909095</v>
      </c>
      <c r="N118" s="398">
        <f t="shared" si="192"/>
        <v>3568.181818181818</v>
      </c>
      <c r="O118" s="398">
        <f t="shared" si="193"/>
        <v>4758.695652173913</v>
      </c>
      <c r="P118" s="398">
        <f t="shared" si="194"/>
        <v>7477.272727272727</v>
      </c>
      <c r="Q118" s="398">
        <f t="shared" si="195"/>
        <v>5829.1666666666661</v>
      </c>
      <c r="R118" s="399"/>
      <c r="S118" s="398">
        <f t="shared" si="196"/>
        <v>64620.664525691696</v>
      </c>
      <c r="T118" s="399"/>
      <c r="U118" s="398">
        <f t="shared" si="197"/>
        <v>3030.208333333333</v>
      </c>
      <c r="V118" s="398">
        <f t="shared" si="198"/>
        <v>2166.666666666667</v>
      </c>
      <c r="W118" s="398">
        <f t="shared" si="199"/>
        <v>1701.0416666666667</v>
      </c>
      <c r="X118" s="398">
        <f t="shared" si="200"/>
        <v>2312.5</v>
      </c>
      <c r="Y118" s="398">
        <f t="shared" si="201"/>
        <v>4880.2083333333339</v>
      </c>
      <c r="Z118" s="398">
        <f t="shared" si="202"/>
        <v>5541.6666666666661</v>
      </c>
      <c r="AA118" s="398">
        <f t="shared" si="203"/>
        <v>3344</v>
      </c>
      <c r="AB118" s="398">
        <f t="shared" si="204"/>
        <v>1568</v>
      </c>
      <c r="AC118" s="398">
        <f t="shared" si="205"/>
        <v>2227</v>
      </c>
      <c r="AD118" s="398">
        <f t="shared" si="206"/>
        <v>3319</v>
      </c>
      <c r="AE118" s="398">
        <f t="shared" si="207"/>
        <v>3994</v>
      </c>
      <c r="AF118" s="398">
        <f t="shared" si="208"/>
        <v>4259</v>
      </c>
      <c r="AG118" s="399"/>
      <c r="AH118" s="398">
        <f t="shared" si="209"/>
        <v>38343.291666666672</v>
      </c>
      <c r="AI118" s="399"/>
      <c r="AJ118" s="398">
        <f t="shared" si="210"/>
        <v>3453</v>
      </c>
      <c r="AK118" s="398">
        <f t="shared" si="211"/>
        <v>1685.0000000000002</v>
      </c>
      <c r="AL118" s="398">
        <f t="shared" si="212"/>
        <v>1832.9999999999998</v>
      </c>
      <c r="AM118" s="398">
        <f t="shared" si="213"/>
        <v>2406</v>
      </c>
      <c r="AN118" s="398">
        <f t="shared" si="214"/>
        <v>6181</v>
      </c>
      <c r="AO118" s="398">
        <f t="shared" si="215"/>
        <v>8779</v>
      </c>
      <c r="AP118" s="398">
        <f t="shared" si="216"/>
        <v>6374</v>
      </c>
      <c r="AQ118" s="398">
        <f t="shared" si="217"/>
        <v>3519</v>
      </c>
      <c r="AR118" s="398">
        <f t="shared" si="218"/>
        <v>2680</v>
      </c>
      <c r="AS118" s="398">
        <f t="shared" si="219"/>
        <v>2621</v>
      </c>
      <c r="AT118" s="398">
        <f t="shared" si="220"/>
        <v>4018</v>
      </c>
      <c r="AU118" s="398">
        <f t="shared" si="221"/>
        <v>5191</v>
      </c>
      <c r="AV118" s="399"/>
      <c r="AW118" s="398">
        <f t="shared" si="222"/>
        <v>48740</v>
      </c>
      <c r="AX118" s="400"/>
      <c r="AY118" s="401">
        <f t="shared" si="223"/>
        <v>-0.49467816309771973</v>
      </c>
      <c r="AZ118" s="401">
        <f t="shared" si="223"/>
        <v>-0.5304933103504883</v>
      </c>
      <c r="BA118" s="401">
        <f t="shared" si="223"/>
        <v>-0.43001745200698077</v>
      </c>
      <c r="BB118" s="401">
        <f t="shared" si="223"/>
        <v>-0.3462897526501767</v>
      </c>
      <c r="BC118" s="401">
        <f t="shared" si="223"/>
        <v>-0.37749136327398342</v>
      </c>
      <c r="BD118" s="401">
        <f t="shared" si="223"/>
        <v>-0.32766275440678716</v>
      </c>
      <c r="BE118" s="401">
        <f t="shared" si="223"/>
        <v>-0.42720536212995719</v>
      </c>
      <c r="BF118" s="401">
        <f t="shared" si="223"/>
        <v>-0.6014326978625073</v>
      </c>
      <c r="BG118" s="401">
        <f t="shared" si="223"/>
        <v>-0.37587261146496814</v>
      </c>
      <c r="BH118" s="401">
        <f t="shared" si="223"/>
        <v>-0.30253997259022386</v>
      </c>
      <c r="BI118" s="401">
        <f t="shared" si="223"/>
        <v>-0.46584802431610939</v>
      </c>
      <c r="BJ118" s="401">
        <f t="shared" si="223"/>
        <v>-0.26936383130807712</v>
      </c>
      <c r="BL118" s="402">
        <f t="shared" si="224"/>
        <v>-0.40664039981479522</v>
      </c>
      <c r="BN118" s="401">
        <f t="shared" si="225"/>
        <v>0.13952561017531809</v>
      </c>
      <c r="BO118" s="401">
        <f t="shared" si="225"/>
        <v>-0.22230769230769232</v>
      </c>
      <c r="BP118" s="401">
        <f t="shared" si="225"/>
        <v>7.7575015309246598E-2</v>
      </c>
      <c r="BQ118" s="401">
        <f t="shared" si="225"/>
        <v>4.0432432432432434E-2</v>
      </c>
      <c r="BR118" s="401">
        <f t="shared" si="225"/>
        <v>0.26654429028815352</v>
      </c>
      <c r="BS118" s="401">
        <f t="shared" si="225"/>
        <v>0.58418045112781969</v>
      </c>
      <c r="BT118" s="401">
        <f t="shared" si="225"/>
        <v>0.90610047846889952</v>
      </c>
      <c r="BU118" s="401">
        <f t="shared" si="225"/>
        <v>1.2442602040816326</v>
      </c>
      <c r="BV118" s="401">
        <f t="shared" si="225"/>
        <v>0.20341266277503367</v>
      </c>
      <c r="BW118" s="401">
        <f t="shared" si="225"/>
        <v>-0.21030430852666465</v>
      </c>
      <c r="BX118" s="401">
        <f t="shared" si="225"/>
        <v>6.0090135202804209E-3</v>
      </c>
      <c r="BY118" s="401">
        <f t="shared" si="225"/>
        <v>0.21883071143460905</v>
      </c>
      <c r="CA118" s="402">
        <f t="shared" si="226"/>
        <v>0.27114803871602905</v>
      </c>
      <c r="CC118" s="401">
        <f t="shared" si="227"/>
        <v>-0.13434148190259615</v>
      </c>
      <c r="CE118" s="403">
        <v>214057</v>
      </c>
      <c r="CF118" s="361"/>
      <c r="CG118" s="387">
        <f t="shared" si="228"/>
        <v>0.22769636124957371</v>
      </c>
      <c r="CK118" s="404"/>
      <c r="CL118" s="405">
        <v>5277</v>
      </c>
      <c r="CM118" s="406">
        <v>88</v>
      </c>
      <c r="CN118" s="405">
        <v>4061</v>
      </c>
      <c r="CO118" s="406">
        <v>88</v>
      </c>
      <c r="CP118" s="405">
        <v>2865</v>
      </c>
      <c r="CQ118" s="406">
        <v>96</v>
      </c>
      <c r="CR118" s="405">
        <v>3396</v>
      </c>
      <c r="CS118" s="406">
        <v>96</v>
      </c>
      <c r="CT118" s="405">
        <v>7526</v>
      </c>
      <c r="CU118" s="406">
        <v>96</v>
      </c>
      <c r="CV118" s="405">
        <v>7583</v>
      </c>
      <c r="CW118" s="406">
        <v>92</v>
      </c>
      <c r="CX118" s="405">
        <v>5371</v>
      </c>
      <c r="CY118" s="406">
        <v>92</v>
      </c>
      <c r="CZ118" s="405">
        <v>3462</v>
      </c>
      <c r="DA118" s="406">
        <v>88</v>
      </c>
      <c r="DB118" s="405">
        <v>3140</v>
      </c>
      <c r="DC118" s="406">
        <v>88</v>
      </c>
      <c r="DD118" s="405">
        <v>4378</v>
      </c>
      <c r="DE118" s="406">
        <v>92</v>
      </c>
      <c r="DF118" s="405">
        <v>6580</v>
      </c>
      <c r="DG118" s="406">
        <v>88</v>
      </c>
      <c r="DH118" s="405">
        <v>5596</v>
      </c>
      <c r="DI118" s="406">
        <v>96</v>
      </c>
      <c r="DJ118" s="405">
        <v>2909</v>
      </c>
      <c r="DK118" s="406">
        <v>96</v>
      </c>
      <c r="DL118" s="405">
        <v>2080</v>
      </c>
      <c r="DM118" s="406">
        <v>96</v>
      </c>
      <c r="DN118" s="405">
        <v>1633</v>
      </c>
      <c r="DO118" s="406">
        <v>96</v>
      </c>
      <c r="DP118" s="405">
        <v>2220</v>
      </c>
      <c r="DQ118" s="406">
        <v>96</v>
      </c>
      <c r="DR118" s="405">
        <v>4685</v>
      </c>
      <c r="DS118" s="406">
        <v>96</v>
      </c>
      <c r="DT118" s="405">
        <v>5320</v>
      </c>
      <c r="DU118" s="406">
        <v>96</v>
      </c>
      <c r="DV118" s="405">
        <v>3344</v>
      </c>
      <c r="DW118" s="406">
        <v>100</v>
      </c>
      <c r="DX118" s="405">
        <v>1568</v>
      </c>
      <c r="DY118" s="406">
        <v>100</v>
      </c>
      <c r="DZ118" s="405">
        <v>2227</v>
      </c>
      <c r="EA118" s="406">
        <v>100</v>
      </c>
      <c r="EB118" s="405">
        <v>3319</v>
      </c>
      <c r="EC118" s="406">
        <v>100</v>
      </c>
      <c r="ED118" s="405">
        <v>3994</v>
      </c>
      <c r="EE118" s="406">
        <v>100</v>
      </c>
      <c r="EF118" s="405">
        <v>4259</v>
      </c>
      <c r="EG118" s="406">
        <v>100</v>
      </c>
      <c r="EH118" s="405">
        <v>3453</v>
      </c>
      <c r="EI118" s="406">
        <v>100</v>
      </c>
      <c r="EJ118" s="405">
        <v>1685</v>
      </c>
      <c r="EK118" s="406">
        <v>100</v>
      </c>
      <c r="EL118" s="405">
        <v>1833</v>
      </c>
      <c r="EM118" s="406">
        <v>100</v>
      </c>
      <c r="EN118" s="405">
        <v>2406</v>
      </c>
      <c r="EO118" s="406">
        <v>100</v>
      </c>
      <c r="EP118" s="405">
        <v>6181</v>
      </c>
      <c r="EQ118" s="406">
        <v>100</v>
      </c>
      <c r="ER118" s="405">
        <v>8779</v>
      </c>
      <c r="ES118" s="406">
        <v>100</v>
      </c>
      <c r="ET118" s="405">
        <v>6374</v>
      </c>
      <c r="EU118" s="406">
        <v>100</v>
      </c>
      <c r="EV118" s="405">
        <v>3519</v>
      </c>
      <c r="EW118" s="406">
        <v>100</v>
      </c>
      <c r="EX118" s="405">
        <v>2680</v>
      </c>
      <c r="EY118" s="406">
        <v>100</v>
      </c>
      <c r="EZ118" s="405">
        <v>2621</v>
      </c>
      <c r="FA118" s="406">
        <v>100</v>
      </c>
      <c r="FB118" s="405">
        <v>4018</v>
      </c>
      <c r="FC118" s="406">
        <v>100</v>
      </c>
      <c r="FD118" s="405">
        <v>5191</v>
      </c>
      <c r="FE118" s="406">
        <v>100</v>
      </c>
    </row>
    <row r="119" spans="2:161">
      <c r="B119" s="361">
        <f t="shared" si="229"/>
        <v>12</v>
      </c>
      <c r="C119" s="390" t="s">
        <v>119</v>
      </c>
      <c r="D119" s="396" t="s">
        <v>3561</v>
      </c>
      <c r="E119" s="397"/>
      <c r="F119" s="398">
        <f t="shared" si="184"/>
        <v>29514.077163712198</v>
      </c>
      <c r="G119" s="398">
        <f t="shared" si="185"/>
        <v>26659.019812304483</v>
      </c>
      <c r="H119" s="398">
        <f t="shared" si="186"/>
        <v>21653.144016227183</v>
      </c>
      <c r="I119" s="398">
        <f t="shared" si="187"/>
        <v>23494.929006085196</v>
      </c>
      <c r="J119" s="398">
        <f t="shared" si="188"/>
        <v>36585.8170606372</v>
      </c>
      <c r="K119" s="398">
        <f t="shared" si="189"/>
        <v>35230.448383733048</v>
      </c>
      <c r="L119" s="398">
        <f t="shared" si="190"/>
        <v>27399.374348279456</v>
      </c>
      <c r="M119" s="398">
        <f t="shared" si="191"/>
        <v>19854.059609455293</v>
      </c>
      <c r="N119" s="398">
        <f t="shared" si="192"/>
        <v>16801.268498942918</v>
      </c>
      <c r="O119" s="398">
        <f t="shared" si="193"/>
        <v>21289.72250770812</v>
      </c>
      <c r="P119" s="398">
        <f t="shared" si="194"/>
        <v>22059.012875536479</v>
      </c>
      <c r="Q119" s="398">
        <f t="shared" si="195"/>
        <v>19127.440904419323</v>
      </c>
      <c r="R119" s="399"/>
      <c r="S119" s="398">
        <f t="shared" si="196"/>
        <v>299668.3141870409</v>
      </c>
      <c r="T119" s="399"/>
      <c r="U119" s="398">
        <f t="shared" si="197"/>
        <v>16534.429599177802</v>
      </c>
      <c r="V119" s="398">
        <f t="shared" si="198"/>
        <v>11425.488180883865</v>
      </c>
      <c r="W119" s="398">
        <f t="shared" si="199"/>
        <v>11743.062692702981</v>
      </c>
      <c r="X119" s="398">
        <f t="shared" si="200"/>
        <v>13948.497854077252</v>
      </c>
      <c r="Y119" s="398">
        <f t="shared" si="201"/>
        <v>22358.012170385395</v>
      </c>
      <c r="Z119" s="398">
        <f t="shared" si="202"/>
        <v>24273.201251303439</v>
      </c>
      <c r="AA119" s="398">
        <f t="shared" si="203"/>
        <v>19768.508863399373</v>
      </c>
      <c r="AB119" s="398">
        <f t="shared" si="204"/>
        <v>11683.476394849786</v>
      </c>
      <c r="AC119" s="398">
        <f t="shared" si="205"/>
        <v>11252.535496957404</v>
      </c>
      <c r="AD119" s="398">
        <f t="shared" si="206"/>
        <v>12326</v>
      </c>
      <c r="AE119" s="398">
        <f t="shared" si="207"/>
        <v>14501</v>
      </c>
      <c r="AF119" s="398">
        <f t="shared" si="208"/>
        <v>15466.598150051388</v>
      </c>
      <c r="AG119" s="399"/>
      <c r="AH119" s="398">
        <f t="shared" si="209"/>
        <v>185280.81065378868</v>
      </c>
      <c r="AI119" s="399"/>
      <c r="AJ119" s="398">
        <f t="shared" si="210"/>
        <v>13566</v>
      </c>
      <c r="AK119" s="398">
        <f t="shared" si="211"/>
        <v>9344</v>
      </c>
      <c r="AL119" s="398">
        <f t="shared" si="212"/>
        <v>16122.999999999998</v>
      </c>
      <c r="AM119" s="398">
        <f t="shared" si="213"/>
        <v>9804.4397463002115</v>
      </c>
      <c r="AN119" s="398">
        <f t="shared" si="214"/>
        <v>15009.513742071882</v>
      </c>
      <c r="AO119" s="398">
        <f t="shared" si="215"/>
        <v>18061.664953751286</v>
      </c>
      <c r="AP119" s="398">
        <f t="shared" si="216"/>
        <v>14505.070993914807</v>
      </c>
      <c r="AQ119" s="398">
        <f t="shared" si="217"/>
        <v>7255.3648068669536</v>
      </c>
      <c r="AR119" s="398">
        <f t="shared" si="218"/>
        <v>10777.922077922078</v>
      </c>
      <c r="AS119" s="398">
        <f t="shared" si="219"/>
        <v>9742.5414364640892</v>
      </c>
      <c r="AT119" s="398">
        <f t="shared" si="220"/>
        <v>9270.5202312138717</v>
      </c>
      <c r="AU119" s="398">
        <f t="shared" si="221"/>
        <v>13575.052854122623</v>
      </c>
      <c r="AV119" s="399"/>
      <c r="AW119" s="398">
        <f t="shared" si="222"/>
        <v>147035.0908426278</v>
      </c>
      <c r="AX119" s="400"/>
      <c r="AY119" s="401">
        <f t="shared" si="223"/>
        <v>-0.43977819440321109</v>
      </c>
      <c r="AZ119" s="401">
        <f t="shared" si="223"/>
        <v>-0.57142129525668361</v>
      </c>
      <c r="BA119" s="401">
        <f t="shared" si="223"/>
        <v>-0.4576740133487055</v>
      </c>
      <c r="BB119" s="401">
        <f t="shared" si="223"/>
        <v>-0.40631879115427055</v>
      </c>
      <c r="BC119" s="401">
        <f t="shared" si="223"/>
        <v>-0.38888853750814678</v>
      </c>
      <c r="BD119" s="401">
        <f t="shared" si="223"/>
        <v>-0.31101639732433545</v>
      </c>
      <c r="BE119" s="401">
        <f t="shared" si="223"/>
        <v>-0.2785050997107627</v>
      </c>
      <c r="BF119" s="401">
        <f t="shared" si="223"/>
        <v>-0.41153211863604711</v>
      </c>
      <c r="BG119" s="401">
        <f t="shared" si="223"/>
        <v>-0.3302567899759844</v>
      </c>
      <c r="BH119" s="401">
        <f t="shared" si="223"/>
        <v>-0.42103519688726476</v>
      </c>
      <c r="BI119" s="401">
        <f t="shared" si="223"/>
        <v>-0.3426269760202344</v>
      </c>
      <c r="BJ119" s="401">
        <f t="shared" si="223"/>
        <v>-0.19139218741604433</v>
      </c>
      <c r="BL119" s="402">
        <f t="shared" si="224"/>
        <v>-0.38171370851659731</v>
      </c>
      <c r="BN119" s="401">
        <f t="shared" si="225"/>
        <v>-0.17953020885131782</v>
      </c>
      <c r="BO119" s="401">
        <f t="shared" si="225"/>
        <v>-0.18217936493658368</v>
      </c>
      <c r="BP119" s="401">
        <f t="shared" si="225"/>
        <v>0.372980833187467</v>
      </c>
      <c r="BQ119" s="401">
        <f t="shared" si="225"/>
        <v>-0.29709708895755399</v>
      </c>
      <c r="BR119" s="401">
        <f t="shared" si="225"/>
        <v>-0.32867405081955653</v>
      </c>
      <c r="BS119" s="401">
        <f t="shared" si="225"/>
        <v>-0.25590099275506983</v>
      </c>
      <c r="BT119" s="401">
        <f t="shared" si="225"/>
        <v>-0.26625366161175751</v>
      </c>
      <c r="BU119" s="401">
        <f t="shared" si="225"/>
        <v>-0.37900633667003392</v>
      </c>
      <c r="BV119" s="401">
        <f t="shared" si="225"/>
        <v>-4.2178353417650416E-2</v>
      </c>
      <c r="BW119" s="401">
        <f t="shared" si="225"/>
        <v>-0.20959423685996356</v>
      </c>
      <c r="BX119" s="401">
        <f t="shared" si="225"/>
        <v>-0.36069786695994266</v>
      </c>
      <c r="BY119" s="401">
        <f t="shared" si="225"/>
        <v>-0.1222987290144653</v>
      </c>
      <c r="CA119" s="402">
        <f t="shared" si="226"/>
        <v>-0.206420296177492</v>
      </c>
      <c r="CC119" s="401">
        <f t="shared" si="227"/>
        <v>-0.54004820212324767</v>
      </c>
      <c r="CE119" s="403">
        <v>458158</v>
      </c>
      <c r="CF119" s="361"/>
      <c r="CG119" s="387">
        <f t="shared" si="228"/>
        <v>0.3209266035791753</v>
      </c>
      <c r="CK119" s="404"/>
      <c r="CL119" s="405">
        <v>28304</v>
      </c>
      <c r="CM119" s="406">
        <v>95.9</v>
      </c>
      <c r="CN119" s="405">
        <v>25566</v>
      </c>
      <c r="CO119" s="406">
        <v>95.9</v>
      </c>
      <c r="CP119" s="405">
        <v>21350</v>
      </c>
      <c r="CQ119" s="406">
        <v>98.6</v>
      </c>
      <c r="CR119" s="405">
        <v>23166</v>
      </c>
      <c r="CS119" s="406">
        <v>98.6</v>
      </c>
      <c r="CT119" s="405">
        <v>35598</v>
      </c>
      <c r="CU119" s="406">
        <v>97.3</v>
      </c>
      <c r="CV119" s="405">
        <v>33786</v>
      </c>
      <c r="CW119" s="406">
        <v>95.9</v>
      </c>
      <c r="CX119" s="405">
        <v>26276</v>
      </c>
      <c r="CY119" s="406">
        <v>95.9</v>
      </c>
      <c r="CZ119" s="405">
        <v>19318</v>
      </c>
      <c r="DA119" s="406">
        <v>97.3</v>
      </c>
      <c r="DB119" s="405">
        <v>15894</v>
      </c>
      <c r="DC119" s="406">
        <v>94.6</v>
      </c>
      <c r="DD119" s="405">
        <v>20714.900000000001</v>
      </c>
      <c r="DE119" s="406">
        <v>97.3</v>
      </c>
      <c r="DF119" s="405">
        <v>20559</v>
      </c>
      <c r="DG119" s="406">
        <v>93.2</v>
      </c>
      <c r="DH119" s="405">
        <v>18611</v>
      </c>
      <c r="DI119" s="406">
        <v>97.3</v>
      </c>
      <c r="DJ119" s="405">
        <v>16088</v>
      </c>
      <c r="DK119" s="406">
        <v>97.3</v>
      </c>
      <c r="DL119" s="405">
        <v>11117</v>
      </c>
      <c r="DM119" s="406">
        <v>97.3</v>
      </c>
      <c r="DN119" s="405">
        <v>11426</v>
      </c>
      <c r="DO119" s="406">
        <v>97.3</v>
      </c>
      <c r="DP119" s="405">
        <v>13000</v>
      </c>
      <c r="DQ119" s="406">
        <v>93.2</v>
      </c>
      <c r="DR119" s="405">
        <v>22045</v>
      </c>
      <c r="DS119" s="406">
        <v>98.6</v>
      </c>
      <c r="DT119" s="405">
        <v>23278</v>
      </c>
      <c r="DU119" s="406">
        <v>95.9</v>
      </c>
      <c r="DV119" s="405">
        <v>18958</v>
      </c>
      <c r="DW119" s="406">
        <v>95.9</v>
      </c>
      <c r="DX119" s="405">
        <v>10889</v>
      </c>
      <c r="DY119" s="406">
        <v>93.2</v>
      </c>
      <c r="DZ119" s="405">
        <v>11095</v>
      </c>
      <c r="EA119" s="406">
        <v>98.6</v>
      </c>
      <c r="EB119" s="405">
        <v>12326</v>
      </c>
      <c r="EC119" s="406">
        <v>100</v>
      </c>
      <c r="ED119" s="405">
        <v>14501</v>
      </c>
      <c r="EE119" s="406">
        <v>100</v>
      </c>
      <c r="EF119" s="405">
        <v>15049</v>
      </c>
      <c r="EG119" s="406">
        <v>97.3</v>
      </c>
      <c r="EH119" s="405">
        <v>13566</v>
      </c>
      <c r="EI119" s="406">
        <v>100</v>
      </c>
      <c r="EJ119" s="405">
        <v>9344</v>
      </c>
      <c r="EK119" s="406">
        <v>100</v>
      </c>
      <c r="EL119" s="405">
        <v>16123</v>
      </c>
      <c r="EM119" s="406">
        <v>100</v>
      </c>
      <c r="EN119" s="405">
        <v>9275</v>
      </c>
      <c r="EO119" s="406">
        <v>94.6</v>
      </c>
      <c r="EP119" s="405">
        <v>14199</v>
      </c>
      <c r="EQ119" s="406">
        <v>94.6</v>
      </c>
      <c r="ER119" s="405">
        <v>17574</v>
      </c>
      <c r="ES119" s="406">
        <v>97.3</v>
      </c>
      <c r="ET119" s="405">
        <v>14302</v>
      </c>
      <c r="EU119" s="406">
        <v>98.6</v>
      </c>
      <c r="EV119" s="405">
        <v>6762</v>
      </c>
      <c r="EW119" s="406">
        <v>93.2</v>
      </c>
      <c r="EX119" s="405">
        <v>8299</v>
      </c>
      <c r="EY119" s="406">
        <v>77</v>
      </c>
      <c r="EZ119" s="405">
        <v>8817</v>
      </c>
      <c r="FA119" s="406">
        <v>90.5</v>
      </c>
      <c r="FB119" s="405">
        <v>8019</v>
      </c>
      <c r="FC119" s="406">
        <v>86.5</v>
      </c>
      <c r="FD119" s="405">
        <v>12842</v>
      </c>
      <c r="FE119" s="406">
        <v>94.6</v>
      </c>
    </row>
    <row r="120" spans="2:161">
      <c r="B120" s="361">
        <f t="shared" si="229"/>
        <v>13</v>
      </c>
      <c r="C120" s="390" t="s">
        <v>119</v>
      </c>
      <c r="D120" s="396" t="s">
        <v>3562</v>
      </c>
      <c r="E120" s="397"/>
      <c r="F120" s="398">
        <f t="shared" si="184"/>
        <v>12751.655629139073</v>
      </c>
      <c r="G120" s="398">
        <f t="shared" si="185"/>
        <v>9974.8571428571431</v>
      </c>
      <c r="H120" s="398">
        <f t="shared" si="186"/>
        <v>7258.2938388625589</v>
      </c>
      <c r="I120" s="398">
        <f t="shared" si="187"/>
        <v>8644.5497630331738</v>
      </c>
      <c r="J120" s="398">
        <f t="shared" si="188"/>
        <v>13285.861713106295</v>
      </c>
      <c r="K120" s="398">
        <f t="shared" si="189"/>
        <v>13997.936016511867</v>
      </c>
      <c r="L120" s="398">
        <f t="shared" si="190"/>
        <v>12831.608654750708</v>
      </c>
      <c r="M120" s="398">
        <f t="shared" si="191"/>
        <v>7152</v>
      </c>
      <c r="N120" s="398">
        <f t="shared" si="192"/>
        <v>4371.5898400752585</v>
      </c>
      <c r="O120" s="398">
        <f t="shared" si="193"/>
        <v>6275.634995296331</v>
      </c>
      <c r="P120" s="398">
        <f t="shared" si="194"/>
        <v>7773.2831608654751</v>
      </c>
      <c r="Q120" s="398">
        <f t="shared" si="195"/>
        <v>10814.857142857143</v>
      </c>
      <c r="R120" s="399"/>
      <c r="S120" s="398">
        <f t="shared" si="196"/>
        <v>115132.12789735505</v>
      </c>
      <c r="T120" s="399"/>
      <c r="U120" s="398">
        <f t="shared" si="197"/>
        <v>7280.7017543859647</v>
      </c>
      <c r="V120" s="398">
        <f t="shared" si="198"/>
        <v>4705.1406401551894</v>
      </c>
      <c r="W120" s="398">
        <f t="shared" si="199"/>
        <v>4505.1740357478839</v>
      </c>
      <c r="X120" s="398">
        <f t="shared" si="200"/>
        <v>4758.2314205079956</v>
      </c>
      <c r="Y120" s="398">
        <f t="shared" si="201"/>
        <v>5628.4101599247415</v>
      </c>
      <c r="Z120" s="398">
        <f t="shared" si="202"/>
        <v>7594.5437441204131</v>
      </c>
      <c r="AA120" s="398">
        <f t="shared" si="203"/>
        <v>7010.3480714957668</v>
      </c>
      <c r="AB120" s="398">
        <f t="shared" si="204"/>
        <v>3129.821260583255</v>
      </c>
      <c r="AC120" s="398">
        <f t="shared" si="205"/>
        <v>2911.5710253998122</v>
      </c>
      <c r="AD120" s="398">
        <f t="shared" si="206"/>
        <v>3375.3527751646288</v>
      </c>
      <c r="AE120" s="398">
        <f t="shared" si="207"/>
        <v>4018.8146754468485</v>
      </c>
      <c r="AF120" s="398">
        <f t="shared" si="208"/>
        <v>4631.2323612417686</v>
      </c>
      <c r="AG120" s="399"/>
      <c r="AH120" s="398">
        <f t="shared" si="209"/>
        <v>59549.341924174267</v>
      </c>
      <c r="AI120" s="399"/>
      <c r="AJ120" s="398">
        <f t="shared" si="210"/>
        <v>5259.6425211665101</v>
      </c>
      <c r="AK120" s="398">
        <f t="shared" si="211"/>
        <v>3507.0555032925681</v>
      </c>
      <c r="AL120" s="398">
        <f t="shared" si="212"/>
        <v>3004.7036688617122</v>
      </c>
      <c r="AM120" s="398">
        <f t="shared" si="213"/>
        <v>2957.6669802445908</v>
      </c>
      <c r="AN120" s="398">
        <f t="shared" si="214"/>
        <v>5012.2295390404515</v>
      </c>
      <c r="AO120" s="398">
        <f t="shared" si="215"/>
        <v>9682</v>
      </c>
      <c r="AP120" s="398">
        <f t="shared" si="216"/>
        <v>5473</v>
      </c>
      <c r="AQ120" s="398">
        <f t="shared" si="217"/>
        <v>4811</v>
      </c>
      <c r="AR120" s="398">
        <f t="shared" si="218"/>
        <v>3783.2817337461302</v>
      </c>
      <c r="AS120" s="398">
        <f t="shared" si="219"/>
        <v>6620.9999999999991</v>
      </c>
      <c r="AT120" s="398">
        <f t="shared" si="220"/>
        <v>5461</v>
      </c>
      <c r="AU120" s="398">
        <f t="shared" si="221"/>
        <v>5045</v>
      </c>
      <c r="AV120" s="399"/>
      <c r="AW120" s="398">
        <f t="shared" si="222"/>
        <v>60617.579946351965</v>
      </c>
      <c r="AX120" s="400"/>
      <c r="AY120" s="401">
        <f t="shared" si="223"/>
        <v>-0.42903870947167977</v>
      </c>
      <c r="AZ120" s="401">
        <f t="shared" si="223"/>
        <v>-0.52829994728050056</v>
      </c>
      <c r="BA120" s="401">
        <f t="shared" si="223"/>
        <v>-0.37930674401384035</v>
      </c>
      <c r="BB120" s="401">
        <f t="shared" si="223"/>
        <v>-0.44956862405307718</v>
      </c>
      <c r="BC120" s="401">
        <f t="shared" si="223"/>
        <v>-0.57636092551133489</v>
      </c>
      <c r="BD120" s="401">
        <f t="shared" si="223"/>
        <v>-0.45745260335795629</v>
      </c>
      <c r="BE120" s="401">
        <f t="shared" si="223"/>
        <v>-0.45366568914956018</v>
      </c>
      <c r="BF120" s="401">
        <f t="shared" si="223"/>
        <v>-0.56238517050010417</v>
      </c>
      <c r="BG120" s="401">
        <f t="shared" si="223"/>
        <v>-0.33397891112545719</v>
      </c>
      <c r="BH120" s="401">
        <f t="shared" si="223"/>
        <v>-0.4621496027582071</v>
      </c>
      <c r="BI120" s="401">
        <f t="shared" si="223"/>
        <v>-0.48299649037879705</v>
      </c>
      <c r="BJ120" s="401">
        <f t="shared" si="223"/>
        <v>-0.57177128647505571</v>
      </c>
      <c r="BL120" s="402">
        <f t="shared" si="224"/>
        <v>-0.48277389629013967</v>
      </c>
      <c r="BN120" s="401">
        <f t="shared" si="225"/>
        <v>-0.27759126817712992</v>
      </c>
      <c r="BO120" s="401">
        <f t="shared" si="225"/>
        <v>-0.2546332253360879</v>
      </c>
      <c r="BP120" s="401">
        <f t="shared" si="225"/>
        <v>-0.33305491751931515</v>
      </c>
      <c r="BQ120" s="401">
        <f t="shared" si="225"/>
        <v>-0.37841043890865944</v>
      </c>
      <c r="BR120" s="401">
        <f t="shared" si="225"/>
        <v>-0.10947685107805452</v>
      </c>
      <c r="BS120" s="401">
        <f t="shared" si="225"/>
        <v>0.27486262851480259</v>
      </c>
      <c r="BT120" s="401">
        <f t="shared" si="225"/>
        <v>-0.2192969672571122</v>
      </c>
      <c r="BU120" s="401">
        <f t="shared" si="225"/>
        <v>0.5371484821160204</v>
      </c>
      <c r="BV120" s="401">
        <f t="shared" si="225"/>
        <v>0.29939530952249943</v>
      </c>
      <c r="BW120" s="401">
        <f t="shared" si="225"/>
        <v>0.96157274247491586</v>
      </c>
      <c r="BX120" s="401">
        <f t="shared" si="225"/>
        <v>0.35885838014981275</v>
      </c>
      <c r="BY120" s="401">
        <f t="shared" si="225"/>
        <v>8.9342880357505594E-2</v>
      </c>
      <c r="CA120" s="402">
        <f t="shared" si="226"/>
        <v>1.7938704067257599E-2</v>
      </c>
      <c r="CC120" s="401">
        <f t="shared" si="227"/>
        <v>-0.60436509997403276</v>
      </c>
      <c r="CE120" s="403">
        <v>275450</v>
      </c>
      <c r="CF120" s="361"/>
      <c r="CG120" s="387">
        <f t="shared" si="228"/>
        <v>0.22006745306353953</v>
      </c>
      <c r="CK120" s="404"/>
      <c r="CL120" s="405">
        <v>11553</v>
      </c>
      <c r="CM120" s="406">
        <v>90.6</v>
      </c>
      <c r="CN120" s="405">
        <v>8728</v>
      </c>
      <c r="CO120" s="406">
        <v>87.5</v>
      </c>
      <c r="CP120" s="405">
        <v>6126</v>
      </c>
      <c r="CQ120" s="406">
        <v>84.4</v>
      </c>
      <c r="CR120" s="405">
        <v>7296</v>
      </c>
      <c r="CS120" s="406">
        <v>84.4</v>
      </c>
      <c r="CT120" s="405">
        <v>12874</v>
      </c>
      <c r="CU120" s="406">
        <v>96.9</v>
      </c>
      <c r="CV120" s="405">
        <v>13564</v>
      </c>
      <c r="CW120" s="406">
        <v>96.9</v>
      </c>
      <c r="CX120" s="405">
        <v>13640</v>
      </c>
      <c r="CY120" s="406">
        <v>106.3</v>
      </c>
      <c r="CZ120" s="405">
        <v>7152</v>
      </c>
      <c r="DA120" s="406">
        <v>100</v>
      </c>
      <c r="DB120" s="405">
        <v>4647</v>
      </c>
      <c r="DC120" s="406">
        <v>106.3</v>
      </c>
      <c r="DD120" s="405">
        <v>6671</v>
      </c>
      <c r="DE120" s="406">
        <v>106.3</v>
      </c>
      <c r="DF120" s="405">
        <v>8263</v>
      </c>
      <c r="DG120" s="406">
        <v>106.3</v>
      </c>
      <c r="DH120" s="405">
        <v>9463</v>
      </c>
      <c r="DI120" s="406">
        <v>87.5</v>
      </c>
      <c r="DJ120" s="405">
        <v>7055</v>
      </c>
      <c r="DK120" s="406">
        <v>96.9</v>
      </c>
      <c r="DL120" s="405">
        <v>4851</v>
      </c>
      <c r="DM120" s="406">
        <v>103.1</v>
      </c>
      <c r="DN120" s="405">
        <v>4789</v>
      </c>
      <c r="DO120" s="406">
        <v>106.3</v>
      </c>
      <c r="DP120" s="405">
        <v>5058</v>
      </c>
      <c r="DQ120" s="406">
        <v>106.3</v>
      </c>
      <c r="DR120" s="405">
        <v>5983</v>
      </c>
      <c r="DS120" s="406">
        <v>106.3</v>
      </c>
      <c r="DT120" s="405">
        <v>8073</v>
      </c>
      <c r="DU120" s="406">
        <v>106.3</v>
      </c>
      <c r="DV120" s="405">
        <v>7452</v>
      </c>
      <c r="DW120" s="406">
        <v>106.3</v>
      </c>
      <c r="DX120" s="405">
        <v>3327</v>
      </c>
      <c r="DY120" s="406">
        <v>106.3</v>
      </c>
      <c r="DZ120" s="405">
        <v>3095</v>
      </c>
      <c r="EA120" s="406">
        <v>106.3</v>
      </c>
      <c r="EB120" s="405">
        <v>3588</v>
      </c>
      <c r="EC120" s="406">
        <v>106.3</v>
      </c>
      <c r="ED120" s="405">
        <v>4272</v>
      </c>
      <c r="EE120" s="406">
        <v>106.3</v>
      </c>
      <c r="EF120" s="405">
        <v>4923</v>
      </c>
      <c r="EG120" s="406">
        <v>106.3</v>
      </c>
      <c r="EH120" s="405">
        <v>5591</v>
      </c>
      <c r="EI120" s="406">
        <v>106.3</v>
      </c>
      <c r="EJ120" s="405">
        <v>3728</v>
      </c>
      <c r="EK120" s="406">
        <v>106.3</v>
      </c>
      <c r="EL120" s="405">
        <v>3194</v>
      </c>
      <c r="EM120" s="406">
        <v>106.3</v>
      </c>
      <c r="EN120" s="405">
        <v>3144</v>
      </c>
      <c r="EO120" s="406">
        <v>106.3</v>
      </c>
      <c r="EP120" s="405">
        <v>5328</v>
      </c>
      <c r="EQ120" s="406">
        <v>106.3</v>
      </c>
      <c r="ER120" s="405">
        <v>9682</v>
      </c>
      <c r="ES120" s="406">
        <v>100</v>
      </c>
      <c r="ET120" s="405">
        <v>5473</v>
      </c>
      <c r="EU120" s="406">
        <v>100</v>
      </c>
      <c r="EV120" s="405">
        <v>4811</v>
      </c>
      <c r="EW120" s="406">
        <v>100</v>
      </c>
      <c r="EX120" s="405">
        <v>3666</v>
      </c>
      <c r="EY120" s="406">
        <v>96.9</v>
      </c>
      <c r="EZ120" s="405">
        <v>6621</v>
      </c>
      <c r="FA120" s="406">
        <v>100</v>
      </c>
      <c r="FB120" s="405">
        <v>5461</v>
      </c>
      <c r="FC120" s="406">
        <v>100</v>
      </c>
      <c r="FD120" s="405">
        <v>5045</v>
      </c>
      <c r="FE120" s="406">
        <v>100</v>
      </c>
    </row>
    <row r="121" spans="2:161">
      <c r="B121" s="361">
        <f t="shared" si="229"/>
        <v>14</v>
      </c>
      <c r="C121" s="390" t="s">
        <v>119</v>
      </c>
      <c r="D121" s="396" t="s">
        <v>3563</v>
      </c>
      <c r="E121" s="397"/>
      <c r="F121" s="398">
        <f t="shared" si="184"/>
        <v>15743.290548424735</v>
      </c>
      <c r="G121" s="398">
        <f t="shared" si="185"/>
        <v>14336.175395858709</v>
      </c>
      <c r="H121" s="398">
        <f t="shared" si="186"/>
        <v>11782.561894510225</v>
      </c>
      <c r="I121" s="398">
        <f t="shared" si="187"/>
        <v>13743.775933609959</v>
      </c>
      <c r="J121" s="398">
        <f t="shared" si="188"/>
        <v>16726.141078838173</v>
      </c>
      <c r="K121" s="398">
        <f t="shared" si="189"/>
        <v>15610.995850622405</v>
      </c>
      <c r="L121" s="398">
        <f t="shared" si="190"/>
        <v>11043.56846473029</v>
      </c>
      <c r="M121" s="398">
        <f t="shared" si="191"/>
        <v>9787.3443983402485</v>
      </c>
      <c r="N121" s="398">
        <f t="shared" si="192"/>
        <v>6466.8049792531119</v>
      </c>
      <c r="O121" s="398">
        <f t="shared" si="193"/>
        <v>9090.2489626555998</v>
      </c>
      <c r="P121" s="398">
        <f t="shared" si="194"/>
        <v>14148.340248962653</v>
      </c>
      <c r="Q121" s="398">
        <f t="shared" si="195"/>
        <v>13592.323651452281</v>
      </c>
      <c r="R121" s="399"/>
      <c r="S121" s="398">
        <f t="shared" si="196"/>
        <v>152071.57140725839</v>
      </c>
      <c r="T121" s="399"/>
      <c r="U121" s="398">
        <f t="shared" si="197"/>
        <v>13261.410788381741</v>
      </c>
      <c r="V121" s="398">
        <f t="shared" si="198"/>
        <v>10900.414937759335</v>
      </c>
      <c r="W121" s="398">
        <f t="shared" si="199"/>
        <v>9883.8174273858913</v>
      </c>
      <c r="X121" s="398">
        <f t="shared" si="200"/>
        <v>9107.883817427386</v>
      </c>
      <c r="Y121" s="398">
        <f t="shared" si="201"/>
        <v>12373.443983402489</v>
      </c>
      <c r="Z121" s="398">
        <f t="shared" si="202"/>
        <v>13393.153526970955</v>
      </c>
      <c r="AA121" s="398">
        <f t="shared" si="203"/>
        <v>11735.477178423236</v>
      </c>
      <c r="AB121" s="398">
        <f t="shared" si="204"/>
        <v>9014.5228215767638</v>
      </c>
      <c r="AC121" s="398">
        <f t="shared" si="205"/>
        <v>10695.020746887967</v>
      </c>
      <c r="AD121" s="398">
        <f t="shared" si="206"/>
        <v>9970.9543568464724</v>
      </c>
      <c r="AE121" s="398">
        <f t="shared" si="207"/>
        <v>10824.688796680497</v>
      </c>
      <c r="AF121" s="398">
        <f t="shared" si="208"/>
        <v>9908.7136929460576</v>
      </c>
      <c r="AG121" s="399"/>
      <c r="AH121" s="398">
        <f t="shared" si="209"/>
        <v>131069.50207468879</v>
      </c>
      <c r="AI121" s="399"/>
      <c r="AJ121" s="398">
        <f t="shared" si="210"/>
        <v>9636.9294605809118</v>
      </c>
      <c r="AK121" s="398">
        <f t="shared" si="211"/>
        <v>8037.3443983402485</v>
      </c>
      <c r="AL121" s="398">
        <f t="shared" si="212"/>
        <v>7289.4190871369292</v>
      </c>
      <c r="AM121" s="398">
        <f t="shared" si="213"/>
        <v>6326.7634854771777</v>
      </c>
      <c r="AN121" s="398">
        <f t="shared" si="214"/>
        <v>8015.5601659751028</v>
      </c>
      <c r="AO121" s="398">
        <f t="shared" si="215"/>
        <v>11528.008298755187</v>
      </c>
      <c r="AP121" s="398">
        <f t="shared" si="216"/>
        <v>7010.3734439834016</v>
      </c>
      <c r="AQ121" s="398">
        <f t="shared" si="217"/>
        <v>6498</v>
      </c>
      <c r="AR121" s="398">
        <f t="shared" si="218"/>
        <v>4917.1151776103334</v>
      </c>
      <c r="AS121" s="398">
        <f t="shared" si="219"/>
        <v>4570</v>
      </c>
      <c r="AT121" s="398">
        <f t="shared" si="220"/>
        <v>5744</v>
      </c>
      <c r="AU121" s="398">
        <f t="shared" si="221"/>
        <v>8291.4937759336099</v>
      </c>
      <c r="AV121" s="399"/>
      <c r="AW121" s="398">
        <f t="shared" si="222"/>
        <v>87865.007293792907</v>
      </c>
      <c r="AX121" s="400"/>
      <c r="AY121" s="401">
        <f t="shared" si="223"/>
        <v>-0.15764682436679853</v>
      </c>
      <c r="AZ121" s="401">
        <f t="shared" si="223"/>
        <v>-0.23965669805434037</v>
      </c>
      <c r="BA121" s="401">
        <f t="shared" si="223"/>
        <v>-0.16114869449648331</v>
      </c>
      <c r="BB121" s="401">
        <f t="shared" si="223"/>
        <v>-0.33730847611140463</v>
      </c>
      <c r="BC121" s="401">
        <f t="shared" si="223"/>
        <v>-0.26023319275613988</v>
      </c>
      <c r="BD121" s="401">
        <f t="shared" si="223"/>
        <v>-0.14206924048109495</v>
      </c>
      <c r="BE121" s="401">
        <f t="shared" si="223"/>
        <v>6.2652639489010009E-2</v>
      </c>
      <c r="BF121" s="401">
        <f t="shared" si="223"/>
        <v>-7.8961314255431833E-2</v>
      </c>
      <c r="BG121" s="401">
        <f t="shared" si="223"/>
        <v>0.65383381456528722</v>
      </c>
      <c r="BH121" s="401">
        <f t="shared" si="223"/>
        <v>9.6884628551865942E-2</v>
      </c>
      <c r="BI121" s="401">
        <f t="shared" si="223"/>
        <v>-0.23491458318058503</v>
      </c>
      <c r="BJ121" s="401">
        <f t="shared" si="223"/>
        <v>-0.27100663970083189</v>
      </c>
      <c r="BL121" s="402">
        <f t="shared" si="224"/>
        <v>-0.13810647932561032</v>
      </c>
      <c r="BN121" s="401">
        <f t="shared" si="225"/>
        <v>-0.27331038798498125</v>
      </c>
      <c r="BO121" s="401">
        <f t="shared" si="225"/>
        <v>-0.26265702322040346</v>
      </c>
      <c r="BP121" s="401">
        <f t="shared" si="225"/>
        <v>-0.26248950461796805</v>
      </c>
      <c r="BQ121" s="401">
        <f t="shared" si="225"/>
        <v>-0.30535307517084292</v>
      </c>
      <c r="BR121" s="401">
        <f t="shared" si="225"/>
        <v>-0.35219651240778005</v>
      </c>
      <c r="BS121" s="401">
        <f t="shared" si="225"/>
        <v>-0.13926109519014795</v>
      </c>
      <c r="BT121" s="401">
        <f t="shared" si="225"/>
        <v>-0.40263413771766998</v>
      </c>
      <c r="BU121" s="401">
        <f t="shared" si="225"/>
        <v>-0.27916317606444191</v>
      </c>
      <c r="BV121" s="401">
        <f t="shared" si="225"/>
        <v>-0.54024257699162359</v>
      </c>
      <c r="BW121" s="401">
        <f t="shared" si="225"/>
        <v>-0.54166874739908444</v>
      </c>
      <c r="BX121" s="401">
        <f t="shared" si="225"/>
        <v>-0.46936118830857687</v>
      </c>
      <c r="BY121" s="401">
        <f t="shared" si="225"/>
        <v>-0.1632118927973199</v>
      </c>
      <c r="CA121" s="402">
        <f t="shared" si="226"/>
        <v>-0.32963041819046651</v>
      </c>
      <c r="CC121" s="401">
        <f t="shared" si="227"/>
        <v>-0.47333159161168803</v>
      </c>
      <c r="CE121" s="403">
        <v>94573</v>
      </c>
      <c r="CF121" s="361"/>
      <c r="CG121" s="387">
        <f t="shared" si="228"/>
        <v>0.92907074211236729</v>
      </c>
      <c r="CK121" s="404"/>
      <c r="CL121" s="405">
        <v>13492</v>
      </c>
      <c r="CM121" s="406">
        <v>85.7</v>
      </c>
      <c r="CN121" s="405">
        <v>11770</v>
      </c>
      <c r="CO121" s="406">
        <v>82.1</v>
      </c>
      <c r="CP121" s="405">
        <v>10946</v>
      </c>
      <c r="CQ121" s="406">
        <v>92.9</v>
      </c>
      <c r="CR121" s="405">
        <v>13249</v>
      </c>
      <c r="CS121" s="406">
        <v>96.4</v>
      </c>
      <c r="CT121" s="405">
        <v>16124</v>
      </c>
      <c r="CU121" s="406">
        <v>96.4</v>
      </c>
      <c r="CV121" s="405">
        <v>15049</v>
      </c>
      <c r="CW121" s="406">
        <v>96.4</v>
      </c>
      <c r="CX121" s="405">
        <v>10646</v>
      </c>
      <c r="CY121" s="406">
        <v>96.4</v>
      </c>
      <c r="CZ121" s="405">
        <v>9435</v>
      </c>
      <c r="DA121" s="406">
        <v>96.4</v>
      </c>
      <c r="DB121" s="405">
        <v>6234</v>
      </c>
      <c r="DC121" s="406">
        <v>96.4</v>
      </c>
      <c r="DD121" s="405">
        <v>8763</v>
      </c>
      <c r="DE121" s="406">
        <v>96.4</v>
      </c>
      <c r="DF121" s="405">
        <v>13639</v>
      </c>
      <c r="DG121" s="406">
        <v>96.4</v>
      </c>
      <c r="DH121" s="405">
        <v>13103</v>
      </c>
      <c r="DI121" s="406">
        <v>96.4</v>
      </c>
      <c r="DJ121" s="405">
        <v>12784</v>
      </c>
      <c r="DK121" s="406">
        <v>96.4</v>
      </c>
      <c r="DL121" s="405">
        <v>10508</v>
      </c>
      <c r="DM121" s="406">
        <v>96.4</v>
      </c>
      <c r="DN121" s="405">
        <v>9528</v>
      </c>
      <c r="DO121" s="406">
        <v>96.4</v>
      </c>
      <c r="DP121" s="405">
        <v>8780</v>
      </c>
      <c r="DQ121" s="406">
        <v>96.4</v>
      </c>
      <c r="DR121" s="405">
        <v>11928</v>
      </c>
      <c r="DS121" s="406">
        <v>96.4</v>
      </c>
      <c r="DT121" s="405">
        <v>12911</v>
      </c>
      <c r="DU121" s="406">
        <v>96.4</v>
      </c>
      <c r="DV121" s="405">
        <v>11313</v>
      </c>
      <c r="DW121" s="406">
        <v>96.4</v>
      </c>
      <c r="DX121" s="405">
        <v>8690</v>
      </c>
      <c r="DY121" s="406">
        <v>96.4</v>
      </c>
      <c r="DZ121" s="405">
        <v>10310</v>
      </c>
      <c r="EA121" s="406">
        <v>96.4</v>
      </c>
      <c r="EB121" s="405">
        <v>9612</v>
      </c>
      <c r="EC121" s="406">
        <v>96.4</v>
      </c>
      <c r="ED121" s="405">
        <v>10435</v>
      </c>
      <c r="EE121" s="406">
        <v>96.4</v>
      </c>
      <c r="EF121" s="405">
        <v>9552</v>
      </c>
      <c r="EG121" s="406">
        <v>96.4</v>
      </c>
      <c r="EH121" s="405">
        <v>9290</v>
      </c>
      <c r="EI121" s="406">
        <v>96.4</v>
      </c>
      <c r="EJ121" s="405">
        <v>7748</v>
      </c>
      <c r="EK121" s="406">
        <v>96.4</v>
      </c>
      <c r="EL121" s="405">
        <v>7027</v>
      </c>
      <c r="EM121" s="406">
        <v>96.4</v>
      </c>
      <c r="EN121" s="405">
        <v>6099</v>
      </c>
      <c r="EO121" s="406">
        <v>96.4</v>
      </c>
      <c r="EP121" s="405">
        <v>7727</v>
      </c>
      <c r="EQ121" s="406">
        <v>96.4</v>
      </c>
      <c r="ER121" s="405">
        <v>11113</v>
      </c>
      <c r="ES121" s="406">
        <v>96.4</v>
      </c>
      <c r="ET121" s="405">
        <v>6758</v>
      </c>
      <c r="EU121" s="406">
        <v>96.4</v>
      </c>
      <c r="EV121" s="405">
        <v>6498</v>
      </c>
      <c r="EW121" s="406">
        <v>100</v>
      </c>
      <c r="EX121" s="405">
        <v>4568</v>
      </c>
      <c r="EY121" s="406">
        <v>92.9</v>
      </c>
      <c r="EZ121" s="405">
        <v>4570</v>
      </c>
      <c r="FA121" s="406">
        <v>100</v>
      </c>
      <c r="FB121" s="405">
        <v>5744</v>
      </c>
      <c r="FC121" s="406">
        <v>100</v>
      </c>
      <c r="FD121" s="405">
        <v>7993</v>
      </c>
      <c r="FE121" s="406">
        <v>96.4</v>
      </c>
    </row>
    <row r="122" spans="2:161">
      <c r="B122" s="361">
        <f t="shared" si="229"/>
        <v>15</v>
      </c>
      <c r="C122" s="390" t="s">
        <v>119</v>
      </c>
      <c r="D122" s="396" t="s">
        <v>3564</v>
      </c>
      <c r="E122" s="397"/>
      <c r="F122" s="398">
        <f t="shared" si="184"/>
        <v>15436.053593179051</v>
      </c>
      <c r="G122" s="398">
        <f t="shared" si="185"/>
        <v>14440.925700365409</v>
      </c>
      <c r="H122" s="398">
        <f t="shared" si="186"/>
        <v>12160.779537149818</v>
      </c>
      <c r="I122" s="398">
        <f t="shared" si="187"/>
        <v>13818.514007308162</v>
      </c>
      <c r="J122" s="398">
        <f t="shared" si="188"/>
        <v>15629.719853836787</v>
      </c>
      <c r="K122" s="398">
        <f t="shared" si="189"/>
        <v>15042.630937880635</v>
      </c>
      <c r="L122" s="398">
        <f t="shared" si="190"/>
        <v>14030.732860520095</v>
      </c>
      <c r="M122" s="398">
        <f t="shared" si="191"/>
        <v>10159.574468085108</v>
      </c>
      <c r="N122" s="398">
        <f t="shared" si="192"/>
        <v>8294.3262411347514</v>
      </c>
      <c r="O122" s="398">
        <f t="shared" si="193"/>
        <v>9016.548463356974</v>
      </c>
      <c r="P122" s="398">
        <f t="shared" si="194"/>
        <v>10901.891252955083</v>
      </c>
      <c r="Q122" s="398">
        <f t="shared" si="195"/>
        <v>10341.607565011822</v>
      </c>
      <c r="R122" s="399"/>
      <c r="S122" s="398">
        <f t="shared" si="196"/>
        <v>149273.3044807837</v>
      </c>
      <c r="T122" s="399"/>
      <c r="U122" s="398">
        <f t="shared" si="197"/>
        <v>11325.059101654846</v>
      </c>
      <c r="V122" s="398">
        <f t="shared" si="198"/>
        <v>7958.6288416075658</v>
      </c>
      <c r="W122" s="398">
        <f t="shared" si="199"/>
        <v>7929.0780141843979</v>
      </c>
      <c r="X122" s="398">
        <f t="shared" si="200"/>
        <v>8919.6217494089833</v>
      </c>
      <c r="Y122" s="398">
        <f t="shared" si="201"/>
        <v>10065.01182033097</v>
      </c>
      <c r="Z122" s="398">
        <f t="shared" si="202"/>
        <v>11566.193853427898</v>
      </c>
      <c r="AA122" s="398">
        <f t="shared" si="203"/>
        <v>9446.8085106382987</v>
      </c>
      <c r="AB122" s="398">
        <f t="shared" si="204"/>
        <v>5478.7234042553191</v>
      </c>
      <c r="AC122" s="398">
        <f t="shared" si="205"/>
        <v>6044.9172576832152</v>
      </c>
      <c r="AD122" s="398">
        <f t="shared" si="206"/>
        <v>6186.7612293144211</v>
      </c>
      <c r="AE122" s="398">
        <f t="shared" si="207"/>
        <v>5185.5791962174944</v>
      </c>
      <c r="AF122" s="398">
        <f t="shared" si="208"/>
        <v>6106.3829787234044</v>
      </c>
      <c r="AG122" s="399"/>
      <c r="AH122" s="398">
        <f t="shared" si="209"/>
        <v>96212.765957446813</v>
      </c>
      <c r="AI122" s="399"/>
      <c r="AJ122" s="398">
        <f t="shared" si="210"/>
        <v>5944.2586399108141</v>
      </c>
      <c r="AK122" s="398">
        <f t="shared" si="211"/>
        <v>5472.6867335562983</v>
      </c>
      <c r="AL122" s="398">
        <f t="shared" si="212"/>
        <v>5696.7670011148275</v>
      </c>
      <c r="AM122" s="398">
        <f t="shared" si="213"/>
        <v>7694.9541284403667</v>
      </c>
      <c r="AN122" s="398">
        <f t="shared" si="214"/>
        <v>9153.6697247706416</v>
      </c>
      <c r="AO122" s="398">
        <f t="shared" si="215"/>
        <v>14737.588652482271</v>
      </c>
      <c r="AP122" s="398">
        <f t="shared" si="216"/>
        <v>10085</v>
      </c>
      <c r="AQ122" s="398">
        <f t="shared" si="217"/>
        <v>6202</v>
      </c>
      <c r="AR122" s="398">
        <f t="shared" si="218"/>
        <v>5375</v>
      </c>
      <c r="AS122" s="398">
        <f t="shared" si="219"/>
        <v>5471</v>
      </c>
      <c r="AT122" s="398">
        <f t="shared" si="220"/>
        <v>6505</v>
      </c>
      <c r="AU122" s="398">
        <f t="shared" si="221"/>
        <v>10117</v>
      </c>
      <c r="AV122" s="399"/>
      <c r="AW122" s="398">
        <f t="shared" si="222"/>
        <v>92454.924880275212</v>
      </c>
      <c r="AX122" s="400"/>
      <c r="AY122" s="401">
        <f t="shared" si="223"/>
        <v>-0.2663241913944111</v>
      </c>
      <c r="AZ122" s="401">
        <f t="shared" si="223"/>
        <v>-0.44888374840082568</v>
      </c>
      <c r="BA122" s="401">
        <f t="shared" si="223"/>
        <v>-0.34797946217494086</v>
      </c>
      <c r="BB122" s="401">
        <f t="shared" si="223"/>
        <v>-0.35451657503175188</v>
      </c>
      <c r="BC122" s="401">
        <f t="shared" si="223"/>
        <v>-0.35603376679459747</v>
      </c>
      <c r="BD122" s="401">
        <f t="shared" si="223"/>
        <v>-0.2311056555737406</v>
      </c>
      <c r="BE122" s="401">
        <f t="shared" si="223"/>
        <v>-0.32670598146588031</v>
      </c>
      <c r="BF122" s="401">
        <f t="shared" si="223"/>
        <v>-0.46073298429319376</v>
      </c>
      <c r="BG122" s="401">
        <f t="shared" si="223"/>
        <v>-0.27119851788513605</v>
      </c>
      <c r="BH122" s="401">
        <f t="shared" si="223"/>
        <v>-0.31384373361300466</v>
      </c>
      <c r="BI122" s="401">
        <f t="shared" si="223"/>
        <v>-0.52434132061151473</v>
      </c>
      <c r="BJ122" s="401">
        <f t="shared" si="223"/>
        <v>-0.40953251800205742</v>
      </c>
      <c r="BL122" s="402">
        <f t="shared" si="224"/>
        <v>-0.35545899320643426</v>
      </c>
      <c r="BN122" s="401">
        <f t="shared" si="225"/>
        <v>-0.47512338906538476</v>
      </c>
      <c r="BO122" s="401">
        <f t="shared" si="225"/>
        <v>-0.31235809051112018</v>
      </c>
      <c r="BP122" s="401">
        <f t="shared" si="225"/>
        <v>-0.28153475209553613</v>
      </c>
      <c r="BQ122" s="401">
        <f t="shared" si="225"/>
        <v>-0.13730039853424988</v>
      </c>
      <c r="BR122" s="401">
        <f t="shared" si="225"/>
        <v>-9.0545556411513572E-2</v>
      </c>
      <c r="BS122" s="401">
        <f t="shared" si="225"/>
        <v>0.27419519672968817</v>
      </c>
      <c r="BT122" s="401">
        <f t="shared" si="225"/>
        <v>6.7556306306306213E-2</v>
      </c>
      <c r="BU122" s="401">
        <f t="shared" si="225"/>
        <v>0.13201553398058252</v>
      </c>
      <c r="BV122" s="401">
        <f t="shared" si="225"/>
        <v>-0.11082323034806416</v>
      </c>
      <c r="BW122" s="401">
        <f t="shared" si="225"/>
        <v>-0.11569239587313723</v>
      </c>
      <c r="BX122" s="401">
        <f t="shared" si="225"/>
        <v>0.25444039206747199</v>
      </c>
      <c r="BY122" s="401">
        <f t="shared" si="225"/>
        <v>0.65679094076655042</v>
      </c>
      <c r="CA122" s="402">
        <f t="shared" si="226"/>
        <v>-3.9057614026330213E-2</v>
      </c>
      <c r="CC122" s="401">
        <f t="shared" si="227"/>
        <v>-0.34458636471238069</v>
      </c>
      <c r="CE122" s="403">
        <v>296649</v>
      </c>
      <c r="CF122" s="361"/>
      <c r="CG122" s="387">
        <f t="shared" si="228"/>
        <v>0.31166437399173841</v>
      </c>
      <c r="CK122" s="404"/>
      <c r="CL122" s="405">
        <v>12673</v>
      </c>
      <c r="CM122" s="406">
        <v>82.1</v>
      </c>
      <c r="CN122" s="405">
        <v>11856</v>
      </c>
      <c r="CO122" s="406">
        <v>82.1</v>
      </c>
      <c r="CP122" s="405">
        <v>9984</v>
      </c>
      <c r="CQ122" s="406">
        <v>82.1</v>
      </c>
      <c r="CR122" s="405">
        <v>11345</v>
      </c>
      <c r="CS122" s="406">
        <v>82.1</v>
      </c>
      <c r="CT122" s="405">
        <v>12832</v>
      </c>
      <c r="CU122" s="406">
        <v>82.1</v>
      </c>
      <c r="CV122" s="405">
        <v>12350</v>
      </c>
      <c r="CW122" s="406">
        <v>82.1</v>
      </c>
      <c r="CX122" s="405">
        <v>11870</v>
      </c>
      <c r="CY122" s="406">
        <v>84.6</v>
      </c>
      <c r="CZ122" s="405">
        <v>8595</v>
      </c>
      <c r="DA122" s="406">
        <v>84.6</v>
      </c>
      <c r="DB122" s="405">
        <v>7017</v>
      </c>
      <c r="DC122" s="406">
        <v>84.6</v>
      </c>
      <c r="DD122" s="405">
        <v>7628</v>
      </c>
      <c r="DE122" s="406">
        <v>84.6</v>
      </c>
      <c r="DF122" s="405">
        <v>9223</v>
      </c>
      <c r="DG122" s="406">
        <v>84.6</v>
      </c>
      <c r="DH122" s="405">
        <v>8749</v>
      </c>
      <c r="DI122" s="406">
        <v>84.6</v>
      </c>
      <c r="DJ122" s="405">
        <v>9581</v>
      </c>
      <c r="DK122" s="406">
        <v>84.6</v>
      </c>
      <c r="DL122" s="405">
        <v>6733</v>
      </c>
      <c r="DM122" s="406">
        <v>84.6</v>
      </c>
      <c r="DN122" s="405">
        <v>6708</v>
      </c>
      <c r="DO122" s="406">
        <v>84.6</v>
      </c>
      <c r="DP122" s="405">
        <v>7546</v>
      </c>
      <c r="DQ122" s="406">
        <v>84.6</v>
      </c>
      <c r="DR122" s="405">
        <v>8515</v>
      </c>
      <c r="DS122" s="406">
        <v>84.6</v>
      </c>
      <c r="DT122" s="405">
        <v>9785</v>
      </c>
      <c r="DU122" s="406">
        <v>84.6</v>
      </c>
      <c r="DV122" s="405">
        <v>7992</v>
      </c>
      <c r="DW122" s="406">
        <v>84.6</v>
      </c>
      <c r="DX122" s="405">
        <v>4635</v>
      </c>
      <c r="DY122" s="406">
        <v>84.6</v>
      </c>
      <c r="DZ122" s="405">
        <v>5114</v>
      </c>
      <c r="EA122" s="406">
        <v>84.6</v>
      </c>
      <c r="EB122" s="405">
        <v>5234</v>
      </c>
      <c r="EC122" s="406">
        <v>84.6</v>
      </c>
      <c r="ED122" s="405">
        <v>4387</v>
      </c>
      <c r="EE122" s="406">
        <v>84.6</v>
      </c>
      <c r="EF122" s="405">
        <v>5166</v>
      </c>
      <c r="EG122" s="406">
        <v>84.6</v>
      </c>
      <c r="EH122" s="405">
        <v>5332</v>
      </c>
      <c r="EI122" s="406">
        <v>89.7</v>
      </c>
      <c r="EJ122" s="405">
        <v>4909</v>
      </c>
      <c r="EK122" s="406">
        <v>89.7</v>
      </c>
      <c r="EL122" s="405">
        <v>5110</v>
      </c>
      <c r="EM122" s="406">
        <v>89.7</v>
      </c>
      <c r="EN122" s="405">
        <v>6710</v>
      </c>
      <c r="EO122" s="406">
        <v>87.2</v>
      </c>
      <c r="EP122" s="405">
        <v>7982</v>
      </c>
      <c r="EQ122" s="406">
        <v>87.2</v>
      </c>
      <c r="ER122" s="405">
        <v>12468</v>
      </c>
      <c r="ES122" s="406">
        <v>84.6</v>
      </c>
      <c r="ET122" s="405">
        <v>10085</v>
      </c>
      <c r="EU122" s="406">
        <v>100</v>
      </c>
      <c r="EV122" s="405">
        <v>6202</v>
      </c>
      <c r="EW122" s="406">
        <v>100</v>
      </c>
      <c r="EX122" s="405">
        <v>5375</v>
      </c>
      <c r="EY122" s="406">
        <v>100</v>
      </c>
      <c r="EZ122" s="405">
        <v>5471</v>
      </c>
      <c r="FA122" s="406">
        <v>100</v>
      </c>
      <c r="FB122" s="405">
        <v>6505</v>
      </c>
      <c r="FC122" s="406">
        <v>100</v>
      </c>
      <c r="FD122" s="405">
        <v>10117</v>
      </c>
      <c r="FE122" s="406">
        <v>100</v>
      </c>
    </row>
    <row r="123" spans="2:161">
      <c r="B123" s="361">
        <f t="shared" si="229"/>
        <v>16</v>
      </c>
      <c r="C123" s="390" t="s">
        <v>119</v>
      </c>
      <c r="D123" s="396" t="s">
        <v>3565</v>
      </c>
      <c r="E123" s="397"/>
      <c r="F123" s="398">
        <f t="shared" si="184"/>
        <v>28381.974248927036</v>
      </c>
      <c r="G123" s="398">
        <f t="shared" si="185"/>
        <v>18245.901639344262</v>
      </c>
      <c r="H123" s="398">
        <f t="shared" si="186"/>
        <v>16397.515527950312</v>
      </c>
      <c r="I123" s="398">
        <f t="shared" si="187"/>
        <v>17630.136986301368</v>
      </c>
      <c r="J123" s="398">
        <f t="shared" si="188"/>
        <v>20391.600454029511</v>
      </c>
      <c r="K123" s="398">
        <f t="shared" si="189"/>
        <v>20699.792960662526</v>
      </c>
      <c r="L123" s="398">
        <f t="shared" si="190"/>
        <v>18144.927536231884</v>
      </c>
      <c r="M123" s="398">
        <f t="shared" si="191"/>
        <v>13072.708113804003</v>
      </c>
      <c r="N123" s="398">
        <f t="shared" si="192"/>
        <v>11861.959957850368</v>
      </c>
      <c r="O123" s="398">
        <f t="shared" si="193"/>
        <v>15525.94099694812</v>
      </c>
      <c r="P123" s="398">
        <f t="shared" si="194"/>
        <v>16131.230925737538</v>
      </c>
      <c r="Q123" s="398">
        <f t="shared" si="195"/>
        <v>16686.67344862665</v>
      </c>
      <c r="R123" s="399"/>
      <c r="S123" s="398">
        <f t="shared" si="196"/>
        <v>213170.36279641354</v>
      </c>
      <c r="T123" s="399"/>
      <c r="U123" s="398">
        <f t="shared" si="197"/>
        <v>13788.402848423195</v>
      </c>
      <c r="V123" s="398">
        <f t="shared" si="198"/>
        <v>6772.1261444557485</v>
      </c>
      <c r="W123" s="398">
        <f t="shared" si="199"/>
        <v>9545.269582909461</v>
      </c>
      <c r="X123" s="398">
        <f t="shared" si="200"/>
        <v>9744</v>
      </c>
      <c r="Y123" s="398">
        <f t="shared" si="201"/>
        <v>13752.000000000002</v>
      </c>
      <c r="Z123" s="398">
        <f t="shared" si="202"/>
        <v>16880</v>
      </c>
      <c r="AA123" s="398">
        <f t="shared" si="203"/>
        <v>15956</v>
      </c>
      <c r="AB123" s="398">
        <f t="shared" si="204"/>
        <v>8572</v>
      </c>
      <c r="AC123" s="398">
        <f t="shared" si="205"/>
        <v>9037</v>
      </c>
      <c r="AD123" s="398">
        <f t="shared" si="206"/>
        <v>8868</v>
      </c>
      <c r="AE123" s="398">
        <f t="shared" si="207"/>
        <v>9856</v>
      </c>
      <c r="AF123" s="398">
        <f t="shared" si="208"/>
        <v>12079</v>
      </c>
      <c r="AG123" s="399"/>
      <c r="AH123" s="398">
        <f t="shared" si="209"/>
        <v>134849.79857578839</v>
      </c>
      <c r="AI123" s="399"/>
      <c r="AJ123" s="398">
        <f t="shared" si="210"/>
        <v>13243</v>
      </c>
      <c r="AK123" s="398">
        <f t="shared" si="211"/>
        <v>8574</v>
      </c>
      <c r="AL123" s="398">
        <f t="shared" si="212"/>
        <v>8242</v>
      </c>
      <c r="AM123" s="398">
        <f t="shared" si="213"/>
        <v>9140</v>
      </c>
      <c r="AN123" s="398">
        <f t="shared" si="214"/>
        <v>13691</v>
      </c>
      <c r="AO123" s="398">
        <f t="shared" si="215"/>
        <v>20046</v>
      </c>
      <c r="AP123" s="398">
        <f t="shared" si="216"/>
        <v>15944</v>
      </c>
      <c r="AQ123" s="398">
        <f t="shared" si="217"/>
        <v>9439</v>
      </c>
      <c r="AR123" s="398">
        <f t="shared" si="218"/>
        <v>8453</v>
      </c>
      <c r="AS123" s="398">
        <f t="shared" si="219"/>
        <v>7991</v>
      </c>
      <c r="AT123" s="398">
        <f t="shared" si="220"/>
        <v>9070.1932858596138</v>
      </c>
      <c r="AU123" s="398">
        <f t="shared" si="221"/>
        <v>16260</v>
      </c>
      <c r="AV123" s="399"/>
      <c r="AW123" s="398">
        <f t="shared" si="222"/>
        <v>140093.1932858596</v>
      </c>
      <c r="AX123" s="400"/>
      <c r="AY123" s="401">
        <f t="shared" si="223"/>
        <v>-0.51418450571864438</v>
      </c>
      <c r="AZ123" s="401">
        <f t="shared" si="223"/>
        <v>-0.6288412445536381</v>
      </c>
      <c r="BA123" s="401">
        <f t="shared" si="223"/>
        <v>-0.4178831807392337</v>
      </c>
      <c r="BB123" s="401">
        <f t="shared" si="223"/>
        <v>-0.44731002331002323</v>
      </c>
      <c r="BC123" s="401">
        <f t="shared" si="223"/>
        <v>-0.325604675758419</v>
      </c>
      <c r="BD123" s="401">
        <f t="shared" si="223"/>
        <v>-0.18453290658131627</v>
      </c>
      <c r="BE123" s="401">
        <f t="shared" si="223"/>
        <v>-0.12063578274760384</v>
      </c>
      <c r="BF123" s="401">
        <f t="shared" si="223"/>
        <v>-0.34428276640335315</v>
      </c>
      <c r="BG123" s="401">
        <f t="shared" si="223"/>
        <v>-0.23815288265079498</v>
      </c>
      <c r="BH123" s="401">
        <f t="shared" si="223"/>
        <v>-0.42882689031581717</v>
      </c>
      <c r="BI123" s="401">
        <f t="shared" si="223"/>
        <v>-0.3890112883899855</v>
      </c>
      <c r="BJ123" s="401">
        <f t="shared" si="223"/>
        <v>-0.27612893982808012</v>
      </c>
      <c r="BL123" s="402">
        <f t="shared" si="224"/>
        <v>-0.36740831695926002</v>
      </c>
      <c r="BN123" s="401">
        <f t="shared" si="225"/>
        <v>-3.9555186660764394E-2</v>
      </c>
      <c r="BO123" s="401">
        <f t="shared" si="225"/>
        <v>0.26607210455159969</v>
      </c>
      <c r="BP123" s="401">
        <f t="shared" si="225"/>
        <v>-0.13653564957902592</v>
      </c>
      <c r="BQ123" s="401">
        <f t="shared" si="225"/>
        <v>-6.1986863711001643E-2</v>
      </c>
      <c r="BR123" s="401">
        <f t="shared" si="225"/>
        <v>-4.435718440954175E-3</v>
      </c>
      <c r="BS123" s="401">
        <f t="shared" si="225"/>
        <v>0.18755924170616114</v>
      </c>
      <c r="BT123" s="401">
        <f t="shared" si="225"/>
        <v>-7.5206818751566808E-4</v>
      </c>
      <c r="BU123" s="401">
        <f t="shared" si="225"/>
        <v>0.10114325711619225</v>
      </c>
      <c r="BV123" s="401">
        <f t="shared" si="225"/>
        <v>-6.462321566891667E-2</v>
      </c>
      <c r="BW123" s="401">
        <f t="shared" si="225"/>
        <v>-9.8894903022101938E-2</v>
      </c>
      <c r="BX123" s="401">
        <f t="shared" si="225"/>
        <v>-7.9728765639243734E-2</v>
      </c>
      <c r="BY123" s="401">
        <f t="shared" si="225"/>
        <v>0.34613792532494414</v>
      </c>
      <c r="CA123" s="402">
        <f t="shared" si="226"/>
        <v>3.88832224107796E-2</v>
      </c>
      <c r="CC123" s="401">
        <f t="shared" si="227"/>
        <v>-0.42710116437320422</v>
      </c>
      <c r="CE123" s="403">
        <v>331266</v>
      </c>
      <c r="CF123" s="361"/>
      <c r="CG123" s="387">
        <f t="shared" si="228"/>
        <v>0.42290242067057771</v>
      </c>
      <c r="CK123" s="404"/>
      <c r="CL123" s="405">
        <v>26452</v>
      </c>
      <c r="CM123" s="406">
        <v>93.2</v>
      </c>
      <c r="CN123" s="405">
        <v>16695</v>
      </c>
      <c r="CO123" s="406">
        <v>91.5</v>
      </c>
      <c r="CP123" s="405">
        <v>15840</v>
      </c>
      <c r="CQ123" s="406">
        <v>96.6</v>
      </c>
      <c r="CR123" s="405">
        <v>16731</v>
      </c>
      <c r="CS123" s="406">
        <v>94.9</v>
      </c>
      <c r="CT123" s="405">
        <v>17965</v>
      </c>
      <c r="CU123" s="406">
        <v>88.1</v>
      </c>
      <c r="CV123" s="405">
        <v>19996</v>
      </c>
      <c r="CW123" s="406">
        <v>96.6</v>
      </c>
      <c r="CX123" s="405">
        <v>17528</v>
      </c>
      <c r="CY123" s="406">
        <v>96.6</v>
      </c>
      <c r="CZ123" s="405">
        <v>12406</v>
      </c>
      <c r="DA123" s="406">
        <v>94.9</v>
      </c>
      <c r="DB123" s="405">
        <v>11257</v>
      </c>
      <c r="DC123" s="406">
        <v>94.9</v>
      </c>
      <c r="DD123" s="405">
        <v>15262</v>
      </c>
      <c r="DE123" s="406">
        <v>98.3</v>
      </c>
      <c r="DF123" s="405">
        <v>15857</v>
      </c>
      <c r="DG123" s="406">
        <v>98.3</v>
      </c>
      <c r="DH123" s="405">
        <v>16403</v>
      </c>
      <c r="DI123" s="406">
        <v>98.3</v>
      </c>
      <c r="DJ123" s="405">
        <v>13554</v>
      </c>
      <c r="DK123" s="406">
        <v>98.3</v>
      </c>
      <c r="DL123" s="405">
        <v>6657</v>
      </c>
      <c r="DM123" s="406">
        <v>98.3</v>
      </c>
      <c r="DN123" s="405">
        <v>9383</v>
      </c>
      <c r="DO123" s="406">
        <v>98.3</v>
      </c>
      <c r="DP123" s="405">
        <v>9744</v>
      </c>
      <c r="DQ123" s="406">
        <v>100</v>
      </c>
      <c r="DR123" s="405">
        <v>13752</v>
      </c>
      <c r="DS123" s="406">
        <v>100</v>
      </c>
      <c r="DT123" s="405">
        <v>16880</v>
      </c>
      <c r="DU123" s="406">
        <v>100</v>
      </c>
      <c r="DV123" s="405">
        <v>15956</v>
      </c>
      <c r="DW123" s="406">
        <v>100</v>
      </c>
      <c r="DX123" s="405">
        <v>8572</v>
      </c>
      <c r="DY123" s="406">
        <v>100</v>
      </c>
      <c r="DZ123" s="405">
        <v>9037</v>
      </c>
      <c r="EA123" s="406">
        <v>100</v>
      </c>
      <c r="EB123" s="405">
        <v>8868</v>
      </c>
      <c r="EC123" s="406">
        <v>100</v>
      </c>
      <c r="ED123" s="405">
        <v>9856</v>
      </c>
      <c r="EE123" s="406">
        <v>100</v>
      </c>
      <c r="EF123" s="405">
        <v>12079</v>
      </c>
      <c r="EG123" s="406">
        <v>100</v>
      </c>
      <c r="EH123" s="405">
        <v>13243</v>
      </c>
      <c r="EI123" s="406">
        <v>100</v>
      </c>
      <c r="EJ123" s="405">
        <v>8574</v>
      </c>
      <c r="EK123" s="406">
        <v>100</v>
      </c>
      <c r="EL123" s="405">
        <v>8242</v>
      </c>
      <c r="EM123" s="406">
        <v>100</v>
      </c>
      <c r="EN123" s="405">
        <v>9140</v>
      </c>
      <c r="EO123" s="406">
        <v>100</v>
      </c>
      <c r="EP123" s="405">
        <v>13691</v>
      </c>
      <c r="EQ123" s="406">
        <v>100</v>
      </c>
      <c r="ER123" s="405">
        <v>20046</v>
      </c>
      <c r="ES123" s="406">
        <v>100</v>
      </c>
      <c r="ET123" s="405">
        <v>15944</v>
      </c>
      <c r="EU123" s="406">
        <v>100</v>
      </c>
      <c r="EV123" s="405">
        <v>9439</v>
      </c>
      <c r="EW123" s="406">
        <v>100</v>
      </c>
      <c r="EX123" s="405">
        <v>8453</v>
      </c>
      <c r="EY123" s="406">
        <v>100</v>
      </c>
      <c r="EZ123" s="405">
        <v>7991</v>
      </c>
      <c r="FA123" s="406">
        <v>100</v>
      </c>
      <c r="FB123" s="405">
        <v>8916</v>
      </c>
      <c r="FC123" s="406">
        <v>98.3</v>
      </c>
      <c r="FD123" s="405">
        <v>16260</v>
      </c>
      <c r="FE123" s="406">
        <v>100</v>
      </c>
    </row>
    <row r="124" spans="2:161">
      <c r="B124" s="361">
        <f t="shared" si="229"/>
        <v>17</v>
      </c>
      <c r="C124" s="390" t="s">
        <v>119</v>
      </c>
      <c r="D124" s="396" t="s">
        <v>3566</v>
      </c>
      <c r="E124" s="397"/>
      <c r="F124" s="398">
        <f t="shared" si="184"/>
        <v>17651.25</v>
      </c>
      <c r="G124" s="398">
        <f t="shared" si="185"/>
        <v>14306.25</v>
      </c>
      <c r="H124" s="398">
        <f t="shared" si="186"/>
        <v>10973.75</v>
      </c>
      <c r="I124" s="398">
        <f t="shared" si="187"/>
        <v>10908.75</v>
      </c>
      <c r="J124" s="398">
        <f t="shared" si="188"/>
        <v>14701.249999999998</v>
      </c>
      <c r="K124" s="398">
        <f t="shared" si="189"/>
        <v>15230.000000000002</v>
      </c>
      <c r="L124" s="398">
        <f t="shared" si="190"/>
        <v>12549.74358974359</v>
      </c>
      <c r="M124" s="398">
        <f t="shared" si="191"/>
        <v>9930.2564102564102</v>
      </c>
      <c r="N124" s="398">
        <f t="shared" si="192"/>
        <v>7582.5641025641016</v>
      </c>
      <c r="O124" s="398">
        <f t="shared" si="193"/>
        <v>10416.410256410256</v>
      </c>
      <c r="P124" s="398">
        <f t="shared" si="194"/>
        <v>11149.74358974359</v>
      </c>
      <c r="Q124" s="398">
        <f t="shared" si="195"/>
        <v>10932.307692307693</v>
      </c>
      <c r="R124" s="399"/>
      <c r="S124" s="398">
        <f t="shared" si="196"/>
        <v>146332.27564102563</v>
      </c>
      <c r="T124" s="399"/>
      <c r="U124" s="398">
        <f t="shared" si="197"/>
        <v>8113.8461538461543</v>
      </c>
      <c r="V124" s="398">
        <f t="shared" si="198"/>
        <v>6154.8717948717949</v>
      </c>
      <c r="W124" s="398">
        <f t="shared" si="199"/>
        <v>7250</v>
      </c>
      <c r="X124" s="398">
        <f t="shared" si="200"/>
        <v>6773</v>
      </c>
      <c r="Y124" s="398">
        <f t="shared" si="201"/>
        <v>8443</v>
      </c>
      <c r="Z124" s="398">
        <f t="shared" si="202"/>
        <v>11735</v>
      </c>
      <c r="AA124" s="398">
        <f t="shared" si="203"/>
        <v>8138</v>
      </c>
      <c r="AB124" s="398">
        <f t="shared" si="204"/>
        <v>4230</v>
      </c>
      <c r="AC124" s="398">
        <f t="shared" si="205"/>
        <v>4689</v>
      </c>
      <c r="AD124" s="398">
        <f t="shared" si="206"/>
        <v>5229</v>
      </c>
      <c r="AE124" s="398">
        <f t="shared" si="207"/>
        <v>4548</v>
      </c>
      <c r="AF124" s="398">
        <f t="shared" si="208"/>
        <v>4793</v>
      </c>
      <c r="AG124" s="399"/>
      <c r="AH124" s="398">
        <f t="shared" si="209"/>
        <v>80096.717948717953</v>
      </c>
      <c r="AI124" s="399"/>
      <c r="AJ124" s="398">
        <f t="shared" si="210"/>
        <v>4694</v>
      </c>
      <c r="AK124" s="398">
        <f t="shared" si="211"/>
        <v>3792</v>
      </c>
      <c r="AL124" s="398">
        <f t="shared" si="212"/>
        <v>4205</v>
      </c>
      <c r="AM124" s="398">
        <f t="shared" si="213"/>
        <v>4335</v>
      </c>
      <c r="AN124" s="398">
        <f t="shared" si="214"/>
        <v>6869</v>
      </c>
      <c r="AO124" s="398">
        <f t="shared" si="215"/>
        <v>8744</v>
      </c>
      <c r="AP124" s="398">
        <f t="shared" si="216"/>
        <v>8224.4444444444434</v>
      </c>
      <c r="AQ124" s="398">
        <f t="shared" si="217"/>
        <v>5433.3333333333339</v>
      </c>
      <c r="AR124" s="398">
        <f t="shared" si="218"/>
        <v>4029</v>
      </c>
      <c r="AS124" s="398">
        <f t="shared" si="219"/>
        <v>4046.4864864864867</v>
      </c>
      <c r="AT124" s="398">
        <f t="shared" si="220"/>
        <v>4343.1578947368425</v>
      </c>
      <c r="AU124" s="398">
        <f t="shared" si="221"/>
        <v>6109.4736842105267</v>
      </c>
      <c r="AV124" s="399"/>
      <c r="AW124" s="398">
        <f t="shared" si="222"/>
        <v>64824.895843211634</v>
      </c>
      <c r="AX124" s="400"/>
      <c r="AY124" s="401">
        <f t="shared" si="223"/>
        <v>-0.54032455753297048</v>
      </c>
      <c r="AZ124" s="401">
        <f t="shared" si="223"/>
        <v>-0.56977741931870374</v>
      </c>
      <c r="BA124" s="401">
        <f t="shared" si="223"/>
        <v>-0.3393324980066067</v>
      </c>
      <c r="BB124" s="401">
        <f t="shared" si="223"/>
        <v>-0.37912226423742407</v>
      </c>
      <c r="BC124" s="401">
        <f t="shared" si="223"/>
        <v>-0.42569509395459565</v>
      </c>
      <c r="BD124" s="401">
        <f t="shared" si="223"/>
        <v>-0.22948128693368361</v>
      </c>
      <c r="BE124" s="401">
        <f t="shared" si="223"/>
        <v>-0.35154053612291597</v>
      </c>
      <c r="BF124" s="401">
        <f t="shared" si="223"/>
        <v>-0.57402912621359226</v>
      </c>
      <c r="BG124" s="401">
        <f t="shared" si="223"/>
        <v>-0.38160760178547265</v>
      </c>
      <c r="BH124" s="401">
        <f t="shared" si="223"/>
        <v>-0.49800364316660101</v>
      </c>
      <c r="BI124" s="401">
        <f t="shared" si="223"/>
        <v>-0.59209824303191982</v>
      </c>
      <c r="BJ124" s="401">
        <f t="shared" si="223"/>
        <v>-0.56157472558401356</v>
      </c>
      <c r="BL124" s="402">
        <f t="shared" si="224"/>
        <v>-0.45263806226039388</v>
      </c>
      <c r="BN124" s="401">
        <f t="shared" si="225"/>
        <v>-0.42148274554417903</v>
      </c>
      <c r="BO124" s="401">
        <f t="shared" si="225"/>
        <v>-0.38390268288618562</v>
      </c>
      <c r="BP124" s="401">
        <f t="shared" si="225"/>
        <v>-0.42</v>
      </c>
      <c r="BQ124" s="401">
        <f t="shared" si="225"/>
        <v>-0.35995865938284366</v>
      </c>
      <c r="BR124" s="401">
        <f t="shared" si="225"/>
        <v>-0.18642662560701173</v>
      </c>
      <c r="BS124" s="401">
        <f t="shared" si="225"/>
        <v>-0.25487856838517259</v>
      </c>
      <c r="BT124" s="401">
        <f t="shared" si="225"/>
        <v>1.0622320526473756E-2</v>
      </c>
      <c r="BU124" s="401">
        <f t="shared" si="225"/>
        <v>0.28447596532702929</v>
      </c>
      <c r="BV124" s="401">
        <f t="shared" si="225"/>
        <v>-0.14075495841330773</v>
      </c>
      <c r="BW124" s="401">
        <f t="shared" si="225"/>
        <v>-0.22614525024163576</v>
      </c>
      <c r="BX124" s="401">
        <f t="shared" si="225"/>
        <v>-4.5040040735082998E-2</v>
      </c>
      <c r="BY124" s="401">
        <f t="shared" si="225"/>
        <v>0.274665905322455</v>
      </c>
      <c r="CA124" s="402">
        <f t="shared" si="226"/>
        <v>-0.19066726448497087</v>
      </c>
      <c r="CC124" s="401">
        <f t="shared" si="227"/>
        <v>-0.65387869503799867</v>
      </c>
      <c r="CE124" s="403">
        <v>251512</v>
      </c>
      <c r="CF124" s="361"/>
      <c r="CG124" s="387">
        <f t="shared" si="228"/>
        <v>0.25774076721274386</v>
      </c>
      <c r="CK124" s="404"/>
      <c r="CL124" s="405">
        <v>14121</v>
      </c>
      <c r="CM124" s="406">
        <v>80</v>
      </c>
      <c r="CN124" s="405">
        <v>11445</v>
      </c>
      <c r="CO124" s="406">
        <v>80</v>
      </c>
      <c r="CP124" s="405">
        <v>8779</v>
      </c>
      <c r="CQ124" s="406">
        <v>80</v>
      </c>
      <c r="CR124" s="405">
        <v>8727</v>
      </c>
      <c r="CS124" s="406">
        <v>80</v>
      </c>
      <c r="CT124" s="405">
        <v>11761</v>
      </c>
      <c r="CU124" s="406">
        <v>80</v>
      </c>
      <c r="CV124" s="405">
        <v>12184</v>
      </c>
      <c r="CW124" s="406">
        <v>80</v>
      </c>
      <c r="CX124" s="405">
        <v>12236</v>
      </c>
      <c r="CY124" s="406">
        <v>97.5</v>
      </c>
      <c r="CZ124" s="405">
        <v>9682</v>
      </c>
      <c r="DA124" s="406">
        <v>97.5</v>
      </c>
      <c r="DB124" s="405">
        <v>7393</v>
      </c>
      <c r="DC124" s="406">
        <v>97.5</v>
      </c>
      <c r="DD124" s="405">
        <v>10156</v>
      </c>
      <c r="DE124" s="406">
        <v>97.5</v>
      </c>
      <c r="DF124" s="405">
        <v>10871</v>
      </c>
      <c r="DG124" s="406">
        <v>97.5</v>
      </c>
      <c r="DH124" s="405">
        <v>10659</v>
      </c>
      <c r="DI124" s="406">
        <v>97.5</v>
      </c>
      <c r="DJ124" s="405">
        <v>7911</v>
      </c>
      <c r="DK124" s="406">
        <v>97.5</v>
      </c>
      <c r="DL124" s="405">
        <v>6001</v>
      </c>
      <c r="DM124" s="406">
        <v>97.5</v>
      </c>
      <c r="DN124" s="405">
        <v>7250</v>
      </c>
      <c r="DO124" s="406">
        <v>100</v>
      </c>
      <c r="DP124" s="405">
        <v>6773</v>
      </c>
      <c r="DQ124" s="406">
        <v>100</v>
      </c>
      <c r="DR124" s="405">
        <v>8443</v>
      </c>
      <c r="DS124" s="406">
        <v>100</v>
      </c>
      <c r="DT124" s="405">
        <v>11735</v>
      </c>
      <c r="DU124" s="406">
        <v>100</v>
      </c>
      <c r="DV124" s="405">
        <v>8138</v>
      </c>
      <c r="DW124" s="406">
        <v>100</v>
      </c>
      <c r="DX124" s="405">
        <v>4230</v>
      </c>
      <c r="DY124" s="406">
        <v>100</v>
      </c>
      <c r="DZ124" s="405">
        <v>4689</v>
      </c>
      <c r="EA124" s="406">
        <v>100</v>
      </c>
      <c r="EB124" s="405">
        <v>5229</v>
      </c>
      <c r="EC124" s="406">
        <v>100</v>
      </c>
      <c r="ED124" s="405">
        <v>4548</v>
      </c>
      <c r="EE124" s="406">
        <v>100</v>
      </c>
      <c r="EF124" s="405">
        <v>4793</v>
      </c>
      <c r="EG124" s="406">
        <v>100</v>
      </c>
      <c r="EH124" s="405">
        <v>4694</v>
      </c>
      <c r="EI124" s="406">
        <v>100</v>
      </c>
      <c r="EJ124" s="405">
        <v>3792</v>
      </c>
      <c r="EK124" s="406">
        <v>100</v>
      </c>
      <c r="EL124" s="405">
        <v>4205</v>
      </c>
      <c r="EM124" s="406">
        <v>100</v>
      </c>
      <c r="EN124" s="405">
        <v>4335</v>
      </c>
      <c r="EO124" s="406">
        <v>100</v>
      </c>
      <c r="EP124" s="405">
        <v>6869</v>
      </c>
      <c r="EQ124" s="406">
        <v>100</v>
      </c>
      <c r="ER124" s="405">
        <v>8744</v>
      </c>
      <c r="ES124" s="406">
        <v>100</v>
      </c>
      <c r="ET124" s="405">
        <v>7402</v>
      </c>
      <c r="EU124" s="406">
        <v>90</v>
      </c>
      <c r="EV124" s="405">
        <v>4890</v>
      </c>
      <c r="EW124" s="406">
        <v>90</v>
      </c>
      <c r="EX124" s="405">
        <v>4029</v>
      </c>
      <c r="EY124" s="406">
        <v>100</v>
      </c>
      <c r="EZ124" s="405">
        <v>3743</v>
      </c>
      <c r="FA124" s="406">
        <v>92.5</v>
      </c>
      <c r="FB124" s="405">
        <v>4126</v>
      </c>
      <c r="FC124" s="406">
        <v>95</v>
      </c>
      <c r="FD124" s="405">
        <v>5804</v>
      </c>
      <c r="FE124" s="406">
        <v>95</v>
      </c>
    </row>
    <row r="125" spans="2:161">
      <c r="B125" s="361">
        <f t="shared" si="229"/>
        <v>18</v>
      </c>
      <c r="C125" s="390" t="s">
        <v>119</v>
      </c>
      <c r="D125" s="396" t="s">
        <v>3567</v>
      </c>
      <c r="E125" s="397"/>
      <c r="F125" s="398">
        <f t="shared" si="184"/>
        <v>43797.085201793721</v>
      </c>
      <c r="G125" s="398">
        <f t="shared" si="185"/>
        <v>29233.949945593038</v>
      </c>
      <c r="H125" s="398">
        <f t="shared" si="186"/>
        <v>24077.253218884118</v>
      </c>
      <c r="I125" s="398">
        <f t="shared" si="187"/>
        <v>28072.938689217761</v>
      </c>
      <c r="J125" s="398">
        <f t="shared" si="188"/>
        <v>38563.424947145882</v>
      </c>
      <c r="K125" s="398">
        <f t="shared" si="189"/>
        <v>32602.536997885836</v>
      </c>
      <c r="L125" s="398">
        <f t="shared" si="190"/>
        <v>32357.293868921777</v>
      </c>
      <c r="M125" s="398">
        <f t="shared" si="191"/>
        <v>21945.593035908594</v>
      </c>
      <c r="N125" s="398">
        <f t="shared" si="192"/>
        <v>26077.354260089687</v>
      </c>
      <c r="O125" s="398">
        <f t="shared" si="193"/>
        <v>35615.469613259673</v>
      </c>
      <c r="P125" s="398">
        <f t="shared" si="194"/>
        <v>33951.716738197421</v>
      </c>
      <c r="Q125" s="398">
        <f t="shared" si="195"/>
        <v>32374.463519313304</v>
      </c>
      <c r="R125" s="399"/>
      <c r="S125" s="398">
        <f t="shared" si="196"/>
        <v>378669.08003621077</v>
      </c>
      <c r="T125" s="399"/>
      <c r="U125" s="398">
        <f t="shared" si="197"/>
        <v>28605.170387779082</v>
      </c>
      <c r="V125" s="398">
        <f t="shared" si="198"/>
        <v>18693.621867881549</v>
      </c>
      <c r="W125" s="398">
        <f t="shared" si="199"/>
        <v>17927.007299270073</v>
      </c>
      <c r="X125" s="398">
        <f t="shared" si="200"/>
        <v>20737.843551797043</v>
      </c>
      <c r="Y125" s="398">
        <f t="shared" si="201"/>
        <v>31036.982248520711</v>
      </c>
      <c r="Z125" s="398">
        <f t="shared" si="202"/>
        <v>25425.443169968716</v>
      </c>
      <c r="AA125" s="398">
        <f t="shared" si="203"/>
        <v>21925.964546402502</v>
      </c>
      <c r="AB125" s="398">
        <f t="shared" si="204"/>
        <v>15983.556012332991</v>
      </c>
      <c r="AC125" s="398">
        <f t="shared" si="205"/>
        <v>15568.345323741009</v>
      </c>
      <c r="AD125" s="398">
        <f t="shared" si="206"/>
        <v>18738.336713995945</v>
      </c>
      <c r="AE125" s="398">
        <f t="shared" si="207"/>
        <v>21445.278969957082</v>
      </c>
      <c r="AF125" s="398">
        <f t="shared" si="208"/>
        <v>22874.23935091278</v>
      </c>
      <c r="AG125" s="399"/>
      <c r="AH125" s="398">
        <f t="shared" si="209"/>
        <v>258961.7894425595</v>
      </c>
      <c r="AI125" s="399"/>
      <c r="AJ125" s="398">
        <f t="shared" si="210"/>
        <v>17117.831074035454</v>
      </c>
      <c r="AK125" s="398">
        <f t="shared" si="211"/>
        <v>12094.552929085303</v>
      </c>
      <c r="AL125" s="398">
        <f t="shared" si="212"/>
        <v>15524.340770791076</v>
      </c>
      <c r="AM125" s="398">
        <f t="shared" si="213"/>
        <v>14849.898580121706</v>
      </c>
      <c r="AN125" s="398">
        <f t="shared" si="214"/>
        <v>19946</v>
      </c>
      <c r="AO125" s="398">
        <f t="shared" si="215"/>
        <v>27635.149023638234</v>
      </c>
      <c r="AP125" s="398">
        <f t="shared" si="216"/>
        <v>11375.253549695741</v>
      </c>
      <c r="AQ125" s="398">
        <f t="shared" si="217"/>
        <v>8705.94369134515</v>
      </c>
      <c r="AR125" s="398">
        <f t="shared" si="218"/>
        <v>13603.448275862069</v>
      </c>
      <c r="AS125" s="398">
        <f t="shared" si="219"/>
        <v>12561.849710982659</v>
      </c>
      <c r="AT125" s="398">
        <f t="shared" si="220"/>
        <v>12410.071942446044</v>
      </c>
      <c r="AU125" s="398">
        <f t="shared" si="221"/>
        <v>21566</v>
      </c>
      <c r="AV125" s="399"/>
      <c r="AW125" s="398">
        <f t="shared" si="222"/>
        <v>187390.33954800345</v>
      </c>
      <c r="AX125" s="400"/>
      <c r="AY125" s="401">
        <f t="shared" si="223"/>
        <v>-0.34687045368472263</v>
      </c>
      <c r="AZ125" s="401">
        <f t="shared" si="223"/>
        <v>-0.36055093811571715</v>
      </c>
      <c r="BA125" s="401">
        <f t="shared" si="223"/>
        <v>-0.25543802126026249</v>
      </c>
      <c r="BB125" s="401">
        <f t="shared" si="223"/>
        <v>-0.2612870429641902</v>
      </c>
      <c r="BC125" s="401">
        <f t="shared" si="223"/>
        <v>-0.19517049403523506</v>
      </c>
      <c r="BD125" s="401">
        <f t="shared" si="223"/>
        <v>-0.22013912071881186</v>
      </c>
      <c r="BE125" s="401">
        <f t="shared" si="223"/>
        <v>-0.32237953410987369</v>
      </c>
      <c r="BF125" s="401">
        <f t="shared" si="223"/>
        <v>-0.27167354346816641</v>
      </c>
      <c r="BG125" s="401">
        <f t="shared" si="223"/>
        <v>-0.40299367917213452</v>
      </c>
      <c r="BH125" s="401">
        <f t="shared" si="223"/>
        <v>-0.47387085113656219</v>
      </c>
      <c r="BI125" s="401">
        <f t="shared" si="223"/>
        <v>-0.36835951079227625</v>
      </c>
      <c r="BJ125" s="401">
        <f t="shared" si="223"/>
        <v>-0.29344808023561758</v>
      </c>
      <c r="BL125" s="402">
        <f t="shared" si="224"/>
        <v>-0.31612639347845378</v>
      </c>
      <c r="BN125" s="401">
        <f t="shared" si="225"/>
        <v>-0.4015826215337398</v>
      </c>
      <c r="BO125" s="401">
        <f t="shared" si="225"/>
        <v>-0.35301179115719883</v>
      </c>
      <c r="BP125" s="401">
        <f t="shared" si="225"/>
        <v>-0.13402496514724052</v>
      </c>
      <c r="BQ125" s="401">
        <f t="shared" si="225"/>
        <v>-0.28392272113390093</v>
      </c>
      <c r="BR125" s="401">
        <f t="shared" si="225"/>
        <v>-0.35734731423669036</v>
      </c>
      <c r="BS125" s="401">
        <f t="shared" si="225"/>
        <v>8.6909236503673395E-2</v>
      </c>
      <c r="BT125" s="401">
        <f t="shared" si="225"/>
        <v>-0.48119712017129329</v>
      </c>
      <c r="BU125" s="401">
        <f t="shared" si="225"/>
        <v>-0.45531872352888175</v>
      </c>
      <c r="BV125" s="401">
        <f t="shared" si="225"/>
        <v>-0.12621103958187274</v>
      </c>
      <c r="BW125" s="401">
        <f t="shared" si="225"/>
        <v>-0.32961767617293242</v>
      </c>
      <c r="BX125" s="401">
        <f t="shared" si="225"/>
        <v>-0.42131450190825476</v>
      </c>
      <c r="BY125" s="401">
        <f t="shared" si="225"/>
        <v>-5.7192693092134463E-2</v>
      </c>
      <c r="CA125" s="402">
        <f t="shared" si="226"/>
        <v>-0.27637841879537739</v>
      </c>
      <c r="CC125" s="401">
        <f t="shared" si="227"/>
        <v>-0.50759280210919699</v>
      </c>
      <c r="CE125" s="403">
        <v>688819</v>
      </c>
      <c r="CF125" s="361"/>
      <c r="CG125" s="387">
        <f t="shared" si="228"/>
        <v>0.27204583431642193</v>
      </c>
      <c r="CK125" s="404"/>
      <c r="CL125" s="405">
        <v>39067</v>
      </c>
      <c r="CM125" s="406">
        <v>89.2</v>
      </c>
      <c r="CN125" s="405">
        <v>26866</v>
      </c>
      <c r="CO125" s="406">
        <v>91.9</v>
      </c>
      <c r="CP125" s="405">
        <v>22440</v>
      </c>
      <c r="CQ125" s="406">
        <v>93.2</v>
      </c>
      <c r="CR125" s="405">
        <v>26557</v>
      </c>
      <c r="CS125" s="406">
        <v>94.6</v>
      </c>
      <c r="CT125" s="405">
        <v>36481</v>
      </c>
      <c r="CU125" s="406">
        <v>94.6</v>
      </c>
      <c r="CV125" s="405">
        <v>30842</v>
      </c>
      <c r="CW125" s="406">
        <v>94.6</v>
      </c>
      <c r="CX125" s="405">
        <v>30610</v>
      </c>
      <c r="CY125" s="406">
        <v>94.6</v>
      </c>
      <c r="CZ125" s="405">
        <v>20168</v>
      </c>
      <c r="DA125" s="406">
        <v>91.9</v>
      </c>
      <c r="DB125" s="405">
        <v>23261</v>
      </c>
      <c r="DC125" s="406">
        <v>89.2</v>
      </c>
      <c r="DD125" s="405">
        <v>32232</v>
      </c>
      <c r="DE125" s="406">
        <v>90.5</v>
      </c>
      <c r="DF125" s="405">
        <v>31643</v>
      </c>
      <c r="DG125" s="406">
        <v>93.2</v>
      </c>
      <c r="DH125" s="405">
        <v>30173</v>
      </c>
      <c r="DI125" s="406">
        <v>93.2</v>
      </c>
      <c r="DJ125" s="405">
        <v>24343</v>
      </c>
      <c r="DK125" s="406">
        <v>85.1</v>
      </c>
      <c r="DL125" s="405">
        <v>16413</v>
      </c>
      <c r="DM125" s="406">
        <v>87.8</v>
      </c>
      <c r="DN125" s="405">
        <v>17192</v>
      </c>
      <c r="DO125" s="406">
        <v>95.9</v>
      </c>
      <c r="DP125" s="405">
        <v>19618</v>
      </c>
      <c r="DQ125" s="406">
        <v>94.6</v>
      </c>
      <c r="DR125" s="405">
        <v>20981</v>
      </c>
      <c r="DS125" s="406">
        <v>67.599999999999994</v>
      </c>
      <c r="DT125" s="405">
        <v>24383</v>
      </c>
      <c r="DU125" s="406">
        <v>95.9</v>
      </c>
      <c r="DV125" s="405">
        <v>21027</v>
      </c>
      <c r="DW125" s="406">
        <v>95.9</v>
      </c>
      <c r="DX125" s="405">
        <v>15552</v>
      </c>
      <c r="DY125" s="406">
        <v>97.3</v>
      </c>
      <c r="DZ125" s="405">
        <v>15148</v>
      </c>
      <c r="EA125" s="406">
        <v>97.3</v>
      </c>
      <c r="EB125" s="405">
        <v>18476</v>
      </c>
      <c r="EC125" s="406">
        <v>98.6</v>
      </c>
      <c r="ED125" s="405">
        <v>19987</v>
      </c>
      <c r="EE125" s="406">
        <v>93.2</v>
      </c>
      <c r="EF125" s="405">
        <v>22554</v>
      </c>
      <c r="EG125" s="406">
        <v>98.6</v>
      </c>
      <c r="EH125" s="405">
        <v>16416</v>
      </c>
      <c r="EI125" s="406">
        <v>95.9</v>
      </c>
      <c r="EJ125" s="405">
        <v>11768</v>
      </c>
      <c r="EK125" s="406">
        <v>97.3</v>
      </c>
      <c r="EL125" s="405">
        <v>15307</v>
      </c>
      <c r="EM125" s="406">
        <v>98.6</v>
      </c>
      <c r="EN125" s="405">
        <v>14642</v>
      </c>
      <c r="EO125" s="406">
        <v>98.6</v>
      </c>
      <c r="EP125" s="405">
        <v>19946</v>
      </c>
      <c r="EQ125" s="406">
        <v>100</v>
      </c>
      <c r="ER125" s="405">
        <v>26889</v>
      </c>
      <c r="ES125" s="406">
        <v>97.3</v>
      </c>
      <c r="ET125" s="405">
        <v>11216</v>
      </c>
      <c r="EU125" s="406">
        <v>98.6</v>
      </c>
      <c r="EV125" s="405">
        <v>8349</v>
      </c>
      <c r="EW125" s="406">
        <v>95.9</v>
      </c>
      <c r="EX125" s="405">
        <v>13413</v>
      </c>
      <c r="EY125" s="406">
        <v>98.6</v>
      </c>
      <c r="EZ125" s="405">
        <v>10866</v>
      </c>
      <c r="FA125" s="406">
        <v>86.5</v>
      </c>
      <c r="FB125" s="405">
        <v>12075</v>
      </c>
      <c r="FC125" s="406">
        <v>97.3</v>
      </c>
      <c r="FD125" s="405">
        <v>21566</v>
      </c>
      <c r="FE125" s="406">
        <v>100</v>
      </c>
    </row>
    <row r="126" spans="2:161">
      <c r="B126" s="361">
        <f t="shared" si="229"/>
        <v>19</v>
      </c>
      <c r="C126" s="390" t="s">
        <v>119</v>
      </c>
      <c r="D126" s="396" t="s">
        <v>3568</v>
      </c>
      <c r="E126" s="397"/>
      <c r="F126" s="398">
        <f t="shared" si="184"/>
        <v>25611.560693641615</v>
      </c>
      <c r="G126" s="398">
        <f t="shared" si="185"/>
        <v>21959.537572254336</v>
      </c>
      <c r="H126" s="398">
        <f t="shared" si="186"/>
        <v>19328.323699421966</v>
      </c>
      <c r="I126" s="398">
        <f t="shared" si="187"/>
        <v>22716.763005780347</v>
      </c>
      <c r="J126" s="398">
        <f t="shared" si="188"/>
        <v>30912.138728323698</v>
      </c>
      <c r="K126" s="398">
        <f t="shared" si="189"/>
        <v>27991.907514450868</v>
      </c>
      <c r="L126" s="398">
        <f t="shared" si="190"/>
        <v>21472.832369942196</v>
      </c>
      <c r="M126" s="398">
        <f t="shared" si="191"/>
        <v>18083.236994219653</v>
      </c>
      <c r="N126" s="398">
        <f t="shared" si="192"/>
        <v>14388.439306358381</v>
      </c>
      <c r="O126" s="398">
        <f t="shared" si="193"/>
        <v>18101.734104046245</v>
      </c>
      <c r="P126" s="398">
        <f t="shared" si="194"/>
        <v>20153.757225433525</v>
      </c>
      <c r="Q126" s="398">
        <f t="shared" si="195"/>
        <v>14230.088495575219</v>
      </c>
      <c r="R126" s="399"/>
      <c r="S126" s="398">
        <f t="shared" si="196"/>
        <v>254950.31970944806</v>
      </c>
      <c r="T126" s="399"/>
      <c r="U126" s="398">
        <f t="shared" si="197"/>
        <v>12980.790960451977</v>
      </c>
      <c r="V126" s="398">
        <f t="shared" si="198"/>
        <v>11689.017341040462</v>
      </c>
      <c r="W126" s="398">
        <f t="shared" si="199"/>
        <v>11471.676300578036</v>
      </c>
      <c r="X126" s="398">
        <f t="shared" si="200"/>
        <v>12771.098265895953</v>
      </c>
      <c r="Y126" s="398">
        <f t="shared" si="201"/>
        <v>19435.838150289019</v>
      </c>
      <c r="Z126" s="398">
        <f t="shared" si="202"/>
        <v>20307.514450867053</v>
      </c>
      <c r="AA126" s="398">
        <f t="shared" si="203"/>
        <v>13207</v>
      </c>
      <c r="AB126" s="398">
        <f t="shared" si="204"/>
        <v>9643</v>
      </c>
      <c r="AC126" s="398">
        <f t="shared" si="205"/>
        <v>8844</v>
      </c>
      <c r="AD126" s="398">
        <f t="shared" si="206"/>
        <v>8763</v>
      </c>
      <c r="AE126" s="398">
        <f t="shared" si="207"/>
        <v>10116</v>
      </c>
      <c r="AF126" s="398">
        <f t="shared" si="208"/>
        <v>13080.000000000002</v>
      </c>
      <c r="AG126" s="399"/>
      <c r="AH126" s="398">
        <f t="shared" si="209"/>
        <v>152308.93546912249</v>
      </c>
      <c r="AI126" s="399"/>
      <c r="AJ126" s="398">
        <f t="shared" si="210"/>
        <v>11075</v>
      </c>
      <c r="AK126" s="398">
        <f t="shared" si="211"/>
        <v>10398</v>
      </c>
      <c r="AL126" s="398">
        <f t="shared" si="212"/>
        <v>10847</v>
      </c>
      <c r="AM126" s="398">
        <f t="shared" si="213"/>
        <v>10627</v>
      </c>
      <c r="AN126" s="398">
        <f t="shared" si="214"/>
        <v>15882</v>
      </c>
      <c r="AO126" s="398">
        <f t="shared" si="215"/>
        <v>19592</v>
      </c>
      <c r="AP126" s="398">
        <f t="shared" si="216"/>
        <v>12203</v>
      </c>
      <c r="AQ126" s="398">
        <f t="shared" si="217"/>
        <v>10038</v>
      </c>
      <c r="AR126" s="398">
        <f t="shared" si="218"/>
        <v>8755</v>
      </c>
      <c r="AS126" s="398">
        <f t="shared" si="219"/>
        <v>9581</v>
      </c>
      <c r="AT126" s="398">
        <f t="shared" si="220"/>
        <v>10016</v>
      </c>
      <c r="AU126" s="398">
        <f t="shared" si="221"/>
        <v>12963.999999999998</v>
      </c>
      <c r="AV126" s="399"/>
      <c r="AW126" s="398">
        <f t="shared" si="222"/>
        <v>141978</v>
      </c>
      <c r="AX126" s="400"/>
      <c r="AY126" s="401">
        <f t="shared" si="223"/>
        <v>-0.49316673373697922</v>
      </c>
      <c r="AZ126" s="401">
        <f t="shared" si="223"/>
        <v>-0.46770202684917084</v>
      </c>
      <c r="BA126" s="401">
        <f t="shared" si="223"/>
        <v>-0.40648364136611037</v>
      </c>
      <c r="BB126" s="401">
        <f t="shared" si="223"/>
        <v>-0.43781170483460563</v>
      </c>
      <c r="BC126" s="401">
        <f t="shared" si="223"/>
        <v>-0.37125546953887573</v>
      </c>
      <c r="BD126" s="401">
        <f t="shared" si="223"/>
        <v>-0.27452195101804816</v>
      </c>
      <c r="BE126" s="401">
        <f t="shared" si="223"/>
        <v>-0.38494373855927638</v>
      </c>
      <c r="BF126" s="401">
        <f t="shared" si="223"/>
        <v>-0.46674370285129779</v>
      </c>
      <c r="BG126" s="401">
        <f t="shared" si="223"/>
        <v>-0.38533986823075683</v>
      </c>
      <c r="BH126" s="401">
        <f t="shared" si="223"/>
        <v>-0.51590273342700221</v>
      </c>
      <c r="BI126" s="401">
        <f t="shared" si="223"/>
        <v>-0.49805885389778004</v>
      </c>
      <c r="BJ126" s="401">
        <f t="shared" si="223"/>
        <v>-8.082089552238779E-2</v>
      </c>
      <c r="BL126" s="402">
        <f t="shared" si="224"/>
        <v>-0.40259366749294506</v>
      </c>
      <c r="BN126" s="401">
        <f t="shared" si="225"/>
        <v>-0.14681624303621169</v>
      </c>
      <c r="BO126" s="401">
        <f t="shared" si="225"/>
        <v>-0.11044703787953712</v>
      </c>
      <c r="BP126" s="401">
        <f t="shared" si="225"/>
        <v>-5.445379421545913E-2</v>
      </c>
      <c r="BQ126" s="401">
        <f t="shared" si="225"/>
        <v>-0.16788675658549826</v>
      </c>
      <c r="BR126" s="401">
        <f t="shared" si="225"/>
        <v>-0.18284975017844404</v>
      </c>
      <c r="BS126" s="401">
        <f t="shared" si="225"/>
        <v>-3.5233974723898477E-2</v>
      </c>
      <c r="BT126" s="401">
        <f t="shared" si="225"/>
        <v>-7.6020292269251152E-2</v>
      </c>
      <c r="BU126" s="401">
        <f t="shared" si="225"/>
        <v>4.0962356113242768E-2</v>
      </c>
      <c r="BV126" s="401">
        <f t="shared" si="225"/>
        <v>-1.0063319764812301E-2</v>
      </c>
      <c r="BW126" s="401">
        <f t="shared" si="225"/>
        <v>9.3347027273764691E-2</v>
      </c>
      <c r="BX126" s="401">
        <f t="shared" si="225"/>
        <v>-9.8853301700276789E-3</v>
      </c>
      <c r="BY126" s="401">
        <f t="shared" si="225"/>
        <v>-8.8685015290522647E-3</v>
      </c>
      <c r="CA126" s="402">
        <f t="shared" si="226"/>
        <v>-6.7828820661784958E-2</v>
      </c>
      <c r="CC126" s="401">
        <f t="shared" si="227"/>
        <v>-0.49382233456712105</v>
      </c>
      <c r="CE126" s="403">
        <v>599817</v>
      </c>
      <c r="CF126" s="361"/>
      <c r="CG126" s="387">
        <f t="shared" si="228"/>
        <v>0.23670219416922161</v>
      </c>
      <c r="CK126" s="404"/>
      <c r="CL126" s="405">
        <v>22154</v>
      </c>
      <c r="CM126" s="406">
        <v>86.5</v>
      </c>
      <c r="CN126" s="405">
        <v>18995</v>
      </c>
      <c r="CO126" s="406">
        <v>86.5</v>
      </c>
      <c r="CP126" s="405">
        <v>16719</v>
      </c>
      <c r="CQ126" s="406">
        <v>86.5</v>
      </c>
      <c r="CR126" s="405">
        <v>19650</v>
      </c>
      <c r="CS126" s="406">
        <v>86.5</v>
      </c>
      <c r="CT126" s="405">
        <v>26739</v>
      </c>
      <c r="CU126" s="406">
        <v>86.5</v>
      </c>
      <c r="CV126" s="405">
        <v>24213</v>
      </c>
      <c r="CW126" s="406">
        <v>86.5</v>
      </c>
      <c r="CX126" s="405">
        <v>18574</v>
      </c>
      <c r="CY126" s="406">
        <v>86.5</v>
      </c>
      <c r="CZ126" s="405">
        <v>15642</v>
      </c>
      <c r="DA126" s="406">
        <v>86.5</v>
      </c>
      <c r="DB126" s="405">
        <v>12446</v>
      </c>
      <c r="DC126" s="406">
        <v>86.5</v>
      </c>
      <c r="DD126" s="405">
        <v>15658</v>
      </c>
      <c r="DE126" s="406">
        <v>86.5</v>
      </c>
      <c r="DF126" s="405">
        <v>17433</v>
      </c>
      <c r="DG126" s="406">
        <v>86.5</v>
      </c>
      <c r="DH126" s="405">
        <v>12864</v>
      </c>
      <c r="DI126" s="406">
        <v>90.4</v>
      </c>
      <c r="DJ126" s="405">
        <v>11488</v>
      </c>
      <c r="DK126" s="406">
        <v>88.5</v>
      </c>
      <c r="DL126" s="405">
        <v>10111</v>
      </c>
      <c r="DM126" s="406">
        <v>86.5</v>
      </c>
      <c r="DN126" s="405">
        <v>9923</v>
      </c>
      <c r="DO126" s="406">
        <v>86.5</v>
      </c>
      <c r="DP126" s="405">
        <v>11047</v>
      </c>
      <c r="DQ126" s="406">
        <v>86.5</v>
      </c>
      <c r="DR126" s="405">
        <v>16812</v>
      </c>
      <c r="DS126" s="406">
        <v>86.5</v>
      </c>
      <c r="DT126" s="405">
        <v>17566</v>
      </c>
      <c r="DU126" s="406">
        <v>86.5</v>
      </c>
      <c r="DV126" s="405">
        <v>13207</v>
      </c>
      <c r="DW126" s="406">
        <v>100</v>
      </c>
      <c r="DX126" s="405">
        <v>9643</v>
      </c>
      <c r="DY126" s="406">
        <v>100</v>
      </c>
      <c r="DZ126" s="405">
        <v>8844</v>
      </c>
      <c r="EA126" s="406">
        <v>100</v>
      </c>
      <c r="EB126" s="405">
        <v>8763</v>
      </c>
      <c r="EC126" s="406">
        <v>100</v>
      </c>
      <c r="ED126" s="405">
        <v>10116</v>
      </c>
      <c r="EE126" s="406">
        <v>100</v>
      </c>
      <c r="EF126" s="405">
        <v>13080</v>
      </c>
      <c r="EG126" s="406">
        <v>100</v>
      </c>
      <c r="EH126" s="405">
        <v>11075</v>
      </c>
      <c r="EI126" s="406">
        <v>100</v>
      </c>
      <c r="EJ126" s="405">
        <v>10398</v>
      </c>
      <c r="EK126" s="406">
        <v>100</v>
      </c>
      <c r="EL126" s="405">
        <v>10847</v>
      </c>
      <c r="EM126" s="406">
        <v>100</v>
      </c>
      <c r="EN126" s="405">
        <v>10627</v>
      </c>
      <c r="EO126" s="406">
        <v>100</v>
      </c>
      <c r="EP126" s="405">
        <v>15882</v>
      </c>
      <c r="EQ126" s="406">
        <v>100</v>
      </c>
      <c r="ER126" s="405">
        <v>19592</v>
      </c>
      <c r="ES126" s="406">
        <v>100</v>
      </c>
      <c r="ET126" s="405">
        <v>12203</v>
      </c>
      <c r="EU126" s="406">
        <v>100</v>
      </c>
      <c r="EV126" s="405">
        <v>10038</v>
      </c>
      <c r="EW126" s="406">
        <v>100</v>
      </c>
      <c r="EX126" s="405">
        <v>8755</v>
      </c>
      <c r="EY126" s="406">
        <v>100</v>
      </c>
      <c r="EZ126" s="405">
        <v>9581</v>
      </c>
      <c r="FA126" s="406">
        <v>100</v>
      </c>
      <c r="FB126" s="405">
        <v>10016</v>
      </c>
      <c r="FC126" s="406">
        <v>100</v>
      </c>
      <c r="FD126" s="405">
        <v>12964</v>
      </c>
      <c r="FE126" s="406">
        <v>100</v>
      </c>
    </row>
    <row r="127" spans="2:161">
      <c r="B127" s="361">
        <f t="shared" si="229"/>
        <v>20</v>
      </c>
      <c r="C127" s="390" t="s">
        <v>119</v>
      </c>
      <c r="D127" s="396" t="s">
        <v>3569</v>
      </c>
      <c r="E127" s="397"/>
      <c r="F127" s="398">
        <f t="shared" si="184"/>
        <v>11597.701149425286</v>
      </c>
      <c r="G127" s="398">
        <f t="shared" si="185"/>
        <v>10357.366771159874</v>
      </c>
      <c r="H127" s="398">
        <f t="shared" si="186"/>
        <v>8269.5924764890278</v>
      </c>
      <c r="I127" s="398">
        <f t="shared" si="187"/>
        <v>8438.8714733542311</v>
      </c>
      <c r="J127" s="398">
        <f t="shared" si="188"/>
        <v>14305.120167189134</v>
      </c>
      <c r="K127" s="398">
        <f t="shared" si="189"/>
        <v>14555.903866248693</v>
      </c>
      <c r="L127" s="398">
        <f t="shared" si="190"/>
        <v>11587.251828631139</v>
      </c>
      <c r="M127" s="398">
        <f t="shared" si="191"/>
        <v>7431.5569487983284</v>
      </c>
      <c r="N127" s="398">
        <f t="shared" si="192"/>
        <v>6402.2988505747126</v>
      </c>
      <c r="O127" s="398">
        <f t="shared" si="193"/>
        <v>7941.4838035527691</v>
      </c>
      <c r="P127" s="398">
        <f t="shared" si="194"/>
        <v>9221.5256008359465</v>
      </c>
      <c r="Q127" s="398">
        <f t="shared" si="195"/>
        <v>7709.5088819226748</v>
      </c>
      <c r="R127" s="399"/>
      <c r="S127" s="398">
        <f t="shared" si="196"/>
        <v>117818.18181818182</v>
      </c>
      <c r="T127" s="399"/>
      <c r="U127" s="398">
        <f t="shared" si="197"/>
        <v>7993.7304075235106</v>
      </c>
      <c r="V127" s="398">
        <f t="shared" si="198"/>
        <v>5316.5388828039431</v>
      </c>
      <c r="W127" s="398">
        <f t="shared" si="199"/>
        <v>5012.5391849529778</v>
      </c>
      <c r="X127" s="398">
        <f t="shared" si="200"/>
        <v>5273.5632183908046</v>
      </c>
      <c r="Y127" s="398">
        <f t="shared" si="201"/>
        <v>9544.40961337513</v>
      </c>
      <c r="Z127" s="398">
        <f t="shared" si="202"/>
        <v>10455.590386624868</v>
      </c>
      <c r="AA127" s="398">
        <f t="shared" si="203"/>
        <v>8998.955067920584</v>
      </c>
      <c r="AB127" s="398">
        <f t="shared" si="204"/>
        <v>5202.7168234064784</v>
      </c>
      <c r="AC127" s="398">
        <f t="shared" si="205"/>
        <v>4226.75026123302</v>
      </c>
      <c r="AD127" s="398">
        <f t="shared" si="206"/>
        <v>4963.4273772204806</v>
      </c>
      <c r="AE127" s="398">
        <f t="shared" si="207"/>
        <v>6256.0083594566349</v>
      </c>
      <c r="AF127" s="398">
        <f t="shared" si="208"/>
        <v>7450.3657262277957</v>
      </c>
      <c r="AG127" s="399"/>
      <c r="AH127" s="398">
        <f t="shared" si="209"/>
        <v>80694.595309136246</v>
      </c>
      <c r="AI127" s="399"/>
      <c r="AJ127" s="398">
        <f t="shared" si="210"/>
        <v>6508.2146768893763</v>
      </c>
      <c r="AK127" s="398">
        <f t="shared" si="211"/>
        <v>4481.9277108433735</v>
      </c>
      <c r="AL127" s="398">
        <f t="shared" si="212"/>
        <v>3746.0815047021947</v>
      </c>
      <c r="AM127" s="398">
        <f t="shared" si="213"/>
        <v>3116.1007667031763</v>
      </c>
      <c r="AN127" s="398">
        <f t="shared" si="214"/>
        <v>5443.0512016718912</v>
      </c>
      <c r="AO127" s="398">
        <f t="shared" si="215"/>
        <v>6971.7868338557992</v>
      </c>
      <c r="AP127" s="398">
        <f t="shared" si="216"/>
        <v>7181</v>
      </c>
      <c r="AQ127" s="398">
        <f t="shared" si="217"/>
        <v>5316.6144200626959</v>
      </c>
      <c r="AR127" s="398">
        <f t="shared" si="218"/>
        <v>3699.0595611285266</v>
      </c>
      <c r="AS127" s="398">
        <f t="shared" si="219"/>
        <v>3572</v>
      </c>
      <c r="AT127" s="398">
        <f t="shared" si="220"/>
        <v>5125.3918495297803</v>
      </c>
      <c r="AU127" s="398">
        <f t="shared" si="221"/>
        <v>10251</v>
      </c>
      <c r="AV127" s="399"/>
      <c r="AW127" s="398">
        <f t="shared" si="222"/>
        <v>65412.228525386803</v>
      </c>
      <c r="AX127" s="400"/>
      <c r="AY127" s="401">
        <f t="shared" si="223"/>
        <v>-0.31074871610054955</v>
      </c>
      <c r="AZ127" s="401">
        <f t="shared" si="223"/>
        <v>-0.48669010181160471</v>
      </c>
      <c r="BA127" s="401">
        <f t="shared" si="223"/>
        <v>-0.39385898407884762</v>
      </c>
      <c r="BB127" s="401">
        <f t="shared" si="223"/>
        <v>-0.37508667657256062</v>
      </c>
      <c r="BC127" s="401">
        <f t="shared" si="223"/>
        <v>-0.33279766252739235</v>
      </c>
      <c r="BD127" s="401">
        <f t="shared" si="223"/>
        <v>-0.2816941852117732</v>
      </c>
      <c r="BE127" s="401">
        <f t="shared" si="223"/>
        <v>-0.22337451528541807</v>
      </c>
      <c r="BF127" s="401">
        <f t="shared" si="223"/>
        <v>-0.29991563554555684</v>
      </c>
      <c r="BG127" s="401">
        <f t="shared" si="223"/>
        <v>-0.33980740982536312</v>
      </c>
      <c r="BH127" s="401">
        <f t="shared" si="223"/>
        <v>-0.375</v>
      </c>
      <c r="BI127" s="401">
        <f t="shared" si="223"/>
        <v>-0.32158640226628904</v>
      </c>
      <c r="BJ127" s="401">
        <f t="shared" si="223"/>
        <v>-3.3613445378151176E-2</v>
      </c>
      <c r="BL127" s="402">
        <f t="shared" si="224"/>
        <v>-0.31509216944405966</v>
      </c>
      <c r="BN127" s="401">
        <f t="shared" si="225"/>
        <v>-0.18583510512638779</v>
      </c>
      <c r="BO127" s="401">
        <f t="shared" si="225"/>
        <v>-0.15698393077873921</v>
      </c>
      <c r="BP127" s="401">
        <f t="shared" si="225"/>
        <v>-0.25265791119449649</v>
      </c>
      <c r="BQ127" s="401">
        <f t="shared" si="225"/>
        <v>-0.40910905252141166</v>
      </c>
      <c r="BR127" s="401">
        <f t="shared" si="225"/>
        <v>-0.42971315962338513</v>
      </c>
      <c r="BS127" s="401">
        <f t="shared" si="225"/>
        <v>-0.33320007995202872</v>
      </c>
      <c r="BT127" s="401">
        <f t="shared" si="225"/>
        <v>-0.20201846261031109</v>
      </c>
      <c r="BU127" s="401">
        <f t="shared" si="225"/>
        <v>2.1891946173930539E-2</v>
      </c>
      <c r="BV127" s="401">
        <f t="shared" si="225"/>
        <v>-0.12484548825710756</v>
      </c>
      <c r="BW127" s="401">
        <f t="shared" si="225"/>
        <v>-0.28033599999999997</v>
      </c>
      <c r="BX127" s="401">
        <f t="shared" si="225"/>
        <v>-0.1807249039585769</v>
      </c>
      <c r="BY127" s="401">
        <f t="shared" si="225"/>
        <v>0.37590561009817663</v>
      </c>
      <c r="CA127" s="402">
        <f t="shared" si="226"/>
        <v>-0.18938525839560377</v>
      </c>
      <c r="CC127" s="401">
        <f t="shared" si="227"/>
        <v>-0.11611793855302266</v>
      </c>
      <c r="CE127" s="403">
        <v>197703</v>
      </c>
      <c r="CF127" s="361"/>
      <c r="CG127" s="387">
        <f t="shared" si="228"/>
        <v>0.33086108215548982</v>
      </c>
      <c r="CK127" s="404"/>
      <c r="CL127" s="405">
        <v>11099</v>
      </c>
      <c r="CM127" s="406">
        <v>95.7</v>
      </c>
      <c r="CN127" s="405">
        <v>9912</v>
      </c>
      <c r="CO127" s="406">
        <v>95.7</v>
      </c>
      <c r="CP127" s="405">
        <v>7914</v>
      </c>
      <c r="CQ127" s="406">
        <v>95.7</v>
      </c>
      <c r="CR127" s="405">
        <v>8076</v>
      </c>
      <c r="CS127" s="406">
        <v>95.7</v>
      </c>
      <c r="CT127" s="405">
        <v>13690</v>
      </c>
      <c r="CU127" s="406">
        <v>95.7</v>
      </c>
      <c r="CV127" s="405">
        <v>13930</v>
      </c>
      <c r="CW127" s="406">
        <v>95.7</v>
      </c>
      <c r="CX127" s="405">
        <v>11089</v>
      </c>
      <c r="CY127" s="406">
        <v>95.7</v>
      </c>
      <c r="CZ127" s="405">
        <v>7112</v>
      </c>
      <c r="DA127" s="406">
        <v>95.7</v>
      </c>
      <c r="DB127" s="405">
        <v>6127</v>
      </c>
      <c r="DC127" s="406">
        <v>95.7</v>
      </c>
      <c r="DD127" s="405">
        <v>7600</v>
      </c>
      <c r="DE127" s="406">
        <v>95.7</v>
      </c>
      <c r="DF127" s="405">
        <v>8825</v>
      </c>
      <c r="DG127" s="406">
        <v>95.7</v>
      </c>
      <c r="DH127" s="405">
        <v>7378</v>
      </c>
      <c r="DI127" s="406">
        <v>95.7</v>
      </c>
      <c r="DJ127" s="405">
        <v>7650</v>
      </c>
      <c r="DK127" s="406">
        <v>95.7</v>
      </c>
      <c r="DL127" s="405">
        <v>4854</v>
      </c>
      <c r="DM127" s="406">
        <v>91.3</v>
      </c>
      <c r="DN127" s="405">
        <v>4797</v>
      </c>
      <c r="DO127" s="406">
        <v>95.7</v>
      </c>
      <c r="DP127" s="405">
        <v>4588</v>
      </c>
      <c r="DQ127" s="406">
        <v>87</v>
      </c>
      <c r="DR127" s="405">
        <v>9134</v>
      </c>
      <c r="DS127" s="406">
        <v>95.7</v>
      </c>
      <c r="DT127" s="405">
        <v>10006</v>
      </c>
      <c r="DU127" s="406">
        <v>95.7</v>
      </c>
      <c r="DV127" s="405">
        <v>8612</v>
      </c>
      <c r="DW127" s="406">
        <v>95.7</v>
      </c>
      <c r="DX127" s="405">
        <v>4979</v>
      </c>
      <c r="DY127" s="406">
        <v>95.7</v>
      </c>
      <c r="DZ127" s="405">
        <v>4045</v>
      </c>
      <c r="EA127" s="406">
        <v>95.7</v>
      </c>
      <c r="EB127" s="405">
        <v>4750</v>
      </c>
      <c r="EC127" s="406">
        <v>95.7</v>
      </c>
      <c r="ED127" s="405">
        <v>5987</v>
      </c>
      <c r="EE127" s="406">
        <v>95.7</v>
      </c>
      <c r="EF127" s="405">
        <v>7130</v>
      </c>
      <c r="EG127" s="406">
        <v>95.7</v>
      </c>
      <c r="EH127" s="405">
        <v>5942</v>
      </c>
      <c r="EI127" s="406">
        <v>91.3</v>
      </c>
      <c r="EJ127" s="405">
        <v>4092</v>
      </c>
      <c r="EK127" s="406">
        <v>91.3</v>
      </c>
      <c r="EL127" s="405">
        <v>3585</v>
      </c>
      <c r="EM127" s="406">
        <v>95.7</v>
      </c>
      <c r="EN127" s="405">
        <v>2845</v>
      </c>
      <c r="EO127" s="406">
        <v>91.3</v>
      </c>
      <c r="EP127" s="405">
        <v>5209</v>
      </c>
      <c r="EQ127" s="406">
        <v>95.7</v>
      </c>
      <c r="ER127" s="405">
        <v>6672</v>
      </c>
      <c r="ES127" s="406">
        <v>95.7</v>
      </c>
      <c r="ET127" s="405">
        <v>7181</v>
      </c>
      <c r="EU127" s="406">
        <v>100</v>
      </c>
      <c r="EV127" s="405">
        <v>5088</v>
      </c>
      <c r="EW127" s="406">
        <v>95.7</v>
      </c>
      <c r="EX127" s="405">
        <v>3540</v>
      </c>
      <c r="EY127" s="406">
        <v>95.7</v>
      </c>
      <c r="EZ127" s="405">
        <v>3572</v>
      </c>
      <c r="FA127" s="406">
        <v>100</v>
      </c>
      <c r="FB127" s="405">
        <v>4905</v>
      </c>
      <c r="FC127" s="406">
        <v>95.7</v>
      </c>
      <c r="FD127" s="405">
        <v>10251</v>
      </c>
      <c r="FE127" s="406">
        <v>100</v>
      </c>
    </row>
    <row r="128" spans="2:161">
      <c r="B128" s="361">
        <f t="shared" si="229"/>
        <v>21</v>
      </c>
      <c r="C128" s="390" t="s">
        <v>119</v>
      </c>
      <c r="D128" s="396" t="s">
        <v>3570</v>
      </c>
      <c r="E128" s="397"/>
      <c r="F128" s="398">
        <f t="shared" si="184"/>
        <v>15961.823966065747</v>
      </c>
      <c r="G128" s="398">
        <f t="shared" si="185"/>
        <v>12077.412513255567</v>
      </c>
      <c r="H128" s="398">
        <f t="shared" si="186"/>
        <v>10642.629904559915</v>
      </c>
      <c r="I128" s="398">
        <f t="shared" si="187"/>
        <v>12085.478887744594</v>
      </c>
      <c r="J128" s="398">
        <f t="shared" si="188"/>
        <v>18873.326467559218</v>
      </c>
      <c r="K128" s="398">
        <f t="shared" si="189"/>
        <v>19938.208032955717</v>
      </c>
      <c r="L128" s="398">
        <f t="shared" si="190"/>
        <v>16832.449628844115</v>
      </c>
      <c r="M128" s="398">
        <f t="shared" si="191"/>
        <v>11000</v>
      </c>
      <c r="N128" s="398">
        <f t="shared" si="192"/>
        <v>10128.00875273523</v>
      </c>
      <c r="O128" s="398">
        <f t="shared" si="193"/>
        <v>12619.25601750547</v>
      </c>
      <c r="P128" s="398">
        <f t="shared" si="194"/>
        <v>15624.098867147271</v>
      </c>
      <c r="Q128" s="398">
        <f t="shared" si="195"/>
        <v>14140.061791967046</v>
      </c>
      <c r="R128" s="399"/>
      <c r="S128" s="398">
        <f t="shared" si="196"/>
        <v>169922.75483033989</v>
      </c>
      <c r="T128" s="399"/>
      <c r="U128" s="398">
        <f t="shared" si="197"/>
        <v>11254.923413566739</v>
      </c>
      <c r="V128" s="398">
        <f t="shared" si="198"/>
        <v>7912.461380020598</v>
      </c>
      <c r="W128" s="398">
        <f t="shared" si="199"/>
        <v>7400.4376367614877</v>
      </c>
      <c r="X128" s="398">
        <f t="shared" si="200"/>
        <v>8310.710498409333</v>
      </c>
      <c r="Y128" s="398">
        <f t="shared" si="201"/>
        <v>13226.477024070022</v>
      </c>
      <c r="Z128" s="398">
        <f t="shared" si="202"/>
        <v>15321.314952279958</v>
      </c>
      <c r="AA128" s="398">
        <f t="shared" si="203"/>
        <v>13417.607223476298</v>
      </c>
      <c r="AB128" s="398">
        <f t="shared" si="204"/>
        <v>9127.7033985581875</v>
      </c>
      <c r="AC128" s="398">
        <f t="shared" si="205"/>
        <v>6838.3110195674562</v>
      </c>
      <c r="AD128" s="398">
        <f t="shared" si="206"/>
        <v>9271.8846549948503</v>
      </c>
      <c r="AE128" s="398">
        <f t="shared" si="207"/>
        <v>10269.353128313893</v>
      </c>
      <c r="AF128" s="398">
        <f t="shared" si="208"/>
        <v>11615.058324496289</v>
      </c>
      <c r="AG128" s="399"/>
      <c r="AH128" s="398">
        <f t="shared" si="209"/>
        <v>123966.2426545151</v>
      </c>
      <c r="AI128" s="399"/>
      <c r="AJ128" s="398">
        <f t="shared" si="210"/>
        <v>8522.1421215242026</v>
      </c>
      <c r="AK128" s="398">
        <f t="shared" si="211"/>
        <v>5751.8022657054589</v>
      </c>
      <c r="AL128" s="398">
        <f t="shared" si="212"/>
        <v>6166.489925768823</v>
      </c>
      <c r="AM128" s="398">
        <f t="shared" si="213"/>
        <v>5340</v>
      </c>
      <c r="AN128" s="398">
        <f t="shared" si="214"/>
        <v>6898</v>
      </c>
      <c r="AO128" s="398">
        <f t="shared" si="215"/>
        <v>13255.406797116377</v>
      </c>
      <c r="AP128" s="398">
        <f t="shared" si="216"/>
        <v>14656.455142231946</v>
      </c>
      <c r="AQ128" s="398">
        <f t="shared" si="217"/>
        <v>9319.4130925507907</v>
      </c>
      <c r="AR128" s="398">
        <f t="shared" si="218"/>
        <v>7188.4875846501127</v>
      </c>
      <c r="AS128" s="398">
        <f t="shared" si="219"/>
        <v>6104.9840933191945</v>
      </c>
      <c r="AT128" s="398">
        <f t="shared" si="220"/>
        <v>6817.6033934252391</v>
      </c>
      <c r="AU128" s="398">
        <f t="shared" si="221"/>
        <v>13140.061791967046</v>
      </c>
      <c r="AV128" s="399"/>
      <c r="AW128" s="398">
        <f t="shared" si="222"/>
        <v>103160.84620825917</v>
      </c>
      <c r="AX128" s="400"/>
      <c r="AY128" s="401">
        <f t="shared" si="223"/>
        <v>-0.29488488048143535</v>
      </c>
      <c r="AZ128" s="401">
        <f t="shared" si="223"/>
        <v>-0.34485458939683694</v>
      </c>
      <c r="BA128" s="401">
        <f t="shared" si="223"/>
        <v>-0.30464201958289328</v>
      </c>
      <c r="BB128" s="401">
        <f t="shared" si="223"/>
        <v>-0.31233916540643697</v>
      </c>
      <c r="BC128" s="401">
        <f t="shared" si="223"/>
        <v>-0.29919735946895171</v>
      </c>
      <c r="BD128" s="401">
        <f t="shared" si="223"/>
        <v>-0.23156008168058689</v>
      </c>
      <c r="BE128" s="401">
        <f t="shared" si="223"/>
        <v>-0.20287257533307199</v>
      </c>
      <c r="BF128" s="401">
        <f t="shared" si="223"/>
        <v>-0.17020878194925568</v>
      </c>
      <c r="BG128" s="401">
        <f t="shared" si="223"/>
        <v>-0.32481189673926164</v>
      </c>
      <c r="BH128" s="401">
        <f t="shared" si="223"/>
        <v>-0.26525901034634181</v>
      </c>
      <c r="BI128" s="401">
        <f t="shared" si="223"/>
        <v>-0.34272349300686905</v>
      </c>
      <c r="BJ128" s="401">
        <f t="shared" si="223"/>
        <v>-0.17857089343875487</v>
      </c>
      <c r="BL128" s="402">
        <f t="shared" si="224"/>
        <v>-0.27045531495596498</v>
      </c>
      <c r="BN128" s="401">
        <f t="shared" si="225"/>
        <v>-0.24280763108067255</v>
      </c>
      <c r="BO128" s="401">
        <f t="shared" si="225"/>
        <v>-0.27307041520239489</v>
      </c>
      <c r="BP128" s="401">
        <f t="shared" si="225"/>
        <v>-0.16673982966399994</v>
      </c>
      <c r="BQ128" s="401">
        <f t="shared" si="225"/>
        <v>-0.3574556590532092</v>
      </c>
      <c r="BR128" s="401">
        <f t="shared" si="225"/>
        <v>-0.4784703449416825</v>
      </c>
      <c r="BS128" s="401">
        <f t="shared" si="225"/>
        <v>-0.13483882823361412</v>
      </c>
      <c r="BT128" s="401">
        <f t="shared" si="225"/>
        <v>9.233001817105517E-2</v>
      </c>
      <c r="BU128" s="401">
        <f t="shared" si="225"/>
        <v>2.1003059107166617E-2</v>
      </c>
      <c r="BV128" s="401">
        <f t="shared" si="225"/>
        <v>5.1208048899888468E-2</v>
      </c>
      <c r="BW128" s="401">
        <f t="shared" si="225"/>
        <v>-0.34155952964423658</v>
      </c>
      <c r="BX128" s="401">
        <f t="shared" si="225"/>
        <v>-0.33612143742255268</v>
      </c>
      <c r="BY128" s="401">
        <f t="shared" si="225"/>
        <v>0.13129537750615572</v>
      </c>
      <c r="CA128" s="402">
        <f t="shared" si="226"/>
        <v>-0.16783114500161991</v>
      </c>
      <c r="CC128" s="401">
        <f t="shared" si="227"/>
        <v>-0.17678193796007677</v>
      </c>
      <c r="CE128" s="403">
        <v>181863</v>
      </c>
      <c r="CF128" s="361"/>
      <c r="CG128" s="387">
        <f t="shared" si="228"/>
        <v>0.56724482829525069</v>
      </c>
      <c r="CK128" s="404"/>
      <c r="CL128" s="405">
        <v>15052</v>
      </c>
      <c r="CM128" s="406">
        <v>94.3</v>
      </c>
      <c r="CN128" s="405">
        <v>11389</v>
      </c>
      <c r="CO128" s="406">
        <v>94.3</v>
      </c>
      <c r="CP128" s="405">
        <v>10036</v>
      </c>
      <c r="CQ128" s="406">
        <v>94.3</v>
      </c>
      <c r="CR128" s="405">
        <v>11735</v>
      </c>
      <c r="CS128" s="406">
        <v>97.1</v>
      </c>
      <c r="CT128" s="405">
        <v>18326</v>
      </c>
      <c r="CU128" s="406">
        <v>97.1</v>
      </c>
      <c r="CV128" s="405">
        <v>19360</v>
      </c>
      <c r="CW128" s="406">
        <v>97.1</v>
      </c>
      <c r="CX128" s="405">
        <v>15873</v>
      </c>
      <c r="CY128" s="406">
        <v>94.3</v>
      </c>
      <c r="CZ128" s="405">
        <v>9746</v>
      </c>
      <c r="DA128" s="406">
        <v>88.6</v>
      </c>
      <c r="DB128" s="405">
        <v>9257</v>
      </c>
      <c r="DC128" s="406">
        <v>91.4</v>
      </c>
      <c r="DD128" s="405">
        <v>11534</v>
      </c>
      <c r="DE128" s="406">
        <v>91.4</v>
      </c>
      <c r="DF128" s="405">
        <v>15171</v>
      </c>
      <c r="DG128" s="406">
        <v>97.1</v>
      </c>
      <c r="DH128" s="405">
        <v>13730</v>
      </c>
      <c r="DI128" s="406">
        <v>97.1</v>
      </c>
      <c r="DJ128" s="405">
        <v>10287</v>
      </c>
      <c r="DK128" s="406">
        <v>91.4</v>
      </c>
      <c r="DL128" s="405">
        <v>7683</v>
      </c>
      <c r="DM128" s="406">
        <v>97.1</v>
      </c>
      <c r="DN128" s="405">
        <v>6764</v>
      </c>
      <c r="DO128" s="406">
        <v>91.4</v>
      </c>
      <c r="DP128" s="405">
        <v>7837</v>
      </c>
      <c r="DQ128" s="406">
        <v>94.3</v>
      </c>
      <c r="DR128" s="405">
        <v>12089</v>
      </c>
      <c r="DS128" s="406">
        <v>91.4</v>
      </c>
      <c r="DT128" s="405">
        <v>14448</v>
      </c>
      <c r="DU128" s="406">
        <v>94.3</v>
      </c>
      <c r="DV128" s="405">
        <v>11888</v>
      </c>
      <c r="DW128" s="406">
        <v>88.6</v>
      </c>
      <c r="DX128" s="405">
        <v>8863</v>
      </c>
      <c r="DY128" s="406">
        <v>97.1</v>
      </c>
      <c r="DZ128" s="405">
        <v>6640</v>
      </c>
      <c r="EA128" s="406">
        <v>97.1</v>
      </c>
      <c r="EB128" s="405">
        <v>9003</v>
      </c>
      <c r="EC128" s="406">
        <v>97.1</v>
      </c>
      <c r="ED128" s="405">
        <v>9684</v>
      </c>
      <c r="EE128" s="406">
        <v>94.3</v>
      </c>
      <c r="EF128" s="405">
        <v>10953</v>
      </c>
      <c r="EG128" s="406">
        <v>94.3</v>
      </c>
      <c r="EH128" s="405">
        <v>8275</v>
      </c>
      <c r="EI128" s="406">
        <v>97.1</v>
      </c>
      <c r="EJ128" s="405">
        <v>5585</v>
      </c>
      <c r="EK128" s="406">
        <v>97.1</v>
      </c>
      <c r="EL128" s="405">
        <v>5815</v>
      </c>
      <c r="EM128" s="406">
        <v>94.3</v>
      </c>
      <c r="EN128" s="405">
        <v>5340</v>
      </c>
      <c r="EO128" s="406">
        <v>100</v>
      </c>
      <c r="EP128" s="405">
        <v>6898</v>
      </c>
      <c r="EQ128" s="406">
        <v>100</v>
      </c>
      <c r="ER128" s="405">
        <v>12871</v>
      </c>
      <c r="ES128" s="406">
        <v>97.1</v>
      </c>
      <c r="ET128" s="405">
        <v>13396</v>
      </c>
      <c r="EU128" s="406">
        <v>91.4</v>
      </c>
      <c r="EV128" s="405">
        <v>8257</v>
      </c>
      <c r="EW128" s="406">
        <v>88.6</v>
      </c>
      <c r="EX128" s="405">
        <v>6369</v>
      </c>
      <c r="EY128" s="406">
        <v>88.6</v>
      </c>
      <c r="EZ128" s="405">
        <v>5757</v>
      </c>
      <c r="FA128" s="406">
        <v>94.3</v>
      </c>
      <c r="FB128" s="405">
        <v>6429</v>
      </c>
      <c r="FC128" s="406">
        <v>94.3</v>
      </c>
      <c r="FD128" s="405">
        <v>12759</v>
      </c>
      <c r="FE128" s="406">
        <v>97.1</v>
      </c>
    </row>
    <row r="129" spans="2:161">
      <c r="B129" s="361">
        <f t="shared" si="229"/>
        <v>22</v>
      </c>
      <c r="C129" s="390" t="s">
        <v>119</v>
      </c>
      <c r="D129" s="396" t="s">
        <v>3571</v>
      </c>
      <c r="E129" s="397"/>
      <c r="F129" s="398">
        <f t="shared" si="184"/>
        <v>42909.090909090904</v>
      </c>
      <c r="G129" s="398">
        <f t="shared" si="185"/>
        <v>37126.967471143755</v>
      </c>
      <c r="H129" s="398">
        <f t="shared" si="186"/>
        <v>27495.327102803738</v>
      </c>
      <c r="I129" s="398">
        <f t="shared" si="187"/>
        <v>31761.316872427982</v>
      </c>
      <c r="J129" s="398">
        <f t="shared" si="188"/>
        <v>46395.061728395056</v>
      </c>
      <c r="K129" s="398">
        <f t="shared" si="189"/>
        <v>59873.456790123455</v>
      </c>
      <c r="L129" s="398">
        <f t="shared" si="190"/>
        <v>49634.773662551444</v>
      </c>
      <c r="M129" s="398">
        <f t="shared" si="191"/>
        <v>28738.683127572018</v>
      </c>
      <c r="N129" s="398">
        <f t="shared" si="192"/>
        <v>20412.551440329218</v>
      </c>
      <c r="O129" s="398">
        <f t="shared" si="193"/>
        <v>25279.8353909465</v>
      </c>
      <c r="P129" s="398">
        <f t="shared" si="194"/>
        <v>29302.469135802472</v>
      </c>
      <c r="Q129" s="398">
        <f t="shared" si="195"/>
        <v>33095.679012345674</v>
      </c>
      <c r="R129" s="399"/>
      <c r="S129" s="398">
        <f t="shared" si="196"/>
        <v>432025.2126435322</v>
      </c>
      <c r="T129" s="399"/>
      <c r="U129" s="398">
        <f t="shared" si="197"/>
        <v>36542.181069958846</v>
      </c>
      <c r="V129" s="398">
        <f t="shared" si="198"/>
        <v>20527.777777777777</v>
      </c>
      <c r="W129" s="398">
        <f t="shared" si="199"/>
        <v>20555.555555555555</v>
      </c>
      <c r="X129" s="398">
        <f t="shared" si="200"/>
        <v>21781.81818181818</v>
      </c>
      <c r="Y129" s="398">
        <f t="shared" si="201"/>
        <v>29817.418677859394</v>
      </c>
      <c r="Z129" s="398">
        <f t="shared" si="202"/>
        <v>43827.807486631013</v>
      </c>
      <c r="AA129" s="398">
        <f t="shared" si="203"/>
        <v>42295.660948536832</v>
      </c>
      <c r="AB129" s="398">
        <f t="shared" si="204"/>
        <v>22032.191069574248</v>
      </c>
      <c r="AC129" s="398">
        <f t="shared" si="205"/>
        <v>17639.470782800443</v>
      </c>
      <c r="AD129" s="398">
        <f t="shared" si="206"/>
        <v>16944.954128440368</v>
      </c>
      <c r="AE129" s="398">
        <f t="shared" si="207"/>
        <v>16846.075433231395</v>
      </c>
      <c r="AF129" s="398">
        <f t="shared" si="208"/>
        <v>18030.864197530864</v>
      </c>
      <c r="AG129" s="399"/>
      <c r="AH129" s="398">
        <f t="shared" si="209"/>
        <v>306841.7753097149</v>
      </c>
      <c r="AI129" s="399"/>
      <c r="AJ129" s="398">
        <f t="shared" si="210"/>
        <v>19781.029263370336</v>
      </c>
      <c r="AK129" s="398">
        <f t="shared" si="211"/>
        <v>17799.192734611504</v>
      </c>
      <c r="AL129" s="398">
        <f t="shared" si="212"/>
        <v>17569.826707441389</v>
      </c>
      <c r="AM129" s="398">
        <f t="shared" si="213"/>
        <v>18339.449541284404</v>
      </c>
      <c r="AN129" s="398">
        <f t="shared" si="214"/>
        <v>25022</v>
      </c>
      <c r="AO129" s="398">
        <f t="shared" si="215"/>
        <v>38111.000991080276</v>
      </c>
      <c r="AP129" s="398">
        <f t="shared" si="216"/>
        <v>29770.999999999996</v>
      </c>
      <c r="AQ129" s="398">
        <f t="shared" si="217"/>
        <v>21877</v>
      </c>
      <c r="AR129" s="398">
        <f t="shared" si="218"/>
        <v>14532</v>
      </c>
      <c r="AS129" s="398">
        <f t="shared" si="219"/>
        <v>15503</v>
      </c>
      <c r="AT129" s="398">
        <f t="shared" si="220"/>
        <v>20549</v>
      </c>
      <c r="AU129" s="398">
        <f t="shared" si="221"/>
        <v>31230</v>
      </c>
      <c r="AV129" s="399"/>
      <c r="AW129" s="398">
        <f t="shared" si="222"/>
        <v>270084.49923778791</v>
      </c>
      <c r="AX129" s="400"/>
      <c r="AY129" s="401">
        <f t="shared" si="223"/>
        <v>-0.14838137336960308</v>
      </c>
      <c r="AZ129" s="401">
        <f t="shared" si="223"/>
        <v>-0.44709252664568927</v>
      </c>
      <c r="BA129" s="401">
        <f t="shared" si="223"/>
        <v>-0.25239821738802026</v>
      </c>
      <c r="BB129" s="401">
        <f t="shared" ref="BB129:BJ132" si="230">(X129-I129)/I129</f>
        <v>-0.31420292586397797</v>
      </c>
      <c r="BC129" s="401">
        <f t="shared" si="230"/>
        <v>-0.35731481827924128</v>
      </c>
      <c r="BD129" s="401">
        <f t="shared" si="230"/>
        <v>-0.26799269933148884</v>
      </c>
      <c r="BE129" s="401">
        <f t="shared" si="230"/>
        <v>-0.14786231854124163</v>
      </c>
      <c r="BF129" s="401">
        <f t="shared" si="230"/>
        <v>-0.23336114700271468</v>
      </c>
      <c r="BG129" s="401">
        <f t="shared" si="230"/>
        <v>-0.13585174129922734</v>
      </c>
      <c r="BH129" s="401">
        <f t="shared" si="230"/>
        <v>-0.32970472843708132</v>
      </c>
      <c r="BI129" s="401">
        <f t="shared" si="230"/>
        <v>-0.42509706758300281</v>
      </c>
      <c r="BJ129" s="401">
        <f t="shared" si="230"/>
        <v>-0.45518977897976304</v>
      </c>
      <c r="BL129" s="402">
        <f t="shared" si="224"/>
        <v>-0.28975956418799859</v>
      </c>
      <c r="BN129" s="401">
        <f t="shared" si="225"/>
        <v>-0.45867956744289062</v>
      </c>
      <c r="BO129" s="401">
        <f t="shared" si="225"/>
        <v>-0.13292159885519056</v>
      </c>
      <c r="BP129" s="401">
        <f t="shared" si="225"/>
        <v>-0.14525167369204051</v>
      </c>
      <c r="BQ129" s="401">
        <f t="shared" ref="BQ129:BY132" si="231">(AM129-X129)/X129</f>
        <v>-0.15803862706958069</v>
      </c>
      <c r="BR129" s="401">
        <f t="shared" si="231"/>
        <v>-0.16082608389639647</v>
      </c>
      <c r="BS129" s="401">
        <f t="shared" si="231"/>
        <v>-0.1304378846077244</v>
      </c>
      <c r="BT129" s="401">
        <f t="shared" si="231"/>
        <v>-0.29612165096027682</v>
      </c>
      <c r="BU129" s="401">
        <f t="shared" si="231"/>
        <v>-7.043832775604511E-3</v>
      </c>
      <c r="BV129" s="401">
        <f t="shared" si="231"/>
        <v>-0.1761657603600226</v>
      </c>
      <c r="BW129" s="401">
        <f t="shared" si="231"/>
        <v>-8.509637249593939E-2</v>
      </c>
      <c r="BX129" s="401">
        <f t="shared" si="231"/>
        <v>0.2198093307515431</v>
      </c>
      <c r="BY129" s="401">
        <f t="shared" si="231"/>
        <v>0.73203012666894907</v>
      </c>
      <c r="CA129" s="402">
        <f t="shared" si="226"/>
        <v>-0.11979228067894448</v>
      </c>
      <c r="CC129" s="401">
        <f t="shared" si="227"/>
        <v>-0.27218220338983046</v>
      </c>
      <c r="CE129" s="403">
        <v>518008</v>
      </c>
      <c r="CF129" s="361"/>
      <c r="CG129" s="387">
        <f t="shared" si="228"/>
        <v>0.52139059481279804</v>
      </c>
      <c r="CK129" s="404"/>
      <c r="CL129" s="405">
        <v>40120</v>
      </c>
      <c r="CM129" s="406">
        <v>93.5</v>
      </c>
      <c r="CN129" s="405">
        <v>35382</v>
      </c>
      <c r="CO129" s="406">
        <v>95.3</v>
      </c>
      <c r="CP129" s="405">
        <v>26478</v>
      </c>
      <c r="CQ129" s="406">
        <v>96.3</v>
      </c>
      <c r="CR129" s="405">
        <v>30872</v>
      </c>
      <c r="CS129" s="406">
        <v>97.2</v>
      </c>
      <c r="CT129" s="405">
        <v>45096</v>
      </c>
      <c r="CU129" s="406">
        <v>97.2</v>
      </c>
      <c r="CV129" s="405">
        <v>58197</v>
      </c>
      <c r="CW129" s="406">
        <v>97.2</v>
      </c>
      <c r="CX129" s="405">
        <v>48245</v>
      </c>
      <c r="CY129" s="406">
        <v>97.2</v>
      </c>
      <c r="CZ129" s="405">
        <v>27934</v>
      </c>
      <c r="DA129" s="406">
        <v>97.2</v>
      </c>
      <c r="DB129" s="405">
        <v>19841</v>
      </c>
      <c r="DC129" s="406">
        <v>97.2</v>
      </c>
      <c r="DD129" s="405">
        <v>24572</v>
      </c>
      <c r="DE129" s="406">
        <v>97.2</v>
      </c>
      <c r="DF129" s="405">
        <v>28482</v>
      </c>
      <c r="DG129" s="406">
        <v>97.2</v>
      </c>
      <c r="DH129" s="405">
        <v>32169</v>
      </c>
      <c r="DI129" s="406">
        <v>97.2</v>
      </c>
      <c r="DJ129" s="405">
        <v>35519</v>
      </c>
      <c r="DK129" s="406">
        <v>97.2</v>
      </c>
      <c r="DL129" s="405">
        <v>19953</v>
      </c>
      <c r="DM129" s="406">
        <v>97.2</v>
      </c>
      <c r="DN129" s="405">
        <v>19980</v>
      </c>
      <c r="DO129" s="406">
        <v>97.2</v>
      </c>
      <c r="DP129" s="405">
        <v>20366</v>
      </c>
      <c r="DQ129" s="406">
        <v>93.5</v>
      </c>
      <c r="DR129" s="405">
        <v>28416</v>
      </c>
      <c r="DS129" s="406">
        <v>95.3</v>
      </c>
      <c r="DT129" s="405">
        <v>40979</v>
      </c>
      <c r="DU129" s="406">
        <v>93.5</v>
      </c>
      <c r="DV129" s="405">
        <v>41915</v>
      </c>
      <c r="DW129" s="406">
        <v>99.1</v>
      </c>
      <c r="DX129" s="405">
        <v>21217</v>
      </c>
      <c r="DY129" s="406">
        <v>96.3</v>
      </c>
      <c r="DZ129" s="405">
        <v>15999</v>
      </c>
      <c r="EA129" s="406">
        <v>90.7</v>
      </c>
      <c r="EB129" s="405">
        <v>16623</v>
      </c>
      <c r="EC129" s="406">
        <v>98.1</v>
      </c>
      <c r="ED129" s="405">
        <v>16526</v>
      </c>
      <c r="EE129" s="406">
        <v>98.1</v>
      </c>
      <c r="EF129" s="405">
        <v>17526</v>
      </c>
      <c r="EG129" s="406">
        <v>97.2</v>
      </c>
      <c r="EH129" s="405">
        <v>19603</v>
      </c>
      <c r="EI129" s="406">
        <v>99.1</v>
      </c>
      <c r="EJ129" s="405">
        <v>17639</v>
      </c>
      <c r="EK129" s="406">
        <v>99.1</v>
      </c>
      <c r="EL129" s="405">
        <v>17236</v>
      </c>
      <c r="EM129" s="406">
        <v>98.1</v>
      </c>
      <c r="EN129" s="405">
        <v>17991</v>
      </c>
      <c r="EO129" s="406">
        <v>98.1</v>
      </c>
      <c r="EP129" s="405">
        <v>25022</v>
      </c>
      <c r="EQ129" s="406">
        <v>100</v>
      </c>
      <c r="ER129" s="405">
        <v>38454</v>
      </c>
      <c r="ES129" s="406">
        <v>100.9</v>
      </c>
      <c r="ET129" s="405">
        <v>29771</v>
      </c>
      <c r="EU129" s="406">
        <v>100</v>
      </c>
      <c r="EV129" s="405">
        <v>21877</v>
      </c>
      <c r="EW129" s="406">
        <v>100</v>
      </c>
      <c r="EX129" s="405">
        <v>14532</v>
      </c>
      <c r="EY129" s="406">
        <v>100</v>
      </c>
      <c r="EZ129" s="405">
        <v>15503</v>
      </c>
      <c r="FA129" s="406">
        <v>100</v>
      </c>
      <c r="FB129" s="405">
        <v>20549</v>
      </c>
      <c r="FC129" s="406">
        <v>100</v>
      </c>
      <c r="FD129" s="405">
        <v>31230</v>
      </c>
      <c r="FE129" s="406">
        <v>100</v>
      </c>
    </row>
    <row r="130" spans="2:161">
      <c r="B130" s="361">
        <f t="shared" si="229"/>
        <v>23</v>
      </c>
      <c r="C130" s="390" t="s">
        <v>119</v>
      </c>
      <c r="D130" s="396" t="s">
        <v>3572</v>
      </c>
      <c r="E130" s="397"/>
      <c r="F130" s="398">
        <f t="shared" si="184"/>
        <v>14193</v>
      </c>
      <c r="G130" s="398">
        <f t="shared" si="185"/>
        <v>11206</v>
      </c>
      <c r="H130" s="398">
        <f t="shared" si="186"/>
        <v>5205</v>
      </c>
      <c r="I130" s="398">
        <f t="shared" si="187"/>
        <v>4564</v>
      </c>
      <c r="J130" s="398">
        <f t="shared" si="188"/>
        <v>8745</v>
      </c>
      <c r="K130" s="398">
        <f t="shared" si="189"/>
        <v>10190</v>
      </c>
      <c r="L130" s="398">
        <f t="shared" si="190"/>
        <v>8943</v>
      </c>
      <c r="M130" s="398">
        <f t="shared" si="191"/>
        <v>3838.0000000000005</v>
      </c>
      <c r="N130" s="398">
        <f t="shared" si="192"/>
        <v>3656</v>
      </c>
      <c r="O130" s="398">
        <f t="shared" si="193"/>
        <v>9851</v>
      </c>
      <c r="P130" s="398">
        <f t="shared" si="194"/>
        <v>11853</v>
      </c>
      <c r="Q130" s="398">
        <f t="shared" si="195"/>
        <v>11986.913849509268</v>
      </c>
      <c r="R130" s="399"/>
      <c r="S130" s="398">
        <f t="shared" si="196"/>
        <v>104230.91384950926</v>
      </c>
      <c r="T130" s="399"/>
      <c r="U130" s="398">
        <f t="shared" si="197"/>
        <v>7617.9540709812118</v>
      </c>
      <c r="V130" s="398">
        <f t="shared" si="198"/>
        <v>5698</v>
      </c>
      <c r="W130" s="398">
        <f t="shared" si="199"/>
        <v>6865.0000000000009</v>
      </c>
      <c r="X130" s="398">
        <f t="shared" si="200"/>
        <v>6483.0970556161392</v>
      </c>
      <c r="Y130" s="398">
        <f t="shared" si="201"/>
        <v>7664.1221374045799</v>
      </c>
      <c r="Z130" s="398">
        <f t="shared" si="202"/>
        <v>9284</v>
      </c>
      <c r="AA130" s="398">
        <f t="shared" si="203"/>
        <v>10334</v>
      </c>
      <c r="AB130" s="398">
        <f t="shared" si="204"/>
        <v>6448.9999999999991</v>
      </c>
      <c r="AC130" s="398">
        <f t="shared" si="205"/>
        <v>5519</v>
      </c>
      <c r="AD130" s="398">
        <f t="shared" si="206"/>
        <v>6912</v>
      </c>
      <c r="AE130" s="398">
        <f t="shared" si="207"/>
        <v>8576</v>
      </c>
      <c r="AF130" s="398">
        <f t="shared" si="208"/>
        <v>7448</v>
      </c>
      <c r="AG130" s="399"/>
      <c r="AH130" s="398">
        <f t="shared" si="209"/>
        <v>88850.173264001933</v>
      </c>
      <c r="AI130" s="399"/>
      <c r="AJ130" s="398">
        <f t="shared" si="210"/>
        <v>7016</v>
      </c>
      <c r="AK130" s="398">
        <f t="shared" si="211"/>
        <v>6131</v>
      </c>
      <c r="AL130" s="398">
        <f t="shared" si="212"/>
        <v>6406</v>
      </c>
      <c r="AM130" s="398">
        <f t="shared" si="213"/>
        <v>5893</v>
      </c>
      <c r="AN130" s="398">
        <f t="shared" si="214"/>
        <v>5273</v>
      </c>
      <c r="AO130" s="398">
        <f t="shared" si="215"/>
        <v>10836</v>
      </c>
      <c r="AP130" s="398">
        <f t="shared" si="216"/>
        <v>8249</v>
      </c>
      <c r="AQ130" s="398">
        <f t="shared" si="217"/>
        <v>6431.9999999999991</v>
      </c>
      <c r="AR130" s="398">
        <f t="shared" si="218"/>
        <v>5259</v>
      </c>
      <c r="AS130" s="398">
        <f t="shared" si="219"/>
        <v>5145</v>
      </c>
      <c r="AT130" s="398">
        <f t="shared" si="220"/>
        <v>7131</v>
      </c>
      <c r="AU130" s="398">
        <f t="shared" si="221"/>
        <v>10289</v>
      </c>
      <c r="AV130" s="399"/>
      <c r="AW130" s="398">
        <f t="shared" si="222"/>
        <v>84060</v>
      </c>
      <c r="AX130" s="400"/>
      <c r="AY130" s="401">
        <f t="shared" ref="AY130:BA132" si="232">(U130-F130)/F130</f>
        <v>-0.46325977094474657</v>
      </c>
      <c r="AZ130" s="401">
        <f t="shared" si="232"/>
        <v>-0.49152239871497411</v>
      </c>
      <c r="BA130" s="401">
        <f t="shared" si="232"/>
        <v>0.31892411143131622</v>
      </c>
      <c r="BB130" s="401">
        <f t="shared" si="230"/>
        <v>0.42048577029275619</v>
      </c>
      <c r="BC130" s="401">
        <f t="shared" si="230"/>
        <v>-0.12359952688340996</v>
      </c>
      <c r="BD130" s="401">
        <f t="shared" si="230"/>
        <v>-8.8910696761530919E-2</v>
      </c>
      <c r="BE130" s="401">
        <f t="shared" si="230"/>
        <v>0.15554064631555406</v>
      </c>
      <c r="BF130" s="401">
        <f t="shared" si="230"/>
        <v>0.68030224075039036</v>
      </c>
      <c r="BG130" s="401">
        <f t="shared" si="230"/>
        <v>0.5095733041575492</v>
      </c>
      <c r="BH130" s="401">
        <f t="shared" si="230"/>
        <v>-0.29834534565018778</v>
      </c>
      <c r="BI130" s="401">
        <f t="shared" si="230"/>
        <v>-0.2764700919598414</v>
      </c>
      <c r="BJ130" s="401">
        <f t="shared" si="230"/>
        <v>-0.37865574963609894</v>
      </c>
      <c r="BL130" s="402">
        <f t="shared" si="224"/>
        <v>-0.14756409607723828</v>
      </c>
      <c r="BN130" s="401">
        <f t="shared" ref="BN130:BP132" si="233">(AJ130-U130)/U130</f>
        <v>-7.9017813099479417E-2</v>
      </c>
      <c r="BO130" s="401">
        <f t="shared" si="233"/>
        <v>7.5991575991575994E-2</v>
      </c>
      <c r="BP130" s="401">
        <f t="shared" si="233"/>
        <v>-6.686088856518585E-2</v>
      </c>
      <c r="BQ130" s="401">
        <f t="shared" si="231"/>
        <v>-9.1020857863750998E-2</v>
      </c>
      <c r="BR130" s="401">
        <f t="shared" si="231"/>
        <v>-0.31198904382470116</v>
      </c>
      <c r="BS130" s="401">
        <f t="shared" si="231"/>
        <v>0.16716932356742784</v>
      </c>
      <c r="BT130" s="401">
        <f t="shared" si="231"/>
        <v>-0.20176117669827753</v>
      </c>
      <c r="BU130" s="401">
        <f t="shared" si="231"/>
        <v>-2.6360676073809899E-3</v>
      </c>
      <c r="BV130" s="401">
        <f t="shared" si="231"/>
        <v>-4.7109983692697956E-2</v>
      </c>
      <c r="BW130" s="401">
        <f t="shared" si="231"/>
        <v>-0.2556423611111111</v>
      </c>
      <c r="BX130" s="401">
        <f t="shared" si="231"/>
        <v>-0.16849347014925373</v>
      </c>
      <c r="BY130" s="401">
        <f t="shared" si="231"/>
        <v>0.38144468313641244</v>
      </c>
      <c r="CA130" s="402">
        <f t="shared" si="226"/>
        <v>-5.3912931039186776E-2</v>
      </c>
      <c r="CC130" s="401">
        <f t="shared" si="227"/>
        <v>-0.27506517297259214</v>
      </c>
      <c r="CE130" s="403">
        <v>252994</v>
      </c>
      <c r="CF130" s="361"/>
      <c r="CG130" s="387">
        <f t="shared" si="228"/>
        <v>0.33226084413069085</v>
      </c>
      <c r="CK130" s="404"/>
      <c r="CL130" s="405">
        <v>14193</v>
      </c>
      <c r="CM130" s="406">
        <v>100</v>
      </c>
      <c r="CN130" s="405">
        <v>11206</v>
      </c>
      <c r="CO130" s="406">
        <v>100</v>
      </c>
      <c r="CP130" s="405">
        <v>5205</v>
      </c>
      <c r="CQ130" s="406">
        <v>100</v>
      </c>
      <c r="CR130" s="405">
        <v>4564</v>
      </c>
      <c r="CS130" s="406">
        <v>100</v>
      </c>
      <c r="CT130" s="405">
        <v>8745</v>
      </c>
      <c r="CU130" s="406">
        <v>100</v>
      </c>
      <c r="CV130" s="405">
        <v>10190</v>
      </c>
      <c r="CW130" s="406">
        <v>100</v>
      </c>
      <c r="CX130" s="405">
        <v>8943</v>
      </c>
      <c r="CY130" s="406">
        <v>100</v>
      </c>
      <c r="CZ130" s="405">
        <v>3838</v>
      </c>
      <c r="DA130" s="406">
        <v>100</v>
      </c>
      <c r="DB130" s="405">
        <v>3656</v>
      </c>
      <c r="DC130" s="406">
        <v>100</v>
      </c>
      <c r="DD130" s="405">
        <v>9851</v>
      </c>
      <c r="DE130" s="406">
        <v>100</v>
      </c>
      <c r="DF130" s="405">
        <v>11853</v>
      </c>
      <c r="DG130" s="406">
        <v>100</v>
      </c>
      <c r="DH130" s="405">
        <v>10992</v>
      </c>
      <c r="DI130" s="406">
        <v>91.7</v>
      </c>
      <c r="DJ130" s="405">
        <v>7298</v>
      </c>
      <c r="DK130" s="406">
        <v>95.8</v>
      </c>
      <c r="DL130" s="405">
        <v>5698</v>
      </c>
      <c r="DM130" s="406">
        <v>100</v>
      </c>
      <c r="DN130" s="405">
        <v>6865</v>
      </c>
      <c r="DO130" s="406">
        <v>100</v>
      </c>
      <c r="DP130" s="405">
        <v>5945</v>
      </c>
      <c r="DQ130" s="406">
        <v>91.7</v>
      </c>
      <c r="DR130" s="405">
        <v>7028</v>
      </c>
      <c r="DS130" s="406">
        <v>91.7</v>
      </c>
      <c r="DT130" s="405">
        <v>9284</v>
      </c>
      <c r="DU130" s="406">
        <v>100</v>
      </c>
      <c r="DV130" s="405">
        <v>10334</v>
      </c>
      <c r="DW130" s="406">
        <v>100</v>
      </c>
      <c r="DX130" s="405">
        <v>6449</v>
      </c>
      <c r="DY130" s="406">
        <v>100</v>
      </c>
      <c r="DZ130" s="405">
        <v>5519</v>
      </c>
      <c r="EA130" s="406">
        <v>100</v>
      </c>
      <c r="EB130" s="405">
        <v>6912</v>
      </c>
      <c r="EC130" s="406">
        <v>100</v>
      </c>
      <c r="ED130" s="405">
        <v>8576</v>
      </c>
      <c r="EE130" s="406">
        <v>100</v>
      </c>
      <c r="EF130" s="405">
        <v>7448</v>
      </c>
      <c r="EG130" s="406">
        <v>100</v>
      </c>
      <c r="EH130" s="405">
        <v>7016</v>
      </c>
      <c r="EI130" s="406">
        <v>100</v>
      </c>
      <c r="EJ130" s="405">
        <v>6131</v>
      </c>
      <c r="EK130" s="406">
        <v>100</v>
      </c>
      <c r="EL130" s="405">
        <v>6406</v>
      </c>
      <c r="EM130" s="406">
        <v>100</v>
      </c>
      <c r="EN130" s="405">
        <v>5893</v>
      </c>
      <c r="EO130" s="406">
        <v>100</v>
      </c>
      <c r="EP130" s="405">
        <v>5273</v>
      </c>
      <c r="EQ130" s="406">
        <v>100</v>
      </c>
      <c r="ER130" s="405">
        <v>10836</v>
      </c>
      <c r="ES130" s="406">
        <v>100</v>
      </c>
      <c r="ET130" s="405">
        <v>8249</v>
      </c>
      <c r="EU130" s="406">
        <v>100</v>
      </c>
      <c r="EV130" s="405">
        <v>6432</v>
      </c>
      <c r="EW130" s="406">
        <v>100</v>
      </c>
      <c r="EX130" s="405">
        <v>5259</v>
      </c>
      <c r="EY130" s="406">
        <v>100</v>
      </c>
      <c r="EZ130" s="405">
        <v>5145</v>
      </c>
      <c r="FA130" s="406">
        <v>100</v>
      </c>
      <c r="FB130" s="405">
        <v>7131</v>
      </c>
      <c r="FC130" s="406">
        <v>100</v>
      </c>
      <c r="FD130" s="405">
        <v>10289</v>
      </c>
      <c r="FE130" s="406">
        <v>100</v>
      </c>
    </row>
    <row r="131" spans="2:161" ht="15" thickBot="1">
      <c r="B131" s="361">
        <f t="shared" si="229"/>
        <v>24</v>
      </c>
      <c r="C131" s="390" t="s">
        <v>119</v>
      </c>
      <c r="D131" s="396" t="s">
        <v>3573</v>
      </c>
      <c r="E131" s="397"/>
      <c r="F131" s="398">
        <f t="shared" si="184"/>
        <v>45261.597938144332</v>
      </c>
      <c r="G131" s="398">
        <f t="shared" si="185"/>
        <v>42894.668400520153</v>
      </c>
      <c r="H131" s="398">
        <f t="shared" si="186"/>
        <v>39448.45360824743</v>
      </c>
      <c r="I131" s="398">
        <f t="shared" si="187"/>
        <v>45708.712613784133</v>
      </c>
      <c r="J131" s="398">
        <f t="shared" si="188"/>
        <v>57184.986595174269</v>
      </c>
      <c r="K131" s="398">
        <f t="shared" si="189"/>
        <v>48930.354796320637</v>
      </c>
      <c r="L131" s="398">
        <f t="shared" si="190"/>
        <v>48658.505154639184</v>
      </c>
      <c r="M131" s="398">
        <f t="shared" si="191"/>
        <v>40702.127659574464</v>
      </c>
      <c r="N131" s="398">
        <f t="shared" si="192"/>
        <v>39215.590742996348</v>
      </c>
      <c r="O131" s="398">
        <f t="shared" si="193"/>
        <v>40910.69330199765</v>
      </c>
      <c r="P131" s="398">
        <f t="shared" si="194"/>
        <v>45394.540942928041</v>
      </c>
      <c r="Q131" s="398">
        <f t="shared" si="195"/>
        <v>37524.813895781641</v>
      </c>
      <c r="R131" s="399"/>
      <c r="S131" s="398">
        <f t="shared" si="196"/>
        <v>531835.04565010825</v>
      </c>
      <c r="T131" s="399"/>
      <c r="U131" s="398">
        <f t="shared" si="197"/>
        <v>40024.707412223666</v>
      </c>
      <c r="V131" s="398">
        <f t="shared" si="198"/>
        <v>32968.710888610767</v>
      </c>
      <c r="W131" s="398">
        <f t="shared" si="199"/>
        <v>34438.405797101448</v>
      </c>
      <c r="X131" s="398">
        <f t="shared" si="200"/>
        <v>41966.49484536083</v>
      </c>
      <c r="Y131" s="398">
        <f t="shared" si="201"/>
        <v>55375.153751537517</v>
      </c>
      <c r="Z131" s="398">
        <f t="shared" si="202"/>
        <v>53654.080389768584</v>
      </c>
      <c r="AA131" s="398">
        <f t="shared" si="203"/>
        <v>47638.75598086125</v>
      </c>
      <c r="AB131" s="398">
        <f t="shared" si="204"/>
        <v>28299.549549549549</v>
      </c>
      <c r="AC131" s="398">
        <f t="shared" si="205"/>
        <v>27984.234234234238</v>
      </c>
      <c r="AD131" s="398">
        <f t="shared" si="206"/>
        <v>28752.232142857145</v>
      </c>
      <c r="AE131" s="398">
        <f t="shared" si="207"/>
        <v>29290.578887627697</v>
      </c>
      <c r="AF131" s="398">
        <f t="shared" si="208"/>
        <v>28156.640181611805</v>
      </c>
      <c r="AG131" s="399"/>
      <c r="AH131" s="398">
        <f t="shared" si="209"/>
        <v>448549.54406134452</v>
      </c>
      <c r="AI131" s="399"/>
      <c r="AJ131" s="398">
        <f t="shared" si="210"/>
        <v>28860.277136258661</v>
      </c>
      <c r="AK131" s="398">
        <f t="shared" si="211"/>
        <v>24228.43822843823</v>
      </c>
      <c r="AL131" s="398">
        <f t="shared" si="212"/>
        <v>27595.492289442467</v>
      </c>
      <c r="AM131" s="398">
        <f t="shared" si="213"/>
        <v>27365.452408930672</v>
      </c>
      <c r="AN131" s="398">
        <f t="shared" si="214"/>
        <v>32424.83660130719</v>
      </c>
      <c r="AO131" s="398">
        <f t="shared" si="215"/>
        <v>35707.58928571429</v>
      </c>
      <c r="AP131" s="398">
        <f t="shared" si="216"/>
        <v>34184.684684684689</v>
      </c>
      <c r="AQ131" s="398">
        <f t="shared" si="217"/>
        <v>22321.678321678322</v>
      </c>
      <c r="AR131" s="398">
        <f t="shared" si="218"/>
        <v>21721.132897603489</v>
      </c>
      <c r="AS131" s="398">
        <f t="shared" si="219"/>
        <v>19840.401785714286</v>
      </c>
      <c r="AT131" s="398">
        <f t="shared" si="220"/>
        <v>23352.320675105486</v>
      </c>
      <c r="AU131" s="398">
        <f t="shared" si="221"/>
        <v>28113.089005235601</v>
      </c>
      <c r="AV131" s="399"/>
      <c r="AW131" s="398">
        <f t="shared" si="222"/>
        <v>325715.39332011336</v>
      </c>
      <c r="AX131" s="400"/>
      <c r="AY131" s="401">
        <f t="shared" si="232"/>
        <v>-0.11570273177446222</v>
      </c>
      <c r="AZ131" s="401">
        <f t="shared" si="232"/>
        <v>-0.23140305968163216</v>
      </c>
      <c r="BA131" s="401">
        <f t="shared" si="232"/>
        <v>-0.1270023879997805</v>
      </c>
      <c r="BB131" s="401">
        <f t="shared" si="230"/>
        <v>-8.1870994706046085E-2</v>
      </c>
      <c r="BC131" s="401">
        <f t="shared" si="230"/>
        <v>-3.1648741241280282E-2</v>
      </c>
      <c r="BD131" s="401">
        <f t="shared" si="230"/>
        <v>9.6539778080725308E-2</v>
      </c>
      <c r="BE131" s="401">
        <f t="shared" si="230"/>
        <v>-2.0957264727659027E-2</v>
      </c>
      <c r="BF131" s="401">
        <f t="shared" si="230"/>
        <v>-0.30471571937855257</v>
      </c>
      <c r="BG131" s="401">
        <f t="shared" si="230"/>
        <v>-0.28640028865988609</v>
      </c>
      <c r="BH131" s="401">
        <f t="shared" si="230"/>
        <v>-0.29719518731663275</v>
      </c>
      <c r="BI131" s="401">
        <f t="shared" si="230"/>
        <v>-0.35475547765857868</v>
      </c>
      <c r="BJ131" s="401">
        <f t="shared" si="230"/>
        <v>-0.24965276950308768</v>
      </c>
      <c r="BL131" s="402">
        <f t="shared" si="224"/>
        <v>-0.15660025090478311</v>
      </c>
      <c r="BN131" s="401">
        <f t="shared" si="233"/>
        <v>-0.27893846071077971</v>
      </c>
      <c r="BO131" s="401">
        <f t="shared" si="233"/>
        <v>-0.26510811082977209</v>
      </c>
      <c r="BP131" s="401">
        <f t="shared" si="233"/>
        <v>-0.19870006608247015</v>
      </c>
      <c r="BQ131" s="401">
        <f t="shared" si="231"/>
        <v>-0.34792141898513179</v>
      </c>
      <c r="BR131" s="401">
        <f t="shared" si="231"/>
        <v>-0.41445152916786437</v>
      </c>
      <c r="BS131" s="401">
        <f t="shared" si="231"/>
        <v>-0.33448511229122752</v>
      </c>
      <c r="BT131" s="401">
        <f t="shared" si="231"/>
        <v>-0.28241861104814953</v>
      </c>
      <c r="BU131" s="401">
        <f t="shared" si="231"/>
        <v>-0.21123556109628527</v>
      </c>
      <c r="BV131" s="401">
        <f t="shared" si="231"/>
        <v>-0.22380820872950116</v>
      </c>
      <c r="BW131" s="401">
        <f t="shared" si="231"/>
        <v>-0.30995264342830531</v>
      </c>
      <c r="BX131" s="401">
        <f t="shared" si="231"/>
        <v>-0.20273611645929346</v>
      </c>
      <c r="BY131" s="401">
        <f t="shared" si="231"/>
        <v>-1.5467462060564353E-3</v>
      </c>
      <c r="CA131" s="402">
        <f t="shared" si="226"/>
        <v>-0.2738474542389282</v>
      </c>
      <c r="CC131" s="401">
        <f t="shared" si="227"/>
        <v>-0.37887546428087504</v>
      </c>
      <c r="CE131" s="403">
        <v>2007700</v>
      </c>
      <c r="CF131" s="361"/>
      <c r="CG131" s="387">
        <f t="shared" si="228"/>
        <v>0.16223309922802878</v>
      </c>
      <c r="CK131" s="404"/>
      <c r="CL131" s="405">
        <v>35123</v>
      </c>
      <c r="CM131" s="406">
        <v>77.599999999999994</v>
      </c>
      <c r="CN131" s="405">
        <v>32986</v>
      </c>
      <c r="CO131" s="406">
        <v>76.900000000000006</v>
      </c>
      <c r="CP131" s="405">
        <v>30612</v>
      </c>
      <c r="CQ131" s="406">
        <v>77.599999999999994</v>
      </c>
      <c r="CR131" s="405">
        <v>35150</v>
      </c>
      <c r="CS131" s="406">
        <v>76.900000000000006</v>
      </c>
      <c r="CT131" s="405">
        <v>42660</v>
      </c>
      <c r="CU131" s="406">
        <v>74.599999999999994</v>
      </c>
      <c r="CV131" s="405">
        <v>37236</v>
      </c>
      <c r="CW131" s="406">
        <v>76.099999999999994</v>
      </c>
      <c r="CX131" s="405">
        <v>37759</v>
      </c>
      <c r="CY131" s="406">
        <v>77.599999999999994</v>
      </c>
      <c r="CZ131" s="405">
        <v>32521</v>
      </c>
      <c r="DA131" s="406">
        <v>79.900000000000006</v>
      </c>
      <c r="DB131" s="405">
        <v>32196</v>
      </c>
      <c r="DC131" s="406">
        <v>82.1</v>
      </c>
      <c r="DD131" s="405">
        <v>34815</v>
      </c>
      <c r="DE131" s="406">
        <v>85.1</v>
      </c>
      <c r="DF131" s="405">
        <v>36588</v>
      </c>
      <c r="DG131" s="406">
        <v>80.599999999999994</v>
      </c>
      <c r="DH131" s="405">
        <v>30245</v>
      </c>
      <c r="DI131" s="406">
        <v>80.599999999999994</v>
      </c>
      <c r="DJ131" s="405">
        <v>30779</v>
      </c>
      <c r="DK131" s="406">
        <v>76.900000000000006</v>
      </c>
      <c r="DL131" s="405">
        <v>26342</v>
      </c>
      <c r="DM131" s="406">
        <v>79.900000000000006</v>
      </c>
      <c r="DN131" s="405">
        <v>28515</v>
      </c>
      <c r="DO131" s="406">
        <v>82.8</v>
      </c>
      <c r="DP131" s="405">
        <v>32566</v>
      </c>
      <c r="DQ131" s="406">
        <v>77.599999999999994</v>
      </c>
      <c r="DR131" s="405">
        <v>45020</v>
      </c>
      <c r="DS131" s="406">
        <v>81.3</v>
      </c>
      <c r="DT131" s="405">
        <v>44050</v>
      </c>
      <c r="DU131" s="406">
        <v>82.1</v>
      </c>
      <c r="DV131" s="405">
        <v>39826</v>
      </c>
      <c r="DW131" s="406">
        <v>83.6</v>
      </c>
      <c r="DX131" s="405">
        <v>25130</v>
      </c>
      <c r="DY131" s="406">
        <v>88.8</v>
      </c>
      <c r="DZ131" s="405">
        <v>24850</v>
      </c>
      <c r="EA131" s="406">
        <v>88.8</v>
      </c>
      <c r="EB131" s="405">
        <v>25762</v>
      </c>
      <c r="EC131" s="406">
        <v>89.6</v>
      </c>
      <c r="ED131" s="405">
        <v>25805</v>
      </c>
      <c r="EE131" s="406">
        <v>88.1</v>
      </c>
      <c r="EF131" s="405">
        <v>24806</v>
      </c>
      <c r="EG131" s="406">
        <v>88.1</v>
      </c>
      <c r="EH131" s="405">
        <v>24993</v>
      </c>
      <c r="EI131" s="406">
        <v>86.6</v>
      </c>
      <c r="EJ131" s="405">
        <v>20788</v>
      </c>
      <c r="EK131" s="406">
        <v>85.8</v>
      </c>
      <c r="EL131" s="405">
        <v>23263</v>
      </c>
      <c r="EM131" s="406">
        <v>84.3</v>
      </c>
      <c r="EN131" s="405">
        <v>23288</v>
      </c>
      <c r="EO131" s="406">
        <v>85.1</v>
      </c>
      <c r="EP131" s="405">
        <v>29766</v>
      </c>
      <c r="EQ131" s="406">
        <v>91.8</v>
      </c>
      <c r="ER131" s="405">
        <v>31994</v>
      </c>
      <c r="ES131" s="406">
        <v>89.6</v>
      </c>
      <c r="ET131" s="405">
        <v>30356</v>
      </c>
      <c r="EU131" s="406">
        <v>88.8</v>
      </c>
      <c r="EV131" s="405">
        <v>19152</v>
      </c>
      <c r="EW131" s="406">
        <v>85.8</v>
      </c>
      <c r="EX131" s="405">
        <v>19940</v>
      </c>
      <c r="EY131" s="406">
        <v>91.8</v>
      </c>
      <c r="EZ131" s="405">
        <v>17777</v>
      </c>
      <c r="FA131" s="406">
        <v>89.6</v>
      </c>
      <c r="FB131" s="405">
        <v>22138</v>
      </c>
      <c r="FC131" s="406">
        <v>94.8</v>
      </c>
      <c r="FD131" s="405">
        <v>26848</v>
      </c>
      <c r="FE131" s="406">
        <v>95.5</v>
      </c>
    </row>
    <row r="132" spans="2:161" ht="15" thickBot="1">
      <c r="F132" s="408">
        <f>SUM(F108:F131)</f>
        <v>550050.21333223337</v>
      </c>
      <c r="G132" s="408">
        <f t="shared" ref="G132:Q132" si="234">SUM(G108:G131)</f>
        <v>465159.86278021475</v>
      </c>
      <c r="H132" s="408">
        <f t="shared" si="234"/>
        <v>385832.87012212491</v>
      </c>
      <c r="I132" s="408">
        <f t="shared" si="234"/>
        <v>435890.82968520036</v>
      </c>
      <c r="J132" s="408">
        <f t="shared" si="234"/>
        <v>568377.93172751612</v>
      </c>
      <c r="K132" s="408">
        <f t="shared" si="234"/>
        <v>524117.7757160163</v>
      </c>
      <c r="L132" s="408">
        <f t="shared" si="234"/>
        <v>452000.07122203335</v>
      </c>
      <c r="M132" s="408">
        <f t="shared" si="234"/>
        <v>323296.59013222926</v>
      </c>
      <c r="N132" s="408">
        <f t="shared" si="234"/>
        <v>280713.33726707631</v>
      </c>
      <c r="O132" s="408">
        <f t="shared" si="234"/>
        <v>343216.08670672326</v>
      </c>
      <c r="P132" s="408">
        <f t="shared" si="234"/>
        <v>380516.62638072908</v>
      </c>
      <c r="Q132" s="408">
        <f t="shared" si="234"/>
        <v>342898.72106301767</v>
      </c>
      <c r="R132" s="361"/>
      <c r="S132" s="408">
        <f>SUM(S108:S131)</f>
        <v>5052070.9161351155</v>
      </c>
      <c r="T132" s="361"/>
      <c r="U132" s="408">
        <f t="shared" ref="U132:AF132" si="235">SUM(U108:U131)</f>
        <v>311086.67171703168</v>
      </c>
      <c r="V132" s="408">
        <f t="shared" si="235"/>
        <v>233452.62675374356</v>
      </c>
      <c r="W132" s="408">
        <f t="shared" si="235"/>
        <v>241879.51234848099</v>
      </c>
      <c r="X132" s="408">
        <f t="shared" si="235"/>
        <v>270131.44361521833</v>
      </c>
      <c r="Y132" s="408">
        <f t="shared" si="235"/>
        <v>358612.16698714049</v>
      </c>
      <c r="Z132" s="408">
        <f t="shared" si="235"/>
        <v>386995.69112591748</v>
      </c>
      <c r="AA132" s="408">
        <f t="shared" si="235"/>
        <v>345332.43831267097</v>
      </c>
      <c r="AB132" s="408">
        <f t="shared" si="235"/>
        <v>223633.25503550129</v>
      </c>
      <c r="AC132" s="408">
        <f t="shared" si="235"/>
        <v>212963.91655053952</v>
      </c>
      <c r="AD132" s="408">
        <f t="shared" si="235"/>
        <v>226933.30392571707</v>
      </c>
      <c r="AE132" s="408">
        <f t="shared" si="235"/>
        <v>239459.718565455</v>
      </c>
      <c r="AF132" s="408">
        <f t="shared" si="235"/>
        <v>253904.01966190041</v>
      </c>
      <c r="AG132" s="361"/>
      <c r="AH132" s="408">
        <f>SUM(AH108:AH131)</f>
        <v>3304384.7645993172</v>
      </c>
      <c r="AI132" s="361"/>
      <c r="AJ132" s="408">
        <f t="shared" ref="AJ132:AU132" si="236">SUM(AJ108:AJ131)</f>
        <v>236721.52025303949</v>
      </c>
      <c r="AK132" s="408">
        <f t="shared" si="236"/>
        <v>192098.24937986751</v>
      </c>
      <c r="AL132" s="408">
        <f t="shared" si="236"/>
        <v>209856.6231062772</v>
      </c>
      <c r="AM132" s="408">
        <f t="shared" si="236"/>
        <v>201351.6849956899</v>
      </c>
      <c r="AN132" s="408">
        <f t="shared" si="236"/>
        <v>274760.95539883041</v>
      </c>
      <c r="AO132" s="408">
        <f t="shared" si="236"/>
        <v>365767.32121805055</v>
      </c>
      <c r="AP132" s="408">
        <f t="shared" si="236"/>
        <v>276013.50033702602</v>
      </c>
      <c r="AQ132" s="408">
        <f t="shared" si="236"/>
        <v>203347.85973666201</v>
      </c>
      <c r="AR132" s="408">
        <f t="shared" si="236"/>
        <v>174198.0597058105</v>
      </c>
      <c r="AS132" s="408">
        <f t="shared" si="236"/>
        <v>174328.43914609394</v>
      </c>
      <c r="AT132" s="408">
        <f t="shared" si="236"/>
        <v>198602.1135462099</v>
      </c>
      <c r="AU132" s="408">
        <f t="shared" si="236"/>
        <v>277694.44345757668</v>
      </c>
      <c r="AV132" s="361"/>
      <c r="AW132" s="408">
        <f>SUM(AW108:AW131)</f>
        <v>2784740.7702811342</v>
      </c>
      <c r="AX132" s="361"/>
      <c r="AY132" s="409">
        <f t="shared" si="232"/>
        <v>-0.43443950356377081</v>
      </c>
      <c r="AZ132" s="409">
        <f t="shared" si="232"/>
        <v>-0.49812388076989239</v>
      </c>
      <c r="BA132" s="409">
        <f t="shared" si="232"/>
        <v>-0.37309770349032056</v>
      </c>
      <c r="BB132" s="409">
        <f t="shared" si="230"/>
        <v>-0.38027729601398857</v>
      </c>
      <c r="BC132" s="409">
        <f t="shared" si="230"/>
        <v>-0.36906036112770585</v>
      </c>
      <c r="BD132" s="409">
        <f t="shared" si="230"/>
        <v>-0.26162456406438678</v>
      </c>
      <c r="BE132" s="409">
        <f t="shared" si="230"/>
        <v>-0.23599030110985239</v>
      </c>
      <c r="BF132" s="409">
        <f t="shared" si="230"/>
        <v>-0.30827215052273016</v>
      </c>
      <c r="BG132" s="409">
        <f t="shared" si="230"/>
        <v>-0.24134735234214619</v>
      </c>
      <c r="BH132" s="409">
        <f t="shared" si="230"/>
        <v>-0.33880341652041895</v>
      </c>
      <c r="BI132" s="409">
        <f t="shared" si="230"/>
        <v>-0.37069840852141484</v>
      </c>
      <c r="BJ132" s="409">
        <f t="shared" si="230"/>
        <v>-0.25953640516717436</v>
      </c>
      <c r="BL132" s="410">
        <f t="shared" si="224"/>
        <v>-0.34593460395698394</v>
      </c>
      <c r="BN132" s="409">
        <f t="shared" si="233"/>
        <v>-0.23904962258118106</v>
      </c>
      <c r="BO132" s="409">
        <f t="shared" si="233"/>
        <v>-0.1771424804634926</v>
      </c>
      <c r="BP132" s="409">
        <f t="shared" si="233"/>
        <v>-0.1323919042637548</v>
      </c>
      <c r="BQ132" s="409">
        <f t="shared" si="231"/>
        <v>-0.2546158925411881</v>
      </c>
      <c r="BR132" s="409">
        <f t="shared" si="231"/>
        <v>-0.23382143526467941</v>
      </c>
      <c r="BS132" s="409">
        <f t="shared" si="231"/>
        <v>-5.4854279762406498E-2</v>
      </c>
      <c r="BT132" s="409">
        <f t="shared" si="231"/>
        <v>-0.20073103561989211</v>
      </c>
      <c r="BU132" s="409">
        <f t="shared" si="231"/>
        <v>-9.0708313017306044E-2</v>
      </c>
      <c r="BV132" s="409">
        <f t="shared" si="231"/>
        <v>-0.18203016488724885</v>
      </c>
      <c r="BW132" s="409">
        <f t="shared" si="231"/>
        <v>-0.23180760104229781</v>
      </c>
      <c r="BX132" s="409">
        <f t="shared" si="231"/>
        <v>-0.17062412527673998</v>
      </c>
      <c r="BY132" s="409">
        <f t="shared" si="231"/>
        <v>9.3698492159973237E-2</v>
      </c>
      <c r="CA132" s="410">
        <f t="shared" si="226"/>
        <v>-0.1572589245312036</v>
      </c>
      <c r="CC132" s="409">
        <f t="shared" si="227"/>
        <v>-0.49514710343390467</v>
      </c>
      <c r="CE132" s="411">
        <f>SUM(CE108:CE131)</f>
        <v>9579119</v>
      </c>
      <c r="CF132" s="361"/>
      <c r="CG132" s="395">
        <f t="shared" si="228"/>
        <v>0.29070948698738724</v>
      </c>
    </row>
    <row r="133" spans="2:161" ht="15" thickBot="1">
      <c r="AY133" s="401"/>
      <c r="AZ133" s="401"/>
      <c r="BA133" s="401"/>
      <c r="BB133" s="401"/>
      <c r="BC133" s="401"/>
      <c r="BD133" s="401"/>
      <c r="BE133" s="401"/>
      <c r="BF133" s="401"/>
      <c r="BG133" s="401"/>
      <c r="BH133" s="401"/>
      <c r="BI133" s="401"/>
      <c r="BJ133" s="401"/>
      <c r="BL133" s="402"/>
      <c r="BN133" s="401"/>
      <c r="BO133" s="401"/>
      <c r="BP133" s="401"/>
      <c r="BQ133" s="401"/>
      <c r="BR133" s="401"/>
      <c r="BS133" s="401"/>
      <c r="BT133" s="401"/>
      <c r="BU133" s="401"/>
      <c r="BV133" s="401"/>
      <c r="BW133" s="401"/>
      <c r="BX133" s="401"/>
      <c r="BY133" s="401"/>
      <c r="CA133" s="402"/>
      <c r="CC133" s="401"/>
      <c r="CE133" s="361"/>
      <c r="CF133" s="361"/>
      <c r="CG133" s="361"/>
    </row>
    <row r="134" spans="2:161" ht="15" thickBot="1">
      <c r="F134" s="408">
        <f>F132+F106+F72+F40</f>
        <v>1654462.9528930376</v>
      </c>
      <c r="G134" s="408">
        <f t="shared" ref="G134:AW134" si="237">G132+G106+G72+G40</f>
        <v>1458712.6515319506</v>
      </c>
      <c r="H134" s="408">
        <f t="shared" si="237"/>
        <v>1302112.4862005622</v>
      </c>
      <c r="I134" s="408">
        <f t="shared" si="237"/>
        <v>1559117.0608778514</v>
      </c>
      <c r="J134" s="408">
        <f t="shared" si="237"/>
        <v>2003366.5318825047</v>
      </c>
      <c r="K134" s="408">
        <f t="shared" si="237"/>
        <v>1869721.795230973</v>
      </c>
      <c r="L134" s="408">
        <f t="shared" si="237"/>
        <v>1724936.8866933032</v>
      </c>
      <c r="M134" s="408">
        <f t="shared" si="237"/>
        <v>1404684.6753052911</v>
      </c>
      <c r="N134" s="408">
        <f t="shared" si="237"/>
        <v>1325849.5145919542</v>
      </c>
      <c r="O134" s="408">
        <f t="shared" si="237"/>
        <v>1586381.3731173582</v>
      </c>
      <c r="P134" s="408">
        <f t="shared" si="237"/>
        <v>1582064.1077856368</v>
      </c>
      <c r="Q134" s="408">
        <f t="shared" si="237"/>
        <v>1306335.9528360637</v>
      </c>
      <c r="S134" s="408">
        <f t="shared" si="237"/>
        <v>18777745.988946486</v>
      </c>
      <c r="U134" s="408">
        <f t="shared" si="237"/>
        <v>1294208.8733301873</v>
      </c>
      <c r="V134" s="408">
        <f t="shared" si="237"/>
        <v>1056515.0888961947</v>
      </c>
      <c r="W134" s="408">
        <f t="shared" si="237"/>
        <v>1059060.063156652</v>
      </c>
      <c r="X134" s="408">
        <f t="shared" si="237"/>
        <v>1142788.9650561095</v>
      </c>
      <c r="Y134" s="408">
        <f t="shared" si="237"/>
        <v>1533133.5350604092</v>
      </c>
      <c r="Z134" s="408">
        <f t="shared" si="237"/>
        <v>1623874.5065770247</v>
      </c>
      <c r="AA134" s="408">
        <f t="shared" si="237"/>
        <v>1370853.4852415998</v>
      </c>
      <c r="AB134" s="408">
        <f t="shared" si="237"/>
        <v>1099478.5308507427</v>
      </c>
      <c r="AC134" s="408">
        <f t="shared" si="237"/>
        <v>1105153.0289733829</v>
      </c>
      <c r="AD134" s="408">
        <f t="shared" si="237"/>
        <v>1202502.5737315128</v>
      </c>
      <c r="AE134" s="408">
        <f t="shared" si="237"/>
        <v>1150005.3556259063</v>
      </c>
      <c r="AF134" s="408">
        <f t="shared" si="237"/>
        <v>1069196.860483838</v>
      </c>
      <c r="AH134" s="408">
        <f t="shared" si="237"/>
        <v>14706770.866983561</v>
      </c>
      <c r="AJ134" s="408">
        <f t="shared" si="237"/>
        <v>1020464.9772646958</v>
      </c>
      <c r="AK134" s="408">
        <f t="shared" si="237"/>
        <v>894921.19695226441</v>
      </c>
      <c r="AL134" s="408">
        <f t="shared" si="237"/>
        <v>966793.99469033931</v>
      </c>
      <c r="AM134" s="408">
        <f t="shared" si="237"/>
        <v>883649.9609275891</v>
      </c>
      <c r="AN134" s="408">
        <f t="shared" si="237"/>
        <v>1399466.029296007</v>
      </c>
      <c r="AO134" s="408">
        <f t="shared" si="237"/>
        <v>1690441.9210255472</v>
      </c>
      <c r="AP134" s="408">
        <f t="shared" si="237"/>
        <v>1283945.3482379767</v>
      </c>
      <c r="AQ134" s="408">
        <f t="shared" si="237"/>
        <v>1133183.6930720774</v>
      </c>
      <c r="AR134" s="408">
        <f t="shared" si="237"/>
        <v>1065479.6503531071</v>
      </c>
      <c r="AS134" s="408">
        <f t="shared" si="237"/>
        <v>1012064.6645013122</v>
      </c>
      <c r="AT134" s="408">
        <f t="shared" si="237"/>
        <v>1123093.0830995131</v>
      </c>
      <c r="AU134" s="408">
        <f t="shared" si="237"/>
        <v>1291985.1174300502</v>
      </c>
      <c r="AW134" s="408">
        <f t="shared" si="237"/>
        <v>13765489.636850478</v>
      </c>
      <c r="AY134" s="409">
        <f t="shared" ref="AY134:BJ134" si="238">(U134-F134)/F134</f>
        <v>-0.21774683980254772</v>
      </c>
      <c r="AZ134" s="409">
        <f t="shared" si="238"/>
        <v>-0.27572089829574392</v>
      </c>
      <c r="BA134" s="409">
        <f t="shared" si="238"/>
        <v>-0.18666008169011078</v>
      </c>
      <c r="BB134" s="409">
        <f t="shared" si="238"/>
        <v>-0.26702811884268068</v>
      </c>
      <c r="BC134" s="409">
        <f t="shared" si="238"/>
        <v>-0.23472139987295851</v>
      </c>
      <c r="BD134" s="409">
        <f t="shared" si="238"/>
        <v>-0.13148870023391795</v>
      </c>
      <c r="BE134" s="409">
        <f t="shared" si="238"/>
        <v>-0.20527325039148522</v>
      </c>
      <c r="BF134" s="409">
        <f t="shared" si="238"/>
        <v>-0.21727733620231568</v>
      </c>
      <c r="BG134" s="409">
        <f t="shared" si="238"/>
        <v>-0.16645666283363481</v>
      </c>
      <c r="BH134" s="409">
        <f t="shared" si="238"/>
        <v>-0.24198393015135752</v>
      </c>
      <c r="BI134" s="409">
        <f t="shared" si="238"/>
        <v>-0.27309813175931852</v>
      </c>
      <c r="BJ134" s="409">
        <f t="shared" si="238"/>
        <v>-0.18152994399135627</v>
      </c>
      <c r="BL134" s="410">
        <f>(AH134-S134)/S134</f>
        <v>-0.21679785871846938</v>
      </c>
      <c r="BN134" s="409">
        <f t="shared" ref="BN134:BY134" si="239">(AJ134-U134)/U134</f>
        <v>-0.21151446393742357</v>
      </c>
      <c r="BO134" s="409">
        <f t="shared" si="239"/>
        <v>-0.15294991395982543</v>
      </c>
      <c r="BP134" s="409">
        <f t="shared" si="239"/>
        <v>-8.712071361779325E-2</v>
      </c>
      <c r="BQ134" s="409">
        <f t="shared" si="239"/>
        <v>-0.22676015612016082</v>
      </c>
      <c r="BR134" s="409">
        <f t="shared" si="239"/>
        <v>-8.7185820874458531E-2</v>
      </c>
      <c r="BS134" s="409">
        <f t="shared" si="239"/>
        <v>4.0992954922877856E-2</v>
      </c>
      <c r="BT134" s="409">
        <f t="shared" si="239"/>
        <v>-6.3397101104722686E-2</v>
      </c>
      <c r="BU134" s="409">
        <f t="shared" si="239"/>
        <v>3.0655589241251145E-2</v>
      </c>
      <c r="BV134" s="409">
        <f t="shared" si="239"/>
        <v>-3.5898538555452192E-2</v>
      </c>
      <c r="BW134" s="409">
        <f t="shared" si="239"/>
        <v>-0.15836798472642633</v>
      </c>
      <c r="BX134" s="409">
        <f t="shared" si="239"/>
        <v>-2.3401867125867257E-2</v>
      </c>
      <c r="BY134" s="409">
        <f t="shared" si="239"/>
        <v>0.20836972608149537</v>
      </c>
      <c r="CA134" s="410">
        <f>(AW134-AH134)/AH134</f>
        <v>-6.400325663917443E-2</v>
      </c>
      <c r="CC134" s="409">
        <f>(AU134-F134)/F134</f>
        <v>-0.21909093511531891</v>
      </c>
      <c r="CE134" s="411">
        <f>CE132+CE106+CE72+CE40</f>
        <v>34844095</v>
      </c>
      <c r="CF134" s="361"/>
      <c r="CG134" s="395">
        <f>AW134/CE134</f>
        <v>0.39505946809209647</v>
      </c>
    </row>
  </sheetData>
  <mergeCells count="3">
    <mergeCell ref="F5:S5"/>
    <mergeCell ref="U5:AH5"/>
    <mergeCell ref="AJ5:AW5"/>
  </mergeCells>
  <conditionalFormatting sqref="CG8:CG134">
    <cfRule type="colorScale" priority="1">
      <colorScale>
        <cfvo type="percentile" val="0"/>
        <cfvo type="percentile" val="40"/>
        <cfvo type="percentile" val="90"/>
        <color rgb="FF00B050"/>
        <color rgb="FFFFC000"/>
        <color rgb="FFFF0000"/>
      </colorScale>
    </cfRule>
  </conditionalFormatting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Explanation</vt:lpstr>
      <vt:lpstr>10. PBO Scenarios</vt:lpstr>
      <vt:lpstr>9. All Regions</vt:lpstr>
      <vt:lpstr>8. Central Region</vt:lpstr>
      <vt:lpstr>7. Eastern Region</vt:lpstr>
      <vt:lpstr>6. Northern Region</vt:lpstr>
      <vt:lpstr>5. Western Region</vt:lpstr>
      <vt:lpstr>4. IRS districts 2016</vt:lpstr>
      <vt:lpstr>3. Malaria Incidence</vt:lpstr>
      <vt:lpstr>2. Insecticide Resistance</vt:lpstr>
      <vt:lpstr>1. RawData-UBOS2014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</dc:creator>
  <cp:lastModifiedBy>Josh Rosenberg</cp:lastModifiedBy>
  <cp:lastPrinted>2016-04-04T09:27:38Z</cp:lastPrinted>
  <dcterms:created xsi:type="dcterms:W3CDTF">2016-03-21T12:21:43Z</dcterms:created>
  <dcterms:modified xsi:type="dcterms:W3CDTF">2016-06-23T18:28:58Z</dcterms:modified>
</cp:coreProperties>
</file>