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filterPrivacy="1" autoCompressPictures="0"/>
  <bookViews>
    <workbookView xWindow="360" yWindow="140" windowWidth="25160" windowHeight="15400" firstSheet="4" activeTab="5"/>
  </bookViews>
  <sheets>
    <sheet name="WORKPLAN UIGE 5YEARS" sheetId="11" r:id="rId1"/>
    <sheet name="LOGFRAME UIGE FY2012" sheetId="1" r:id="rId2"/>
    <sheet name="ACTIVITIES OVERVIEW 5YEARS" sheetId="12" r:id="rId3"/>
    <sheet name="CHRONO UIGE FY2012" sheetId="2" r:id="rId4"/>
    <sheet name="END Budget 2012" sheetId="3" r:id="rId5"/>
    <sheet name="Calculations" sheetId="13" r:id="rId6"/>
  </sheets>
  <externalReferences>
    <externalReference r:id="rId7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3" l="1"/>
  <c r="N31" i="3"/>
  <c r="N43" i="3"/>
  <c r="N64" i="3"/>
  <c r="N65" i="3"/>
  <c r="N66" i="3"/>
  <c r="N67" i="3"/>
  <c r="K14" i="3"/>
  <c r="K31" i="3"/>
  <c r="K43" i="3"/>
  <c r="K64" i="3"/>
  <c r="K65" i="3"/>
  <c r="K66" i="3"/>
  <c r="K67" i="3"/>
  <c r="Q14" i="3"/>
  <c r="Q31" i="3"/>
  <c r="Q43" i="3"/>
  <c r="Q47" i="3"/>
  <c r="Q48" i="3"/>
  <c r="Q49" i="3"/>
  <c r="Q50" i="3"/>
  <c r="Q51" i="3"/>
  <c r="Q52" i="3"/>
  <c r="Q53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O56" i="3"/>
  <c r="J52" i="3"/>
  <c r="M52" i="3"/>
  <c r="P52" i="3"/>
  <c r="O52" i="3"/>
  <c r="J51" i="3"/>
  <c r="M51" i="3"/>
  <c r="P51" i="3"/>
  <c r="O51" i="3"/>
  <c r="M30" i="3"/>
  <c r="Q23" i="3"/>
  <c r="Q13" i="3"/>
  <c r="Q5" i="3"/>
  <c r="Q6" i="3"/>
  <c r="Q7" i="3"/>
  <c r="Q8" i="3"/>
  <c r="Q9" i="3"/>
  <c r="Q10" i="3"/>
  <c r="Q11" i="3"/>
  <c r="Q12" i="3"/>
  <c r="Q15" i="3"/>
  <c r="Q16" i="3"/>
  <c r="Q17" i="3"/>
  <c r="Q18" i="3"/>
  <c r="Q19" i="3"/>
  <c r="Q20" i="3"/>
  <c r="Q21" i="3"/>
  <c r="Q22" i="3"/>
  <c r="Q24" i="3"/>
  <c r="Q25" i="3"/>
  <c r="Q26" i="3"/>
  <c r="Q27" i="3"/>
  <c r="Q28" i="3"/>
  <c r="Q29" i="3"/>
  <c r="Q30" i="3"/>
  <c r="Q32" i="3"/>
  <c r="Q33" i="3"/>
  <c r="Q34" i="3"/>
  <c r="Q35" i="3"/>
  <c r="Q36" i="3"/>
  <c r="Q37" i="3"/>
  <c r="Q38" i="3"/>
  <c r="Q39" i="3"/>
  <c r="Q40" i="3"/>
  <c r="Q41" i="3"/>
  <c r="Q42" i="3"/>
  <c r="Q44" i="3"/>
  <c r="Q45" i="3"/>
  <c r="Q46" i="3"/>
  <c r="Q54" i="3"/>
  <c r="Q4" i="3"/>
  <c r="E23" i="13"/>
  <c r="E22" i="13"/>
  <c r="E24" i="13"/>
  <c r="E5" i="13"/>
  <c r="E6" i="13"/>
  <c r="E7" i="13"/>
  <c r="E10" i="13"/>
  <c r="E11" i="13"/>
  <c r="E12" i="13"/>
  <c r="E13" i="13"/>
  <c r="E14" i="13"/>
  <c r="E15" i="13"/>
  <c r="E16" i="13"/>
  <c r="E4" i="13"/>
  <c r="E17" i="13"/>
  <c r="H27" i="3"/>
  <c r="M27" i="3"/>
  <c r="J56" i="3"/>
  <c r="M56" i="3"/>
  <c r="P56" i="3"/>
  <c r="J57" i="3"/>
  <c r="M57" i="3"/>
  <c r="P57" i="3"/>
  <c r="J58" i="3"/>
  <c r="M58" i="3"/>
  <c r="P58" i="3"/>
  <c r="J59" i="3"/>
  <c r="M59" i="3"/>
  <c r="P59" i="3"/>
  <c r="J60" i="3"/>
  <c r="M60" i="3"/>
  <c r="P60" i="3"/>
  <c r="J61" i="3"/>
  <c r="M61" i="3"/>
  <c r="P61" i="3"/>
  <c r="J62" i="3"/>
  <c r="M62" i="3"/>
  <c r="P62" i="3"/>
  <c r="J63" i="3"/>
  <c r="M63" i="3"/>
  <c r="P63" i="3"/>
  <c r="J55" i="3"/>
  <c r="J64" i="3"/>
  <c r="M55" i="3"/>
  <c r="M64" i="3"/>
  <c r="P64" i="3"/>
  <c r="O57" i="3"/>
  <c r="O58" i="3"/>
  <c r="O59" i="3"/>
  <c r="O60" i="3"/>
  <c r="O61" i="3"/>
  <c r="O62" i="3"/>
  <c r="O63" i="3"/>
  <c r="O64" i="3"/>
  <c r="P55" i="3"/>
  <c r="O55" i="3"/>
  <c r="M48" i="3"/>
  <c r="M49" i="3"/>
  <c r="M50" i="3"/>
  <c r="J47" i="3"/>
  <c r="M47" i="3"/>
  <c r="P47" i="3"/>
  <c r="J48" i="3"/>
  <c r="P48" i="3"/>
  <c r="J49" i="3"/>
  <c r="P49" i="3"/>
  <c r="J50" i="3"/>
  <c r="P50" i="3"/>
  <c r="J45" i="3"/>
  <c r="J46" i="3"/>
  <c r="J53" i="3"/>
  <c r="M45" i="3"/>
  <c r="M46" i="3"/>
  <c r="M53" i="3"/>
  <c r="P53" i="3"/>
  <c r="O47" i="3"/>
  <c r="O48" i="3"/>
  <c r="O49" i="3"/>
  <c r="O50" i="3"/>
  <c r="O53" i="3"/>
  <c r="J30" i="3"/>
  <c r="P30" i="3"/>
  <c r="J16" i="3"/>
  <c r="J17" i="3"/>
  <c r="J18" i="3"/>
  <c r="J19" i="3"/>
  <c r="J20" i="3"/>
  <c r="J21" i="3"/>
  <c r="J22" i="3"/>
  <c r="H24" i="3"/>
  <c r="J24" i="3"/>
  <c r="H25" i="3"/>
  <c r="J25" i="3"/>
  <c r="H26" i="3"/>
  <c r="J26" i="3"/>
  <c r="J27" i="3"/>
  <c r="H28" i="3"/>
  <c r="J28" i="3"/>
  <c r="J29" i="3"/>
  <c r="J31" i="3"/>
  <c r="M16" i="3"/>
  <c r="M17" i="3"/>
  <c r="M18" i="3"/>
  <c r="M19" i="3"/>
  <c r="M20" i="3"/>
  <c r="M21" i="3"/>
  <c r="M22" i="3"/>
  <c r="M24" i="3"/>
  <c r="M25" i="3"/>
  <c r="M26" i="3"/>
  <c r="M28" i="3"/>
  <c r="M29" i="3"/>
  <c r="M31" i="3"/>
  <c r="P31" i="3"/>
  <c r="J33" i="3"/>
  <c r="M33" i="3"/>
  <c r="P33" i="3"/>
  <c r="J34" i="3"/>
  <c r="M34" i="3"/>
  <c r="P34" i="3"/>
  <c r="J35" i="3"/>
  <c r="M35" i="3"/>
  <c r="P35" i="3"/>
  <c r="J36" i="3"/>
  <c r="M36" i="3"/>
  <c r="P36" i="3"/>
  <c r="J37" i="3"/>
  <c r="M37" i="3"/>
  <c r="P37" i="3"/>
  <c r="J38" i="3"/>
  <c r="M38" i="3"/>
  <c r="P38" i="3"/>
  <c r="J39" i="3"/>
  <c r="M39" i="3"/>
  <c r="P39" i="3"/>
  <c r="J40" i="3"/>
  <c r="M40" i="3"/>
  <c r="P40" i="3"/>
  <c r="J41" i="3"/>
  <c r="M41" i="3"/>
  <c r="P41" i="3"/>
  <c r="J42" i="3"/>
  <c r="M42" i="3"/>
  <c r="P42" i="3"/>
  <c r="J43" i="3"/>
  <c r="M43" i="3"/>
  <c r="P43" i="3"/>
  <c r="O34" i="3"/>
  <c r="O35" i="3"/>
  <c r="O36" i="3"/>
  <c r="O37" i="3"/>
  <c r="O38" i="3"/>
  <c r="O39" i="3"/>
  <c r="O40" i="3"/>
  <c r="O41" i="3"/>
  <c r="O42" i="3"/>
  <c r="O43" i="3"/>
  <c r="O33" i="3"/>
  <c r="P17" i="3"/>
  <c r="P18" i="3"/>
  <c r="P19" i="3"/>
  <c r="P20" i="3"/>
  <c r="P21" i="3"/>
  <c r="P22" i="3"/>
  <c r="P24" i="3"/>
  <c r="P25" i="3"/>
  <c r="P26" i="3"/>
  <c r="P27" i="3"/>
  <c r="P28" i="3"/>
  <c r="P29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P16" i="3"/>
  <c r="O16" i="3"/>
  <c r="M5" i="3"/>
  <c r="M6" i="3"/>
  <c r="M7" i="3"/>
  <c r="M8" i="3"/>
  <c r="M9" i="3"/>
  <c r="M10" i="3"/>
  <c r="M11" i="3"/>
  <c r="M12" i="3"/>
  <c r="M13" i="3"/>
  <c r="M4" i="3"/>
  <c r="J5" i="3"/>
  <c r="P5" i="3"/>
  <c r="J6" i="3"/>
  <c r="P6" i="3"/>
  <c r="J7" i="3"/>
  <c r="P7" i="3"/>
  <c r="J8" i="3"/>
  <c r="P8" i="3"/>
  <c r="J9" i="3"/>
  <c r="P9" i="3"/>
  <c r="J10" i="3"/>
  <c r="P10" i="3"/>
  <c r="J11" i="3"/>
  <c r="P11" i="3"/>
  <c r="J12" i="3"/>
  <c r="P12" i="3"/>
  <c r="O5" i="3"/>
  <c r="O6" i="3"/>
  <c r="O7" i="3"/>
  <c r="O8" i="3"/>
  <c r="O9" i="3"/>
  <c r="O10" i="3"/>
  <c r="O11" i="3"/>
  <c r="O12" i="3"/>
  <c r="O13" i="3"/>
  <c r="J4" i="3"/>
  <c r="P4" i="3"/>
  <c r="O4" i="3"/>
  <c r="O46" i="3"/>
  <c r="O45" i="3"/>
  <c r="J14" i="3"/>
  <c r="P46" i="3"/>
  <c r="P45" i="3"/>
  <c r="P14" i="3"/>
  <c r="M14" i="3"/>
  <c r="L65" i="3"/>
  <c r="I65" i="3"/>
  <c r="L66" i="3"/>
  <c r="I66" i="3"/>
  <c r="O65" i="3"/>
  <c r="L67" i="3"/>
  <c r="I67" i="3"/>
  <c r="O66" i="3"/>
  <c r="O67" i="3"/>
</calcChain>
</file>

<file path=xl/sharedStrings.xml><?xml version="1.0" encoding="utf-8"?>
<sst xmlns="http://schemas.openxmlformats.org/spreadsheetml/2006/main" count="1348" uniqueCount="339">
  <si>
    <t>Objectives</t>
  </si>
  <si>
    <t>Activities</t>
  </si>
  <si>
    <t>Outputs</t>
  </si>
  <si>
    <t>Indicators</t>
  </si>
  <si>
    <t>Means of Verification</t>
  </si>
  <si>
    <t>Progress</t>
  </si>
  <si>
    <t>1/ Strengthen and reinforce the technical capacity of MOH health staff in targeted facilities to effectively implement malaria control activities.</t>
  </si>
  <si>
    <t>1) Activity records</t>
  </si>
  <si>
    <t>2) # of health staff trained on Malaria essentials and DD</t>
  </si>
  <si>
    <t>2) Activity records</t>
  </si>
  <si>
    <t xml:space="preserve">1) # of formal lab technician trainings </t>
  </si>
  <si>
    <t xml:space="preserve">2)# of labs that have been assessed </t>
  </si>
  <si>
    <t>3) Supervision checklist from each visit with review of quality control</t>
  </si>
  <si>
    <t xml:space="preserve">4) Provide 2-days on-the-job training for laboratory diagnosis </t>
  </si>
  <si>
    <t xml:space="preserve">4) Lab technicians received on-the-job training in laboratory diagnosis </t>
  </si>
  <si>
    <t>4) Lab supervision checklist from each session of two days with signatures of lab technicians trained</t>
  </si>
  <si>
    <t>5) # of labs that had their reagents stock checked twice</t>
  </si>
  <si>
    <t>5) Activity records</t>
  </si>
  <si>
    <t>1) To complete two supportive visit to all municipalities RMS in order to guide, capacitate and monitor on correct implementation of supervision guideline on quarterly basis</t>
  </si>
  <si>
    <t>1) two supportive visit to the RMS were performed</t>
  </si>
  <si>
    <t>1) # of supportive visits done</t>
  </si>
  <si>
    <t>1) two supportive visits per RMS were done</t>
  </si>
  <si>
    <t>1) Visit report signed by RMS officers</t>
  </si>
  <si>
    <t>2) To visit and monitor the HFs that showed to have gaps in the drugs management according to the RMS supervision visits</t>
  </si>
  <si>
    <t>2) to monitoring visit performed in the USs were main gaps have been found (20% of targeted HFs)</t>
  </si>
  <si>
    <t>2) # of monitoring visits done</t>
  </si>
  <si>
    <t>2) two monitoring visits in 20% of HFs with main gaps were done</t>
  </si>
  <si>
    <t xml:space="preserve">2) Visit report signed by HFs chief </t>
  </si>
  <si>
    <t xml:space="preserve">3) To facilitate RMS to provvide 1-day training on reinforce gaps management at weekest  HFs </t>
  </si>
  <si>
    <t>3) to facilitate MRS to perform reinforcing 1-day training in the weekest HFs</t>
  </si>
  <si>
    <t>3) # of 1-day reinforcing training performed by the RMS</t>
  </si>
  <si>
    <t>3) 40 reinforcing training have been performed at HFs level by RMS supported by Mentor</t>
  </si>
  <si>
    <t>3) Training report</t>
  </si>
  <si>
    <t>4/ Improve the knowledge, attitudes, and practices of the target communities with respect to health seeking behavior, malaria prevention and treatment, AM-LUM as the first-line malaria treatment and danger of malaria in pregnancy</t>
  </si>
  <si>
    <t>1) Carry out health education  presentations delivering key malaria messages at the ANC service during LLINs distribution to pregnant woman</t>
  </si>
  <si>
    <t>1) Health education presentations carried out</t>
  </si>
  <si>
    <t xml:space="preserve">1) # of community health education presentations carried out.  </t>
  </si>
  <si>
    <t xml:space="preserve">1) 115 community health education presentations  </t>
  </si>
  <si>
    <t>2) Distribute IEC materials to community meeting areas and health facilities</t>
  </si>
  <si>
    <t xml:space="preserve">2)  HFs and community centers  supplied with IEC materials </t>
  </si>
  <si>
    <t>2) # of HFs and community centers supplied</t>
  </si>
  <si>
    <t>2) Supervision kit index &amp; IEC session activity records</t>
  </si>
  <si>
    <t>5/ Increase availability and accessibility to malaria services</t>
  </si>
  <si>
    <t>3) Positive trend to all the evaluation indicators</t>
  </si>
  <si>
    <t>3) Reports produced</t>
  </si>
  <si>
    <t>6) Logistics guides and staff timesheet</t>
  </si>
  <si>
    <t>7) Analyze supervision data and plan programming accordingly</t>
  </si>
  <si>
    <t>7) Improved knowledge of malaria case management quality in the province</t>
  </si>
  <si>
    <t>7) Positive trends  on suspected-confermated-treated proportion</t>
  </si>
  <si>
    <t>7) One presentation produced</t>
  </si>
  <si>
    <t>7) Analysis presented to partners</t>
  </si>
  <si>
    <t xml:space="preserve">8) Conduct an evaluation of the quality of lab diagnosis in the province </t>
  </si>
  <si>
    <t>8) Improved knowledge of quality of laboratory diagnosis and guidance for interventions</t>
  </si>
  <si>
    <t xml:space="preserve">8) Positive trend on QC Coherence  </t>
  </si>
  <si>
    <t>8) One presentation produced</t>
  </si>
  <si>
    <t>8) Analysis presented to partners</t>
  </si>
  <si>
    <t>9) master quarterly on RMS training, supervision and budget plan has been produced</t>
  </si>
  <si>
    <t>9) The targeted two municipalities have produced the master plans</t>
  </si>
  <si>
    <t>9) master plan presented at quarterly</t>
  </si>
  <si>
    <t>9) Analisis presented to partners</t>
  </si>
  <si>
    <t xml:space="preserve">10)DPS in produced jointly with Mentor a quarterly master plan on training and supervision </t>
  </si>
  <si>
    <t>10) DPS produced two training and two supervision quarterly plans</t>
  </si>
  <si>
    <t>10) master plan analisis by Mentor &amp; DPS presented to partners</t>
  </si>
  <si>
    <t>ACTIVITIES OVERVIEW</t>
  </si>
  <si>
    <t xml:space="preserve">ACTIVITIES </t>
  </si>
  <si>
    <t>Target</t>
  </si>
  <si>
    <t># HR</t>
  </si>
  <si>
    <t># Days</t>
  </si>
  <si>
    <t># Training</t>
  </si>
  <si>
    <t>WS</t>
  </si>
  <si>
    <t>TOT malaria</t>
  </si>
  <si>
    <t>TRAINING Nurses/doctors</t>
  </si>
  <si>
    <t>nurses (including HFs chief)</t>
  </si>
  <si>
    <t>Training HFs gaps</t>
  </si>
  <si>
    <t>LAB training</t>
  </si>
  <si>
    <t>Lab tech</t>
  </si>
  <si>
    <t>Lab OJT</t>
  </si>
  <si>
    <t xml:space="preserve">HFs </t>
  </si>
  <si>
    <t>DPS master plan training/ supervision coaching and monitor</t>
  </si>
  <si>
    <t>DPS</t>
  </si>
  <si>
    <t>RMS master plan training/supervision coaching and monitor</t>
  </si>
  <si>
    <t>RMS</t>
  </si>
  <si>
    <t>Target two municipalities coaching to budget plan and HIMS deep monitoring</t>
  </si>
  <si>
    <t>Donor categories</t>
  </si>
  <si>
    <t>Donor code</t>
  </si>
  <si>
    <t>Line</t>
  </si>
  <si>
    <t>Description</t>
  </si>
  <si>
    <t>Chart of Account code</t>
  </si>
  <si>
    <t>Accounts code</t>
  </si>
  <si>
    <t>Type of unit</t>
  </si>
  <si>
    <t>Unit cost</t>
  </si>
  <si>
    <t>Total</t>
  </si>
  <si>
    <t>Number of units</t>
  </si>
  <si>
    <t>01</t>
  </si>
  <si>
    <t>1. INTERNATIONAL FIELD TEAM</t>
  </si>
  <si>
    <t>Personnel</t>
  </si>
  <si>
    <t>Month</t>
  </si>
  <si>
    <t>Fringe benefits</t>
  </si>
  <si>
    <t>In Country Living Allowance (ICLA)</t>
  </si>
  <si>
    <t>International Per Diem</t>
  </si>
  <si>
    <t>Days</t>
  </si>
  <si>
    <t>Medical insurance</t>
  </si>
  <si>
    <t>Travel</t>
  </si>
  <si>
    <t>Visas / work permits</t>
  </si>
  <si>
    <t>Expat</t>
  </si>
  <si>
    <t>Relocation Allowance</t>
  </si>
  <si>
    <t>Lumpsum</t>
  </si>
  <si>
    <t>Vaccinations and malaria prophylaxis</t>
  </si>
  <si>
    <t>Other</t>
  </si>
  <si>
    <t>1. Sub-total</t>
  </si>
  <si>
    <t>02</t>
  </si>
  <si>
    <t>2. NATIONAL FIELD TEAM</t>
  </si>
  <si>
    <t>3 Guards, 100%</t>
  </si>
  <si>
    <t xml:space="preserve">Payroll taxes &amp; social security (INSS) </t>
  </si>
  <si>
    <t>Personnel benefits- Christmas Bonus</t>
  </si>
  <si>
    <t>Personnel benefits - Holiday Bonus</t>
  </si>
  <si>
    <t>Personnel benefits - Severance National staff</t>
  </si>
  <si>
    <t>Personnel benefits - Staff insurance</t>
  </si>
  <si>
    <t>Supplies</t>
  </si>
  <si>
    <t>Daily workers</t>
  </si>
  <si>
    <t>Training - capacity building</t>
  </si>
  <si>
    <t>2. Sub-total</t>
  </si>
  <si>
    <t>03</t>
  </si>
  <si>
    <t>3. OPERATIONAL EQUIPMENT &amp; RUNNING COSTS</t>
  </si>
  <si>
    <t>Office running costs (utilities and maintenance)</t>
  </si>
  <si>
    <t>Office supplies, printing &amp; copying</t>
  </si>
  <si>
    <t>Communication equipment</t>
  </si>
  <si>
    <t>Communications running costs (telephone, sat phone, internet, courrier)</t>
  </si>
  <si>
    <t>Equipment</t>
  </si>
  <si>
    <t>Computers, software, accessories, licences &amp; maintenance</t>
  </si>
  <si>
    <t>Generator fuel</t>
  </si>
  <si>
    <t>Bank charges</t>
  </si>
  <si>
    <t xml:space="preserve">Audit fees </t>
  </si>
  <si>
    <t>3. Sub-total</t>
  </si>
  <si>
    <t>04</t>
  </si>
  <si>
    <t>IRS - Spraying kits &amp; clothing</t>
  </si>
  <si>
    <t>Laboratory equipment: Microscopes, analysers &amp; other</t>
  </si>
  <si>
    <t>Logistical supplies - malaria control campaigns</t>
  </si>
  <si>
    <t>Logistical supplies - other</t>
  </si>
  <si>
    <t>4. Sub-total</t>
  </si>
  <si>
    <t>05</t>
  </si>
  <si>
    <t>5. TRANSPORT - FLIGHTS - FREIGHT - STORAGE</t>
  </si>
  <si>
    <t>International freight, insurance &amp; clearance</t>
  </si>
  <si>
    <t>Local transport</t>
  </si>
  <si>
    <t>Warehouse rent and maintenance</t>
  </si>
  <si>
    <t>International flights</t>
  </si>
  <si>
    <t>Flights</t>
  </si>
  <si>
    <t>National flights - Provincial travel</t>
  </si>
  <si>
    <t>5. Sub-total</t>
  </si>
  <si>
    <t>Subtotal Programme Direct Costs</t>
  </si>
  <si>
    <t>Lunch</t>
  </si>
  <si>
    <t>NA</t>
  </si>
  <si>
    <t>April 2012</t>
  </si>
  <si>
    <t>May 2012</t>
  </si>
  <si>
    <t>June 2012</t>
  </si>
  <si>
    <t>July 2012</t>
  </si>
  <si>
    <t>August 2012</t>
  </si>
  <si>
    <t>September 2012</t>
  </si>
  <si>
    <t>x</t>
  </si>
  <si>
    <t>2/ Improve the operational capacity of laboratory services for malaria through quality assurance (QA).</t>
  </si>
  <si>
    <t>3/ Strengthen the provincial Health Management Information System (HMIS) and Pharmaceutical System.</t>
  </si>
  <si>
    <t>2/ Improve the operational capacity of laboratory services for malaria through quality control QC</t>
  </si>
  <si>
    <t xml:space="preserve">3/ Strengthen the provincial and Municipal Pharmaceutical </t>
  </si>
  <si>
    <t>LAB CQ/supervision</t>
  </si>
  <si>
    <t>LAB. Assessment (indipendent)</t>
  </si>
  <si>
    <t>lab tech</t>
  </si>
  <si>
    <t>RMS supervison HFs</t>
  </si>
  <si>
    <t>40HFs</t>
  </si>
  <si>
    <t>Y2012</t>
  </si>
  <si>
    <t>Y2013</t>
  </si>
  <si>
    <t>Y2014</t>
  </si>
  <si>
    <t>Y2015</t>
  </si>
  <si>
    <t>Y2016</t>
  </si>
  <si>
    <t>Key Activities by QUARTERS</t>
  </si>
  <si>
    <t>Q2</t>
  </si>
  <si>
    <t>Q3</t>
  </si>
  <si>
    <t>Q4</t>
  </si>
  <si>
    <t>Q1</t>
  </si>
  <si>
    <t>ACTIVITIES OVERVIEW FY2012</t>
  </si>
  <si>
    <t>EOPS (PY2012)</t>
  </si>
  <si>
    <t>Benchmark progress to be established by end of 2012</t>
  </si>
  <si>
    <t>2) Complete  assesment of the labs in the province</t>
  </si>
  <si>
    <t>4.1)  # of laboratories who received on-the-job training in laboratory diagnosis 4.2) # of lab tech received OJT</t>
  </si>
  <si>
    <t>5) the labs having their reagents check twice</t>
  </si>
  <si>
    <t>9) Accompaining two targeted municipality in producing master plan on Training &amp; Supervision</t>
  </si>
  <si>
    <t>3) Provide quality control of microscopy at individual health facilities labs, twice</t>
  </si>
  <si>
    <t>5) To check and report reagents/consumables gaps in all provincial labs twice</t>
  </si>
  <si>
    <t>1) Provide initial 4-days TOT to Municipal Malaria Focal point, ANC, EDs  and Public Health officers on Malaria Essential and Differencial Diagnosis</t>
  </si>
  <si>
    <t>1) 64 Municipal officers with Basic Package malaria in NMCP guidelines for correct and appropriate management of cases of malaria, differential diagnosis</t>
  </si>
  <si>
    <t>1) # of initial trainings planned  4-day training as TOT at provincial level for 64 officers</t>
  </si>
  <si>
    <t>1) 64 officers trained as trainers  that will organise trainings in the  municipalities</t>
  </si>
  <si>
    <t>2) Support and organise 2-days training with capacitated Municipal officers to 200 Municipal Nurses/Chiefs/doctors on Malaria Essential and differencial diagnosis</t>
  </si>
  <si>
    <t>2) 200 HWs received Basic package malaria in NMCP guidelines for correct and appropriate management of cases of malaria, differential diagnosis</t>
  </si>
  <si>
    <t>2)  200 health workers who received 2-day training</t>
  </si>
  <si>
    <t>1) Provide one 10-days formal training for 15 Lab technicians of all laboratories in the municipalities</t>
  </si>
  <si>
    <t>1) 15 Lab technicians with standardized training in confirmatory diagnosis of malaria with both RDT and microscopy</t>
  </si>
  <si>
    <t>1) one tem-days formal trainings of 15 lab technicians each</t>
  </si>
  <si>
    <t>2) 25 labs will be assess according to the lab. Assessment guideline</t>
  </si>
  <si>
    <t>2) 25 labs had the assessment done</t>
  </si>
  <si>
    <r>
      <t>3)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Provide quality control of microscopy at individual health facilities labs, twice</t>
    </r>
  </si>
  <si>
    <r>
      <t>3)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Microscopy quality control checks conducted</t>
    </r>
  </si>
  <si>
    <r>
      <t>3)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 xml:space="preserve"># of microscopy quality control checks conducted </t>
    </r>
  </si>
  <si>
    <t>3) 500 control slides collected  (25 labs  * 2 technical coaching visits * 10 slides collected per visit)</t>
  </si>
  <si>
    <t>4) 50 lab technicians </t>
  </si>
  <si>
    <t>5) 25 labs reagents stock checked twice</t>
  </si>
  <si>
    <t xml:space="preserve">2) 28 HFs with ANC service were supplied with IEC materials </t>
  </si>
  <si>
    <t>1) To perform one supervision visit to assess the Health System 200 HFs</t>
  </si>
  <si>
    <t>1) 200 HFs have been supervised and supervision guideline filed</t>
  </si>
  <si>
    <t>1) # of HFs that have been supervised</t>
  </si>
  <si>
    <t>1)200 HFs have been monitored and assess</t>
  </si>
  <si>
    <t>1)guideline supervision filled</t>
  </si>
  <si>
    <t>2) Provides a one-day workshop on project presentation and planning for the 4 DPS provincial coordinators (Public Health, Essential Drugs, Malaria, ANC)  and to 64 RMS municipals coordinators (Public Health, EDs, ANC, malaria focal point).</t>
  </si>
  <si>
    <t xml:space="preserve">2) 4 DPS and 64 officers of the RMS partecipate to the WS
</t>
  </si>
  <si>
    <t xml:space="preserve"> 2)# DPS and official RMS will partecipate to plan activities and be aware of the administratives requirements  for implementations.
</t>
  </si>
  <si>
    <t>2) 64 DPS and RMS officers partecipated to the WS and make a master plan of Municipal training and supervising activities</t>
  </si>
  <si>
    <t>2) Report of activity</t>
  </si>
  <si>
    <t>3) Assist and closely monitor DPS services to ensure quality service delivery, data collection and reporting according to the master plan on Supervision and capacitation and budget operational master plan</t>
  </si>
  <si>
    <t>3) analisis and evaluation of DPS performances on malaria planed activities</t>
  </si>
  <si>
    <t>3) N. Supervision round on planed activity</t>
  </si>
  <si>
    <t>4) Assist and closely monitor RMS services to ensure quality service delivery, data collection and reporting according to the master plan on Supervision and capacitation</t>
  </si>
  <si>
    <t>4) analisis and evaluation of RMS performances on malaria planed activities</t>
  </si>
  <si>
    <t>4) N. Supervision round on planed activity; Coartem and TDR out of stoack; capacity to provide LLIBNs at antenatal-care service</t>
  </si>
  <si>
    <t>4) Positive trend to all the evaluation indicators</t>
  </si>
  <si>
    <t>4) Reports produced</t>
  </si>
  <si>
    <t xml:space="preserve">5) Participate and reinforce the Monthly malaria meetings in datas presentation and statistics </t>
  </si>
  <si>
    <t>5) 12 working sessions on Malaria datas and statistics realised with DPS</t>
  </si>
  <si>
    <t>5) # of monthly meetings attended</t>
  </si>
  <si>
    <t>5) 12 montlhy meetings and presentations realized</t>
  </si>
  <si>
    <t>5) Monthly presentation and DPS statistics plus meetings notes</t>
  </si>
  <si>
    <t>6) Provide support at DPS level in reinforcing EDs team and ACT distribution</t>
  </si>
  <si>
    <t>6) Respond positively at 50% DPS request for ACT &amp;EDs distribution within Uige Munimicipality and management, and disponibilize 1 Mentor supervisor once per  week at DPS warehouse</t>
  </si>
  <si>
    <t>6) # of DPS request received and answered positively and Nbre of days Mentor staff worked at DPS warehouse</t>
  </si>
  <si>
    <t xml:space="preserve">6) 50% of DPS request attented </t>
  </si>
  <si>
    <t>10) Accompaining DPS in producing a master plan on training and supervision and operational budeget plan every three months</t>
  </si>
  <si>
    <t>1 Mentor-DPS-RMS supervision</t>
  </si>
  <si>
    <t>200HFs</t>
  </si>
  <si>
    <t>1DPS+2 RMS</t>
  </si>
  <si>
    <t>1x100</t>
  </si>
  <si>
    <t>64 MRS and 4 DPS</t>
  </si>
  <si>
    <t xml:space="preserve">64 MRS </t>
  </si>
  <si>
    <t>25x2</t>
  </si>
  <si>
    <r>
      <t>HFs monitoring supervision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20%</t>
    </r>
  </si>
  <si>
    <t>200x2</t>
  </si>
  <si>
    <t>The MENTOR Initiative- Logical Framework UIGE FY2012</t>
  </si>
  <si>
    <t>HFs monitoring supervision 20%</t>
  </si>
  <si>
    <t>October 2012</t>
  </si>
  <si>
    <t>November 2012</t>
  </si>
  <si>
    <t>December 2012</t>
  </si>
  <si>
    <t>January 2013</t>
  </si>
  <si>
    <t>February 2013</t>
  </si>
  <si>
    <t>March 2013</t>
  </si>
  <si>
    <t xml:space="preserve">                      UIGE Work Plan Matrix April 2012 / March 2016</t>
  </si>
  <si>
    <t>Programme Coordinator 100%</t>
  </si>
  <si>
    <t>HQ Technical Support</t>
  </si>
  <si>
    <t>Logistician/Administrator base 100%</t>
  </si>
  <si>
    <t>Generator purchase</t>
  </si>
  <si>
    <t>Chronological framework  UIGE Province FY2012</t>
  </si>
  <si>
    <t xml:space="preserve">Office rent </t>
  </si>
  <si>
    <t>Technical Support</t>
  </si>
  <si>
    <t>ZAIRE</t>
  </si>
  <si>
    <t>UIGE</t>
  </si>
  <si>
    <t>Day</t>
  </si>
  <si>
    <t>month</t>
  </si>
  <si>
    <t xml:space="preserve">Vehicle insurance and taxes </t>
  </si>
  <si>
    <t>Vehicle maintenance, spare parts and repair (1 vehicle)</t>
  </si>
  <si>
    <t>Vehicle fuel (1 vehicles)</t>
  </si>
  <si>
    <t>Coffee Break</t>
  </si>
  <si>
    <t>day</t>
  </si>
  <si>
    <t>Visibility supplies (posters, pamphlets, shirts)</t>
  </si>
  <si>
    <t>Vehicle Rent (2500/month @40% of grant)</t>
  </si>
  <si>
    <t>Project Manager (50% each province)</t>
  </si>
  <si>
    <t>Technical Supervisors - MDA Campaign (1 per province)</t>
  </si>
  <si>
    <t>Technical Supervisors - HF Training/Supply (1 per province)</t>
  </si>
  <si>
    <t>Staff accommodation: rent, per diems travel</t>
  </si>
  <si>
    <t>Indirect programme costs 15%</t>
  </si>
  <si>
    <t xml:space="preserve">Items </t>
  </si>
  <si>
    <t>Nº of Persons</t>
  </si>
  <si>
    <t>USD</t>
  </si>
  <si>
    <t>No of Days</t>
  </si>
  <si>
    <t>Costs</t>
  </si>
  <si>
    <t>Per Diem Participants</t>
  </si>
  <si>
    <t>Participants overland transport subsidy</t>
  </si>
  <si>
    <t>Participants air transport subsidy</t>
  </si>
  <si>
    <t>Facilitation subsidy</t>
  </si>
  <si>
    <t>Facilitator  Transport Subsidy</t>
  </si>
  <si>
    <t>Per Diem Facilitator</t>
  </si>
  <si>
    <t>Didactic Material</t>
  </si>
  <si>
    <t>Room Rental</t>
  </si>
  <si>
    <t>Support Staff</t>
  </si>
  <si>
    <t xml:space="preserve">Fuel for car supporting </t>
  </si>
  <si>
    <t>Participants local transport subsidy</t>
  </si>
  <si>
    <t xml:space="preserve">Regional Shareholder Coordination Meeting </t>
  </si>
  <si>
    <t>Routine Monitoring and Supervision (of all malaria control activities) - Quarterly Provincial to Municipal</t>
  </si>
  <si>
    <t>No of HFs</t>
  </si>
  <si>
    <t>Per Diem (1 MENTOR, 1 MoH) Uige</t>
  </si>
  <si>
    <t>Per Diem (1 MENTOR, 1 MoH) Zaire</t>
  </si>
  <si>
    <t>1A</t>
  </si>
  <si>
    <t>1B</t>
  </si>
  <si>
    <t>1C</t>
  </si>
  <si>
    <t>1D</t>
  </si>
  <si>
    <t>1E</t>
  </si>
  <si>
    <t xml:space="preserve">Drivers/Mecanician </t>
  </si>
  <si>
    <t>Driver (50% each province)</t>
  </si>
  <si>
    <t>Administrator/Finance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</si>
  <si>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</si>
  <si>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</si>
  <si>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</si>
  <si>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</si>
  <si>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</si>
  <si>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</si>
  <si>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</si>
  <si>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</si>
  <si>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</si>
  <si>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</si>
  <si>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4. PROGRAMME Costs</t>
  </si>
  <si>
    <t>Stakeholder Quarterly meeting</t>
  </si>
  <si>
    <t>3A</t>
  </si>
  <si>
    <t>3B</t>
  </si>
  <si>
    <t>3C</t>
  </si>
  <si>
    <t>3D</t>
  </si>
  <si>
    <t>3E</t>
  </si>
  <si>
    <t>3F</t>
  </si>
  <si>
    <t>3G</t>
  </si>
  <si>
    <t>3H</t>
  </si>
  <si>
    <t>5A</t>
  </si>
  <si>
    <t>5B</t>
  </si>
  <si>
    <t>5C</t>
  </si>
  <si>
    <t>5D</t>
  </si>
  <si>
    <t>5E</t>
  </si>
  <si>
    <t>5F</t>
  </si>
  <si>
    <t>Local travel/per diem/Lodging - national staff (50 HFs Zaire, 60 Uige)</t>
  </si>
  <si>
    <t>Local travel/per diem - local collaborators  (50 HFs Zaire, 60 Uige)</t>
  </si>
  <si>
    <t>4A</t>
  </si>
  <si>
    <t>4B</t>
  </si>
  <si>
    <t>4C</t>
  </si>
  <si>
    <t>5G</t>
  </si>
  <si>
    <t>Anticipated Other Contribution</t>
  </si>
  <si>
    <t>Anticipated other Contribution</t>
  </si>
  <si>
    <t>Total other contr.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</si>
</sst>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\ _€_-;\-* #,##0.0\ _€_-;_-* &quot;-&quot;??\ _€_-;_-@_-"/>
    <numFmt numFmtId="165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Garamond"/>
      <family val="1"/>
    </font>
    <font>
      <sz val="12"/>
      <name val="Garamond"/>
      <family val="1"/>
    </font>
    <font>
      <sz val="10"/>
      <color theme="1"/>
      <name val="Garamond"/>
      <family val="1"/>
    </font>
    <font>
      <sz val="10"/>
      <color theme="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name val="Arial"/>
      <family val="2"/>
    </font>
    <font>
      <b/>
      <sz val="9"/>
      <color indexed="8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</cellStyleXfs>
  <cellXfs count="530">
    <xf numFmtId="0" fontId="0" fillId="0" borderId="0" xfId="0"/>
    <xf numFmtId="0" fontId="2" fillId="0" borderId="0" xfId="0" applyFont="1" applyAlignment="1">
      <alignment vertical="center"/>
    </xf>
    <xf numFmtId="49" fontId="6" fillId="3" borderId="10" xfId="0" applyNumberFormat="1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5" fillId="3" borderId="10" xfId="2" applyFont="1" applyFill="1" applyBorder="1" applyAlignment="1" applyProtection="1">
      <alignment horizontal="left" vertical="top"/>
      <protection locked="0"/>
    </xf>
    <xf numFmtId="1" fontId="5" fillId="3" borderId="10" xfId="2" applyNumberFormat="1" applyFont="1" applyFill="1" applyBorder="1" applyAlignment="1" applyProtection="1">
      <alignment horizontal="left" vertical="top"/>
      <protection locked="0"/>
    </xf>
    <xf numFmtId="0" fontId="6" fillId="3" borderId="10" xfId="0" applyFont="1" applyFill="1" applyBorder="1"/>
    <xf numFmtId="0" fontId="6" fillId="3" borderId="18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49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8" fillId="0" borderId="10" xfId="2" applyNumberFormat="1" applyFont="1" applyBorder="1" applyAlignment="1" applyProtection="1">
      <alignment horizontal="left" vertical="top"/>
      <protection locked="0"/>
    </xf>
    <xf numFmtId="0" fontId="8" fillId="0" borderId="10" xfId="2" applyNumberFormat="1" applyFont="1" applyBorder="1" applyAlignment="1" applyProtection="1">
      <alignment horizontal="center" vertical="top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165" fontId="6" fillId="0" borderId="17" xfId="1" applyNumberFormat="1" applyFont="1" applyBorder="1" applyAlignment="1">
      <alignment horizontal="center"/>
    </xf>
    <xf numFmtId="165" fontId="6" fillId="0" borderId="16" xfId="1" applyNumberFormat="1" applyFont="1" applyBorder="1" applyAlignment="1">
      <alignment horizontal="center"/>
    </xf>
    <xf numFmtId="0" fontId="8" fillId="4" borderId="10" xfId="2" applyNumberFormat="1" applyFont="1" applyFill="1" applyBorder="1" applyAlignment="1" applyProtection="1">
      <alignment horizontal="left" vertical="top"/>
      <protection locked="0"/>
    </xf>
    <xf numFmtId="0" fontId="8" fillId="4" borderId="10" xfId="2" applyNumberFormat="1" applyFont="1" applyFill="1" applyBorder="1" applyAlignment="1" applyProtection="1">
      <alignment horizontal="center" vertical="top"/>
      <protection locked="0"/>
    </xf>
    <xf numFmtId="0" fontId="6" fillId="4" borderId="10" xfId="0" applyNumberFormat="1" applyFont="1" applyFill="1" applyBorder="1" applyAlignment="1">
      <alignment horizontal="center"/>
    </xf>
    <xf numFmtId="0" fontId="6" fillId="4" borderId="18" xfId="0" applyNumberFormat="1" applyFont="1" applyFill="1" applyBorder="1" applyAlignment="1">
      <alignment horizontal="center"/>
    </xf>
    <xf numFmtId="165" fontId="6" fillId="4" borderId="17" xfId="1" applyNumberFormat="1" applyFont="1" applyFill="1" applyBorder="1" applyAlignment="1">
      <alignment horizontal="center"/>
    </xf>
    <xf numFmtId="165" fontId="6" fillId="4" borderId="16" xfId="1" applyNumberFormat="1" applyFont="1" applyFill="1" applyBorder="1" applyAlignment="1">
      <alignment horizontal="center"/>
    </xf>
    <xf numFmtId="165" fontId="6" fillId="0" borderId="17" xfId="1" applyNumberFormat="1" applyFont="1" applyFill="1" applyBorder="1" applyAlignment="1">
      <alignment horizontal="center"/>
    </xf>
    <xf numFmtId="0" fontId="0" fillId="4" borderId="0" xfId="0" applyFill="1"/>
    <xf numFmtId="0" fontId="9" fillId="4" borderId="18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left"/>
    </xf>
    <xf numFmtId="0" fontId="6" fillId="4" borderId="10" xfId="0" applyNumberFormat="1" applyFont="1" applyFill="1" applyBorder="1" applyAlignment="1">
      <alignment horizontal="left"/>
    </xf>
    <xf numFmtId="165" fontId="6" fillId="0" borderId="16" xfId="1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8" fillId="0" borderId="10" xfId="2" applyNumberFormat="1" applyFont="1" applyFill="1" applyBorder="1" applyAlignment="1" applyProtection="1">
      <alignment horizontal="left" vertical="top"/>
      <protection locked="0"/>
    </xf>
    <xf numFmtId="0" fontId="8" fillId="0" borderId="10" xfId="2" applyNumberFormat="1" applyFont="1" applyFill="1" applyBorder="1" applyAlignment="1" applyProtection="1">
      <alignment horizontal="center" vertical="top"/>
      <protection locked="0"/>
    </xf>
    <xf numFmtId="0" fontId="6" fillId="0" borderId="1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165" fontId="6" fillId="5" borderId="16" xfId="1" applyNumberFormat="1" applyFont="1" applyFill="1" applyBorder="1" applyAlignment="1">
      <alignment horizontal="center"/>
    </xf>
    <xf numFmtId="165" fontId="7" fillId="5" borderId="17" xfId="1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left"/>
    </xf>
    <xf numFmtId="0" fontId="5" fillId="3" borderId="10" xfId="2" applyNumberFormat="1" applyFont="1" applyFill="1" applyBorder="1" applyAlignment="1" applyProtection="1">
      <alignment horizontal="left" vertical="top"/>
      <protection locked="0"/>
    </xf>
    <xf numFmtId="0" fontId="5" fillId="3" borderId="10" xfId="2" applyNumberFormat="1" applyFont="1" applyFill="1" applyBorder="1" applyAlignment="1" applyProtection="1">
      <alignment horizontal="center" vertical="top"/>
      <protection locked="0"/>
    </xf>
    <xf numFmtId="0" fontId="6" fillId="3" borderId="10" xfId="0" applyNumberFormat="1" applyFont="1" applyFill="1" applyBorder="1" applyAlignment="1">
      <alignment horizontal="center"/>
    </xf>
    <xf numFmtId="0" fontId="6" fillId="3" borderId="18" xfId="0" applyNumberFormat="1" applyFont="1" applyFill="1" applyBorder="1" applyAlignment="1">
      <alignment horizontal="center"/>
    </xf>
    <xf numFmtId="165" fontId="6" fillId="3" borderId="16" xfId="1" applyNumberFormat="1" applyFont="1" applyFill="1" applyBorder="1" applyAlignment="1">
      <alignment horizontal="center"/>
    </xf>
    <xf numFmtId="165" fontId="6" fillId="3" borderId="17" xfId="1" applyNumberFormat="1" applyFont="1" applyFill="1" applyBorder="1" applyAlignment="1">
      <alignment horizontal="center"/>
    </xf>
    <xf numFmtId="0" fontId="9" fillId="0" borderId="10" xfId="2" applyNumberFormat="1" applyFont="1" applyBorder="1" applyAlignment="1" applyProtection="1">
      <alignment horizontal="left" vertical="top"/>
      <protection locked="0"/>
    </xf>
    <xf numFmtId="1" fontId="6" fillId="0" borderId="18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8" fillId="3" borderId="10" xfId="2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12" fillId="4" borderId="30" xfId="0" applyFont="1" applyFill="1" applyBorder="1"/>
    <xf numFmtId="0" fontId="11" fillId="4" borderId="31" xfId="0" applyFont="1" applyFill="1" applyBorder="1"/>
    <xf numFmtId="0" fontId="11" fillId="4" borderId="32" xfId="0" applyFont="1" applyFill="1" applyBorder="1"/>
    <xf numFmtId="0" fontId="13" fillId="4" borderId="43" xfId="0" applyFont="1" applyFill="1" applyBorder="1" applyAlignment="1">
      <alignment vertical="top" wrapText="1"/>
    </xf>
    <xf numFmtId="0" fontId="14" fillId="4" borderId="29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3" fillId="0" borderId="44" xfId="0" applyFont="1" applyBorder="1" applyAlignment="1">
      <alignment vertical="top" wrapText="1"/>
    </xf>
    <xf numFmtId="0" fontId="13" fillId="0" borderId="21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45" xfId="0" applyFont="1" applyBorder="1" applyAlignment="1">
      <alignment vertical="top" wrapText="1"/>
    </xf>
    <xf numFmtId="0" fontId="14" fillId="4" borderId="3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6" borderId="7" xfId="0" applyFont="1" applyFill="1" applyBorder="1" applyAlignment="1" applyProtection="1">
      <alignment horizontal="center" wrapText="1"/>
    </xf>
    <xf numFmtId="0" fontId="14" fillId="6" borderId="41" xfId="0" applyFont="1" applyFill="1" applyBorder="1" applyAlignment="1" applyProtection="1">
      <alignment horizontal="center"/>
    </xf>
    <xf numFmtId="0" fontId="14" fillId="6" borderId="42" xfId="0" applyFont="1" applyFill="1" applyBorder="1" applyAlignment="1" applyProtection="1">
      <alignment horizontal="center" vertical="center" wrapText="1"/>
    </xf>
    <xf numFmtId="0" fontId="14" fillId="7" borderId="0" xfId="0" applyFont="1" applyFill="1" applyBorder="1" applyAlignment="1" applyProtection="1">
      <alignment horizontal="center" vertical="center" wrapText="1"/>
    </xf>
    <xf numFmtId="0" fontId="14" fillId="7" borderId="46" xfId="0" applyFont="1" applyFill="1" applyBorder="1" applyAlignment="1" applyProtection="1">
      <alignment horizontal="center"/>
    </xf>
    <xf numFmtId="0" fontId="14" fillId="7" borderId="41" xfId="0" applyFont="1" applyFill="1" applyBorder="1" applyAlignment="1" applyProtection="1">
      <alignment horizontal="center"/>
    </xf>
    <xf numFmtId="0" fontId="14" fillId="7" borderId="42" xfId="0" applyFont="1" applyFill="1" applyBorder="1" applyAlignment="1" applyProtection="1">
      <alignment horizontal="center"/>
    </xf>
    <xf numFmtId="0" fontId="14" fillId="8" borderId="6" xfId="0" applyFont="1" applyFill="1" applyBorder="1" applyAlignment="1" applyProtection="1">
      <alignment horizontal="center"/>
    </xf>
    <xf numFmtId="0" fontId="14" fillId="8" borderId="37" xfId="0" applyFont="1" applyFill="1" applyBorder="1" applyAlignment="1" applyProtection="1">
      <alignment horizontal="center"/>
    </xf>
    <xf numFmtId="0" fontId="14" fillId="8" borderId="9" xfId="0" applyFont="1" applyFill="1" applyBorder="1" applyAlignment="1" applyProtection="1">
      <alignment horizontal="center"/>
    </xf>
    <xf numFmtId="0" fontId="14" fillId="8" borderId="11" xfId="0" applyFont="1" applyFill="1" applyBorder="1" applyAlignment="1" applyProtection="1">
      <alignment horizontal="center"/>
    </xf>
    <xf numFmtId="0" fontId="14" fillId="9" borderId="6" xfId="0" applyFont="1" applyFill="1" applyBorder="1" applyAlignment="1" applyProtection="1">
      <alignment horizontal="center"/>
    </xf>
    <xf numFmtId="0" fontId="14" fillId="9" borderId="37" xfId="0" applyFont="1" applyFill="1" applyBorder="1" applyAlignment="1" applyProtection="1">
      <alignment horizontal="center"/>
    </xf>
    <xf numFmtId="0" fontId="14" fillId="9" borderId="9" xfId="0" applyFont="1" applyFill="1" applyBorder="1" applyAlignment="1" applyProtection="1">
      <alignment horizontal="center"/>
    </xf>
    <xf numFmtId="0" fontId="14" fillId="9" borderId="9" xfId="0" applyFont="1" applyFill="1" applyBorder="1"/>
    <xf numFmtId="0" fontId="14" fillId="9" borderId="11" xfId="0" applyFont="1" applyFill="1" applyBorder="1"/>
    <xf numFmtId="0" fontId="14" fillId="10" borderId="6" xfId="0" applyFont="1" applyFill="1" applyBorder="1" applyAlignment="1">
      <alignment horizontal="center"/>
    </xf>
    <xf numFmtId="0" fontId="14" fillId="10" borderId="37" xfId="0" applyFont="1" applyFill="1" applyBorder="1"/>
    <xf numFmtId="0" fontId="14" fillId="10" borderId="9" xfId="0" applyFont="1" applyFill="1" applyBorder="1"/>
    <xf numFmtId="0" fontId="14" fillId="10" borderId="11" xfId="0" applyFont="1" applyFill="1" applyBorder="1"/>
    <xf numFmtId="0" fontId="11" fillId="11" borderId="24" xfId="0" applyFont="1" applyFill="1" applyBorder="1" applyAlignment="1"/>
    <xf numFmtId="0" fontId="11" fillId="11" borderId="28" xfId="0" applyFont="1" applyFill="1" applyBorder="1" applyAlignment="1"/>
    <xf numFmtId="0" fontId="11" fillId="11" borderId="25" xfId="0" applyFont="1" applyFill="1" applyBorder="1" applyAlignment="1"/>
    <xf numFmtId="0" fontId="13" fillId="7" borderId="51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7" fillId="8" borderId="50" xfId="0" applyFont="1" applyFill="1" applyBorder="1" applyAlignment="1">
      <alignment vertical="top" wrapText="1"/>
    </xf>
    <xf numFmtId="0" fontId="13" fillId="8" borderId="51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7" fillId="9" borderId="50" xfId="0" applyFont="1" applyFill="1" applyBorder="1" applyAlignment="1">
      <alignment vertical="top" wrapText="1"/>
    </xf>
    <xf numFmtId="0" fontId="13" fillId="9" borderId="51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7" fillId="10" borderId="50" xfId="0" applyFont="1" applyFill="1" applyBorder="1" applyAlignment="1">
      <alignment vertical="top" wrapText="1"/>
    </xf>
    <xf numFmtId="0" fontId="13" fillId="10" borderId="12" xfId="0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7" borderId="5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9" borderId="52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/>
    </xf>
    <xf numFmtId="0" fontId="13" fillId="10" borderId="36" xfId="0" applyFont="1" applyFill="1" applyBorder="1" applyAlignment="1">
      <alignment horizontal="center" vertical="center"/>
    </xf>
    <xf numFmtId="0" fontId="11" fillId="11" borderId="24" xfId="0" applyFont="1" applyFill="1" applyBorder="1" applyAlignment="1">
      <alignment vertical="top"/>
    </xf>
    <xf numFmtId="0" fontId="11" fillId="11" borderId="28" xfId="0" applyFont="1" applyFill="1" applyBorder="1" applyAlignment="1">
      <alignment vertical="top" wrapText="1"/>
    </xf>
    <xf numFmtId="0" fontId="13" fillId="6" borderId="13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7" fillId="8" borderId="53" xfId="0" applyFont="1" applyFill="1" applyBorder="1" applyAlignment="1">
      <alignment vertical="top" wrapText="1"/>
    </xf>
    <xf numFmtId="0" fontId="13" fillId="8" borderId="12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7" fillId="9" borderId="53" xfId="0" applyFont="1" applyFill="1" applyBorder="1" applyAlignment="1">
      <alignment vertical="top" wrapText="1"/>
    </xf>
    <xf numFmtId="0" fontId="13" fillId="9" borderId="12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7" fillId="10" borderId="53" xfId="0" applyFont="1" applyFill="1" applyBorder="1" applyAlignment="1">
      <alignment vertical="top" wrapText="1"/>
    </xf>
    <xf numFmtId="0" fontId="13" fillId="7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7" fillId="8" borderId="44" xfId="0" applyFont="1" applyFill="1" applyBorder="1" applyAlignment="1">
      <alignment vertical="top" wrapText="1"/>
    </xf>
    <xf numFmtId="0" fontId="13" fillId="8" borderId="16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7" fillId="9" borderId="44" xfId="0" applyFont="1" applyFill="1" applyBorder="1" applyAlignment="1">
      <alignment vertical="top" wrapText="1"/>
    </xf>
    <xf numFmtId="0" fontId="13" fillId="9" borderId="16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7" fillId="10" borderId="44" xfId="0" applyFont="1" applyFill="1" applyBorder="1" applyAlignment="1">
      <alignment vertical="top" wrapText="1"/>
    </xf>
    <xf numFmtId="49" fontId="13" fillId="6" borderId="10" xfId="0" applyNumberFormat="1" applyFont="1" applyFill="1" applyBorder="1" applyAlignment="1">
      <alignment horizontal="center" vertical="center"/>
    </xf>
    <xf numFmtId="0" fontId="11" fillId="12" borderId="24" xfId="0" applyFont="1" applyFill="1" applyBorder="1" applyAlignment="1">
      <alignment vertical="top"/>
    </xf>
    <xf numFmtId="0" fontId="11" fillId="12" borderId="28" xfId="0" applyFont="1" applyFill="1" applyBorder="1" applyAlignment="1">
      <alignment vertical="top"/>
    </xf>
    <xf numFmtId="0" fontId="11" fillId="12" borderId="25" xfId="0" applyFont="1" applyFill="1" applyBorder="1" applyAlignment="1">
      <alignment vertical="top"/>
    </xf>
    <xf numFmtId="0" fontId="17" fillId="6" borderId="45" xfId="0" applyFont="1" applyFill="1" applyBorder="1" applyAlignment="1">
      <alignment vertical="top" wrapText="1"/>
    </xf>
    <xf numFmtId="0" fontId="17" fillId="6" borderId="55" xfId="0" applyFont="1" applyFill="1" applyBorder="1" applyAlignment="1">
      <alignment vertical="top" wrapText="1"/>
    </xf>
    <xf numFmtId="0" fontId="17" fillId="8" borderId="56" xfId="0" applyFont="1" applyFill="1" applyBorder="1" applyAlignment="1">
      <alignment vertical="top" wrapText="1"/>
    </xf>
    <xf numFmtId="0" fontId="17" fillId="9" borderId="56" xfId="0" applyFont="1" applyFill="1" applyBorder="1" applyAlignment="1">
      <alignment vertical="top" wrapText="1"/>
    </xf>
    <xf numFmtId="0" fontId="17" fillId="10" borderId="56" xfId="0" applyFont="1" applyFill="1" applyBorder="1" applyAlignment="1">
      <alignment vertical="top" wrapText="1"/>
    </xf>
    <xf numFmtId="0" fontId="11" fillId="12" borderId="24" xfId="0" applyFont="1" applyFill="1" applyBorder="1" applyAlignment="1"/>
    <xf numFmtId="0" fontId="18" fillId="12" borderId="28" xfId="0" applyFont="1" applyFill="1" applyBorder="1" applyAlignment="1"/>
    <xf numFmtId="0" fontId="18" fillId="12" borderId="25" xfId="0" applyFont="1" applyFill="1" applyBorder="1" applyAlignment="1"/>
    <xf numFmtId="0" fontId="10" fillId="7" borderId="12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7" fillId="8" borderId="44" xfId="0" applyFont="1" applyFill="1" applyBorder="1" applyAlignment="1">
      <alignment horizontal="left" vertical="top" wrapText="1"/>
    </xf>
    <xf numFmtId="0" fontId="10" fillId="8" borderId="16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7" fillId="9" borderId="44" xfId="0" applyFont="1" applyFill="1" applyBorder="1" applyAlignment="1">
      <alignment horizontal="left" vertical="top" wrapText="1"/>
    </xf>
    <xf numFmtId="0" fontId="10" fillId="9" borderId="16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7" fillId="10" borderId="44" xfId="0" applyFont="1" applyFill="1" applyBorder="1" applyAlignment="1">
      <alignment horizontal="left" vertical="top" wrapText="1"/>
    </xf>
    <xf numFmtId="0" fontId="10" fillId="10" borderId="16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vertical="top" wrapText="1"/>
    </xf>
    <xf numFmtId="0" fontId="19" fillId="0" borderId="0" xfId="0" applyFont="1"/>
    <xf numFmtId="0" fontId="11" fillId="11" borderId="39" xfId="0" applyFont="1" applyFill="1" applyBorder="1" applyAlignment="1">
      <alignment vertical="top"/>
    </xf>
    <xf numFmtId="0" fontId="11" fillId="11" borderId="40" xfId="0" applyFont="1" applyFill="1" applyBorder="1" applyAlignment="1">
      <alignment vertical="top" wrapText="1"/>
    </xf>
    <xf numFmtId="0" fontId="11" fillId="11" borderId="27" xfId="0" applyFont="1" applyFill="1" applyBorder="1" applyAlignment="1">
      <alignment vertical="top" wrapText="1"/>
    </xf>
    <xf numFmtId="0" fontId="17" fillId="6" borderId="18" xfId="0" applyFont="1" applyFill="1" applyBorder="1" applyAlignment="1">
      <alignment vertical="top" wrapText="1"/>
    </xf>
    <xf numFmtId="0" fontId="13" fillId="6" borderId="36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vertical="top" wrapText="1"/>
    </xf>
    <xf numFmtId="0" fontId="17" fillId="7" borderId="19" xfId="0" applyFont="1" applyFill="1" applyBorder="1" applyAlignment="1">
      <alignment vertical="top" wrapText="1"/>
    </xf>
    <xf numFmtId="0" fontId="11" fillId="11" borderId="2" xfId="0" applyFont="1" applyFill="1" applyBorder="1" applyAlignment="1">
      <alignment vertical="top" wrapText="1"/>
    </xf>
    <xf numFmtId="0" fontId="13" fillId="7" borderId="34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7" fillId="8" borderId="48" xfId="0" applyFont="1" applyFill="1" applyBorder="1" applyAlignment="1">
      <alignment vertical="top" wrapText="1"/>
    </xf>
    <xf numFmtId="0" fontId="17" fillId="8" borderId="19" xfId="0" applyFont="1" applyFill="1" applyBorder="1" applyAlignment="1">
      <alignment vertical="top" wrapText="1"/>
    </xf>
    <xf numFmtId="0" fontId="13" fillId="8" borderId="34" xfId="0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horizontal="center" vertical="center"/>
    </xf>
    <xf numFmtId="0" fontId="13" fillId="8" borderId="36" xfId="0" applyFont="1" applyFill="1" applyBorder="1" applyAlignment="1">
      <alignment horizontal="center" vertical="center"/>
    </xf>
    <xf numFmtId="0" fontId="17" fillId="9" borderId="48" xfId="0" applyFont="1" applyFill="1" applyBorder="1" applyAlignment="1">
      <alignment vertical="top" wrapText="1"/>
    </xf>
    <xf numFmtId="0" fontId="17" fillId="9" borderId="19" xfId="0" applyFont="1" applyFill="1" applyBorder="1" applyAlignment="1">
      <alignment vertical="top" wrapText="1"/>
    </xf>
    <xf numFmtId="0" fontId="13" fillId="9" borderId="34" xfId="0" applyFont="1" applyFill="1" applyBorder="1" applyAlignment="1">
      <alignment horizontal="center" vertical="center"/>
    </xf>
    <xf numFmtId="0" fontId="13" fillId="9" borderId="35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7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34" xfId="0" applyFont="1" applyFill="1" applyBorder="1" applyAlignment="1">
      <alignment horizontal="center" vertical="center"/>
    </xf>
    <xf numFmtId="0" fontId="19" fillId="7" borderId="35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7" fillId="8" borderId="44" xfId="0" applyFont="1" applyFill="1" applyBorder="1" applyAlignment="1">
      <alignment wrapText="1"/>
    </xf>
    <xf numFmtId="0" fontId="19" fillId="8" borderId="44" xfId="0" applyFont="1" applyFill="1" applyBorder="1" applyAlignment="1">
      <alignment wrapText="1"/>
    </xf>
    <xf numFmtId="0" fontId="19" fillId="8" borderId="54" xfId="0" applyFont="1" applyFill="1" applyBorder="1" applyAlignment="1">
      <alignment wrapText="1"/>
    </xf>
    <xf numFmtId="0" fontId="17" fillId="8" borderId="16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19" fillId="8" borderId="35" xfId="0" applyFont="1" applyFill="1" applyBorder="1" applyAlignment="1">
      <alignment horizontal="center" vertical="center"/>
    </xf>
    <xf numFmtId="0" fontId="19" fillId="8" borderId="36" xfId="0" applyFont="1" applyFill="1" applyBorder="1" applyAlignment="1">
      <alignment horizontal="center" vertical="center"/>
    </xf>
    <xf numFmtId="0" fontId="17" fillId="9" borderId="44" xfId="0" applyFont="1" applyFill="1" applyBorder="1" applyAlignment="1">
      <alignment wrapText="1"/>
    </xf>
    <xf numFmtId="0" fontId="19" fillId="9" borderId="44" xfId="0" applyFont="1" applyFill="1" applyBorder="1" applyAlignment="1">
      <alignment wrapText="1"/>
    </xf>
    <xf numFmtId="0" fontId="19" fillId="9" borderId="54" xfId="0" applyFont="1" applyFill="1" applyBorder="1" applyAlignment="1">
      <alignment wrapText="1"/>
    </xf>
    <xf numFmtId="0" fontId="17" fillId="10" borderId="44" xfId="0" applyFont="1" applyFill="1" applyBorder="1" applyAlignment="1">
      <alignment wrapText="1"/>
    </xf>
    <xf numFmtId="0" fontId="19" fillId="10" borderId="44" xfId="0" applyFont="1" applyFill="1" applyBorder="1" applyAlignment="1">
      <alignment wrapText="1"/>
    </xf>
    <xf numFmtId="0" fontId="19" fillId="10" borderId="54" xfId="0" applyFont="1" applyFill="1" applyBorder="1" applyAlignment="1">
      <alignment wrapText="1"/>
    </xf>
    <xf numFmtId="0" fontId="17" fillId="9" borderId="16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/>
    </xf>
    <xf numFmtId="0" fontId="19" fillId="9" borderId="35" xfId="0" applyFont="1" applyFill="1" applyBorder="1" applyAlignment="1">
      <alignment horizontal="center" vertical="center"/>
    </xf>
    <xf numFmtId="0" fontId="19" fillId="9" borderId="36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0" fontId="19" fillId="10" borderId="34" xfId="0" applyFont="1" applyFill="1" applyBorder="1" applyAlignment="1">
      <alignment horizontal="center" vertical="center"/>
    </xf>
    <xf numFmtId="0" fontId="19" fillId="10" borderId="35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17" fillId="10" borderId="48" xfId="0" applyFont="1" applyFill="1" applyBorder="1" applyAlignment="1">
      <alignment vertical="top" wrapText="1"/>
    </xf>
    <xf numFmtId="0" fontId="17" fillId="10" borderId="19" xfId="0" applyFont="1" applyFill="1" applyBorder="1" applyAlignment="1">
      <alignment vertical="top" wrapText="1"/>
    </xf>
    <xf numFmtId="0" fontId="11" fillId="11" borderId="3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3" fillId="0" borderId="30" xfId="0" applyFont="1" applyBorder="1" applyAlignment="1">
      <alignment vertical="center" wrapText="1"/>
    </xf>
    <xf numFmtId="0" fontId="20" fillId="0" borderId="16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3" fillId="13" borderId="4" xfId="0" applyFont="1" applyFill="1" applyBorder="1" applyAlignment="1">
      <alignment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horizontal="left" vertical="center" wrapText="1"/>
    </xf>
    <xf numFmtId="0" fontId="2" fillId="13" borderId="4" xfId="0" applyFont="1" applyFill="1" applyBorder="1" applyAlignment="1">
      <alignment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3" fillId="0" borderId="4" xfId="0" applyFont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23" fillId="6" borderId="4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vertical="center"/>
    </xf>
    <xf numFmtId="0" fontId="23" fillId="6" borderId="4" xfId="0" applyFont="1" applyFill="1" applyBorder="1" applyAlignment="1">
      <alignment horizontal="left" vertical="center" wrapText="1"/>
    </xf>
    <xf numFmtId="0" fontId="25" fillId="6" borderId="4" xfId="0" applyFont="1" applyFill="1" applyBorder="1" applyAlignment="1">
      <alignment vertical="center" wrapText="1"/>
    </xf>
    <xf numFmtId="0" fontId="25" fillId="6" borderId="4" xfId="0" applyFont="1" applyFill="1" applyBorder="1" applyAlignment="1">
      <alignment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/>
    </xf>
    <xf numFmtId="0" fontId="0" fillId="13" borderId="4" xfId="0" applyFill="1" applyBorder="1"/>
    <xf numFmtId="0" fontId="0" fillId="13" borderId="40" xfId="0" applyFill="1" applyBorder="1"/>
    <xf numFmtId="0" fontId="0" fillId="13" borderId="27" xfId="0" applyFill="1" applyBorder="1"/>
    <xf numFmtId="0" fontId="3" fillId="14" borderId="4" xfId="0" applyFont="1" applyFill="1" applyBorder="1" applyAlignment="1">
      <alignment vertical="center"/>
    </xf>
    <xf numFmtId="0" fontId="3" fillId="14" borderId="4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vertical="center" wrapText="1"/>
    </xf>
    <xf numFmtId="0" fontId="3" fillId="14" borderId="4" xfId="0" applyFont="1" applyFill="1" applyBorder="1" applyAlignment="1">
      <alignment horizontal="left" vertical="center" wrapText="1"/>
    </xf>
    <xf numFmtId="0" fontId="2" fillId="14" borderId="4" xfId="0" applyFont="1" applyFill="1" applyBorder="1" applyAlignment="1">
      <alignment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/>
    </xf>
    <xf numFmtId="0" fontId="0" fillId="14" borderId="4" xfId="0" applyFill="1" applyBorder="1"/>
    <xf numFmtId="0" fontId="0" fillId="14" borderId="40" xfId="0" applyFill="1" applyBorder="1"/>
    <xf numFmtId="0" fontId="0" fillId="14" borderId="27" xfId="0" applyFill="1" applyBorder="1"/>
    <xf numFmtId="0" fontId="0" fillId="9" borderId="4" xfId="0" applyFill="1" applyBorder="1"/>
    <xf numFmtId="0" fontId="0" fillId="9" borderId="40" xfId="0" applyFill="1" applyBorder="1"/>
    <xf numFmtId="0" fontId="0" fillId="9" borderId="27" xfId="0" applyFill="1" applyBorder="1"/>
    <xf numFmtId="0" fontId="0" fillId="10" borderId="4" xfId="0" applyFill="1" applyBorder="1"/>
    <xf numFmtId="0" fontId="0" fillId="10" borderId="40" xfId="0" applyFill="1" applyBorder="1"/>
    <xf numFmtId="0" fontId="0" fillId="10" borderId="27" xfId="0" applyFill="1" applyBorder="1"/>
    <xf numFmtId="0" fontId="11" fillId="4" borderId="58" xfId="0" applyFont="1" applyFill="1" applyBorder="1"/>
    <xf numFmtId="0" fontId="14" fillId="4" borderId="59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1" fillId="4" borderId="24" xfId="0" applyFont="1" applyFill="1" applyBorder="1"/>
    <xf numFmtId="0" fontId="11" fillId="4" borderId="25" xfId="0" applyFont="1" applyFill="1" applyBorder="1"/>
    <xf numFmtId="0" fontId="17" fillId="6" borderId="21" xfId="0" applyFont="1" applyFill="1" applyBorder="1" applyAlignment="1">
      <alignment horizontal="left" vertical="top" wrapText="1"/>
    </xf>
    <xf numFmtId="0" fontId="17" fillId="6" borderId="21" xfId="0" applyFont="1" applyFill="1" applyBorder="1" applyAlignment="1">
      <alignment wrapText="1"/>
    </xf>
    <xf numFmtId="0" fontId="19" fillId="6" borderId="21" xfId="0" applyFont="1" applyFill="1" applyBorder="1" applyAlignment="1">
      <alignment wrapText="1"/>
    </xf>
    <xf numFmtId="0" fontId="19" fillId="6" borderId="22" xfId="0" applyFont="1" applyFill="1" applyBorder="1" applyAlignment="1">
      <alignment wrapText="1"/>
    </xf>
    <xf numFmtId="0" fontId="17" fillId="6" borderId="43" xfId="0" applyFont="1" applyFill="1" applyBorder="1" applyAlignment="1">
      <alignment vertical="top" wrapText="1"/>
    </xf>
    <xf numFmtId="0" fontId="17" fillId="7" borderId="61" xfId="0" applyFont="1" applyFill="1" applyBorder="1" applyAlignment="1">
      <alignment vertical="top" wrapText="1"/>
    </xf>
    <xf numFmtId="0" fontId="11" fillId="11" borderId="2" xfId="0" applyFont="1" applyFill="1" applyBorder="1" applyAlignment="1"/>
    <xf numFmtId="0" fontId="13" fillId="6" borderId="29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vertical="top"/>
    </xf>
    <xf numFmtId="0" fontId="11" fillId="11" borderId="0" xfId="0" applyFont="1" applyFill="1" applyBorder="1" applyAlignment="1">
      <alignment vertical="top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7" fillId="7" borderId="49" xfId="0" applyFont="1" applyFill="1" applyBorder="1" applyAlignment="1">
      <alignment vertical="top" wrapText="1"/>
    </xf>
    <xf numFmtId="49" fontId="13" fillId="6" borderId="29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/>
    </xf>
    <xf numFmtId="49" fontId="13" fillId="6" borderId="17" xfId="0" applyNumberFormat="1" applyFont="1" applyFill="1" applyBorder="1" applyAlignment="1">
      <alignment horizontal="center" vertical="center"/>
    </xf>
    <xf numFmtId="49" fontId="13" fillId="6" borderId="35" xfId="0" applyNumberFormat="1" applyFont="1" applyFill="1" applyBorder="1" applyAlignment="1">
      <alignment horizontal="center" vertical="center"/>
    </xf>
    <xf numFmtId="49" fontId="13" fillId="6" borderId="36" xfId="0" applyNumberFormat="1" applyFont="1" applyFill="1" applyBorder="1" applyAlignment="1">
      <alignment horizontal="center" vertical="center"/>
    </xf>
    <xf numFmtId="0" fontId="17" fillId="7" borderId="62" xfId="0" applyFont="1" applyFill="1" applyBorder="1" applyAlignment="1">
      <alignment vertical="top" wrapText="1"/>
    </xf>
    <xf numFmtId="0" fontId="11" fillId="12" borderId="0" xfId="0" applyFont="1" applyFill="1" applyBorder="1" applyAlignment="1">
      <alignment vertical="top"/>
    </xf>
    <xf numFmtId="0" fontId="28" fillId="6" borderId="13" xfId="0" applyFont="1" applyFill="1" applyBorder="1" applyAlignment="1">
      <alignment horizontal="center" vertical="center"/>
    </xf>
    <xf numFmtId="0" fontId="28" fillId="6" borderId="17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vertical="top" wrapText="1"/>
    </xf>
    <xf numFmtId="0" fontId="17" fillId="7" borderId="20" xfId="0" applyFont="1" applyFill="1" applyBorder="1" applyAlignment="1">
      <alignment wrapText="1"/>
    </xf>
    <xf numFmtId="0" fontId="19" fillId="7" borderId="20" xfId="0" applyFont="1" applyFill="1" applyBorder="1" applyAlignment="1">
      <alignment wrapText="1"/>
    </xf>
    <xf numFmtId="0" fontId="19" fillId="7" borderId="23" xfId="0" applyFont="1" applyFill="1" applyBorder="1" applyAlignment="1">
      <alignment wrapText="1"/>
    </xf>
    <xf numFmtId="0" fontId="11" fillId="12" borderId="0" xfId="0" applyFont="1" applyFill="1" applyBorder="1" applyAlignment="1"/>
    <xf numFmtId="0" fontId="18" fillId="12" borderId="0" xfId="0" applyFont="1" applyFill="1" applyBorder="1" applyAlignment="1"/>
    <xf numFmtId="0" fontId="28" fillId="6" borderId="1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 wrapText="1"/>
    </xf>
    <xf numFmtId="0" fontId="20" fillId="6" borderId="34" xfId="0" applyFont="1" applyFill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vertical="center"/>
    </xf>
    <xf numFmtId="165" fontId="6" fillId="4" borderId="16" xfId="1" applyNumberFormat="1" applyFont="1" applyFill="1" applyBorder="1" applyAlignment="1">
      <alignment horizontal="left" indent="2"/>
    </xf>
    <xf numFmtId="1" fontId="5" fillId="3" borderId="10" xfId="2" applyNumberFormat="1" applyFont="1" applyFill="1" applyBorder="1" applyAlignment="1" applyProtection="1">
      <alignment horizontal="center" vertical="top"/>
      <protection locked="0"/>
    </xf>
    <xf numFmtId="0" fontId="6" fillId="0" borderId="19" xfId="0" applyNumberFormat="1" applyFont="1" applyFill="1" applyBorder="1" applyAlignment="1">
      <alignment horizontal="center"/>
    </xf>
    <xf numFmtId="0" fontId="15" fillId="0" borderId="10" xfId="0" applyFont="1" applyBorder="1"/>
    <xf numFmtId="3" fontId="6" fillId="4" borderId="18" xfId="0" applyNumberFormat="1" applyFont="1" applyFill="1" applyBorder="1" applyAlignment="1">
      <alignment horizontal="center"/>
    </xf>
    <xf numFmtId="0" fontId="0" fillId="15" borderId="0" xfId="0" applyFill="1"/>
    <xf numFmtId="0" fontId="5" fillId="15" borderId="16" xfId="2" applyFont="1" applyFill="1" applyBorder="1" applyAlignment="1" applyProtection="1">
      <alignment horizontal="center" vertical="center" wrapText="1"/>
      <protection locked="0"/>
    </xf>
    <xf numFmtId="0" fontId="5" fillId="15" borderId="17" xfId="2" applyFont="1" applyFill="1" applyBorder="1" applyAlignment="1" applyProtection="1">
      <alignment horizontal="center" vertical="center" wrapText="1"/>
      <protection locked="0"/>
    </xf>
    <xf numFmtId="49" fontId="6" fillId="3" borderId="16" xfId="0" applyNumberFormat="1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4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5" borderId="16" xfId="0" applyNumberFormat="1" applyFont="1" applyFill="1" applyBorder="1" applyAlignment="1">
      <alignment horizontal="left"/>
    </xf>
    <xf numFmtId="49" fontId="6" fillId="5" borderId="10" xfId="0" applyNumberFormat="1" applyFont="1" applyFill="1" applyBorder="1" applyAlignment="1">
      <alignment horizontal="left"/>
    </xf>
    <xf numFmtId="0" fontId="6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10" xfId="0" applyFill="1" applyBorder="1"/>
    <xf numFmtId="0" fontId="0" fillId="3" borderId="10" xfId="0" applyFill="1" applyBorder="1"/>
    <xf numFmtId="49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3" fontId="0" fillId="0" borderId="10" xfId="0" applyNumberFormat="1" applyBorder="1"/>
    <xf numFmtId="3" fontId="15" fillId="0" borderId="10" xfId="0" applyNumberFormat="1" applyFont="1" applyBorder="1"/>
    <xf numFmtId="0" fontId="15" fillId="5" borderId="10" xfId="0" applyFont="1" applyFill="1" applyBorder="1"/>
    <xf numFmtId="0" fontId="15" fillId="17" borderId="10" xfId="0" applyFont="1" applyFill="1" applyBorder="1"/>
    <xf numFmtId="0" fontId="0" fillId="17" borderId="10" xfId="0" applyFill="1" applyBorder="1"/>
    <xf numFmtId="0" fontId="0" fillId="18" borderId="48" xfId="0" applyFill="1" applyBorder="1"/>
    <xf numFmtId="0" fontId="6" fillId="18" borderId="19" xfId="0" applyFont="1" applyFill="1" applyBorder="1"/>
    <xf numFmtId="165" fontId="6" fillId="18" borderId="19" xfId="1" applyNumberFormat="1" applyFont="1" applyFill="1" applyBorder="1" applyAlignment="1">
      <alignment horizontal="center"/>
    </xf>
    <xf numFmtId="165" fontId="7" fillId="18" borderId="19" xfId="1" applyNumberFormat="1" applyFont="1" applyFill="1" applyBorder="1" applyAlignment="1">
      <alignment horizontal="center"/>
    </xf>
    <xf numFmtId="165" fontId="8" fillId="18" borderId="19" xfId="1" applyNumberFormat="1" applyFont="1" applyFill="1" applyBorder="1" applyAlignment="1" applyProtection="1">
      <alignment horizontal="center" vertical="top"/>
      <protection locked="0"/>
    </xf>
    <xf numFmtId="0" fontId="5" fillId="15" borderId="18" xfId="2" applyFont="1" applyFill="1" applyBorder="1" applyAlignment="1" applyProtection="1">
      <alignment horizontal="center" vertical="center" wrapText="1"/>
      <protection locked="0"/>
    </xf>
    <xf numFmtId="165" fontId="6" fillId="0" borderId="18" xfId="1" applyNumberFormat="1" applyFont="1" applyBorder="1" applyAlignment="1">
      <alignment horizontal="center"/>
    </xf>
    <xf numFmtId="165" fontId="7" fillId="5" borderId="18" xfId="1" applyNumberFormat="1" applyFont="1" applyFill="1" applyBorder="1" applyAlignment="1">
      <alignment horizontal="center"/>
    </xf>
    <xf numFmtId="165" fontId="6" fillId="3" borderId="18" xfId="1" applyNumberFormat="1" applyFont="1" applyFill="1" applyBorder="1" applyAlignment="1">
      <alignment horizontal="center"/>
    </xf>
    <xf numFmtId="165" fontId="6" fillId="4" borderId="18" xfId="1" applyNumberFormat="1" applyFont="1" applyFill="1" applyBorder="1" applyAlignment="1">
      <alignment horizontal="center"/>
    </xf>
    <xf numFmtId="0" fontId="0" fillId="18" borderId="10" xfId="0" applyFill="1" applyBorder="1"/>
    <xf numFmtId="165" fontId="7" fillId="0" borderId="18" xfId="1" applyNumberFormat="1" applyFont="1" applyBorder="1" applyAlignment="1">
      <alignment horizontal="center"/>
    </xf>
    <xf numFmtId="165" fontId="8" fillId="18" borderId="63" xfId="1" applyNumberFormat="1" applyFont="1" applyFill="1" applyBorder="1" applyAlignment="1" applyProtection="1">
      <alignment horizontal="center" vertical="top"/>
      <protection locked="0"/>
    </xf>
    <xf numFmtId="0" fontId="6" fillId="18" borderId="10" xfId="0" applyFont="1" applyFill="1" applyBorder="1"/>
    <xf numFmtId="165" fontId="6" fillId="18" borderId="10" xfId="0" applyNumberFormat="1" applyFont="1" applyFill="1" applyBorder="1"/>
    <xf numFmtId="165" fontId="7" fillId="18" borderId="10" xfId="0" applyNumberFormat="1" applyFont="1" applyFill="1" applyBorder="1"/>
    <xf numFmtId="0" fontId="29" fillId="18" borderId="19" xfId="2" applyFont="1" applyFill="1" applyBorder="1" applyAlignment="1" applyProtection="1">
      <alignment horizontal="center" vertical="center" wrapText="1"/>
      <protection locked="0"/>
    </xf>
    <xf numFmtId="0" fontId="7" fillId="18" borderId="10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6" borderId="24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7" borderId="24" xfId="0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4" fillId="7" borderId="25" xfId="0" applyFont="1" applyFill="1" applyBorder="1" applyAlignment="1">
      <alignment horizontal="center"/>
    </xf>
    <xf numFmtId="0" fontId="14" fillId="8" borderId="45" xfId="0" applyFont="1" applyFill="1" applyBorder="1" applyAlignment="1">
      <alignment horizontal="center"/>
    </xf>
    <xf numFmtId="0" fontId="14" fillId="8" borderId="48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9" borderId="45" xfId="0" applyFont="1" applyFill="1" applyBorder="1" applyAlignment="1">
      <alignment horizontal="center"/>
    </xf>
    <xf numFmtId="0" fontId="14" fillId="9" borderId="48" xfId="0" applyFont="1" applyFill="1" applyBorder="1" applyAlignment="1">
      <alignment horizontal="center"/>
    </xf>
    <xf numFmtId="0" fontId="14" fillId="9" borderId="49" xfId="0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14" fillId="10" borderId="48" xfId="0" applyFont="1" applyFill="1" applyBorder="1" applyAlignment="1">
      <alignment horizontal="center"/>
    </xf>
    <xf numFmtId="0" fontId="14" fillId="10" borderId="49" xfId="0" applyFont="1" applyFill="1" applyBorder="1" applyAlignment="1">
      <alignment horizontal="center"/>
    </xf>
    <xf numFmtId="0" fontId="23" fillId="0" borderId="47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4" borderId="39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38" xfId="0" applyFont="1" applyFill="1" applyBorder="1" applyAlignment="1">
      <alignment horizontal="left" vertical="top" wrapText="1"/>
    </xf>
    <xf numFmtId="0" fontId="11" fillId="4" borderId="24" xfId="0" applyFont="1" applyFill="1" applyBorder="1" applyAlignment="1">
      <alignment horizontal="left" vertical="top" wrapText="1"/>
    </xf>
    <xf numFmtId="0" fontId="11" fillId="4" borderId="28" xfId="0" applyFont="1" applyFill="1" applyBorder="1" applyAlignment="1">
      <alignment horizontal="left" vertical="top" wrapText="1"/>
    </xf>
    <xf numFmtId="0" fontId="11" fillId="4" borderId="25" xfId="0" applyFont="1" applyFill="1" applyBorder="1" applyAlignment="1">
      <alignment horizontal="left" vertical="top" wrapText="1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4" borderId="24" xfId="0" applyFont="1" applyFill="1" applyBorder="1" applyAlignment="1">
      <alignment horizontal="left"/>
    </xf>
    <xf numFmtId="0" fontId="11" fillId="4" borderId="28" xfId="0" applyFont="1" applyFill="1" applyBorder="1" applyAlignment="1">
      <alignment horizontal="left"/>
    </xf>
    <xf numFmtId="0" fontId="11" fillId="4" borderId="25" xfId="0" applyFont="1" applyFill="1" applyBorder="1" applyAlignment="1">
      <alignment horizontal="left"/>
    </xf>
    <xf numFmtId="165" fontId="5" fillId="3" borderId="22" xfId="1" applyNumberFormat="1" applyFont="1" applyFill="1" applyBorder="1" applyAlignment="1" applyProtection="1">
      <alignment horizontal="center" vertical="top"/>
      <protection locked="0"/>
    </xf>
    <xf numFmtId="165" fontId="5" fillId="3" borderId="63" xfId="1" applyNumberFormat="1" applyFont="1" applyFill="1" applyBorder="1" applyAlignment="1" applyProtection="1">
      <alignment horizontal="center" vertical="top"/>
      <protection locked="0"/>
    </xf>
    <xf numFmtId="0" fontId="5" fillId="3" borderId="60" xfId="2" applyNumberFormat="1" applyFont="1" applyFill="1" applyBorder="1" applyAlignment="1" applyProtection="1">
      <alignment horizontal="left" vertical="top"/>
      <protection locked="0"/>
    </xf>
    <xf numFmtId="0" fontId="5" fillId="3" borderId="63" xfId="2" applyNumberFormat="1" applyFont="1" applyFill="1" applyBorder="1" applyAlignment="1" applyProtection="1">
      <alignment horizontal="left" vertical="top"/>
      <protection locked="0"/>
    </xf>
    <xf numFmtId="0" fontId="5" fillId="3" borderId="23" xfId="2" applyNumberFormat="1" applyFont="1" applyFill="1" applyBorder="1" applyAlignment="1" applyProtection="1">
      <alignment horizontal="left" vertical="top"/>
      <protection locked="0"/>
    </xf>
    <xf numFmtId="165" fontId="5" fillId="3" borderId="23" xfId="1" applyNumberFormat="1" applyFont="1" applyFill="1" applyBorder="1" applyAlignment="1" applyProtection="1">
      <alignment horizontal="center" vertical="top"/>
      <protection locked="0"/>
    </xf>
    <xf numFmtId="165" fontId="8" fillId="3" borderId="21" xfId="1" applyNumberFormat="1" applyFont="1" applyFill="1" applyBorder="1" applyAlignment="1" applyProtection="1">
      <alignment horizontal="center" vertical="top"/>
      <protection locked="0"/>
    </xf>
    <xf numFmtId="165" fontId="8" fillId="3" borderId="19" xfId="1" applyNumberFormat="1" applyFont="1" applyFill="1" applyBorder="1" applyAlignment="1" applyProtection="1">
      <alignment horizontal="center" vertical="top"/>
      <protection locked="0"/>
    </xf>
    <xf numFmtId="165" fontId="8" fillId="3" borderId="20" xfId="1" applyNumberFormat="1" applyFont="1" applyFill="1" applyBorder="1" applyAlignment="1" applyProtection="1">
      <alignment horizontal="center" vertical="top"/>
      <protection locked="0"/>
    </xf>
    <xf numFmtId="0" fontId="5" fillId="5" borderId="18" xfId="2" applyNumberFormat="1" applyFont="1" applyFill="1" applyBorder="1" applyAlignment="1" applyProtection="1">
      <alignment horizontal="right" vertical="top"/>
      <protection locked="0"/>
    </xf>
    <xf numFmtId="0" fontId="5" fillId="5" borderId="19" xfId="2" applyNumberFormat="1" applyFont="1" applyFill="1" applyBorder="1" applyAlignment="1" applyProtection="1">
      <alignment horizontal="right" vertical="top"/>
      <protection locked="0"/>
    </xf>
    <xf numFmtId="0" fontId="5" fillId="5" borderId="20" xfId="2" applyNumberFormat="1" applyFont="1" applyFill="1" applyBorder="1" applyAlignment="1" applyProtection="1">
      <alignment horizontal="right" vertical="top"/>
      <protection locked="0"/>
    </xf>
    <xf numFmtId="0" fontId="5" fillId="3" borderId="18" xfId="2" applyNumberFormat="1" applyFont="1" applyFill="1" applyBorder="1" applyAlignment="1" applyProtection="1">
      <alignment horizontal="left" vertical="top"/>
      <protection locked="0"/>
    </xf>
    <xf numFmtId="0" fontId="5" fillId="3" borderId="19" xfId="2" applyNumberFormat="1" applyFont="1" applyFill="1" applyBorder="1" applyAlignment="1" applyProtection="1">
      <alignment horizontal="left" vertical="top"/>
      <protection locked="0"/>
    </xf>
    <xf numFmtId="0" fontId="5" fillId="3" borderId="20" xfId="2" applyNumberFormat="1" applyFont="1" applyFill="1" applyBorder="1" applyAlignment="1" applyProtection="1">
      <alignment horizontal="left" vertical="top"/>
      <protection locked="0"/>
    </xf>
    <xf numFmtId="165" fontId="8" fillId="3" borderId="18" xfId="1" applyNumberFormat="1" applyFont="1" applyFill="1" applyBorder="1" applyAlignment="1" applyProtection="1">
      <alignment horizontal="center" vertical="top"/>
      <protection locked="0"/>
    </xf>
    <xf numFmtId="0" fontId="7" fillId="16" borderId="45" xfId="0" applyFont="1" applyFill="1" applyBorder="1" applyAlignment="1">
      <alignment horizontal="center" vertical="center"/>
    </xf>
    <xf numFmtId="0" fontId="0" fillId="16" borderId="48" xfId="0" applyFill="1" applyBorder="1"/>
    <xf numFmtId="0" fontId="5" fillId="15" borderId="65" xfId="2" applyFont="1" applyFill="1" applyBorder="1" applyAlignment="1" applyProtection="1">
      <alignment horizontal="center" vertical="center" wrapText="1"/>
      <protection locked="0"/>
    </xf>
    <xf numFmtId="0" fontId="0" fillId="15" borderId="14" xfId="0" applyFill="1" applyBorder="1"/>
    <xf numFmtId="0" fontId="5" fillId="15" borderId="66" xfId="2" applyFont="1" applyFill="1" applyBorder="1" applyAlignment="1" applyProtection="1">
      <alignment horizontal="center" vertical="center" wrapText="1"/>
      <protection locked="0"/>
    </xf>
    <xf numFmtId="0" fontId="0" fillId="15" borderId="15" xfId="0" applyFill="1" applyBorder="1"/>
    <xf numFmtId="0" fontId="7" fillId="16" borderId="45" xfId="0" applyFont="1" applyFill="1" applyBorder="1" applyAlignment="1">
      <alignment horizontal="center" vertical="center" wrapText="1"/>
    </xf>
    <xf numFmtId="0" fontId="0" fillId="16" borderId="49" xfId="0" applyFill="1" applyBorder="1"/>
    <xf numFmtId="0" fontId="5" fillId="15" borderId="64" xfId="2" applyFont="1" applyFill="1" applyBorder="1" applyAlignment="1" applyProtection="1">
      <alignment horizontal="center" vertical="center" wrapText="1"/>
      <protection locked="0"/>
    </xf>
    <xf numFmtId="0" fontId="0" fillId="15" borderId="33" xfId="0" applyFill="1" applyBorder="1"/>
    <xf numFmtId="0" fontId="7" fillId="15" borderId="65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7" fillId="15" borderId="65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70184</xdr:colOff>
      <xdr:row>0</xdr:row>
      <xdr:rowOff>80210</xdr:rowOff>
    </xdr:from>
    <xdr:to>
      <xdr:col>0</xdr:col>
      <xdr:colOff>775033</xdr:colOff>
      <xdr:row>1</xdr:row>
      <xdr:rowOff>376152</xdr:rowOff>
    </xdr:to>
    <xdr:pic>
      <xdr:nvPicPr>
        <xdr:cNvPr id="2" name="Picture 66" descr="The MENTOR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84" y="80210"/>
          <a:ext cx="704849" cy="576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NTOR%20budget%20HBO%20WL%20RFA%20v2%20C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L Budget "/>
      <sheetName val="Inflation rates"/>
      <sheetName val="Sheet3"/>
    </sheetNames>
    <sheetDataSet>
      <sheetData sheetId="0" refreshError="1"/>
      <sheetData sheetId="1" refreshError="1">
        <row r="2">
          <cell r="A2">
            <v>1.03</v>
          </cell>
        </row>
        <row r="7">
          <cell r="A7">
            <v>1.07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80" zoomScaleNormal="80" zoomScalePageLayoutView="80" workbookViewId="0">
      <selection activeCell="F30" sqref="F30"/>
    </sheetView>
  </sheetViews>
  <sheetFormatPr baseColWidth="10" defaultColWidth="9.1640625" defaultRowHeight="14" x14ac:dyDescent="0"/>
  <cols>
    <col min="1" max="1" width="49.5" customWidth="1"/>
    <col min="2" max="2" width="5.33203125" customWidth="1"/>
    <col min="3" max="3" width="5.5" customWidth="1"/>
    <col min="4" max="4" width="6.1640625" customWidth="1"/>
    <col min="5" max="5" width="6.5" customWidth="1"/>
    <col min="6" max="6" width="54" customWidth="1"/>
    <col min="7" max="7" width="6.1640625" customWidth="1"/>
    <col min="8" max="8" width="6" customWidth="1"/>
    <col min="9" max="9" width="6.33203125" customWidth="1"/>
    <col min="10" max="10" width="5.6640625" customWidth="1"/>
    <col min="11" max="11" width="49.6640625" customWidth="1"/>
    <col min="12" max="12" width="6" customWidth="1"/>
    <col min="13" max="13" width="7" customWidth="1"/>
    <col min="14" max="15" width="6.6640625" customWidth="1"/>
    <col min="16" max="16" width="46.83203125" customWidth="1"/>
    <col min="17" max="17" width="6.5" customWidth="1"/>
    <col min="18" max="18" width="6.1640625" customWidth="1"/>
    <col min="19" max="19" width="5.83203125" customWidth="1"/>
    <col min="21" max="21" width="42.33203125" customWidth="1"/>
    <col min="22" max="22" width="6" customWidth="1"/>
    <col min="23" max="23" width="6.6640625" customWidth="1"/>
    <col min="24" max="24" width="6.1640625" customWidth="1"/>
    <col min="25" max="25" width="7.5" customWidth="1"/>
  </cols>
  <sheetData>
    <row r="1" spans="1:25" ht="19" thickBot="1">
      <c r="A1" s="439" t="s">
        <v>251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1"/>
    </row>
    <row r="2" spans="1:25" ht="15" thickBot="1">
      <c r="A2" s="442" t="s">
        <v>168</v>
      </c>
      <c r="B2" s="443"/>
      <c r="C2" s="443"/>
      <c r="D2" s="443"/>
      <c r="E2" s="444"/>
      <c r="F2" s="445" t="s">
        <v>169</v>
      </c>
      <c r="G2" s="446"/>
      <c r="H2" s="446"/>
      <c r="I2" s="446"/>
      <c r="J2" s="447"/>
      <c r="K2" s="448" t="s">
        <v>170</v>
      </c>
      <c r="L2" s="449"/>
      <c r="M2" s="449"/>
      <c r="N2" s="449"/>
      <c r="O2" s="450"/>
      <c r="P2" s="451" t="s">
        <v>171</v>
      </c>
      <c r="Q2" s="452"/>
      <c r="R2" s="452"/>
      <c r="S2" s="452"/>
      <c r="T2" s="453"/>
      <c r="U2" s="454" t="s">
        <v>172</v>
      </c>
      <c r="V2" s="455"/>
      <c r="W2" s="455"/>
      <c r="X2" s="455"/>
      <c r="Y2" s="456"/>
    </row>
    <row r="3" spans="1:25" ht="15" thickBot="1">
      <c r="A3" s="78" t="s">
        <v>173</v>
      </c>
      <c r="B3" s="78" t="s">
        <v>177</v>
      </c>
      <c r="C3" s="78" t="s">
        <v>174</v>
      </c>
      <c r="D3" s="79" t="s">
        <v>175</v>
      </c>
      <c r="E3" s="80" t="s">
        <v>176</v>
      </c>
      <c r="F3" s="81" t="s">
        <v>173</v>
      </c>
      <c r="G3" s="82" t="s">
        <v>177</v>
      </c>
      <c r="H3" s="83" t="s">
        <v>174</v>
      </c>
      <c r="I3" s="83" t="s">
        <v>175</v>
      </c>
      <c r="J3" s="84" t="s">
        <v>176</v>
      </c>
      <c r="K3" s="85" t="s">
        <v>173</v>
      </c>
      <c r="L3" s="86" t="s">
        <v>177</v>
      </c>
      <c r="M3" s="87" t="s">
        <v>174</v>
      </c>
      <c r="N3" s="87" t="s">
        <v>175</v>
      </c>
      <c r="O3" s="88" t="s">
        <v>176</v>
      </c>
      <c r="P3" s="89" t="s">
        <v>173</v>
      </c>
      <c r="Q3" s="90" t="s">
        <v>177</v>
      </c>
      <c r="R3" s="91" t="s">
        <v>174</v>
      </c>
      <c r="S3" s="92" t="s">
        <v>175</v>
      </c>
      <c r="T3" s="93" t="s">
        <v>176</v>
      </c>
      <c r="U3" s="94" t="s">
        <v>173</v>
      </c>
      <c r="V3" s="95" t="s">
        <v>177</v>
      </c>
      <c r="W3" s="96" t="s">
        <v>174</v>
      </c>
      <c r="X3" s="96" t="s">
        <v>175</v>
      </c>
      <c r="Y3" s="97" t="s">
        <v>176</v>
      </c>
    </row>
    <row r="4" spans="1:25" ht="16" thickBot="1">
      <c r="A4" s="98" t="s">
        <v>6</v>
      </c>
      <c r="B4" s="357"/>
      <c r="C4" s="357"/>
      <c r="D4" s="357"/>
      <c r="E4" s="357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00"/>
    </row>
    <row r="5" spans="1:25" ht="41.25" customHeight="1">
      <c r="A5" s="355" t="s">
        <v>187</v>
      </c>
      <c r="B5" s="362" t="s">
        <v>158</v>
      </c>
      <c r="C5" s="363" t="s">
        <v>158</v>
      </c>
      <c r="D5" s="358"/>
      <c r="E5" s="135"/>
      <c r="F5" s="356" t="s">
        <v>187</v>
      </c>
      <c r="G5" s="101" t="s">
        <v>158</v>
      </c>
      <c r="H5" s="102"/>
      <c r="I5" s="102"/>
      <c r="J5" s="103"/>
      <c r="K5" s="104" t="s">
        <v>187</v>
      </c>
      <c r="L5" s="105" t="s">
        <v>158</v>
      </c>
      <c r="M5" s="106" t="s">
        <v>158</v>
      </c>
      <c r="N5" s="106"/>
      <c r="O5" s="107"/>
      <c r="P5" s="108" t="s">
        <v>187</v>
      </c>
      <c r="Q5" s="109" t="s">
        <v>158</v>
      </c>
      <c r="R5" s="110" t="s">
        <v>158</v>
      </c>
      <c r="S5" s="110"/>
      <c r="T5" s="111"/>
      <c r="U5" s="112" t="s">
        <v>187</v>
      </c>
      <c r="V5" s="113" t="s">
        <v>158</v>
      </c>
      <c r="W5" s="114" t="s">
        <v>158</v>
      </c>
      <c r="X5" s="114"/>
      <c r="Y5" s="115"/>
    </row>
    <row r="6" spans="1:25" ht="40" thickBot="1">
      <c r="A6" s="355" t="s">
        <v>191</v>
      </c>
      <c r="B6" s="364" t="s">
        <v>158</v>
      </c>
      <c r="C6" s="365" t="s">
        <v>158</v>
      </c>
      <c r="D6" s="359" t="s">
        <v>158</v>
      </c>
      <c r="E6" s="202" t="s">
        <v>158</v>
      </c>
      <c r="F6" s="356" t="s">
        <v>191</v>
      </c>
      <c r="G6" s="118" t="s">
        <v>158</v>
      </c>
      <c r="H6" s="119" t="s">
        <v>158</v>
      </c>
      <c r="I6" s="119" t="s">
        <v>158</v>
      </c>
      <c r="J6" s="120" t="s">
        <v>158</v>
      </c>
      <c r="K6" s="104" t="s">
        <v>191</v>
      </c>
      <c r="L6" s="121" t="s">
        <v>158</v>
      </c>
      <c r="M6" s="122" t="s">
        <v>158</v>
      </c>
      <c r="N6" s="122" t="s">
        <v>158</v>
      </c>
      <c r="O6" s="123" t="s">
        <v>158</v>
      </c>
      <c r="P6" s="108" t="s">
        <v>191</v>
      </c>
      <c r="Q6" s="124" t="s">
        <v>158</v>
      </c>
      <c r="R6" s="125" t="s">
        <v>158</v>
      </c>
      <c r="S6" s="125" t="s">
        <v>158</v>
      </c>
      <c r="T6" s="126" t="s">
        <v>158</v>
      </c>
      <c r="U6" s="112" t="s">
        <v>191</v>
      </c>
      <c r="V6" s="127" t="s">
        <v>158</v>
      </c>
      <c r="W6" s="128" t="s">
        <v>158</v>
      </c>
      <c r="X6" s="128" t="s">
        <v>158</v>
      </c>
      <c r="Y6" s="129" t="s">
        <v>158</v>
      </c>
    </row>
    <row r="7" spans="1:25" ht="16" thickBot="1">
      <c r="A7" s="133" t="s">
        <v>159</v>
      </c>
      <c r="B7" s="360"/>
      <c r="C7" s="360"/>
      <c r="D7" s="361"/>
      <c r="E7" s="361"/>
      <c r="F7" s="134"/>
      <c r="G7" s="205"/>
      <c r="H7" s="205"/>
      <c r="I7" s="205"/>
      <c r="J7" s="205"/>
      <c r="K7" s="134"/>
      <c r="L7" s="205"/>
      <c r="M7" s="205"/>
      <c r="N7" s="205"/>
      <c r="O7" s="205"/>
      <c r="P7" s="134"/>
      <c r="Q7" s="205"/>
      <c r="R7" s="205"/>
      <c r="S7" s="205"/>
      <c r="T7" s="205"/>
      <c r="U7" s="134"/>
      <c r="V7" s="205"/>
      <c r="W7" s="205"/>
      <c r="X7" s="205"/>
      <c r="Y7" s="266"/>
    </row>
    <row r="8" spans="1:25" ht="26">
      <c r="A8" s="161" t="s">
        <v>194</v>
      </c>
      <c r="B8" s="362" t="s">
        <v>158</v>
      </c>
      <c r="C8" s="363" t="s">
        <v>158</v>
      </c>
      <c r="D8" s="358"/>
      <c r="E8" s="135"/>
      <c r="F8" s="203" t="s">
        <v>194</v>
      </c>
      <c r="G8" s="136" t="s">
        <v>158</v>
      </c>
      <c r="H8" s="137"/>
      <c r="I8" s="137"/>
      <c r="J8" s="138"/>
      <c r="K8" s="209" t="s">
        <v>194</v>
      </c>
      <c r="L8" s="140" t="s">
        <v>158</v>
      </c>
      <c r="M8" s="141"/>
      <c r="N8" s="141"/>
      <c r="O8" s="142"/>
      <c r="P8" s="214" t="s">
        <v>194</v>
      </c>
      <c r="Q8" s="144" t="s">
        <v>158</v>
      </c>
      <c r="R8" s="145"/>
      <c r="S8" s="145"/>
      <c r="T8" s="146"/>
      <c r="U8" s="264" t="s">
        <v>194</v>
      </c>
      <c r="V8" s="113" t="s">
        <v>158</v>
      </c>
      <c r="W8" s="114"/>
      <c r="X8" s="114"/>
      <c r="Y8" s="115"/>
    </row>
    <row r="9" spans="1:25">
      <c r="A9" s="196" t="s">
        <v>181</v>
      </c>
      <c r="B9" s="366" t="s">
        <v>158</v>
      </c>
      <c r="C9" s="367"/>
      <c r="D9" s="116"/>
      <c r="E9" s="117"/>
      <c r="F9" s="204" t="s">
        <v>181</v>
      </c>
      <c r="G9" s="148" t="s">
        <v>158</v>
      </c>
      <c r="H9" s="119"/>
      <c r="I9" s="119"/>
      <c r="J9" s="149"/>
      <c r="K9" s="210" t="s">
        <v>181</v>
      </c>
      <c r="L9" s="151" t="s">
        <v>158</v>
      </c>
      <c r="M9" s="122"/>
      <c r="N9" s="122"/>
      <c r="O9" s="152"/>
      <c r="P9" s="215" t="s">
        <v>181</v>
      </c>
      <c r="Q9" s="154" t="s">
        <v>158</v>
      </c>
      <c r="R9" s="125"/>
      <c r="S9" s="125"/>
      <c r="T9" s="155"/>
      <c r="U9" s="265" t="s">
        <v>181</v>
      </c>
      <c r="V9" s="127" t="s">
        <v>158</v>
      </c>
      <c r="W9" s="128"/>
      <c r="X9" s="128"/>
      <c r="Y9" s="129"/>
    </row>
    <row r="10" spans="1:25" ht="26">
      <c r="A10" s="196" t="s">
        <v>185</v>
      </c>
      <c r="B10" s="366" t="s">
        <v>158</v>
      </c>
      <c r="C10" s="367" t="s">
        <v>158</v>
      </c>
      <c r="D10" s="116" t="s">
        <v>158</v>
      </c>
      <c r="E10" s="117" t="s">
        <v>158</v>
      </c>
      <c r="F10" s="204" t="s">
        <v>185</v>
      </c>
      <c r="G10" s="148" t="s">
        <v>158</v>
      </c>
      <c r="H10" s="119" t="s">
        <v>158</v>
      </c>
      <c r="I10" s="119" t="s">
        <v>158</v>
      </c>
      <c r="J10" s="149" t="s">
        <v>158</v>
      </c>
      <c r="K10" s="210" t="s">
        <v>185</v>
      </c>
      <c r="L10" s="151" t="s">
        <v>158</v>
      </c>
      <c r="M10" s="122" t="s">
        <v>158</v>
      </c>
      <c r="N10" s="122" t="s">
        <v>158</v>
      </c>
      <c r="O10" s="152" t="s">
        <v>158</v>
      </c>
      <c r="P10" s="215" t="s">
        <v>185</v>
      </c>
      <c r="Q10" s="154" t="s">
        <v>158</v>
      </c>
      <c r="R10" s="125" t="s">
        <v>158</v>
      </c>
      <c r="S10" s="125" t="s">
        <v>158</v>
      </c>
      <c r="T10" s="155" t="s">
        <v>158</v>
      </c>
      <c r="U10" s="265" t="s">
        <v>185</v>
      </c>
      <c r="V10" s="127" t="s">
        <v>158</v>
      </c>
      <c r="W10" s="128" t="s">
        <v>158</v>
      </c>
      <c r="X10" s="128" t="s">
        <v>158</v>
      </c>
      <c r="Y10" s="129" t="s">
        <v>158</v>
      </c>
    </row>
    <row r="11" spans="1:25">
      <c r="A11" s="196" t="s">
        <v>13</v>
      </c>
      <c r="B11" s="366" t="s">
        <v>158</v>
      </c>
      <c r="C11" s="367" t="s">
        <v>158</v>
      </c>
      <c r="D11" s="116" t="s">
        <v>158</v>
      </c>
      <c r="E11" s="117" t="s">
        <v>158</v>
      </c>
      <c r="F11" s="204" t="s">
        <v>13</v>
      </c>
      <c r="G11" s="148" t="s">
        <v>158</v>
      </c>
      <c r="H11" s="119" t="s">
        <v>158</v>
      </c>
      <c r="I11" s="119" t="s">
        <v>158</v>
      </c>
      <c r="J11" s="149" t="s">
        <v>158</v>
      </c>
      <c r="K11" s="210" t="s">
        <v>13</v>
      </c>
      <c r="L11" s="151" t="s">
        <v>158</v>
      </c>
      <c r="M11" s="122" t="s">
        <v>158</v>
      </c>
      <c r="N11" s="122" t="s">
        <v>158</v>
      </c>
      <c r="O11" s="152" t="s">
        <v>158</v>
      </c>
      <c r="P11" s="215" t="s">
        <v>13</v>
      </c>
      <c r="Q11" s="154" t="s">
        <v>158</v>
      </c>
      <c r="R11" s="125" t="s">
        <v>158</v>
      </c>
      <c r="S11" s="125" t="s">
        <v>158</v>
      </c>
      <c r="T11" s="155" t="s">
        <v>158</v>
      </c>
      <c r="U11" s="265" t="s">
        <v>13</v>
      </c>
      <c r="V11" s="127" t="s">
        <v>158</v>
      </c>
      <c r="W11" s="128" t="s">
        <v>158</v>
      </c>
      <c r="X11" s="128" t="s">
        <v>158</v>
      </c>
      <c r="Y11" s="129" t="s">
        <v>158</v>
      </c>
    </row>
    <row r="12" spans="1:25" ht="24" customHeight="1" thickBot="1">
      <c r="A12" s="201" t="s">
        <v>186</v>
      </c>
      <c r="B12" s="364" t="s">
        <v>158</v>
      </c>
      <c r="C12" s="365" t="s">
        <v>158</v>
      </c>
      <c r="D12" s="359" t="s">
        <v>158</v>
      </c>
      <c r="E12" s="202" t="s">
        <v>158</v>
      </c>
      <c r="F12" s="204" t="s">
        <v>186</v>
      </c>
      <c r="G12" s="206" t="s">
        <v>158</v>
      </c>
      <c r="H12" s="207" t="s">
        <v>158</v>
      </c>
      <c r="I12" s="207" t="s">
        <v>158</v>
      </c>
      <c r="J12" s="208" t="s">
        <v>158</v>
      </c>
      <c r="K12" s="210" t="s">
        <v>186</v>
      </c>
      <c r="L12" s="211" t="s">
        <v>158</v>
      </c>
      <c r="M12" s="212" t="s">
        <v>158</v>
      </c>
      <c r="N12" s="212" t="s">
        <v>158</v>
      </c>
      <c r="O12" s="213" t="s">
        <v>158</v>
      </c>
      <c r="P12" s="215" t="s">
        <v>186</v>
      </c>
      <c r="Q12" s="216" t="s">
        <v>158</v>
      </c>
      <c r="R12" s="217" t="s">
        <v>158</v>
      </c>
      <c r="S12" s="217" t="s">
        <v>158</v>
      </c>
      <c r="T12" s="218" t="s">
        <v>158</v>
      </c>
      <c r="U12" s="265" t="s">
        <v>186</v>
      </c>
      <c r="V12" s="130" t="s">
        <v>158</v>
      </c>
      <c r="W12" s="131" t="s">
        <v>158</v>
      </c>
      <c r="X12" s="131" t="s">
        <v>158</v>
      </c>
      <c r="Y12" s="132" t="s">
        <v>158</v>
      </c>
    </row>
    <row r="13" spans="1:25" ht="16" thickBot="1">
      <c r="A13" s="198" t="s">
        <v>160</v>
      </c>
      <c r="B13" s="360"/>
      <c r="C13" s="360"/>
      <c r="D13" s="361"/>
      <c r="E13" s="361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</row>
    <row r="14" spans="1:25" ht="39">
      <c r="A14" s="355" t="s">
        <v>18</v>
      </c>
      <c r="B14" s="362" t="s">
        <v>158</v>
      </c>
      <c r="C14" s="363" t="s">
        <v>158</v>
      </c>
      <c r="D14" s="369" t="s">
        <v>158</v>
      </c>
      <c r="E14" s="370" t="s">
        <v>158</v>
      </c>
      <c r="F14" s="368" t="s">
        <v>18</v>
      </c>
      <c r="G14" s="136" t="s">
        <v>158</v>
      </c>
      <c r="H14" s="137" t="s">
        <v>158</v>
      </c>
      <c r="I14" s="137" t="s">
        <v>158</v>
      </c>
      <c r="J14" s="138" t="s">
        <v>158</v>
      </c>
      <c r="K14" s="139" t="s">
        <v>18</v>
      </c>
      <c r="L14" s="140" t="s">
        <v>158</v>
      </c>
      <c r="M14" s="141" t="s">
        <v>158</v>
      </c>
      <c r="N14" s="141" t="s">
        <v>158</v>
      </c>
      <c r="O14" s="142" t="s">
        <v>158</v>
      </c>
      <c r="P14" s="143" t="s">
        <v>18</v>
      </c>
      <c r="Q14" s="144" t="s">
        <v>158</v>
      </c>
      <c r="R14" s="145" t="s">
        <v>158</v>
      </c>
      <c r="S14" s="145" t="s">
        <v>158</v>
      </c>
      <c r="T14" s="146" t="s">
        <v>158</v>
      </c>
      <c r="U14" s="147" t="s">
        <v>18</v>
      </c>
      <c r="V14" s="113" t="s">
        <v>158</v>
      </c>
      <c r="W14" s="114" t="s">
        <v>158</v>
      </c>
      <c r="X14" s="114" t="s">
        <v>158</v>
      </c>
      <c r="Y14" s="115" t="s">
        <v>158</v>
      </c>
    </row>
    <row r="15" spans="1:25" ht="26">
      <c r="A15" s="355" t="s">
        <v>23</v>
      </c>
      <c r="B15" s="366" t="s">
        <v>158</v>
      </c>
      <c r="C15" s="367" t="s">
        <v>158</v>
      </c>
      <c r="D15" s="157" t="s">
        <v>158</v>
      </c>
      <c r="E15" s="371" t="s">
        <v>158</v>
      </c>
      <c r="F15" s="356" t="s">
        <v>23</v>
      </c>
      <c r="G15" s="148" t="s">
        <v>158</v>
      </c>
      <c r="H15" s="119" t="s">
        <v>158</v>
      </c>
      <c r="I15" s="119" t="s">
        <v>158</v>
      </c>
      <c r="J15" s="149" t="s">
        <v>158</v>
      </c>
      <c r="K15" s="104" t="s">
        <v>23</v>
      </c>
      <c r="L15" s="151" t="s">
        <v>158</v>
      </c>
      <c r="M15" s="122" t="s">
        <v>158</v>
      </c>
      <c r="N15" s="122" t="s">
        <v>158</v>
      </c>
      <c r="O15" s="152" t="s">
        <v>158</v>
      </c>
      <c r="P15" s="108" t="s">
        <v>23</v>
      </c>
      <c r="Q15" s="154" t="s">
        <v>158</v>
      </c>
      <c r="R15" s="125" t="s">
        <v>158</v>
      </c>
      <c r="S15" s="125" t="s">
        <v>158</v>
      </c>
      <c r="T15" s="155" t="s">
        <v>158</v>
      </c>
      <c r="U15" s="112" t="s">
        <v>23</v>
      </c>
      <c r="V15" s="127" t="s">
        <v>158</v>
      </c>
      <c r="W15" s="128" t="s">
        <v>158</v>
      </c>
      <c r="X15" s="128" t="s">
        <v>158</v>
      </c>
      <c r="Y15" s="129" t="s">
        <v>158</v>
      </c>
    </row>
    <row r="16" spans="1:25" ht="27" thickBot="1">
      <c r="A16" s="355" t="s">
        <v>28</v>
      </c>
      <c r="B16" s="364" t="s">
        <v>158</v>
      </c>
      <c r="C16" s="365" t="s">
        <v>158</v>
      </c>
      <c r="D16" s="372" t="s">
        <v>158</v>
      </c>
      <c r="E16" s="373" t="s">
        <v>158</v>
      </c>
      <c r="F16" s="356" t="s">
        <v>28</v>
      </c>
      <c r="G16" s="148" t="s">
        <v>158</v>
      </c>
      <c r="H16" s="119" t="s">
        <v>158</v>
      </c>
      <c r="I16" s="119" t="s">
        <v>158</v>
      </c>
      <c r="J16" s="149" t="s">
        <v>158</v>
      </c>
      <c r="K16" s="104" t="s">
        <v>28</v>
      </c>
      <c r="L16" s="151" t="s">
        <v>158</v>
      </c>
      <c r="M16" s="122" t="s">
        <v>158</v>
      </c>
      <c r="N16" s="122" t="s">
        <v>158</v>
      </c>
      <c r="O16" s="152" t="s">
        <v>158</v>
      </c>
      <c r="P16" s="108" t="s">
        <v>28</v>
      </c>
      <c r="Q16" s="154" t="s">
        <v>158</v>
      </c>
      <c r="R16" s="125" t="s">
        <v>158</v>
      </c>
      <c r="S16" s="125" t="s">
        <v>158</v>
      </c>
      <c r="T16" s="155" t="s">
        <v>158</v>
      </c>
      <c r="U16" s="112" t="s">
        <v>28</v>
      </c>
      <c r="V16" s="127" t="s">
        <v>158</v>
      </c>
      <c r="W16" s="128" t="s">
        <v>158</v>
      </c>
      <c r="X16" s="128" t="s">
        <v>158</v>
      </c>
      <c r="Y16" s="129" t="s">
        <v>158</v>
      </c>
    </row>
    <row r="17" spans="1:25" ht="16" thickBot="1">
      <c r="A17" s="158" t="s">
        <v>33</v>
      </c>
      <c r="B17" s="375"/>
      <c r="C17" s="375"/>
      <c r="D17" s="375"/>
      <c r="E17" s="375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</row>
    <row r="18" spans="1:25" ht="39">
      <c r="A18" s="161" t="s">
        <v>34</v>
      </c>
      <c r="B18" s="362" t="s">
        <v>158</v>
      </c>
      <c r="C18" s="363" t="s">
        <v>158</v>
      </c>
      <c r="D18" s="358" t="s">
        <v>158</v>
      </c>
      <c r="E18" s="135" t="s">
        <v>158</v>
      </c>
      <c r="F18" s="368" t="s">
        <v>34</v>
      </c>
      <c r="G18" s="136" t="s">
        <v>158</v>
      </c>
      <c r="H18" s="137" t="s">
        <v>158</v>
      </c>
      <c r="I18" s="137" t="s">
        <v>158</v>
      </c>
      <c r="J18" s="138" t="s">
        <v>158</v>
      </c>
      <c r="K18" s="139" t="s">
        <v>34</v>
      </c>
      <c r="L18" s="140" t="s">
        <v>158</v>
      </c>
      <c r="M18" s="141" t="s">
        <v>158</v>
      </c>
      <c r="N18" s="141" t="s">
        <v>158</v>
      </c>
      <c r="O18" s="142" t="s">
        <v>158</v>
      </c>
      <c r="P18" s="143" t="s">
        <v>34</v>
      </c>
      <c r="Q18" s="144" t="s">
        <v>158</v>
      </c>
      <c r="R18" s="145" t="s">
        <v>158</v>
      </c>
      <c r="S18" s="145" t="s">
        <v>158</v>
      </c>
      <c r="T18" s="146" t="s">
        <v>158</v>
      </c>
      <c r="U18" s="147" t="s">
        <v>34</v>
      </c>
      <c r="V18" s="113" t="s">
        <v>158</v>
      </c>
      <c r="W18" s="114" t="s">
        <v>158</v>
      </c>
      <c r="X18" s="114" t="s">
        <v>158</v>
      </c>
      <c r="Y18" s="115" t="s">
        <v>158</v>
      </c>
    </row>
    <row r="19" spans="1:25" ht="27" thickBot="1">
      <c r="A19" s="162" t="s">
        <v>38</v>
      </c>
      <c r="B19" s="364" t="s">
        <v>158</v>
      </c>
      <c r="C19" s="365" t="s">
        <v>158</v>
      </c>
      <c r="D19" s="359" t="s">
        <v>158</v>
      </c>
      <c r="E19" s="202" t="s">
        <v>158</v>
      </c>
      <c r="F19" s="374" t="s">
        <v>38</v>
      </c>
      <c r="G19" s="148" t="s">
        <v>158</v>
      </c>
      <c r="H19" s="119" t="s">
        <v>158</v>
      </c>
      <c r="I19" s="119" t="s">
        <v>158</v>
      </c>
      <c r="J19" s="149" t="s">
        <v>158</v>
      </c>
      <c r="K19" s="163" t="s">
        <v>38</v>
      </c>
      <c r="L19" s="151" t="s">
        <v>158</v>
      </c>
      <c r="M19" s="122" t="s">
        <v>158</v>
      </c>
      <c r="N19" s="122" t="s">
        <v>158</v>
      </c>
      <c r="O19" s="152" t="s">
        <v>158</v>
      </c>
      <c r="P19" s="164" t="s">
        <v>38</v>
      </c>
      <c r="Q19" s="154" t="s">
        <v>158</v>
      </c>
      <c r="R19" s="125" t="s">
        <v>158</v>
      </c>
      <c r="S19" s="125" t="s">
        <v>158</v>
      </c>
      <c r="T19" s="155" t="s">
        <v>158</v>
      </c>
      <c r="U19" s="165" t="s">
        <v>38</v>
      </c>
      <c r="V19" s="127" t="s">
        <v>158</v>
      </c>
      <c r="W19" s="128" t="s">
        <v>158</v>
      </c>
      <c r="X19" s="128" t="s">
        <v>158</v>
      </c>
      <c r="Y19" s="129" t="s">
        <v>158</v>
      </c>
    </row>
    <row r="20" spans="1:25" ht="16" thickBot="1">
      <c r="A20" s="166" t="s">
        <v>42</v>
      </c>
      <c r="B20" s="385"/>
      <c r="C20" s="385"/>
      <c r="D20" s="386"/>
      <c r="E20" s="386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</row>
    <row r="21" spans="1:25" ht="26">
      <c r="A21" s="161" t="s">
        <v>206</v>
      </c>
      <c r="B21" s="362" t="s">
        <v>158</v>
      </c>
      <c r="C21" s="363" t="s">
        <v>158</v>
      </c>
      <c r="D21" s="390"/>
      <c r="E21" s="376"/>
      <c r="F21" s="368" t="s">
        <v>206</v>
      </c>
      <c r="G21" s="169" t="s">
        <v>158</v>
      </c>
      <c r="H21" s="170"/>
      <c r="I21" s="170"/>
      <c r="J21" s="171"/>
      <c r="K21" s="139" t="s">
        <v>206</v>
      </c>
      <c r="L21" s="172" t="s">
        <v>158</v>
      </c>
      <c r="M21" s="173"/>
      <c r="N21" s="173"/>
      <c r="O21" s="174"/>
      <c r="P21" s="143" t="s">
        <v>206</v>
      </c>
      <c r="Q21" s="175" t="s">
        <v>158</v>
      </c>
      <c r="R21" s="176"/>
      <c r="S21" s="176"/>
      <c r="T21" s="177"/>
      <c r="U21" s="147" t="s">
        <v>206</v>
      </c>
      <c r="V21" s="178" t="s">
        <v>158</v>
      </c>
      <c r="W21" s="179"/>
      <c r="X21" s="179"/>
      <c r="Y21" s="180"/>
    </row>
    <row r="22" spans="1:25" ht="41.25" customHeight="1">
      <c r="A22" s="351" t="s">
        <v>211</v>
      </c>
      <c r="B22" s="366" t="s">
        <v>158</v>
      </c>
      <c r="C22" s="367" t="s">
        <v>158</v>
      </c>
      <c r="D22" s="387"/>
      <c r="E22" s="377"/>
      <c r="F22" s="380" t="s">
        <v>211</v>
      </c>
      <c r="G22" s="181" t="s">
        <v>158</v>
      </c>
      <c r="H22" s="182" t="s">
        <v>158</v>
      </c>
      <c r="I22" s="182" t="s">
        <v>158</v>
      </c>
      <c r="J22" s="183" t="s">
        <v>158</v>
      </c>
      <c r="K22" s="184" t="s">
        <v>211</v>
      </c>
      <c r="L22" s="185" t="s">
        <v>158</v>
      </c>
      <c r="M22" s="186" t="s">
        <v>158</v>
      </c>
      <c r="N22" s="186" t="s">
        <v>158</v>
      </c>
      <c r="O22" s="187" t="s">
        <v>158</v>
      </c>
      <c r="P22" s="188" t="s">
        <v>211</v>
      </c>
      <c r="Q22" s="189" t="s">
        <v>158</v>
      </c>
      <c r="R22" s="190" t="s">
        <v>158</v>
      </c>
      <c r="S22" s="190" t="s">
        <v>158</v>
      </c>
      <c r="T22" s="191" t="s">
        <v>158</v>
      </c>
      <c r="U22" s="192" t="s">
        <v>211</v>
      </c>
      <c r="V22" s="193" t="s">
        <v>158</v>
      </c>
      <c r="W22" s="194" t="s">
        <v>158</v>
      </c>
      <c r="X22" s="194" t="s">
        <v>158</v>
      </c>
      <c r="Y22" s="195" t="s">
        <v>158</v>
      </c>
    </row>
    <row r="23" spans="1:25" ht="42.75" customHeight="1">
      <c r="A23" s="196" t="s">
        <v>216</v>
      </c>
      <c r="B23" s="366" t="s">
        <v>158</v>
      </c>
      <c r="C23" s="367" t="s">
        <v>158</v>
      </c>
      <c r="D23" s="387" t="s">
        <v>158</v>
      </c>
      <c r="E23" s="377" t="s">
        <v>158</v>
      </c>
      <c r="F23" s="381" t="s">
        <v>216</v>
      </c>
      <c r="G23" s="181" t="s">
        <v>158</v>
      </c>
      <c r="H23" s="182" t="s">
        <v>158</v>
      </c>
      <c r="I23" s="182" t="s">
        <v>158</v>
      </c>
      <c r="J23" s="183" t="s">
        <v>158</v>
      </c>
      <c r="K23" s="150" t="s">
        <v>216</v>
      </c>
      <c r="L23" s="185" t="s">
        <v>158</v>
      </c>
      <c r="M23" s="186" t="s">
        <v>158</v>
      </c>
      <c r="N23" s="186" t="s">
        <v>158</v>
      </c>
      <c r="O23" s="187" t="s">
        <v>158</v>
      </c>
      <c r="P23" s="153" t="s">
        <v>216</v>
      </c>
      <c r="Q23" s="189" t="s">
        <v>158</v>
      </c>
      <c r="R23" s="190" t="s">
        <v>158</v>
      </c>
      <c r="S23" s="190" t="s">
        <v>158</v>
      </c>
      <c r="T23" s="191" t="s">
        <v>158</v>
      </c>
      <c r="U23" s="156" t="s">
        <v>216</v>
      </c>
      <c r="V23" s="193" t="s">
        <v>158</v>
      </c>
      <c r="W23" s="194" t="s">
        <v>158</v>
      </c>
      <c r="X23" s="194" t="s">
        <v>158</v>
      </c>
      <c r="Y23" s="195" t="s">
        <v>158</v>
      </c>
    </row>
    <row r="24" spans="1:25" ht="39">
      <c r="A24" s="196" t="s">
        <v>219</v>
      </c>
      <c r="B24" s="366" t="s">
        <v>158</v>
      </c>
      <c r="C24" s="367" t="s">
        <v>158</v>
      </c>
      <c r="D24" s="387" t="s">
        <v>158</v>
      </c>
      <c r="E24" s="377" t="s">
        <v>158</v>
      </c>
      <c r="F24" s="381" t="s">
        <v>219</v>
      </c>
      <c r="G24" s="181" t="s">
        <v>158</v>
      </c>
      <c r="H24" s="182" t="s">
        <v>158</v>
      </c>
      <c r="I24" s="182" t="s">
        <v>158</v>
      </c>
      <c r="J24" s="183" t="s">
        <v>158</v>
      </c>
      <c r="K24" s="150" t="s">
        <v>219</v>
      </c>
      <c r="L24" s="185" t="s">
        <v>158</v>
      </c>
      <c r="M24" s="186" t="s">
        <v>158</v>
      </c>
      <c r="N24" s="186" t="s">
        <v>158</v>
      </c>
      <c r="O24" s="187" t="s">
        <v>158</v>
      </c>
      <c r="P24" s="153" t="s">
        <v>219</v>
      </c>
      <c r="Q24" s="189" t="s">
        <v>158</v>
      </c>
      <c r="R24" s="190" t="s">
        <v>158</v>
      </c>
      <c r="S24" s="190" t="s">
        <v>158</v>
      </c>
      <c r="T24" s="191" t="s">
        <v>158</v>
      </c>
      <c r="U24" s="156" t="s">
        <v>219</v>
      </c>
      <c r="V24" s="193" t="s">
        <v>158</v>
      </c>
      <c r="W24" s="194" t="s">
        <v>158</v>
      </c>
      <c r="X24" s="194" t="s">
        <v>158</v>
      </c>
      <c r="Y24" s="195" t="s">
        <v>158</v>
      </c>
    </row>
    <row r="25" spans="1:25" s="197" customFormat="1" ht="26">
      <c r="A25" s="196" t="s">
        <v>224</v>
      </c>
      <c r="B25" s="366" t="s">
        <v>158</v>
      </c>
      <c r="C25" s="367" t="s">
        <v>158</v>
      </c>
      <c r="D25" s="116" t="s">
        <v>158</v>
      </c>
      <c r="E25" s="117" t="s">
        <v>158</v>
      </c>
      <c r="F25" s="382" t="s">
        <v>224</v>
      </c>
      <c r="G25" s="219" t="s">
        <v>158</v>
      </c>
      <c r="H25" s="220" t="s">
        <v>158</v>
      </c>
      <c r="I25" s="220" t="s">
        <v>158</v>
      </c>
      <c r="J25" s="221" t="s">
        <v>158</v>
      </c>
      <c r="K25" s="228" t="s">
        <v>224</v>
      </c>
      <c r="L25" s="231" t="s">
        <v>158</v>
      </c>
      <c r="M25" s="232" t="s">
        <v>158</v>
      </c>
      <c r="N25" s="232" t="s">
        <v>158</v>
      </c>
      <c r="O25" s="233" t="s">
        <v>158</v>
      </c>
      <c r="P25" s="240" t="s">
        <v>224</v>
      </c>
      <c r="Q25" s="246" t="s">
        <v>158</v>
      </c>
      <c r="R25" s="247" t="s">
        <v>158</v>
      </c>
      <c r="S25" s="247" t="s">
        <v>158</v>
      </c>
      <c r="T25" s="248" t="s">
        <v>158</v>
      </c>
      <c r="U25" s="243" t="s">
        <v>224</v>
      </c>
      <c r="V25" s="255" t="s">
        <v>158</v>
      </c>
      <c r="W25" s="256" t="s">
        <v>158</v>
      </c>
      <c r="X25" s="256" t="s">
        <v>158</v>
      </c>
      <c r="Y25" s="257" t="s">
        <v>158</v>
      </c>
    </row>
    <row r="26" spans="1:25" s="197" customFormat="1" ht="26">
      <c r="A26" s="352" t="s">
        <v>229</v>
      </c>
      <c r="B26" s="366" t="s">
        <v>158</v>
      </c>
      <c r="C26" s="367" t="s">
        <v>158</v>
      </c>
      <c r="D26" s="116" t="s">
        <v>158</v>
      </c>
      <c r="E26" s="117" t="s">
        <v>158</v>
      </c>
      <c r="F26" s="382" t="s">
        <v>229</v>
      </c>
      <c r="G26" s="219" t="s">
        <v>158</v>
      </c>
      <c r="H26" s="220" t="s">
        <v>158</v>
      </c>
      <c r="I26" s="220" t="s">
        <v>158</v>
      </c>
      <c r="J26" s="221" t="s">
        <v>158</v>
      </c>
      <c r="K26" s="228" t="s">
        <v>229</v>
      </c>
      <c r="L26" s="231" t="s">
        <v>158</v>
      </c>
      <c r="M26" s="232" t="s">
        <v>158</v>
      </c>
      <c r="N26" s="232" t="s">
        <v>158</v>
      </c>
      <c r="O26" s="233" t="s">
        <v>158</v>
      </c>
      <c r="P26" s="240" t="s">
        <v>229</v>
      </c>
      <c r="Q26" s="246" t="s">
        <v>158</v>
      </c>
      <c r="R26" s="247" t="s">
        <v>158</v>
      </c>
      <c r="S26" s="247" t="s">
        <v>158</v>
      </c>
      <c r="T26" s="248" t="s">
        <v>158</v>
      </c>
      <c r="U26" s="243" t="s">
        <v>229</v>
      </c>
      <c r="V26" s="255" t="s">
        <v>158</v>
      </c>
      <c r="W26" s="256" t="s">
        <v>158</v>
      </c>
      <c r="X26" s="256" t="s">
        <v>158</v>
      </c>
      <c r="Y26" s="257" t="s">
        <v>158</v>
      </c>
    </row>
    <row r="27" spans="1:25" s="197" customFormat="1" ht="25.5" customHeight="1">
      <c r="A27" s="353" t="s">
        <v>46</v>
      </c>
      <c r="B27" s="391" t="s">
        <v>158</v>
      </c>
      <c r="C27" s="388" t="s">
        <v>158</v>
      </c>
      <c r="D27" s="389" t="s">
        <v>158</v>
      </c>
      <c r="E27" s="378" t="s">
        <v>158</v>
      </c>
      <c r="F27" s="383" t="s">
        <v>46</v>
      </c>
      <c r="G27" s="222" t="s">
        <v>158</v>
      </c>
      <c r="H27" s="223" t="s">
        <v>158</v>
      </c>
      <c r="I27" s="223" t="s">
        <v>158</v>
      </c>
      <c r="J27" s="224" t="s">
        <v>158</v>
      </c>
      <c r="K27" s="229" t="s">
        <v>46</v>
      </c>
      <c r="L27" s="234" t="s">
        <v>158</v>
      </c>
      <c r="M27" s="235" t="s">
        <v>158</v>
      </c>
      <c r="N27" s="235" t="s">
        <v>158</v>
      </c>
      <c r="O27" s="236" t="s">
        <v>158</v>
      </c>
      <c r="P27" s="241" t="s">
        <v>46</v>
      </c>
      <c r="Q27" s="249" t="s">
        <v>158</v>
      </c>
      <c r="R27" s="250" t="s">
        <v>158</v>
      </c>
      <c r="S27" s="250" t="s">
        <v>158</v>
      </c>
      <c r="T27" s="251" t="s">
        <v>158</v>
      </c>
      <c r="U27" s="244" t="s">
        <v>46</v>
      </c>
      <c r="V27" s="258" t="s">
        <v>158</v>
      </c>
      <c r="W27" s="259" t="s">
        <v>158</v>
      </c>
      <c r="X27" s="259" t="s">
        <v>158</v>
      </c>
      <c r="Y27" s="260" t="s">
        <v>158</v>
      </c>
    </row>
    <row r="28" spans="1:25" s="197" customFormat="1" ht="26">
      <c r="A28" s="353" t="s">
        <v>51</v>
      </c>
      <c r="B28" s="391" t="s">
        <v>158</v>
      </c>
      <c r="C28" s="388"/>
      <c r="D28" s="389"/>
      <c r="E28" s="378"/>
      <c r="F28" s="383" t="s">
        <v>51</v>
      </c>
      <c r="G28" s="222" t="s">
        <v>158</v>
      </c>
      <c r="H28" s="223"/>
      <c r="I28" s="223"/>
      <c r="J28" s="224"/>
      <c r="K28" s="229" t="s">
        <v>51</v>
      </c>
      <c r="L28" s="234" t="s">
        <v>158</v>
      </c>
      <c r="M28" s="235"/>
      <c r="N28" s="235"/>
      <c r="O28" s="236"/>
      <c r="P28" s="241" t="s">
        <v>51</v>
      </c>
      <c r="Q28" s="249" t="s">
        <v>158</v>
      </c>
      <c r="R28" s="250"/>
      <c r="S28" s="250"/>
      <c r="T28" s="251"/>
      <c r="U28" s="244" t="s">
        <v>51</v>
      </c>
      <c r="V28" s="258" t="s">
        <v>158</v>
      </c>
      <c r="W28" s="259"/>
      <c r="X28" s="259"/>
      <c r="Y28" s="260"/>
    </row>
    <row r="29" spans="1:25" s="197" customFormat="1" ht="24.75" customHeight="1">
      <c r="A29" s="353" t="s">
        <v>184</v>
      </c>
      <c r="B29" s="391" t="s">
        <v>158</v>
      </c>
      <c r="C29" s="388" t="s">
        <v>158</v>
      </c>
      <c r="D29" s="389" t="s">
        <v>158</v>
      </c>
      <c r="E29" s="378" t="s">
        <v>158</v>
      </c>
      <c r="F29" s="383" t="s">
        <v>184</v>
      </c>
      <c r="G29" s="222" t="s">
        <v>158</v>
      </c>
      <c r="H29" s="223" t="s">
        <v>158</v>
      </c>
      <c r="I29" s="223" t="s">
        <v>158</v>
      </c>
      <c r="J29" s="224" t="s">
        <v>158</v>
      </c>
      <c r="K29" s="229" t="s">
        <v>184</v>
      </c>
      <c r="L29" s="234" t="s">
        <v>158</v>
      </c>
      <c r="M29" s="235" t="s">
        <v>158</v>
      </c>
      <c r="N29" s="235" t="s">
        <v>158</v>
      </c>
      <c r="O29" s="236" t="s">
        <v>158</v>
      </c>
      <c r="P29" s="241" t="s">
        <v>184</v>
      </c>
      <c r="Q29" s="249" t="s">
        <v>158</v>
      </c>
      <c r="R29" s="250" t="s">
        <v>158</v>
      </c>
      <c r="S29" s="250" t="s">
        <v>158</v>
      </c>
      <c r="T29" s="251" t="s">
        <v>158</v>
      </c>
      <c r="U29" s="244" t="s">
        <v>184</v>
      </c>
      <c r="V29" s="258" t="s">
        <v>158</v>
      </c>
      <c r="W29" s="259" t="s">
        <v>158</v>
      </c>
      <c r="X29" s="259" t="s">
        <v>158</v>
      </c>
      <c r="Y29" s="260" t="s">
        <v>158</v>
      </c>
    </row>
    <row r="30" spans="1:25" s="197" customFormat="1" ht="40" thickBot="1">
      <c r="A30" s="354" t="s">
        <v>233</v>
      </c>
      <c r="B30" s="392" t="s">
        <v>158</v>
      </c>
      <c r="C30" s="393" t="s">
        <v>158</v>
      </c>
      <c r="D30" s="394" t="s">
        <v>158</v>
      </c>
      <c r="E30" s="379" t="s">
        <v>158</v>
      </c>
      <c r="F30" s="384" t="s">
        <v>233</v>
      </c>
      <c r="G30" s="225" t="s">
        <v>158</v>
      </c>
      <c r="H30" s="226"/>
      <c r="I30" s="226"/>
      <c r="J30" s="227"/>
      <c r="K30" s="230" t="s">
        <v>233</v>
      </c>
      <c r="L30" s="237" t="s">
        <v>158</v>
      </c>
      <c r="M30" s="238"/>
      <c r="N30" s="238"/>
      <c r="O30" s="239"/>
      <c r="P30" s="242" t="s">
        <v>233</v>
      </c>
      <c r="Q30" s="252" t="s">
        <v>158</v>
      </c>
      <c r="R30" s="253"/>
      <c r="S30" s="253"/>
      <c r="T30" s="254"/>
      <c r="U30" s="245" t="s">
        <v>233</v>
      </c>
      <c r="V30" s="261" t="s">
        <v>158</v>
      </c>
      <c r="W30" s="262"/>
      <c r="X30" s="262"/>
      <c r="Y30" s="263"/>
    </row>
  </sheetData>
  <mergeCells count="6">
    <mergeCell ref="A1:Y1"/>
    <mergeCell ref="A2:E2"/>
    <mergeCell ref="F2:J2"/>
    <mergeCell ref="K2:O2"/>
    <mergeCell ref="P2:T2"/>
    <mergeCell ref="U2:Y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70" zoomScaleNormal="70" zoomScalePageLayoutView="70" workbookViewId="0">
      <selection activeCell="B15" sqref="B15:B24"/>
    </sheetView>
  </sheetViews>
  <sheetFormatPr baseColWidth="10" defaultColWidth="9.1640625" defaultRowHeight="14" x14ac:dyDescent="0"/>
  <cols>
    <col min="1" max="1" width="46.5" customWidth="1"/>
    <col min="2" max="2" width="45.5" customWidth="1"/>
    <col min="3" max="3" width="38.83203125" customWidth="1"/>
    <col min="4" max="4" width="29.83203125" customWidth="1"/>
    <col min="5" max="5" width="24" customWidth="1"/>
    <col min="6" max="6" width="20.83203125" customWidth="1"/>
    <col min="7" max="7" width="23.1640625" customWidth="1"/>
  </cols>
  <sheetData>
    <row r="1" spans="1:12" ht="62.25" customHeight="1" thickBot="1">
      <c r="A1" s="463" t="s">
        <v>243</v>
      </c>
      <c r="B1" s="464"/>
      <c r="C1" s="464"/>
      <c r="D1" s="464"/>
      <c r="E1" s="464"/>
      <c r="F1" s="464"/>
      <c r="G1" s="465"/>
      <c r="H1" s="1"/>
      <c r="I1" s="1"/>
      <c r="J1" s="1"/>
      <c r="K1" s="1"/>
      <c r="L1" s="1"/>
    </row>
    <row r="2" spans="1:12" ht="15" thickBot="1">
      <c r="A2" s="293" t="s">
        <v>0</v>
      </c>
      <c r="B2" s="293" t="s">
        <v>1</v>
      </c>
      <c r="C2" s="293" t="s">
        <v>2</v>
      </c>
      <c r="D2" s="293" t="s">
        <v>3</v>
      </c>
      <c r="E2" s="293" t="s">
        <v>179</v>
      </c>
      <c r="F2" s="293" t="s">
        <v>4</v>
      </c>
      <c r="G2" s="293" t="s">
        <v>5</v>
      </c>
      <c r="H2" s="1"/>
      <c r="I2" s="1"/>
      <c r="J2" s="1"/>
      <c r="K2" s="1"/>
      <c r="L2" s="1"/>
    </row>
    <row r="3" spans="1:12" ht="105" customHeight="1" thickBot="1">
      <c r="A3" s="466" t="s">
        <v>6</v>
      </c>
      <c r="B3" s="294" t="s">
        <v>187</v>
      </c>
      <c r="C3" s="295" t="s">
        <v>188</v>
      </c>
      <c r="D3" s="294" t="s">
        <v>189</v>
      </c>
      <c r="E3" s="294" t="s">
        <v>190</v>
      </c>
      <c r="F3" s="294" t="s">
        <v>7</v>
      </c>
      <c r="G3" s="295" t="s">
        <v>180</v>
      </c>
      <c r="H3" s="1"/>
      <c r="I3" s="1"/>
      <c r="J3" s="1"/>
      <c r="K3" s="1"/>
      <c r="L3" s="1"/>
    </row>
    <row r="4" spans="1:12" ht="104.25" customHeight="1" thickBot="1">
      <c r="A4" s="466"/>
      <c r="B4" s="294" t="s">
        <v>191</v>
      </c>
      <c r="C4" s="295" t="s">
        <v>192</v>
      </c>
      <c r="D4" s="295" t="s">
        <v>8</v>
      </c>
      <c r="E4" s="296" t="s">
        <v>193</v>
      </c>
      <c r="F4" s="294" t="s">
        <v>9</v>
      </c>
      <c r="G4" s="295" t="s">
        <v>180</v>
      </c>
      <c r="H4" s="1"/>
      <c r="I4" s="1"/>
      <c r="J4" s="1"/>
      <c r="K4" s="1"/>
      <c r="L4" s="1"/>
    </row>
    <row r="5" spans="1:12" ht="37" thickBot="1">
      <c r="A5" s="466" t="s">
        <v>161</v>
      </c>
      <c r="B5" s="295" t="s">
        <v>194</v>
      </c>
      <c r="C5" s="295" t="s">
        <v>195</v>
      </c>
      <c r="D5" s="295" t="s">
        <v>10</v>
      </c>
      <c r="E5" s="295" t="s">
        <v>196</v>
      </c>
      <c r="F5" s="295" t="s">
        <v>7</v>
      </c>
      <c r="G5" s="295" t="s">
        <v>180</v>
      </c>
      <c r="H5" s="1"/>
      <c r="I5" s="1"/>
      <c r="J5" s="1"/>
      <c r="K5" s="1"/>
      <c r="L5" s="1"/>
    </row>
    <row r="6" spans="1:12" ht="25" thickBot="1">
      <c r="A6" s="466"/>
      <c r="B6" s="294" t="s">
        <v>181</v>
      </c>
      <c r="C6" s="294" t="s">
        <v>197</v>
      </c>
      <c r="D6" s="294" t="s">
        <v>11</v>
      </c>
      <c r="E6" s="294" t="s">
        <v>198</v>
      </c>
      <c r="F6" s="294" t="s">
        <v>9</v>
      </c>
      <c r="G6" s="295" t="s">
        <v>180</v>
      </c>
      <c r="H6" s="1"/>
      <c r="I6" s="1"/>
      <c r="J6" s="1"/>
      <c r="K6" s="1"/>
      <c r="L6" s="1"/>
    </row>
    <row r="7" spans="1:12" ht="57.75" customHeight="1" thickBot="1">
      <c r="A7" s="466"/>
      <c r="B7" s="295" t="s">
        <v>199</v>
      </c>
      <c r="C7" s="295" t="s">
        <v>200</v>
      </c>
      <c r="D7" s="295" t="s">
        <v>201</v>
      </c>
      <c r="E7" s="297" t="s">
        <v>202</v>
      </c>
      <c r="F7" s="295" t="s">
        <v>12</v>
      </c>
      <c r="G7" s="295" t="s">
        <v>180</v>
      </c>
      <c r="H7" s="1"/>
      <c r="I7" s="1"/>
      <c r="J7" s="1"/>
      <c r="K7" s="1"/>
      <c r="L7" s="1"/>
    </row>
    <row r="8" spans="1:12" ht="71.25" customHeight="1" thickBot="1">
      <c r="A8" s="466"/>
      <c r="B8" s="295" t="s">
        <v>13</v>
      </c>
      <c r="C8" s="295" t="s">
        <v>14</v>
      </c>
      <c r="D8" s="295" t="s">
        <v>182</v>
      </c>
      <c r="E8" s="298" t="s">
        <v>203</v>
      </c>
      <c r="F8" s="295" t="s">
        <v>15</v>
      </c>
      <c r="G8" s="295" t="s">
        <v>180</v>
      </c>
      <c r="H8" s="1"/>
      <c r="I8" s="1"/>
      <c r="J8" s="1"/>
      <c r="K8" s="1"/>
      <c r="L8" s="1"/>
    </row>
    <row r="9" spans="1:12" ht="56.25" customHeight="1" thickBot="1">
      <c r="A9" s="466"/>
      <c r="B9" s="295" t="s">
        <v>186</v>
      </c>
      <c r="C9" s="295" t="s">
        <v>183</v>
      </c>
      <c r="D9" s="295" t="s">
        <v>16</v>
      </c>
      <c r="E9" s="298" t="s">
        <v>204</v>
      </c>
      <c r="F9" s="295" t="s">
        <v>17</v>
      </c>
      <c r="G9" s="295" t="s">
        <v>180</v>
      </c>
      <c r="H9" s="1"/>
      <c r="I9" s="1"/>
      <c r="J9" s="1"/>
      <c r="K9" s="1"/>
      <c r="L9" s="1"/>
    </row>
    <row r="10" spans="1:12" ht="81.75" customHeight="1" thickBot="1">
      <c r="A10" s="466" t="s">
        <v>162</v>
      </c>
      <c r="B10" s="294" t="s">
        <v>18</v>
      </c>
      <c r="C10" s="295" t="s">
        <v>19</v>
      </c>
      <c r="D10" s="294" t="s">
        <v>20</v>
      </c>
      <c r="E10" s="294" t="s">
        <v>21</v>
      </c>
      <c r="F10" s="294" t="s">
        <v>22</v>
      </c>
      <c r="G10" s="295" t="s">
        <v>180</v>
      </c>
      <c r="H10" s="1"/>
      <c r="I10" s="1"/>
      <c r="J10" s="1"/>
      <c r="K10" s="1"/>
      <c r="L10" s="1"/>
    </row>
    <row r="11" spans="1:12" ht="67.5" customHeight="1" thickBot="1">
      <c r="A11" s="466"/>
      <c r="B11" s="294" t="s">
        <v>23</v>
      </c>
      <c r="C11" s="295" t="s">
        <v>24</v>
      </c>
      <c r="D11" s="295" t="s">
        <v>25</v>
      </c>
      <c r="E11" s="294" t="s">
        <v>26</v>
      </c>
      <c r="F11" s="294" t="s">
        <v>27</v>
      </c>
      <c r="G11" s="295" t="s">
        <v>180</v>
      </c>
      <c r="H11" s="1"/>
      <c r="I11" s="1"/>
      <c r="J11" s="1"/>
      <c r="K11" s="1"/>
      <c r="L11" s="1"/>
    </row>
    <row r="12" spans="1:12" ht="74.25" customHeight="1" thickBot="1">
      <c r="A12" s="466"/>
      <c r="B12" s="294" t="s">
        <v>28</v>
      </c>
      <c r="C12" s="295" t="s">
        <v>29</v>
      </c>
      <c r="D12" s="295" t="s">
        <v>30</v>
      </c>
      <c r="E12" s="294" t="s">
        <v>31</v>
      </c>
      <c r="F12" s="294" t="s">
        <v>32</v>
      </c>
      <c r="G12" s="295" t="s">
        <v>180</v>
      </c>
      <c r="H12" s="1"/>
      <c r="I12" s="1"/>
      <c r="J12" s="1"/>
      <c r="K12" s="1"/>
      <c r="L12" s="1"/>
    </row>
    <row r="13" spans="1:12" ht="81.75" customHeight="1" thickBot="1">
      <c r="A13" s="466" t="s">
        <v>33</v>
      </c>
      <c r="B13" s="295" t="s">
        <v>34</v>
      </c>
      <c r="C13" s="299" t="s">
        <v>35</v>
      </c>
      <c r="D13" s="294" t="s">
        <v>36</v>
      </c>
      <c r="E13" s="294" t="s">
        <v>37</v>
      </c>
      <c r="F13" s="294" t="s">
        <v>7</v>
      </c>
      <c r="G13" s="295" t="s">
        <v>180</v>
      </c>
      <c r="H13" s="1"/>
      <c r="I13" s="1"/>
      <c r="J13" s="1"/>
      <c r="K13" s="1"/>
      <c r="L13" s="1"/>
    </row>
    <row r="14" spans="1:12" ht="87.75" customHeight="1" thickBot="1">
      <c r="A14" s="466"/>
      <c r="B14" s="295" t="s">
        <v>38</v>
      </c>
      <c r="C14" s="295" t="s">
        <v>39</v>
      </c>
      <c r="D14" s="295" t="s">
        <v>40</v>
      </c>
      <c r="E14" s="297" t="s">
        <v>205</v>
      </c>
      <c r="F14" s="295" t="s">
        <v>41</v>
      </c>
      <c r="G14" s="295" t="s">
        <v>180</v>
      </c>
      <c r="H14" s="1"/>
      <c r="I14" s="1"/>
      <c r="J14" s="1"/>
      <c r="K14" s="1"/>
      <c r="L14" s="1"/>
    </row>
    <row r="15" spans="1:12" ht="147.75" customHeight="1" thickBot="1">
      <c r="A15" s="457" t="s">
        <v>42</v>
      </c>
      <c r="B15" s="295" t="s">
        <v>206</v>
      </c>
      <c r="C15" s="295" t="s">
        <v>207</v>
      </c>
      <c r="D15" s="295" t="s">
        <v>208</v>
      </c>
      <c r="E15" s="297" t="s">
        <v>209</v>
      </c>
      <c r="F15" s="295" t="s">
        <v>210</v>
      </c>
      <c r="G15" s="295" t="s">
        <v>180</v>
      </c>
      <c r="H15" s="1"/>
      <c r="I15" s="1"/>
      <c r="J15" s="1"/>
      <c r="K15" s="1"/>
      <c r="L15" s="1"/>
    </row>
    <row r="16" spans="1:12" ht="149.25" customHeight="1" thickBot="1">
      <c r="A16" s="458"/>
      <c r="B16" s="295" t="s">
        <v>211</v>
      </c>
      <c r="C16" s="297" t="s">
        <v>212</v>
      </c>
      <c r="D16" s="295" t="s">
        <v>213</v>
      </c>
      <c r="E16" s="295" t="s">
        <v>214</v>
      </c>
      <c r="F16" s="295" t="s">
        <v>215</v>
      </c>
      <c r="G16" s="295" t="s">
        <v>180</v>
      </c>
      <c r="H16" s="1"/>
      <c r="I16" s="1"/>
      <c r="J16" s="1"/>
      <c r="K16" s="1"/>
      <c r="L16" s="1"/>
    </row>
    <row r="17" spans="1:12" ht="99" customHeight="1" thickBot="1">
      <c r="A17" s="458"/>
      <c r="B17" s="295" t="s">
        <v>216</v>
      </c>
      <c r="C17" s="295" t="s">
        <v>217</v>
      </c>
      <c r="D17" s="295" t="s">
        <v>218</v>
      </c>
      <c r="E17" s="295" t="s">
        <v>43</v>
      </c>
      <c r="F17" s="295" t="s">
        <v>44</v>
      </c>
      <c r="G17" s="295" t="s">
        <v>180</v>
      </c>
      <c r="H17" s="1"/>
      <c r="I17" s="1"/>
      <c r="J17" s="1"/>
      <c r="K17" s="1"/>
      <c r="L17" s="1"/>
    </row>
    <row r="18" spans="1:12" ht="80.25" customHeight="1" thickBot="1">
      <c r="A18" s="458"/>
      <c r="B18" s="295" t="s">
        <v>219</v>
      </c>
      <c r="C18" s="295" t="s">
        <v>220</v>
      </c>
      <c r="D18" s="295" t="s">
        <v>221</v>
      </c>
      <c r="E18" s="295" t="s">
        <v>222</v>
      </c>
      <c r="F18" s="295" t="s">
        <v>223</v>
      </c>
      <c r="G18" s="295" t="s">
        <v>180</v>
      </c>
      <c r="H18" s="1"/>
      <c r="I18" s="1"/>
      <c r="J18" s="1"/>
      <c r="K18" s="1"/>
      <c r="L18" s="1"/>
    </row>
    <row r="19" spans="1:12" ht="117.75" customHeight="1" thickBot="1">
      <c r="A19" s="458"/>
      <c r="B19" s="295" t="s">
        <v>224</v>
      </c>
      <c r="C19" s="295" t="s">
        <v>225</v>
      </c>
      <c r="D19" s="295" t="s">
        <v>226</v>
      </c>
      <c r="E19" s="295" t="s">
        <v>227</v>
      </c>
      <c r="F19" s="295" t="s">
        <v>228</v>
      </c>
      <c r="G19" s="295" t="s">
        <v>180</v>
      </c>
      <c r="H19" s="1"/>
      <c r="I19" s="1"/>
      <c r="J19" s="1"/>
      <c r="K19" s="1"/>
      <c r="L19" s="1"/>
    </row>
    <row r="20" spans="1:12" ht="84.75" customHeight="1" thickBot="1">
      <c r="A20" s="458"/>
      <c r="B20" s="295" t="s">
        <v>229</v>
      </c>
      <c r="C20" s="295" t="s">
        <v>230</v>
      </c>
      <c r="D20" s="295" t="s">
        <v>231</v>
      </c>
      <c r="E20" s="295" t="s">
        <v>232</v>
      </c>
      <c r="F20" s="295" t="s">
        <v>45</v>
      </c>
      <c r="G20" s="295" t="s">
        <v>180</v>
      </c>
      <c r="H20" s="1"/>
      <c r="I20" s="1"/>
      <c r="J20" s="1"/>
      <c r="K20" s="1"/>
      <c r="L20" s="1"/>
    </row>
    <row r="21" spans="1:12" ht="69.75" customHeight="1" thickBot="1">
      <c r="A21" s="458"/>
      <c r="B21" s="300" t="s">
        <v>46</v>
      </c>
      <c r="C21" s="295" t="s">
        <v>47</v>
      </c>
      <c r="D21" s="295" t="s">
        <v>48</v>
      </c>
      <c r="E21" s="295" t="s">
        <v>49</v>
      </c>
      <c r="F21" s="295" t="s">
        <v>50</v>
      </c>
      <c r="G21" s="295" t="s">
        <v>180</v>
      </c>
      <c r="H21" s="1"/>
      <c r="I21" s="1"/>
      <c r="J21" s="1"/>
      <c r="K21" s="1"/>
      <c r="L21" s="1"/>
    </row>
    <row r="22" spans="1:12" ht="43.5" customHeight="1" thickBot="1">
      <c r="A22" s="458"/>
      <c r="B22" s="295" t="s">
        <v>51</v>
      </c>
      <c r="C22" s="295" t="s">
        <v>52</v>
      </c>
      <c r="D22" s="295" t="s">
        <v>53</v>
      </c>
      <c r="E22" s="295" t="s">
        <v>54</v>
      </c>
      <c r="F22" s="295" t="s">
        <v>55</v>
      </c>
      <c r="G22" s="295" t="s">
        <v>180</v>
      </c>
      <c r="H22" s="1"/>
      <c r="I22" s="1"/>
      <c r="J22" s="1"/>
      <c r="K22" s="1"/>
      <c r="L22" s="1"/>
    </row>
    <row r="23" spans="1:12" ht="54.75" customHeight="1" thickBot="1">
      <c r="A23" s="458"/>
      <c r="B23" s="295" t="s">
        <v>184</v>
      </c>
      <c r="C23" s="295" t="s">
        <v>56</v>
      </c>
      <c r="D23" s="295" t="s">
        <v>57</v>
      </c>
      <c r="E23" s="295" t="s">
        <v>58</v>
      </c>
      <c r="F23" s="295" t="s">
        <v>59</v>
      </c>
      <c r="G23" s="295" t="s">
        <v>180</v>
      </c>
      <c r="H23" s="1"/>
      <c r="I23" s="1"/>
      <c r="J23" s="1"/>
      <c r="K23" s="1"/>
      <c r="L23" s="1"/>
    </row>
    <row r="24" spans="1:12" ht="76.5" customHeight="1" thickBot="1">
      <c r="A24" s="459"/>
      <c r="B24" s="295" t="s">
        <v>233</v>
      </c>
      <c r="C24" s="295" t="s">
        <v>60</v>
      </c>
      <c r="D24" s="295" t="s">
        <v>61</v>
      </c>
      <c r="E24" s="295" t="s">
        <v>58</v>
      </c>
      <c r="F24" s="295" t="s">
        <v>62</v>
      </c>
      <c r="G24" s="295" t="s">
        <v>180</v>
      </c>
      <c r="H24" s="1"/>
      <c r="I24" s="1"/>
      <c r="J24" s="1"/>
      <c r="K24" s="1"/>
      <c r="L24" s="1"/>
    </row>
    <row r="25" spans="1:12">
      <c r="A25" s="301"/>
      <c r="B25" s="302"/>
      <c r="C25" s="302"/>
      <c r="D25" s="302"/>
      <c r="E25" s="302"/>
      <c r="F25" s="302"/>
      <c r="G25" s="302"/>
      <c r="H25" s="1"/>
      <c r="I25" s="1"/>
      <c r="J25" s="1"/>
      <c r="K25" s="1"/>
      <c r="L25" s="1"/>
    </row>
    <row r="26" spans="1:12" ht="15" thickBot="1">
      <c r="A26" s="302"/>
      <c r="B26" s="303"/>
      <c r="C26" s="303"/>
      <c r="D26" s="303"/>
      <c r="E26" s="303"/>
      <c r="F26" s="302"/>
      <c r="G26" s="302"/>
      <c r="H26" s="1"/>
      <c r="I26" s="1"/>
      <c r="J26" s="1"/>
      <c r="K26" s="1"/>
      <c r="L26" s="1"/>
    </row>
    <row r="27" spans="1:12" ht="15" thickBot="1">
      <c r="A27" s="302"/>
      <c r="B27" s="460" t="s">
        <v>63</v>
      </c>
      <c r="C27" s="461"/>
      <c r="D27" s="461"/>
      <c r="E27" s="461"/>
      <c r="F27" s="462"/>
      <c r="G27" s="302"/>
      <c r="H27" s="1"/>
      <c r="I27" s="1"/>
      <c r="J27" s="1"/>
      <c r="K27" s="1"/>
      <c r="L27" s="1"/>
    </row>
    <row r="28" spans="1:12" ht="15" thickBot="1">
      <c r="A28" s="302"/>
      <c r="B28" s="304" t="s">
        <v>64</v>
      </c>
      <c r="C28" s="305" t="s">
        <v>65</v>
      </c>
      <c r="D28" s="305" t="s">
        <v>66</v>
      </c>
      <c r="E28" s="305" t="s">
        <v>67</v>
      </c>
      <c r="F28" s="305" t="s">
        <v>68</v>
      </c>
      <c r="G28" s="302"/>
      <c r="H28" s="1"/>
      <c r="I28" s="1"/>
      <c r="J28" s="1"/>
      <c r="K28" s="1"/>
      <c r="L28" s="1"/>
    </row>
    <row r="29" spans="1:12" ht="15" thickBot="1">
      <c r="A29" s="302"/>
      <c r="B29" s="295" t="s">
        <v>234</v>
      </c>
      <c r="C29" s="306" t="s">
        <v>235</v>
      </c>
      <c r="D29" s="306" t="s">
        <v>236</v>
      </c>
      <c r="E29" s="306" t="s">
        <v>237</v>
      </c>
      <c r="F29" s="306">
        <v>1</v>
      </c>
      <c r="G29" s="302"/>
      <c r="H29" s="1"/>
      <c r="I29" s="1"/>
      <c r="J29" s="1"/>
      <c r="K29" s="1"/>
      <c r="L29" s="1"/>
    </row>
    <row r="30" spans="1:12" ht="15" thickBot="1">
      <c r="A30" s="302"/>
      <c r="B30" s="307" t="s">
        <v>69</v>
      </c>
      <c r="C30" s="307" t="s">
        <v>238</v>
      </c>
      <c r="D30" s="306">
        <v>68</v>
      </c>
      <c r="E30" s="306">
        <v>1</v>
      </c>
      <c r="F30" s="306">
        <v>1</v>
      </c>
      <c r="G30" s="303"/>
      <c r="H30" s="1"/>
      <c r="I30" s="1"/>
      <c r="J30" s="1"/>
      <c r="K30" s="1"/>
      <c r="L30" s="1"/>
    </row>
    <row r="31" spans="1:12" ht="15" thickBot="1">
      <c r="A31" s="302"/>
      <c r="B31" s="307" t="s">
        <v>70</v>
      </c>
      <c r="C31" s="307" t="s">
        <v>239</v>
      </c>
      <c r="D31" s="306">
        <v>64</v>
      </c>
      <c r="E31" s="306">
        <v>4</v>
      </c>
      <c r="F31" s="306">
        <v>3</v>
      </c>
      <c r="G31" s="303"/>
      <c r="H31" s="1"/>
      <c r="I31" s="1"/>
      <c r="J31" s="1"/>
      <c r="K31" s="1"/>
      <c r="L31" s="1"/>
    </row>
    <row r="32" spans="1:12" ht="15" thickBot="1">
      <c r="A32" s="302"/>
      <c r="B32" s="307" t="s">
        <v>71</v>
      </c>
      <c r="C32" s="295" t="s">
        <v>72</v>
      </c>
      <c r="D32" s="306">
        <v>200</v>
      </c>
      <c r="E32" s="306">
        <v>2</v>
      </c>
      <c r="F32" s="306">
        <v>8</v>
      </c>
      <c r="G32" s="303"/>
      <c r="H32" s="1"/>
      <c r="I32" s="1"/>
      <c r="J32" s="1"/>
      <c r="K32" s="1"/>
      <c r="L32" s="1"/>
    </row>
    <row r="33" spans="1:12" ht="15" thickBot="1">
      <c r="A33" s="302"/>
      <c r="B33" s="307" t="s">
        <v>73</v>
      </c>
      <c r="C33" s="297" t="s">
        <v>72</v>
      </c>
      <c r="D33" s="306" t="s">
        <v>167</v>
      </c>
      <c r="E33" s="306">
        <v>1</v>
      </c>
      <c r="F33" s="306">
        <v>40</v>
      </c>
      <c r="G33" s="303"/>
      <c r="H33" s="1"/>
      <c r="I33" s="1"/>
      <c r="J33" s="1"/>
      <c r="K33" s="1"/>
      <c r="L33" s="1"/>
    </row>
    <row r="34" spans="1:12" ht="15" thickBot="1">
      <c r="A34" s="302"/>
      <c r="B34" s="307" t="s">
        <v>74</v>
      </c>
      <c r="C34" s="307" t="s">
        <v>75</v>
      </c>
      <c r="D34" s="306">
        <v>15</v>
      </c>
      <c r="E34" s="306">
        <v>10</v>
      </c>
      <c r="F34" s="306">
        <v>1</v>
      </c>
      <c r="G34" s="303"/>
      <c r="H34" s="1"/>
      <c r="I34" s="1"/>
      <c r="J34" s="1"/>
      <c r="K34" s="1"/>
      <c r="L34" s="1"/>
    </row>
    <row r="35" spans="1:12" ht="15" thickBot="1">
      <c r="A35" s="302"/>
      <c r="B35" s="307" t="s">
        <v>76</v>
      </c>
      <c r="C35" s="307" t="s">
        <v>75</v>
      </c>
      <c r="D35" s="306">
        <v>50</v>
      </c>
      <c r="E35" s="306">
        <v>2</v>
      </c>
      <c r="F35" s="306">
        <v>25</v>
      </c>
      <c r="G35" s="303"/>
      <c r="H35" s="1"/>
      <c r="I35" s="1"/>
    </row>
    <row r="36" spans="1:12" ht="15" thickBot="1">
      <c r="A36" s="302"/>
      <c r="B36" s="297" t="s">
        <v>78</v>
      </c>
      <c r="C36" s="307" t="s">
        <v>79</v>
      </c>
      <c r="D36" s="306">
        <v>12</v>
      </c>
      <c r="E36" s="306">
        <v>1</v>
      </c>
      <c r="F36" s="306" t="s">
        <v>151</v>
      </c>
      <c r="G36" s="303"/>
    </row>
    <row r="37" spans="1:12" ht="15" thickBot="1">
      <c r="A37" s="303"/>
      <c r="B37" s="295" t="s">
        <v>80</v>
      </c>
      <c r="C37" s="307" t="s">
        <v>81</v>
      </c>
      <c r="D37" s="306">
        <v>64</v>
      </c>
      <c r="E37" s="306">
        <v>1</v>
      </c>
      <c r="F37" s="306">
        <v>6</v>
      </c>
      <c r="G37" s="303"/>
    </row>
    <row r="38" spans="1:12" ht="25" thickBot="1">
      <c r="A38" s="303"/>
      <c r="B38" s="295" t="s">
        <v>82</v>
      </c>
      <c r="C38" s="307" t="s">
        <v>81</v>
      </c>
      <c r="D38" s="306">
        <v>8</v>
      </c>
      <c r="E38" s="306">
        <v>2</v>
      </c>
      <c r="F38" s="306">
        <v>1</v>
      </c>
      <c r="G38" s="303"/>
    </row>
    <row r="39" spans="1:12" ht="15" thickBot="1">
      <c r="A39" s="303"/>
      <c r="B39" s="295" t="s">
        <v>163</v>
      </c>
      <c r="C39" s="307" t="s">
        <v>77</v>
      </c>
      <c r="D39" s="306" t="s">
        <v>240</v>
      </c>
      <c r="E39" s="306">
        <v>1</v>
      </c>
      <c r="F39" s="306" t="s">
        <v>151</v>
      </c>
      <c r="G39" s="303"/>
    </row>
    <row r="40" spans="1:12" ht="15" thickBot="1">
      <c r="A40" s="303"/>
      <c r="B40" s="295" t="s">
        <v>164</v>
      </c>
      <c r="C40" s="307" t="s">
        <v>165</v>
      </c>
      <c r="D40" s="306">
        <v>25</v>
      </c>
      <c r="E40" s="306">
        <v>1</v>
      </c>
      <c r="F40" s="306" t="s">
        <v>151</v>
      </c>
      <c r="G40" s="303"/>
    </row>
    <row r="41" spans="1:12" ht="15" thickBot="1">
      <c r="A41" s="303"/>
      <c r="B41" s="295" t="s">
        <v>241</v>
      </c>
      <c r="C41" s="307" t="s">
        <v>77</v>
      </c>
      <c r="D41" s="306">
        <v>40</v>
      </c>
      <c r="E41" s="306">
        <v>1</v>
      </c>
      <c r="F41" s="306" t="s">
        <v>151</v>
      </c>
      <c r="G41" s="303"/>
    </row>
    <row r="42" spans="1:12" ht="15" thickBot="1">
      <c r="A42" s="303"/>
      <c r="B42" s="308" t="s">
        <v>166</v>
      </c>
      <c r="C42" s="309" t="s">
        <v>77</v>
      </c>
      <c r="D42" s="310" t="s">
        <v>242</v>
      </c>
      <c r="E42" s="310">
        <v>1</v>
      </c>
      <c r="F42" s="311" t="s">
        <v>151</v>
      </c>
      <c r="G42" s="303"/>
    </row>
    <row r="43" spans="1:12">
      <c r="A43" s="303"/>
      <c r="B43" s="303"/>
      <c r="C43" s="303"/>
      <c r="D43" s="303"/>
      <c r="E43" s="303"/>
      <c r="F43" s="303"/>
      <c r="G43" s="303"/>
    </row>
  </sheetData>
  <mergeCells count="7">
    <mergeCell ref="A15:A24"/>
    <mergeCell ref="B27:F27"/>
    <mergeCell ref="A1:G1"/>
    <mergeCell ref="A3:A4"/>
    <mergeCell ref="A5:A9"/>
    <mergeCell ref="A10:A12"/>
    <mergeCell ref="A13:A14"/>
  </mergeCells>
  <printOptions horizontalCentered="1" verticalCentered="1"/>
  <pageMargins left="0.34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C79" sqref="C79"/>
    </sheetView>
  </sheetViews>
  <sheetFormatPr baseColWidth="10" defaultColWidth="9.1640625" defaultRowHeight="14" x14ac:dyDescent="0"/>
  <cols>
    <col min="1" max="1" width="37.5" customWidth="1"/>
    <col min="2" max="2" width="32.6640625" customWidth="1"/>
    <col min="3" max="3" width="27" customWidth="1"/>
    <col min="4" max="4" width="24.5" customWidth="1"/>
    <col min="5" max="5" width="21" customWidth="1"/>
  </cols>
  <sheetData>
    <row r="1" spans="1:5" ht="15" thickBot="1">
      <c r="A1" s="476" t="s">
        <v>178</v>
      </c>
      <c r="B1" s="477"/>
      <c r="C1" s="477"/>
      <c r="D1" s="477"/>
      <c r="E1" s="478"/>
    </row>
    <row r="2" spans="1:5" ht="15" thickBot="1">
      <c r="A2" s="314" t="s">
        <v>64</v>
      </c>
      <c r="B2" s="313" t="s">
        <v>65</v>
      </c>
      <c r="C2" s="313" t="s">
        <v>66</v>
      </c>
      <c r="D2" s="313" t="s">
        <v>67</v>
      </c>
      <c r="E2" s="313" t="s">
        <v>68</v>
      </c>
    </row>
    <row r="3" spans="1:5" ht="15" thickBot="1">
      <c r="A3" s="312" t="s">
        <v>234</v>
      </c>
      <c r="B3" s="313" t="s">
        <v>235</v>
      </c>
      <c r="C3" s="313" t="s">
        <v>236</v>
      </c>
      <c r="D3" s="313" t="s">
        <v>237</v>
      </c>
      <c r="E3" s="313">
        <v>1</v>
      </c>
    </row>
    <row r="4" spans="1:5" ht="15" thickBot="1">
      <c r="A4" s="314" t="s">
        <v>69</v>
      </c>
      <c r="B4" s="314" t="s">
        <v>238</v>
      </c>
      <c r="C4" s="313">
        <v>68</v>
      </c>
      <c r="D4" s="313">
        <v>1</v>
      </c>
      <c r="E4" s="313">
        <v>1</v>
      </c>
    </row>
    <row r="5" spans="1:5" ht="15" thickBot="1">
      <c r="A5" s="314" t="s">
        <v>70</v>
      </c>
      <c r="B5" s="314" t="s">
        <v>239</v>
      </c>
      <c r="C5" s="313">
        <v>64</v>
      </c>
      <c r="D5" s="313">
        <v>4</v>
      </c>
      <c r="E5" s="313">
        <v>3</v>
      </c>
    </row>
    <row r="6" spans="1:5" ht="15" thickBot="1">
      <c r="A6" s="314" t="s">
        <v>71</v>
      </c>
      <c r="B6" s="312" t="s">
        <v>72</v>
      </c>
      <c r="C6" s="313">
        <v>200</v>
      </c>
      <c r="D6" s="313">
        <v>2</v>
      </c>
      <c r="E6" s="313">
        <v>8</v>
      </c>
    </row>
    <row r="7" spans="1:5" ht="15" thickBot="1">
      <c r="A7" s="314" t="s">
        <v>73</v>
      </c>
      <c r="B7" s="315" t="s">
        <v>72</v>
      </c>
      <c r="C7" s="313" t="s">
        <v>167</v>
      </c>
      <c r="D7" s="313">
        <v>1</v>
      </c>
      <c r="E7" s="313">
        <v>40</v>
      </c>
    </row>
    <row r="8" spans="1:5" ht="15" thickBot="1">
      <c r="A8" s="314" t="s">
        <v>74</v>
      </c>
      <c r="B8" s="314" t="s">
        <v>75</v>
      </c>
      <c r="C8" s="313">
        <v>15</v>
      </c>
      <c r="D8" s="313">
        <v>10</v>
      </c>
      <c r="E8" s="313">
        <v>1</v>
      </c>
    </row>
    <row r="9" spans="1:5" ht="15" thickBot="1">
      <c r="A9" s="314" t="s">
        <v>76</v>
      </c>
      <c r="B9" s="314" t="s">
        <v>75</v>
      </c>
      <c r="C9" s="313">
        <v>50</v>
      </c>
      <c r="D9" s="313">
        <v>2</v>
      </c>
      <c r="E9" s="313">
        <v>25</v>
      </c>
    </row>
    <row r="10" spans="1:5" ht="25" thickBot="1">
      <c r="A10" s="315" t="s">
        <v>78</v>
      </c>
      <c r="B10" s="314" t="s">
        <v>79</v>
      </c>
      <c r="C10" s="313">
        <v>12</v>
      </c>
      <c r="D10" s="313">
        <v>1</v>
      </c>
      <c r="E10" s="313" t="s">
        <v>151</v>
      </c>
    </row>
    <row r="11" spans="1:5" ht="25" thickBot="1">
      <c r="A11" s="312" t="s">
        <v>80</v>
      </c>
      <c r="B11" s="314" t="s">
        <v>81</v>
      </c>
      <c r="C11" s="313">
        <v>64</v>
      </c>
      <c r="D11" s="313">
        <v>1</v>
      </c>
      <c r="E11" s="313">
        <v>6</v>
      </c>
    </row>
    <row r="12" spans="1:5" ht="25" thickBot="1">
      <c r="A12" s="312" t="s">
        <v>82</v>
      </c>
      <c r="B12" s="314" t="s">
        <v>81</v>
      </c>
      <c r="C12" s="313">
        <v>8</v>
      </c>
      <c r="D12" s="313">
        <v>2</v>
      </c>
      <c r="E12" s="313">
        <v>1</v>
      </c>
    </row>
    <row r="13" spans="1:5" ht="15" thickBot="1">
      <c r="A13" s="312" t="s">
        <v>163</v>
      </c>
      <c r="B13" s="314" t="s">
        <v>77</v>
      </c>
      <c r="C13" s="313" t="s">
        <v>240</v>
      </c>
      <c r="D13" s="313">
        <v>1</v>
      </c>
      <c r="E13" s="313" t="s">
        <v>151</v>
      </c>
    </row>
    <row r="14" spans="1:5" ht="15" thickBot="1">
      <c r="A14" s="312" t="s">
        <v>164</v>
      </c>
      <c r="B14" s="314" t="s">
        <v>165</v>
      </c>
      <c r="C14" s="313">
        <v>25</v>
      </c>
      <c r="D14" s="313">
        <v>1</v>
      </c>
      <c r="E14" s="313" t="s">
        <v>151</v>
      </c>
    </row>
    <row r="15" spans="1:5" ht="15" thickBot="1">
      <c r="A15" s="312" t="s">
        <v>241</v>
      </c>
      <c r="B15" s="314" t="s">
        <v>77</v>
      </c>
      <c r="C15" s="313">
        <v>40</v>
      </c>
      <c r="D15" s="313">
        <v>1</v>
      </c>
      <c r="E15" s="313" t="s">
        <v>151</v>
      </c>
    </row>
    <row r="16" spans="1:5" ht="15" thickBot="1">
      <c r="A16" s="316" t="s">
        <v>166</v>
      </c>
      <c r="B16" s="317" t="s">
        <v>77</v>
      </c>
      <c r="C16" s="318" t="s">
        <v>242</v>
      </c>
      <c r="D16" s="318">
        <v>1</v>
      </c>
      <c r="E16" s="319" t="s">
        <v>151</v>
      </c>
    </row>
    <row r="17" spans="1:5" ht="15" thickBot="1">
      <c r="A17" s="308"/>
      <c r="B17" s="309"/>
      <c r="C17" s="310"/>
      <c r="D17" s="310"/>
      <c r="E17" s="311"/>
    </row>
    <row r="18" spans="1:5" ht="15" thickBot="1">
      <c r="A18" s="479">
        <v>2013</v>
      </c>
      <c r="B18" s="480"/>
      <c r="C18" s="480"/>
      <c r="D18" s="480"/>
      <c r="E18" s="481"/>
    </row>
    <row r="19" spans="1:5" ht="15" thickBot="1">
      <c r="A19" s="272" t="s">
        <v>64</v>
      </c>
      <c r="B19" s="273" t="s">
        <v>65</v>
      </c>
      <c r="C19" s="273" t="s">
        <v>66</v>
      </c>
      <c r="D19" s="273" t="s">
        <v>67</v>
      </c>
      <c r="E19" s="273" t="s">
        <v>68</v>
      </c>
    </row>
    <row r="20" spans="1:5" ht="15" thickBot="1">
      <c r="A20" s="272" t="s">
        <v>234</v>
      </c>
      <c r="B20" s="272"/>
      <c r="C20" s="273"/>
      <c r="D20" s="273"/>
      <c r="E20" s="273"/>
    </row>
    <row r="21" spans="1:5" ht="15" thickBot="1">
      <c r="A21" s="272" t="s">
        <v>69</v>
      </c>
      <c r="B21" s="272" t="s">
        <v>238</v>
      </c>
      <c r="C21" s="273">
        <v>68</v>
      </c>
      <c r="D21" s="273">
        <v>1</v>
      </c>
      <c r="E21" s="273">
        <v>1</v>
      </c>
    </row>
    <row r="22" spans="1:5" ht="15" thickBot="1">
      <c r="A22" s="272" t="s">
        <v>70</v>
      </c>
      <c r="B22" s="274" t="s">
        <v>239</v>
      </c>
      <c r="C22" s="273">
        <v>64</v>
      </c>
      <c r="D22" s="273">
        <v>4</v>
      </c>
      <c r="E22" s="273">
        <v>3</v>
      </c>
    </row>
    <row r="23" spans="1:5" ht="15" thickBot="1">
      <c r="A23" s="272" t="s">
        <v>71</v>
      </c>
      <c r="B23" s="275" t="s">
        <v>72</v>
      </c>
      <c r="C23" s="273">
        <v>200</v>
      </c>
      <c r="D23" s="273">
        <v>2</v>
      </c>
      <c r="E23" s="273">
        <v>8</v>
      </c>
    </row>
    <row r="24" spans="1:5" ht="15" thickBot="1">
      <c r="A24" s="272" t="s">
        <v>73</v>
      </c>
      <c r="B24" s="272" t="s">
        <v>72</v>
      </c>
      <c r="C24" s="273" t="s">
        <v>167</v>
      </c>
      <c r="D24" s="273">
        <v>1</v>
      </c>
      <c r="E24" s="273">
        <v>40</v>
      </c>
    </row>
    <row r="25" spans="1:5" ht="15" thickBot="1">
      <c r="A25" s="272" t="s">
        <v>74</v>
      </c>
      <c r="B25" s="272" t="s">
        <v>75</v>
      </c>
      <c r="C25" s="273">
        <v>15</v>
      </c>
      <c r="D25" s="273">
        <v>10</v>
      </c>
      <c r="E25" s="273">
        <v>1</v>
      </c>
    </row>
    <row r="26" spans="1:5" ht="15" thickBot="1">
      <c r="A26" s="275" t="s">
        <v>76</v>
      </c>
      <c r="B26" s="272" t="s">
        <v>75</v>
      </c>
      <c r="C26" s="273">
        <v>25</v>
      </c>
      <c r="D26" s="273">
        <v>1</v>
      </c>
      <c r="E26" s="273">
        <v>25</v>
      </c>
    </row>
    <row r="27" spans="1:5" ht="29" thickBot="1">
      <c r="A27" s="274" t="s">
        <v>78</v>
      </c>
      <c r="B27" s="272" t="s">
        <v>79</v>
      </c>
      <c r="C27" s="273">
        <v>12</v>
      </c>
      <c r="D27" s="273">
        <v>1</v>
      </c>
      <c r="E27" s="273" t="s">
        <v>151</v>
      </c>
    </row>
    <row r="28" spans="1:5" ht="29" thickBot="1">
      <c r="A28" s="274" t="s">
        <v>80</v>
      </c>
      <c r="B28" s="272" t="s">
        <v>81</v>
      </c>
      <c r="C28" s="273">
        <v>64</v>
      </c>
      <c r="D28" s="273">
        <v>1</v>
      </c>
      <c r="E28" s="273">
        <v>6</v>
      </c>
    </row>
    <row r="29" spans="1:5" ht="15" thickBot="1">
      <c r="A29" s="272" t="s">
        <v>82</v>
      </c>
      <c r="B29" s="272" t="s">
        <v>81</v>
      </c>
      <c r="C29" s="273">
        <v>8</v>
      </c>
      <c r="D29" s="273">
        <v>2</v>
      </c>
      <c r="E29" s="273">
        <v>1</v>
      </c>
    </row>
    <row r="30" spans="1:5" ht="15" thickBot="1">
      <c r="A30" s="272" t="s">
        <v>163</v>
      </c>
      <c r="B30" s="272" t="s">
        <v>77</v>
      </c>
      <c r="C30" s="273" t="s">
        <v>240</v>
      </c>
      <c r="D30" s="273">
        <v>1</v>
      </c>
      <c r="E30" s="273" t="s">
        <v>151</v>
      </c>
    </row>
    <row r="31" spans="1:5" ht="15" thickBot="1">
      <c r="A31" s="272" t="s">
        <v>164</v>
      </c>
      <c r="B31" s="272" t="s">
        <v>165</v>
      </c>
      <c r="C31" s="273">
        <v>25</v>
      </c>
      <c r="D31" s="273">
        <v>1</v>
      </c>
      <c r="E31" s="273" t="s">
        <v>151</v>
      </c>
    </row>
    <row r="32" spans="1:5" ht="15" thickBot="1">
      <c r="A32" s="276" t="s">
        <v>244</v>
      </c>
      <c r="B32" s="276" t="s">
        <v>77</v>
      </c>
      <c r="C32" s="277">
        <v>40</v>
      </c>
      <c r="D32" s="277">
        <v>1</v>
      </c>
      <c r="E32" s="278" t="s">
        <v>151</v>
      </c>
    </row>
    <row r="33" spans="1:5" ht="15" thickBot="1">
      <c r="A33" s="320" t="s">
        <v>166</v>
      </c>
      <c r="B33" s="321" t="s">
        <v>77</v>
      </c>
      <c r="C33" s="320">
        <v>300</v>
      </c>
      <c r="D33" s="320">
        <v>1</v>
      </c>
      <c r="E33" s="322" t="s">
        <v>151</v>
      </c>
    </row>
    <row r="34" spans="1:5" ht="15" thickBot="1"/>
    <row r="35" spans="1:5" ht="15" thickBot="1">
      <c r="A35" s="467">
        <v>2014</v>
      </c>
      <c r="B35" s="468"/>
      <c r="C35" s="468"/>
      <c r="D35" s="468"/>
      <c r="E35" s="469"/>
    </row>
    <row r="36" spans="1:5" ht="15" thickBot="1">
      <c r="A36" s="323" t="s">
        <v>64</v>
      </c>
      <c r="B36" s="324" t="s">
        <v>65</v>
      </c>
      <c r="C36" s="324" t="s">
        <v>66</v>
      </c>
      <c r="D36" s="324" t="s">
        <v>67</v>
      </c>
      <c r="E36" s="324" t="s">
        <v>68</v>
      </c>
    </row>
    <row r="37" spans="1:5" ht="15" thickBot="1">
      <c r="A37" s="323" t="s">
        <v>234</v>
      </c>
      <c r="B37" s="323"/>
      <c r="C37" s="324"/>
      <c r="D37" s="324"/>
      <c r="E37" s="324"/>
    </row>
    <row r="38" spans="1:5" ht="15" thickBot="1">
      <c r="A38" s="323" t="s">
        <v>69</v>
      </c>
      <c r="B38" s="323" t="s">
        <v>238</v>
      </c>
      <c r="C38" s="324">
        <v>68</v>
      </c>
      <c r="D38" s="324">
        <v>1</v>
      </c>
      <c r="E38" s="324">
        <v>1</v>
      </c>
    </row>
    <row r="39" spans="1:5" ht="15" thickBot="1">
      <c r="A39" s="323" t="s">
        <v>70</v>
      </c>
      <c r="B39" s="325" t="s">
        <v>239</v>
      </c>
      <c r="C39" s="324">
        <v>64</v>
      </c>
      <c r="D39" s="324">
        <v>4</v>
      </c>
      <c r="E39" s="324">
        <v>3</v>
      </c>
    </row>
    <row r="40" spans="1:5" ht="15" thickBot="1">
      <c r="A40" s="323" t="s">
        <v>71</v>
      </c>
      <c r="B40" s="326" t="s">
        <v>72</v>
      </c>
      <c r="C40" s="324">
        <v>300</v>
      </c>
      <c r="D40" s="324">
        <v>1</v>
      </c>
      <c r="E40" s="324">
        <v>12</v>
      </c>
    </row>
    <row r="41" spans="1:5" ht="15" thickBot="1">
      <c r="A41" s="323" t="s">
        <v>73</v>
      </c>
      <c r="B41" s="323" t="s">
        <v>72</v>
      </c>
      <c r="C41" s="324" t="s">
        <v>167</v>
      </c>
      <c r="D41" s="324">
        <v>1</v>
      </c>
      <c r="E41" s="324">
        <v>40</v>
      </c>
    </row>
    <row r="42" spans="1:5" ht="15" thickBot="1">
      <c r="A42" s="323" t="s">
        <v>74</v>
      </c>
      <c r="B42" s="323" t="s">
        <v>75</v>
      </c>
      <c r="C42" s="324">
        <v>15</v>
      </c>
      <c r="D42" s="324">
        <v>10</v>
      </c>
      <c r="E42" s="324">
        <v>1</v>
      </c>
    </row>
    <row r="43" spans="1:5" ht="15" thickBot="1">
      <c r="A43" s="326" t="s">
        <v>76</v>
      </c>
      <c r="B43" s="323" t="s">
        <v>75</v>
      </c>
      <c r="C43" s="324">
        <v>25</v>
      </c>
      <c r="D43" s="324">
        <v>1</v>
      </c>
      <c r="E43" s="324">
        <v>25</v>
      </c>
    </row>
    <row r="44" spans="1:5" ht="29" thickBot="1">
      <c r="A44" s="325" t="s">
        <v>78</v>
      </c>
      <c r="B44" s="323" t="s">
        <v>79</v>
      </c>
      <c r="C44" s="324">
        <v>12</v>
      </c>
      <c r="D44" s="324">
        <v>1</v>
      </c>
      <c r="E44" s="324" t="s">
        <v>151</v>
      </c>
    </row>
    <row r="45" spans="1:5" ht="29" thickBot="1">
      <c r="A45" s="325" t="s">
        <v>80</v>
      </c>
      <c r="B45" s="323" t="s">
        <v>81</v>
      </c>
      <c r="C45" s="324">
        <v>64</v>
      </c>
      <c r="D45" s="324">
        <v>1</v>
      </c>
      <c r="E45" s="324">
        <v>6</v>
      </c>
    </row>
    <row r="46" spans="1:5" ht="15" thickBot="1">
      <c r="A46" s="323" t="s">
        <v>82</v>
      </c>
      <c r="B46" s="323" t="s">
        <v>81</v>
      </c>
      <c r="C46" s="324">
        <v>8</v>
      </c>
      <c r="D46" s="324">
        <v>2</v>
      </c>
      <c r="E46" s="324">
        <v>1</v>
      </c>
    </row>
    <row r="47" spans="1:5" ht="15" thickBot="1">
      <c r="A47" s="323" t="s">
        <v>163</v>
      </c>
      <c r="B47" s="323" t="s">
        <v>77</v>
      </c>
      <c r="C47" s="324" t="s">
        <v>240</v>
      </c>
      <c r="D47" s="324">
        <v>1</v>
      </c>
      <c r="E47" s="324" t="s">
        <v>151</v>
      </c>
    </row>
    <row r="48" spans="1:5" ht="15" thickBot="1">
      <c r="A48" s="323" t="s">
        <v>164</v>
      </c>
      <c r="B48" s="323" t="s">
        <v>165</v>
      </c>
      <c r="C48" s="324">
        <v>25</v>
      </c>
      <c r="D48" s="324">
        <v>1</v>
      </c>
      <c r="E48" s="324" t="s">
        <v>151</v>
      </c>
    </row>
    <row r="49" spans="1:5" ht="15" thickBot="1">
      <c r="A49" s="327" t="s">
        <v>244</v>
      </c>
      <c r="B49" s="327" t="s">
        <v>77</v>
      </c>
      <c r="C49" s="328">
        <v>40</v>
      </c>
      <c r="D49" s="328">
        <v>1</v>
      </c>
      <c r="E49" s="329" t="s">
        <v>151</v>
      </c>
    </row>
    <row r="50" spans="1:5" ht="15" thickBot="1">
      <c r="A50" s="330" t="s">
        <v>166</v>
      </c>
      <c r="B50" s="331" t="s">
        <v>77</v>
      </c>
      <c r="C50" s="330">
        <v>200</v>
      </c>
      <c r="D50" s="330">
        <v>1</v>
      </c>
      <c r="E50" s="332" t="s">
        <v>151</v>
      </c>
    </row>
    <row r="51" spans="1:5" ht="15" thickBot="1"/>
    <row r="52" spans="1:5" ht="15" thickBot="1">
      <c r="A52" s="470">
        <v>2015</v>
      </c>
      <c r="B52" s="471"/>
      <c r="C52" s="471"/>
      <c r="D52" s="471"/>
      <c r="E52" s="472"/>
    </row>
    <row r="53" spans="1:5" ht="15" thickBot="1">
      <c r="A53" s="279" t="s">
        <v>64</v>
      </c>
      <c r="B53" s="280" t="s">
        <v>65</v>
      </c>
      <c r="C53" s="280" t="s">
        <v>66</v>
      </c>
      <c r="D53" s="280" t="s">
        <v>67</v>
      </c>
      <c r="E53" s="280" t="s">
        <v>68</v>
      </c>
    </row>
    <row r="54" spans="1:5" ht="15" thickBot="1">
      <c r="A54" s="279" t="s">
        <v>234</v>
      </c>
      <c r="B54" s="279"/>
      <c r="C54" s="280"/>
      <c r="D54" s="280"/>
      <c r="E54" s="280"/>
    </row>
    <row r="55" spans="1:5" ht="15" thickBot="1">
      <c r="A55" s="279" t="s">
        <v>69</v>
      </c>
      <c r="B55" s="279" t="s">
        <v>238</v>
      </c>
      <c r="C55" s="280">
        <v>68</v>
      </c>
      <c r="D55" s="280">
        <v>1</v>
      </c>
      <c r="E55" s="280">
        <v>1</v>
      </c>
    </row>
    <row r="56" spans="1:5" ht="15" thickBot="1">
      <c r="A56" s="279" t="s">
        <v>70</v>
      </c>
      <c r="B56" s="281" t="s">
        <v>239</v>
      </c>
      <c r="C56" s="280">
        <v>64</v>
      </c>
      <c r="D56" s="280">
        <v>4</v>
      </c>
      <c r="E56" s="280">
        <v>3</v>
      </c>
    </row>
    <row r="57" spans="1:5" ht="15" thickBot="1">
      <c r="A57" s="279" t="s">
        <v>71</v>
      </c>
      <c r="B57" s="282" t="s">
        <v>72</v>
      </c>
      <c r="C57" s="280">
        <v>200</v>
      </c>
      <c r="D57" s="280">
        <v>1</v>
      </c>
      <c r="E57" s="280">
        <v>8</v>
      </c>
    </row>
    <row r="58" spans="1:5" ht="15" thickBot="1">
      <c r="A58" s="279" t="s">
        <v>73</v>
      </c>
      <c r="B58" s="279" t="s">
        <v>72</v>
      </c>
      <c r="C58" s="280" t="s">
        <v>167</v>
      </c>
      <c r="D58" s="280">
        <v>1</v>
      </c>
      <c r="E58" s="280">
        <v>40</v>
      </c>
    </row>
    <row r="59" spans="1:5" ht="15" thickBot="1">
      <c r="A59" s="279" t="s">
        <v>74</v>
      </c>
      <c r="B59" s="279" t="s">
        <v>75</v>
      </c>
      <c r="C59" s="280">
        <v>15</v>
      </c>
      <c r="D59" s="280">
        <v>10</v>
      </c>
      <c r="E59" s="280">
        <v>1</v>
      </c>
    </row>
    <row r="60" spans="1:5" ht="15" thickBot="1">
      <c r="A60" s="282" t="s">
        <v>76</v>
      </c>
      <c r="B60" s="279" t="s">
        <v>75</v>
      </c>
      <c r="C60" s="280">
        <v>25</v>
      </c>
      <c r="D60" s="280">
        <v>1</v>
      </c>
      <c r="E60" s="280">
        <v>25</v>
      </c>
    </row>
    <row r="61" spans="1:5" ht="29" thickBot="1">
      <c r="A61" s="281" t="s">
        <v>78</v>
      </c>
      <c r="B61" s="279" t="s">
        <v>79</v>
      </c>
      <c r="C61" s="280">
        <v>12</v>
      </c>
      <c r="D61" s="280">
        <v>1</v>
      </c>
      <c r="E61" s="280" t="s">
        <v>151</v>
      </c>
    </row>
    <row r="62" spans="1:5" ht="29" thickBot="1">
      <c r="A62" s="281" t="s">
        <v>80</v>
      </c>
      <c r="B62" s="279" t="s">
        <v>81</v>
      </c>
      <c r="C62" s="280">
        <v>64</v>
      </c>
      <c r="D62" s="280">
        <v>1</v>
      </c>
      <c r="E62" s="280">
        <v>6</v>
      </c>
    </row>
    <row r="63" spans="1:5" ht="15" thickBot="1">
      <c r="A63" s="279" t="s">
        <v>82</v>
      </c>
      <c r="B63" s="279" t="s">
        <v>81</v>
      </c>
      <c r="C63" s="280">
        <v>8</v>
      </c>
      <c r="D63" s="280">
        <v>2</v>
      </c>
      <c r="E63" s="280">
        <v>1</v>
      </c>
    </row>
    <row r="64" spans="1:5" ht="15" thickBot="1">
      <c r="A64" s="279" t="s">
        <v>163</v>
      </c>
      <c r="B64" s="279" t="s">
        <v>77</v>
      </c>
      <c r="C64" s="280" t="s">
        <v>240</v>
      </c>
      <c r="D64" s="280">
        <v>1</v>
      </c>
      <c r="E64" s="280" t="s">
        <v>151</v>
      </c>
    </row>
    <row r="65" spans="1:5" ht="15" thickBot="1">
      <c r="A65" s="279" t="s">
        <v>164</v>
      </c>
      <c r="B65" s="279"/>
      <c r="C65" s="280"/>
      <c r="D65" s="280"/>
      <c r="E65" s="280"/>
    </row>
    <row r="66" spans="1:5" ht="15" thickBot="1">
      <c r="A66" s="283" t="s">
        <v>244</v>
      </c>
      <c r="B66" s="283" t="s">
        <v>77</v>
      </c>
      <c r="C66" s="284">
        <v>40</v>
      </c>
      <c r="D66" s="284">
        <v>1</v>
      </c>
      <c r="E66" s="285" t="s">
        <v>151</v>
      </c>
    </row>
    <row r="67" spans="1:5" ht="15" thickBot="1">
      <c r="A67" s="333" t="s">
        <v>166</v>
      </c>
      <c r="B67" s="334" t="s">
        <v>77</v>
      </c>
      <c r="C67" s="333">
        <v>100</v>
      </c>
      <c r="D67" s="333">
        <v>1</v>
      </c>
      <c r="E67" s="335" t="s">
        <v>151</v>
      </c>
    </row>
    <row r="68" spans="1:5" ht="15" thickBot="1"/>
    <row r="69" spans="1:5" ht="15" thickBot="1">
      <c r="A69" s="473">
        <v>2016</v>
      </c>
      <c r="B69" s="474"/>
      <c r="C69" s="474"/>
      <c r="D69" s="474"/>
      <c r="E69" s="475"/>
    </row>
    <row r="70" spans="1:5" ht="15" thickBot="1">
      <c r="A70" s="286" t="s">
        <v>64</v>
      </c>
      <c r="B70" s="287" t="s">
        <v>65</v>
      </c>
      <c r="C70" s="287" t="s">
        <v>66</v>
      </c>
      <c r="D70" s="287" t="s">
        <v>67</v>
      </c>
      <c r="E70" s="287" t="s">
        <v>68</v>
      </c>
    </row>
    <row r="71" spans="1:5" ht="15" thickBot="1">
      <c r="A71" s="286" t="s">
        <v>234</v>
      </c>
      <c r="B71" s="286"/>
      <c r="C71" s="287"/>
      <c r="D71" s="287"/>
      <c r="E71" s="287"/>
    </row>
    <row r="72" spans="1:5" ht="15" thickBot="1">
      <c r="A72" s="286" t="s">
        <v>69</v>
      </c>
      <c r="B72" s="286" t="s">
        <v>238</v>
      </c>
      <c r="C72" s="287">
        <v>68</v>
      </c>
      <c r="D72" s="287">
        <v>1</v>
      </c>
      <c r="E72" s="287">
        <v>1</v>
      </c>
    </row>
    <row r="73" spans="1:5" ht="15" thickBot="1">
      <c r="A73" s="286" t="s">
        <v>70</v>
      </c>
      <c r="B73" s="288" t="s">
        <v>239</v>
      </c>
      <c r="C73" s="287">
        <v>64</v>
      </c>
      <c r="D73" s="287">
        <v>4</v>
      </c>
      <c r="E73" s="287">
        <v>3</v>
      </c>
    </row>
    <row r="74" spans="1:5" ht="15" thickBot="1">
      <c r="A74" s="286" t="s">
        <v>71</v>
      </c>
      <c r="B74" s="289" t="s">
        <v>72</v>
      </c>
      <c r="C74" s="287">
        <v>100</v>
      </c>
      <c r="D74" s="287">
        <v>1</v>
      </c>
      <c r="E74" s="287">
        <v>4</v>
      </c>
    </row>
    <row r="75" spans="1:5" ht="15" thickBot="1">
      <c r="A75" s="286" t="s">
        <v>73</v>
      </c>
      <c r="B75" s="286" t="s">
        <v>72</v>
      </c>
      <c r="C75" s="287" t="s">
        <v>167</v>
      </c>
      <c r="D75" s="287">
        <v>1</v>
      </c>
      <c r="E75" s="287">
        <v>40</v>
      </c>
    </row>
    <row r="76" spans="1:5" ht="15" thickBot="1">
      <c r="A76" s="286" t="s">
        <v>74</v>
      </c>
      <c r="B76" s="286" t="s">
        <v>75</v>
      </c>
      <c r="C76" s="287">
        <v>15</v>
      </c>
      <c r="D76" s="287">
        <v>10</v>
      </c>
      <c r="E76" s="287">
        <v>1</v>
      </c>
    </row>
    <row r="77" spans="1:5" ht="15" thickBot="1">
      <c r="A77" s="289" t="s">
        <v>76</v>
      </c>
      <c r="B77" s="286" t="s">
        <v>75</v>
      </c>
      <c r="C77" s="287">
        <v>25</v>
      </c>
      <c r="D77" s="287">
        <v>1</v>
      </c>
      <c r="E77" s="287">
        <v>25</v>
      </c>
    </row>
    <row r="78" spans="1:5" ht="29" thickBot="1">
      <c r="A78" s="288" t="s">
        <v>78</v>
      </c>
      <c r="B78" s="286" t="s">
        <v>79</v>
      </c>
      <c r="C78" s="287">
        <v>12</v>
      </c>
      <c r="D78" s="287">
        <v>1</v>
      </c>
      <c r="E78" s="287" t="s">
        <v>151</v>
      </c>
    </row>
    <row r="79" spans="1:5" ht="29" thickBot="1">
      <c r="A79" s="288" t="s">
        <v>80</v>
      </c>
      <c r="B79" s="286" t="s">
        <v>81</v>
      </c>
      <c r="C79" s="287">
        <v>64</v>
      </c>
      <c r="D79" s="287">
        <v>1</v>
      </c>
      <c r="E79" s="287">
        <v>6</v>
      </c>
    </row>
    <row r="80" spans="1:5" ht="15" thickBot="1">
      <c r="A80" s="286" t="s">
        <v>82</v>
      </c>
      <c r="B80" s="286" t="s">
        <v>81</v>
      </c>
      <c r="C80" s="287">
        <v>8</v>
      </c>
      <c r="D80" s="287">
        <v>2</v>
      </c>
      <c r="E80" s="287">
        <v>1</v>
      </c>
    </row>
    <row r="81" spans="1:5" ht="15" thickBot="1">
      <c r="A81" s="286" t="s">
        <v>163</v>
      </c>
      <c r="B81" s="286" t="s">
        <v>77</v>
      </c>
      <c r="C81" s="287" t="s">
        <v>240</v>
      </c>
      <c r="D81" s="287">
        <v>1</v>
      </c>
      <c r="E81" s="287" t="s">
        <v>151</v>
      </c>
    </row>
    <row r="82" spans="1:5" ht="15" thickBot="1">
      <c r="A82" s="286" t="s">
        <v>164</v>
      </c>
      <c r="B82" s="286" t="s">
        <v>165</v>
      </c>
      <c r="C82" s="287">
        <v>25</v>
      </c>
      <c r="D82" s="287">
        <v>1</v>
      </c>
      <c r="E82" s="287" t="s">
        <v>151</v>
      </c>
    </row>
    <row r="83" spans="1:5" ht="15" thickBot="1">
      <c r="A83" s="290" t="s">
        <v>244</v>
      </c>
      <c r="B83" s="290" t="s">
        <v>77</v>
      </c>
      <c r="C83" s="291">
        <v>40</v>
      </c>
      <c r="D83" s="291">
        <v>1</v>
      </c>
      <c r="E83" s="292" t="s">
        <v>151</v>
      </c>
    </row>
    <row r="84" spans="1:5" ht="15" thickBot="1">
      <c r="A84" s="336" t="s">
        <v>166</v>
      </c>
      <c r="B84" s="337"/>
      <c r="C84" s="336"/>
      <c r="D84" s="336"/>
      <c r="E84" s="338"/>
    </row>
  </sheetData>
  <mergeCells count="5">
    <mergeCell ref="A35:E35"/>
    <mergeCell ref="A52:E52"/>
    <mergeCell ref="A69:E69"/>
    <mergeCell ref="A1:E1"/>
    <mergeCell ref="A18:E1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8" sqref="A8"/>
    </sheetView>
  </sheetViews>
  <sheetFormatPr baseColWidth="10" defaultColWidth="9.1640625" defaultRowHeight="14" x14ac:dyDescent="0"/>
  <cols>
    <col min="1" max="1" width="71.33203125" customWidth="1"/>
    <col min="2" max="2" width="13.5" customWidth="1"/>
    <col min="3" max="3" width="12.33203125" customWidth="1"/>
    <col min="4" max="4" width="13" customWidth="1"/>
    <col min="5" max="5" width="12.33203125" customWidth="1"/>
    <col min="6" max="6" width="14.33203125" customWidth="1"/>
    <col min="7" max="7" width="18.6640625" customWidth="1"/>
    <col min="8" max="8" width="15.5" customWidth="1"/>
    <col min="9" max="9" width="18.33203125" customWidth="1"/>
    <col min="10" max="10" width="19.33203125" customWidth="1"/>
    <col min="11" max="12" width="17.5" customWidth="1"/>
    <col min="13" max="13" width="20.5" customWidth="1"/>
  </cols>
  <sheetData>
    <row r="1" spans="1:13">
      <c r="A1" s="482" t="s">
        <v>256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4"/>
    </row>
    <row r="2" spans="1:13">
      <c r="A2" s="485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7"/>
    </row>
    <row r="3" spans="1:13">
      <c r="A3" s="485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7"/>
    </row>
    <row r="4" spans="1:13" ht="15" thickBot="1">
      <c r="A4" s="485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7"/>
    </row>
    <row r="5" spans="1:13" ht="16" thickBot="1">
      <c r="A5" s="50"/>
      <c r="B5" s="51" t="s">
        <v>152</v>
      </c>
      <c r="C5" s="51" t="s">
        <v>153</v>
      </c>
      <c r="D5" s="51" t="s">
        <v>154</v>
      </c>
      <c r="E5" s="51" t="s">
        <v>155</v>
      </c>
      <c r="F5" s="51" t="s">
        <v>156</v>
      </c>
      <c r="G5" s="52" t="s">
        <v>157</v>
      </c>
      <c r="H5" s="339" t="s">
        <v>245</v>
      </c>
      <c r="I5" s="339" t="s">
        <v>246</v>
      </c>
      <c r="J5" s="339" t="s">
        <v>247</v>
      </c>
      <c r="K5" s="349" t="s">
        <v>248</v>
      </c>
      <c r="L5" s="51" t="s">
        <v>249</v>
      </c>
      <c r="M5" s="350" t="s">
        <v>250</v>
      </c>
    </row>
    <row r="6" spans="1:13" ht="16" thickBot="1">
      <c r="A6" s="497" t="s">
        <v>6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9"/>
    </row>
    <row r="7" spans="1:13" ht="24">
      <c r="A7" s="53" t="s">
        <v>187</v>
      </c>
      <c r="B7" s="54"/>
      <c r="C7" s="54" t="s">
        <v>158</v>
      </c>
      <c r="D7" s="54" t="s">
        <v>158</v>
      </c>
      <c r="E7" s="54"/>
      <c r="F7" s="54"/>
      <c r="G7" s="340"/>
      <c r="H7" s="340"/>
      <c r="I7" s="340"/>
      <c r="J7" s="340"/>
      <c r="K7" s="340"/>
      <c r="L7" s="340"/>
      <c r="M7" s="55"/>
    </row>
    <row r="8" spans="1:13" ht="24">
      <c r="A8" s="53" t="s">
        <v>191</v>
      </c>
      <c r="B8" s="56"/>
      <c r="C8" s="56" t="s">
        <v>158</v>
      </c>
      <c r="D8" s="56" t="s">
        <v>158</v>
      </c>
      <c r="E8" s="56" t="s">
        <v>158</v>
      </c>
      <c r="F8" s="56" t="s">
        <v>158</v>
      </c>
      <c r="G8" s="341" t="s">
        <v>158</v>
      </c>
      <c r="H8" s="341" t="s">
        <v>158</v>
      </c>
      <c r="I8" s="341" t="s">
        <v>158</v>
      </c>
      <c r="J8" s="341" t="s">
        <v>158</v>
      </c>
      <c r="K8" s="341" t="s">
        <v>158</v>
      </c>
      <c r="L8" s="341" t="s">
        <v>158</v>
      </c>
      <c r="M8" s="57" t="s">
        <v>158</v>
      </c>
    </row>
    <row r="9" spans="1:13" ht="16" thickBot="1">
      <c r="A9" s="488" t="s">
        <v>159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90"/>
    </row>
    <row r="10" spans="1:13" ht="24">
      <c r="A10" s="64" t="s">
        <v>194</v>
      </c>
      <c r="B10" s="54"/>
      <c r="C10" s="54"/>
      <c r="D10" s="54"/>
      <c r="E10" s="54" t="s">
        <v>158</v>
      </c>
      <c r="F10" s="54" t="s">
        <v>158</v>
      </c>
      <c r="G10" s="340"/>
      <c r="H10" s="340"/>
      <c r="I10" s="340"/>
      <c r="J10" s="340"/>
      <c r="K10" s="340"/>
      <c r="L10" s="340"/>
      <c r="M10" s="55"/>
    </row>
    <row r="11" spans="1:13">
      <c r="A11" s="62" t="s">
        <v>181</v>
      </c>
      <c r="B11" s="56"/>
      <c r="C11" s="56" t="s">
        <v>158</v>
      </c>
      <c r="D11" s="56" t="s">
        <v>158</v>
      </c>
      <c r="E11" s="56" t="s">
        <v>158</v>
      </c>
      <c r="F11" s="56"/>
      <c r="G11" s="341"/>
      <c r="H11" s="341"/>
      <c r="I11" s="341"/>
      <c r="J11" s="341"/>
      <c r="K11" s="341"/>
      <c r="L11" s="341"/>
      <c r="M11" s="57"/>
    </row>
    <row r="12" spans="1:13">
      <c r="A12" s="62" t="s">
        <v>185</v>
      </c>
      <c r="B12" s="56"/>
      <c r="C12" s="56"/>
      <c r="D12" s="56"/>
      <c r="E12" s="56" t="s">
        <v>158</v>
      </c>
      <c r="F12" s="56" t="s">
        <v>158</v>
      </c>
      <c r="G12" s="341"/>
      <c r="H12" s="341"/>
      <c r="I12" s="341" t="s">
        <v>158</v>
      </c>
      <c r="J12" s="341" t="s">
        <v>158</v>
      </c>
      <c r="K12" s="341"/>
      <c r="L12" s="341"/>
      <c r="M12" s="57"/>
    </row>
    <row r="13" spans="1:13">
      <c r="A13" s="58" t="s">
        <v>13</v>
      </c>
      <c r="B13" s="56"/>
      <c r="C13" s="56"/>
      <c r="D13" s="56"/>
      <c r="E13" s="56" t="s">
        <v>158</v>
      </c>
      <c r="F13" s="56" t="s">
        <v>158</v>
      </c>
      <c r="G13" s="341"/>
      <c r="H13" s="341"/>
      <c r="I13" s="341" t="s">
        <v>158</v>
      </c>
      <c r="J13" s="341" t="s">
        <v>158</v>
      </c>
      <c r="K13" s="341"/>
      <c r="L13" s="341"/>
      <c r="M13" s="57"/>
    </row>
    <row r="14" spans="1:13" ht="15" thickBot="1">
      <c r="A14" s="63" t="s">
        <v>186</v>
      </c>
      <c r="B14" s="65"/>
      <c r="C14" s="65"/>
      <c r="D14" s="65"/>
      <c r="E14" s="65" t="s">
        <v>158</v>
      </c>
      <c r="F14" s="65" t="s">
        <v>158</v>
      </c>
      <c r="G14" s="342"/>
      <c r="H14" s="342"/>
      <c r="I14" s="342" t="s">
        <v>158</v>
      </c>
      <c r="J14" s="342" t="s">
        <v>158</v>
      </c>
      <c r="K14" s="342"/>
      <c r="L14" s="342"/>
      <c r="M14" s="66"/>
    </row>
    <row r="15" spans="1:13" ht="16" thickBot="1">
      <c r="A15" s="491" t="s">
        <v>160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90"/>
    </row>
    <row r="16" spans="1:13" ht="24">
      <c r="A16" s="267" t="s">
        <v>18</v>
      </c>
      <c r="B16" s="54"/>
      <c r="C16" s="54"/>
      <c r="D16" s="54" t="s">
        <v>158</v>
      </c>
      <c r="E16" s="54" t="s">
        <v>158</v>
      </c>
      <c r="F16" s="54" t="s">
        <v>158</v>
      </c>
      <c r="G16" s="340" t="s">
        <v>158</v>
      </c>
      <c r="H16" s="340" t="s">
        <v>158</v>
      </c>
      <c r="I16" s="340" t="s">
        <v>158</v>
      </c>
      <c r="J16" s="340" t="s">
        <v>158</v>
      </c>
      <c r="K16" s="340" t="s">
        <v>158</v>
      </c>
      <c r="L16" s="340" t="s">
        <v>158</v>
      </c>
      <c r="M16" s="55" t="s">
        <v>158</v>
      </c>
    </row>
    <row r="17" spans="1:13" ht="24">
      <c r="A17" s="268" t="s">
        <v>23</v>
      </c>
      <c r="B17" s="56"/>
      <c r="C17" s="56"/>
      <c r="D17" s="56" t="s">
        <v>158</v>
      </c>
      <c r="E17" s="56" t="s">
        <v>158</v>
      </c>
      <c r="F17" s="56" t="s">
        <v>158</v>
      </c>
      <c r="G17" s="341" t="s">
        <v>158</v>
      </c>
      <c r="H17" s="341" t="s">
        <v>158</v>
      </c>
      <c r="I17" s="341" t="s">
        <v>158</v>
      </c>
      <c r="J17" s="341" t="s">
        <v>158</v>
      </c>
      <c r="K17" s="341" t="s">
        <v>158</v>
      </c>
      <c r="L17" s="341" t="s">
        <v>158</v>
      </c>
      <c r="M17" s="57" t="s">
        <v>158</v>
      </c>
    </row>
    <row r="18" spans="1:13" ht="15" thickBot="1">
      <c r="A18" s="267" t="s">
        <v>28</v>
      </c>
      <c r="B18" s="56"/>
      <c r="C18" s="56"/>
      <c r="D18" s="56" t="s">
        <v>158</v>
      </c>
      <c r="E18" s="56" t="s">
        <v>158</v>
      </c>
      <c r="F18" s="56" t="s">
        <v>158</v>
      </c>
      <c r="G18" s="341" t="s">
        <v>158</v>
      </c>
      <c r="H18" s="341" t="s">
        <v>158</v>
      </c>
      <c r="I18" s="341" t="s">
        <v>158</v>
      </c>
      <c r="J18" s="341" t="s">
        <v>158</v>
      </c>
      <c r="K18" s="341" t="s">
        <v>158</v>
      </c>
      <c r="L18" s="341" t="s">
        <v>158</v>
      </c>
      <c r="M18" s="57" t="s">
        <v>158</v>
      </c>
    </row>
    <row r="19" spans="1:13" ht="16" thickBot="1">
      <c r="A19" s="491" t="s">
        <v>33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3"/>
    </row>
    <row r="20" spans="1:13" ht="25" thickBot="1">
      <c r="A20" s="63" t="s">
        <v>34</v>
      </c>
      <c r="B20" s="74"/>
      <c r="C20" s="74"/>
      <c r="D20" s="74" t="s">
        <v>158</v>
      </c>
      <c r="E20" s="74" t="s">
        <v>158</v>
      </c>
      <c r="F20" s="74" t="s">
        <v>158</v>
      </c>
      <c r="G20" s="343" t="s">
        <v>158</v>
      </c>
      <c r="H20" s="343" t="s">
        <v>158</v>
      </c>
      <c r="I20" s="343" t="s">
        <v>158</v>
      </c>
      <c r="J20" s="343" t="s">
        <v>158</v>
      </c>
      <c r="K20" s="343" t="s">
        <v>158</v>
      </c>
      <c r="L20" s="343" t="s">
        <v>158</v>
      </c>
      <c r="M20" s="75" t="s">
        <v>158</v>
      </c>
    </row>
    <row r="21" spans="1:13" ht="28.5" customHeight="1" thickBot="1">
      <c r="A21" s="269" t="s">
        <v>38</v>
      </c>
      <c r="B21" s="76"/>
      <c r="C21" s="76"/>
      <c r="D21" s="76" t="s">
        <v>158</v>
      </c>
      <c r="E21" s="76" t="s">
        <v>158</v>
      </c>
      <c r="F21" s="76" t="s">
        <v>158</v>
      </c>
      <c r="G21" s="344" t="s">
        <v>158</v>
      </c>
      <c r="H21" s="344" t="s">
        <v>158</v>
      </c>
      <c r="I21" s="344" t="s">
        <v>158</v>
      </c>
      <c r="J21" s="344" t="s">
        <v>158</v>
      </c>
      <c r="K21" s="344" t="s">
        <v>158</v>
      </c>
      <c r="L21" s="344" t="s">
        <v>158</v>
      </c>
      <c r="M21" s="77" t="s">
        <v>158</v>
      </c>
    </row>
    <row r="22" spans="1:13" ht="16" thickBot="1">
      <c r="A22" s="494" t="s">
        <v>42</v>
      </c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6"/>
    </row>
    <row r="23" spans="1:13">
      <c r="A23" s="64" t="s">
        <v>206</v>
      </c>
      <c r="B23" s="67"/>
      <c r="C23" s="67" t="s">
        <v>158</v>
      </c>
      <c r="D23" s="67" t="s">
        <v>158</v>
      </c>
      <c r="E23" s="67" t="s">
        <v>158</v>
      </c>
      <c r="F23" s="67"/>
      <c r="G23" s="345"/>
      <c r="H23" s="345"/>
      <c r="I23" s="345"/>
      <c r="J23" s="345"/>
      <c r="K23" s="345"/>
      <c r="L23" s="345"/>
      <c r="M23" s="68"/>
    </row>
    <row r="24" spans="1:13" ht="36">
      <c r="A24" s="59" t="s">
        <v>211</v>
      </c>
      <c r="B24" s="60"/>
      <c r="C24" s="60"/>
      <c r="D24" s="60" t="s">
        <v>158</v>
      </c>
      <c r="E24" s="60" t="s">
        <v>158</v>
      </c>
      <c r="F24" s="60" t="s">
        <v>158</v>
      </c>
      <c r="G24" s="346"/>
      <c r="H24" s="346"/>
      <c r="I24" s="346"/>
      <c r="J24" s="346"/>
      <c r="K24" s="346"/>
      <c r="L24" s="346"/>
      <c r="M24" s="61"/>
    </row>
    <row r="25" spans="1:13" ht="36">
      <c r="A25" s="62" t="s">
        <v>216</v>
      </c>
      <c r="B25" s="60"/>
      <c r="C25" s="60" t="s">
        <v>158</v>
      </c>
      <c r="D25" s="60" t="s">
        <v>158</v>
      </c>
      <c r="E25" s="60" t="s">
        <v>158</v>
      </c>
      <c r="F25" s="60" t="s">
        <v>158</v>
      </c>
      <c r="G25" s="346" t="s">
        <v>158</v>
      </c>
      <c r="H25" s="346" t="s">
        <v>158</v>
      </c>
      <c r="I25" s="346" t="s">
        <v>158</v>
      </c>
      <c r="J25" s="346" t="s">
        <v>158</v>
      </c>
      <c r="K25" s="346" t="s">
        <v>158</v>
      </c>
      <c r="L25" s="346" t="s">
        <v>158</v>
      </c>
      <c r="M25" s="61" t="s">
        <v>158</v>
      </c>
    </row>
    <row r="26" spans="1:13" ht="24">
      <c r="A26" s="69" t="s">
        <v>219</v>
      </c>
      <c r="B26" s="60"/>
      <c r="C26" s="60" t="s">
        <v>158</v>
      </c>
      <c r="D26" s="60" t="s">
        <v>158</v>
      </c>
      <c r="E26" s="60" t="s">
        <v>158</v>
      </c>
      <c r="F26" s="60" t="s">
        <v>158</v>
      </c>
      <c r="G26" s="346" t="s">
        <v>158</v>
      </c>
      <c r="H26" s="346" t="s">
        <v>158</v>
      </c>
      <c r="I26" s="346" t="s">
        <v>158</v>
      </c>
      <c r="J26" s="346" t="s">
        <v>158</v>
      </c>
      <c r="K26" s="346" t="s">
        <v>158</v>
      </c>
      <c r="L26" s="346" t="s">
        <v>158</v>
      </c>
      <c r="M26" s="61" t="s">
        <v>158</v>
      </c>
    </row>
    <row r="27" spans="1:13">
      <c r="A27" s="270" t="s">
        <v>224</v>
      </c>
      <c r="B27" s="70"/>
      <c r="C27" s="70" t="s">
        <v>158</v>
      </c>
      <c r="D27" s="70" t="s">
        <v>158</v>
      </c>
      <c r="E27" s="70" t="s">
        <v>158</v>
      </c>
      <c r="F27" s="70" t="s">
        <v>158</v>
      </c>
      <c r="G27" s="347" t="s">
        <v>158</v>
      </c>
      <c r="H27" s="347" t="s">
        <v>158</v>
      </c>
      <c r="I27" s="347" t="s">
        <v>158</v>
      </c>
      <c r="J27" s="347" t="s">
        <v>158</v>
      </c>
      <c r="K27" s="347" t="s">
        <v>158</v>
      </c>
      <c r="L27" s="347" t="s">
        <v>158</v>
      </c>
      <c r="M27" s="71" t="s">
        <v>158</v>
      </c>
    </row>
    <row r="28" spans="1:13">
      <c r="A28" s="270" t="s">
        <v>229</v>
      </c>
      <c r="B28" s="70"/>
      <c r="C28" s="70" t="s">
        <v>158</v>
      </c>
      <c r="D28" s="70" t="s">
        <v>158</v>
      </c>
      <c r="E28" s="70" t="s">
        <v>158</v>
      </c>
      <c r="F28" s="70" t="s">
        <v>158</v>
      </c>
      <c r="G28" s="347" t="s">
        <v>158</v>
      </c>
      <c r="H28" s="347" t="s">
        <v>158</v>
      </c>
      <c r="I28" s="347" t="s">
        <v>158</v>
      </c>
      <c r="J28" s="347" t="s">
        <v>158</v>
      </c>
      <c r="K28" s="347" t="s">
        <v>158</v>
      </c>
      <c r="L28" s="347" t="s">
        <v>158</v>
      </c>
      <c r="M28" s="71" t="s">
        <v>158</v>
      </c>
    </row>
    <row r="29" spans="1:13">
      <c r="A29" s="270" t="s">
        <v>46</v>
      </c>
      <c r="B29" s="70"/>
      <c r="C29" s="70" t="s">
        <v>158</v>
      </c>
      <c r="D29" s="70" t="s">
        <v>158</v>
      </c>
      <c r="E29" s="70" t="s">
        <v>158</v>
      </c>
      <c r="F29" s="70" t="s">
        <v>158</v>
      </c>
      <c r="G29" s="347" t="s">
        <v>158</v>
      </c>
      <c r="H29" s="347" t="s">
        <v>158</v>
      </c>
      <c r="I29" s="347" t="s">
        <v>158</v>
      </c>
      <c r="J29" s="347" t="s">
        <v>158</v>
      </c>
      <c r="K29" s="347" t="s">
        <v>158</v>
      </c>
      <c r="L29" s="347" t="s">
        <v>158</v>
      </c>
      <c r="M29" s="71" t="s">
        <v>158</v>
      </c>
    </row>
    <row r="30" spans="1:13">
      <c r="A30" s="270" t="s">
        <v>51</v>
      </c>
      <c r="B30" s="70"/>
      <c r="C30" s="70" t="s">
        <v>158</v>
      </c>
      <c r="D30" s="70" t="s">
        <v>158</v>
      </c>
      <c r="E30" s="70" t="s">
        <v>158</v>
      </c>
      <c r="F30" s="70"/>
      <c r="G30" s="347"/>
      <c r="H30" s="347"/>
      <c r="I30" s="347"/>
      <c r="J30" s="347"/>
      <c r="K30" s="347"/>
      <c r="L30" s="347"/>
      <c r="M30" s="71"/>
    </row>
    <row r="31" spans="1:13">
      <c r="A31" s="270" t="s">
        <v>184</v>
      </c>
      <c r="B31" s="70"/>
      <c r="C31" s="70" t="s">
        <v>158</v>
      </c>
      <c r="D31" s="70" t="s">
        <v>158</v>
      </c>
      <c r="E31" s="70" t="s">
        <v>158</v>
      </c>
      <c r="F31" s="70" t="s">
        <v>158</v>
      </c>
      <c r="G31" s="347" t="s">
        <v>158</v>
      </c>
      <c r="H31" s="347" t="s">
        <v>158</v>
      </c>
      <c r="I31" s="347" t="s">
        <v>158</v>
      </c>
      <c r="J31" s="347" t="s">
        <v>158</v>
      </c>
      <c r="K31" s="347" t="s">
        <v>158</v>
      </c>
      <c r="L31" s="347" t="s">
        <v>158</v>
      </c>
      <c r="M31" s="71" t="s">
        <v>158</v>
      </c>
    </row>
    <row r="32" spans="1:13" ht="26" thickBot="1">
      <c r="A32" s="271" t="s">
        <v>233</v>
      </c>
      <c r="B32" s="72"/>
      <c r="C32" s="72" t="s">
        <v>158</v>
      </c>
      <c r="D32" s="72"/>
      <c r="E32" s="72"/>
      <c r="F32" s="72" t="s">
        <v>158</v>
      </c>
      <c r="G32" s="348"/>
      <c r="H32" s="348"/>
      <c r="I32" s="348" t="s">
        <v>158</v>
      </c>
      <c r="J32" s="348"/>
      <c r="K32" s="348"/>
      <c r="L32" s="348" t="s">
        <v>158</v>
      </c>
      <c r="M32" s="73"/>
    </row>
  </sheetData>
  <mergeCells count="6">
    <mergeCell ref="A1:M4"/>
    <mergeCell ref="A9:M9"/>
    <mergeCell ref="A15:M15"/>
    <mergeCell ref="A19:M19"/>
    <mergeCell ref="A22:M22"/>
    <mergeCell ref="A6:M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D1" zoomScale="95" zoomScaleNormal="95" zoomScalePageLayoutView="95" workbookViewId="0">
      <pane ySplit="2" topLeftCell="A13" activePane="bottomLeft" state="frozen"/>
      <selection pane="bottomLeft" activeCell="Q2" sqref="Q2"/>
    </sheetView>
  </sheetViews>
  <sheetFormatPr baseColWidth="10" defaultColWidth="9.1640625" defaultRowHeight="14" x14ac:dyDescent="0"/>
  <cols>
    <col min="1" max="1" width="12.1640625" customWidth="1"/>
    <col min="4" max="4" width="57.5" customWidth="1"/>
    <col min="6" max="6" width="10.6640625" customWidth="1"/>
    <col min="11" max="11" width="10.6640625" customWidth="1"/>
    <col min="12" max="13" width="9.1640625" customWidth="1"/>
    <col min="14" max="14" width="10.33203125" customWidth="1"/>
    <col min="15" max="16" width="9.1640625" customWidth="1"/>
    <col min="17" max="17" width="11.5" customWidth="1"/>
  </cols>
  <sheetData>
    <row r="1" spans="1:17" s="400" customFormat="1" ht="21.75" customHeight="1">
      <c r="A1" s="524" t="s">
        <v>83</v>
      </c>
      <c r="B1" s="518" t="s">
        <v>84</v>
      </c>
      <c r="C1" s="518" t="s">
        <v>85</v>
      </c>
      <c r="D1" s="526" t="s">
        <v>86</v>
      </c>
      <c r="E1" s="528" t="s">
        <v>87</v>
      </c>
      <c r="F1" s="518" t="s">
        <v>88</v>
      </c>
      <c r="G1" s="518" t="s">
        <v>89</v>
      </c>
      <c r="H1" s="520" t="s">
        <v>90</v>
      </c>
      <c r="I1" s="522" t="s">
        <v>259</v>
      </c>
      <c r="J1" s="523"/>
      <c r="K1" s="421"/>
      <c r="L1" s="516" t="s">
        <v>260</v>
      </c>
      <c r="M1" s="523"/>
      <c r="N1" s="421"/>
      <c r="O1" s="516" t="s">
        <v>91</v>
      </c>
      <c r="P1" s="517"/>
      <c r="Q1" s="431"/>
    </row>
    <row r="2" spans="1:17" s="400" customFormat="1" ht="42.75" customHeight="1">
      <c r="A2" s="525"/>
      <c r="B2" s="519"/>
      <c r="C2" s="519"/>
      <c r="D2" s="527"/>
      <c r="E2" s="529"/>
      <c r="F2" s="519"/>
      <c r="G2" s="519"/>
      <c r="H2" s="521"/>
      <c r="I2" s="401" t="s">
        <v>92</v>
      </c>
      <c r="J2" s="402" t="s">
        <v>91</v>
      </c>
      <c r="K2" s="437" t="s">
        <v>336</v>
      </c>
      <c r="L2" s="401" t="s">
        <v>92</v>
      </c>
      <c r="M2" s="402" t="s">
        <v>91</v>
      </c>
      <c r="N2" s="437" t="s">
        <v>337</v>
      </c>
      <c r="O2" s="401" t="s">
        <v>92</v>
      </c>
      <c r="P2" s="426" t="s">
        <v>91</v>
      </c>
      <c r="Q2" s="438" t="s">
        <v>338</v>
      </c>
    </row>
    <row r="3" spans="1:17">
      <c r="A3" s="403"/>
      <c r="B3" s="2" t="s">
        <v>93</v>
      </c>
      <c r="C3" s="3"/>
      <c r="D3" s="4" t="s">
        <v>94</v>
      </c>
      <c r="E3" s="396">
        <v>61</v>
      </c>
      <c r="F3" s="5"/>
      <c r="G3" s="6"/>
      <c r="H3" s="7"/>
      <c r="I3" s="8"/>
      <c r="J3" s="9"/>
      <c r="K3" s="422"/>
      <c r="L3" s="8"/>
      <c r="M3" s="9"/>
      <c r="N3" s="422"/>
      <c r="O3" s="8"/>
      <c r="P3" s="7"/>
      <c r="Q3" s="434"/>
    </row>
    <row r="4" spans="1:17">
      <c r="A4" s="404" t="s">
        <v>95</v>
      </c>
      <c r="B4" s="10"/>
      <c r="C4" s="11" t="s">
        <v>296</v>
      </c>
      <c r="D4" s="12" t="s">
        <v>252</v>
      </c>
      <c r="E4" s="13"/>
      <c r="F4" s="13"/>
      <c r="G4" s="14" t="s">
        <v>96</v>
      </c>
      <c r="H4" s="15">
        <v>3500</v>
      </c>
      <c r="I4" s="18">
        <v>6</v>
      </c>
      <c r="J4" s="17">
        <f t="shared" ref="J4:J11" si="0">SUM(H4*I4)</f>
        <v>21000</v>
      </c>
      <c r="K4" s="423"/>
      <c r="L4" s="18">
        <v>6</v>
      </c>
      <c r="M4" s="17">
        <f t="shared" ref="M4:M13" si="1">SUM(H4*L4)</f>
        <v>21000</v>
      </c>
      <c r="N4" s="423"/>
      <c r="O4" s="18">
        <f t="shared" ref="O4:O13" si="2">I4+L4</f>
        <v>12</v>
      </c>
      <c r="P4" s="427">
        <f t="shared" ref="P4:P12" si="3">SUM(J4+M4)</f>
        <v>42000</v>
      </c>
      <c r="Q4" s="435">
        <f>SUM(N4+K4)</f>
        <v>0</v>
      </c>
    </row>
    <row r="5" spans="1:17">
      <c r="A5" s="404" t="s">
        <v>95</v>
      </c>
      <c r="B5" s="10"/>
      <c r="C5" s="11"/>
      <c r="D5" s="12" t="s">
        <v>253</v>
      </c>
      <c r="E5" s="13"/>
      <c r="F5" s="13"/>
      <c r="G5" s="14" t="s">
        <v>96</v>
      </c>
      <c r="H5" s="15">
        <v>4000</v>
      </c>
      <c r="I5" s="18">
        <v>0</v>
      </c>
      <c r="J5" s="17">
        <f t="shared" si="0"/>
        <v>0</v>
      </c>
      <c r="K5" s="423">
        <v>2500</v>
      </c>
      <c r="L5" s="18">
        <v>0</v>
      </c>
      <c r="M5" s="17">
        <f t="shared" si="1"/>
        <v>0</v>
      </c>
      <c r="N5" s="423">
        <v>2500</v>
      </c>
      <c r="O5" s="18">
        <f t="shared" si="2"/>
        <v>0</v>
      </c>
      <c r="P5" s="427">
        <f t="shared" si="3"/>
        <v>0</v>
      </c>
      <c r="Q5" s="435">
        <f t="shared" ref="Q5:Q55" si="4">SUM(N5+K5)</f>
        <v>5000</v>
      </c>
    </row>
    <row r="6" spans="1:17">
      <c r="A6" s="404" t="s">
        <v>97</v>
      </c>
      <c r="B6" s="10"/>
      <c r="C6" s="11" t="s">
        <v>297</v>
      </c>
      <c r="D6" s="19" t="s">
        <v>98</v>
      </c>
      <c r="E6" s="20"/>
      <c r="F6" s="13"/>
      <c r="G6" s="21" t="s">
        <v>261</v>
      </c>
      <c r="H6" s="22">
        <v>22</v>
      </c>
      <c r="I6" s="18">
        <v>165</v>
      </c>
      <c r="J6" s="23">
        <f>SUM(H6*I6)</f>
        <v>3630</v>
      </c>
      <c r="K6" s="423"/>
      <c r="L6" s="24">
        <v>165</v>
      </c>
      <c r="M6" s="17">
        <f t="shared" si="1"/>
        <v>3630</v>
      </c>
      <c r="N6" s="423"/>
      <c r="O6" s="18">
        <f t="shared" si="2"/>
        <v>330</v>
      </c>
      <c r="P6" s="427">
        <f t="shared" si="3"/>
        <v>7260</v>
      </c>
      <c r="Q6" s="435">
        <f t="shared" si="4"/>
        <v>0</v>
      </c>
    </row>
    <row r="7" spans="1:17">
      <c r="A7" s="404" t="s">
        <v>97</v>
      </c>
      <c r="B7" s="10"/>
      <c r="C7" s="11" t="s">
        <v>328</v>
      </c>
      <c r="D7" s="12" t="s">
        <v>99</v>
      </c>
      <c r="E7" s="13"/>
      <c r="F7" s="13"/>
      <c r="G7" s="14" t="s">
        <v>100</v>
      </c>
      <c r="H7" s="22">
        <v>50</v>
      </c>
      <c r="I7" s="18">
        <v>2</v>
      </c>
      <c r="J7" s="17">
        <f t="shared" si="0"/>
        <v>100</v>
      </c>
      <c r="K7" s="423"/>
      <c r="L7" s="18">
        <v>2</v>
      </c>
      <c r="M7" s="17">
        <f t="shared" si="1"/>
        <v>100</v>
      </c>
      <c r="N7" s="423"/>
      <c r="O7" s="18">
        <f t="shared" si="2"/>
        <v>4</v>
      </c>
      <c r="P7" s="427">
        <f t="shared" si="3"/>
        <v>200</v>
      </c>
      <c r="Q7" s="435">
        <f t="shared" si="4"/>
        <v>0</v>
      </c>
    </row>
    <row r="8" spans="1:17">
      <c r="A8" s="404" t="s">
        <v>97</v>
      </c>
      <c r="B8" s="10"/>
      <c r="C8" s="11" t="s">
        <v>298</v>
      </c>
      <c r="D8" s="19" t="s">
        <v>101</v>
      </c>
      <c r="E8" s="20"/>
      <c r="F8" s="13"/>
      <c r="G8" s="21" t="s">
        <v>96</v>
      </c>
      <c r="H8" s="22">
        <v>65</v>
      </c>
      <c r="I8" s="24">
        <v>6</v>
      </c>
      <c r="J8" s="23">
        <f t="shared" si="0"/>
        <v>390</v>
      </c>
      <c r="K8" s="423"/>
      <c r="L8" s="24">
        <v>6</v>
      </c>
      <c r="M8" s="17">
        <f t="shared" si="1"/>
        <v>390</v>
      </c>
      <c r="N8" s="423"/>
      <c r="O8" s="18">
        <f t="shared" si="2"/>
        <v>12</v>
      </c>
      <c r="P8" s="427">
        <f t="shared" si="3"/>
        <v>780</v>
      </c>
      <c r="Q8" s="435">
        <f t="shared" si="4"/>
        <v>0</v>
      </c>
    </row>
    <row r="9" spans="1:17">
      <c r="A9" s="404" t="s">
        <v>102</v>
      </c>
      <c r="B9" s="10"/>
      <c r="C9" s="11" t="s">
        <v>328</v>
      </c>
      <c r="D9" s="12" t="s">
        <v>103</v>
      </c>
      <c r="E9" s="13"/>
      <c r="F9" s="13"/>
      <c r="G9" s="14" t="s">
        <v>104</v>
      </c>
      <c r="H9" s="27">
        <v>535</v>
      </c>
      <c r="I9" s="395">
        <v>1</v>
      </c>
      <c r="J9" s="17">
        <f t="shared" si="0"/>
        <v>535</v>
      </c>
      <c r="K9" s="423"/>
      <c r="L9" s="18">
        <v>1</v>
      </c>
      <c r="M9" s="17">
        <f t="shared" si="1"/>
        <v>535</v>
      </c>
      <c r="N9" s="423"/>
      <c r="O9" s="18">
        <f t="shared" si="2"/>
        <v>2</v>
      </c>
      <c r="P9" s="427">
        <f t="shared" si="3"/>
        <v>1070</v>
      </c>
      <c r="Q9" s="435">
        <f t="shared" si="4"/>
        <v>0</v>
      </c>
    </row>
    <row r="10" spans="1:17">
      <c r="A10" s="404" t="s">
        <v>97</v>
      </c>
      <c r="B10" s="10"/>
      <c r="C10" s="11" t="s">
        <v>296</v>
      </c>
      <c r="D10" s="12" t="s">
        <v>105</v>
      </c>
      <c r="E10" s="13"/>
      <c r="F10" s="13"/>
      <c r="G10" s="14" t="s">
        <v>106</v>
      </c>
      <c r="H10" s="22">
        <v>300</v>
      </c>
      <c r="I10" s="395">
        <v>0.5</v>
      </c>
      <c r="J10" s="17">
        <f t="shared" si="0"/>
        <v>150</v>
      </c>
      <c r="K10" s="423"/>
      <c r="L10" s="18">
        <v>0.5</v>
      </c>
      <c r="M10" s="17">
        <f t="shared" si="1"/>
        <v>150</v>
      </c>
      <c r="N10" s="423"/>
      <c r="O10" s="18">
        <f t="shared" si="2"/>
        <v>1</v>
      </c>
      <c r="P10" s="427">
        <f t="shared" si="3"/>
        <v>300</v>
      </c>
      <c r="Q10" s="435">
        <f t="shared" si="4"/>
        <v>0</v>
      </c>
    </row>
    <row r="11" spans="1:17">
      <c r="A11" s="404" t="s">
        <v>102</v>
      </c>
      <c r="B11" s="10"/>
      <c r="C11" s="11" t="s">
        <v>299</v>
      </c>
      <c r="D11" s="12" t="s">
        <v>107</v>
      </c>
      <c r="E11" s="13"/>
      <c r="F11" s="20"/>
      <c r="G11" s="14" t="s">
        <v>96</v>
      </c>
      <c r="H11" s="22">
        <v>60</v>
      </c>
      <c r="I11" s="24">
        <v>6</v>
      </c>
      <c r="J11" s="17">
        <f t="shared" si="0"/>
        <v>360</v>
      </c>
      <c r="K11" s="423"/>
      <c r="L11" s="18">
        <v>6</v>
      </c>
      <c r="M11" s="17">
        <f t="shared" si="1"/>
        <v>360</v>
      </c>
      <c r="N11" s="423"/>
      <c r="O11" s="18">
        <f t="shared" si="2"/>
        <v>12</v>
      </c>
      <c r="P11" s="427">
        <f t="shared" si="3"/>
        <v>720</v>
      </c>
      <c r="Q11" s="435">
        <f t="shared" si="4"/>
        <v>0</v>
      </c>
    </row>
    <row r="12" spans="1:17">
      <c r="A12" s="405" t="s">
        <v>108</v>
      </c>
      <c r="B12" s="28"/>
      <c r="C12" s="29" t="s">
        <v>297</v>
      </c>
      <c r="D12" s="19" t="s">
        <v>273</v>
      </c>
      <c r="E12" s="13"/>
      <c r="F12" s="13"/>
      <c r="G12" s="14" t="s">
        <v>96</v>
      </c>
      <c r="H12" s="15">
        <v>600</v>
      </c>
      <c r="I12" s="24">
        <v>12</v>
      </c>
      <c r="J12" s="23">
        <f>SUM(H12*I12)</f>
        <v>7200</v>
      </c>
      <c r="K12" s="423"/>
      <c r="L12" s="18">
        <v>12</v>
      </c>
      <c r="M12" s="17">
        <f t="shared" si="1"/>
        <v>7200</v>
      </c>
      <c r="N12" s="423"/>
      <c r="O12" s="18">
        <f t="shared" si="2"/>
        <v>24</v>
      </c>
      <c r="P12" s="427">
        <f t="shared" si="3"/>
        <v>14400</v>
      </c>
      <c r="Q12" s="435">
        <f t="shared" si="4"/>
        <v>0</v>
      </c>
    </row>
    <row r="13" spans="1:17">
      <c r="A13" s="406" t="s">
        <v>95</v>
      </c>
      <c r="B13" s="10"/>
      <c r="C13" s="11" t="s">
        <v>300</v>
      </c>
      <c r="D13" s="32" t="s">
        <v>258</v>
      </c>
      <c r="E13" s="33"/>
      <c r="F13" s="13"/>
      <c r="G13" s="34" t="s">
        <v>106</v>
      </c>
      <c r="H13" s="397">
        <v>4500</v>
      </c>
      <c r="I13" s="30"/>
      <c r="J13" s="25"/>
      <c r="K13" s="423">
        <v>10000</v>
      </c>
      <c r="L13" s="18"/>
      <c r="M13" s="17">
        <f t="shared" si="1"/>
        <v>0</v>
      </c>
      <c r="N13" s="423">
        <v>10000</v>
      </c>
      <c r="O13" s="18">
        <f t="shared" si="2"/>
        <v>0</v>
      </c>
      <c r="P13" s="427"/>
      <c r="Q13" s="435">
        <f>SUM(N13+K13)</f>
        <v>20000</v>
      </c>
    </row>
    <row r="14" spans="1:17">
      <c r="A14" s="410"/>
      <c r="B14" s="410"/>
      <c r="C14" s="411"/>
      <c r="D14" s="509" t="s">
        <v>109</v>
      </c>
      <c r="E14" s="510"/>
      <c r="F14" s="510"/>
      <c r="G14" s="510"/>
      <c r="H14" s="511"/>
      <c r="I14" s="36"/>
      <c r="J14" s="37">
        <f>SUM(J4:J12)</f>
        <v>33365</v>
      </c>
      <c r="K14" s="424">
        <f>SUM(K4:K13)</f>
        <v>12500</v>
      </c>
      <c r="L14" s="36"/>
      <c r="M14" s="37">
        <f>SUM(M4:M12)</f>
        <v>33365</v>
      </c>
      <c r="N14" s="424">
        <f>SUM(N4:N13)</f>
        <v>12500</v>
      </c>
      <c r="O14" s="36"/>
      <c r="P14" s="428">
        <f>SUM(P4:P12)</f>
        <v>66730</v>
      </c>
      <c r="Q14" s="436">
        <f t="shared" si="4"/>
        <v>25000</v>
      </c>
    </row>
    <row r="15" spans="1:17">
      <c r="A15" s="403"/>
      <c r="B15" s="2" t="s">
        <v>110</v>
      </c>
      <c r="C15" s="38"/>
      <c r="D15" s="39" t="s">
        <v>111</v>
      </c>
      <c r="E15" s="40">
        <v>62</v>
      </c>
      <c r="F15" s="40"/>
      <c r="G15" s="41"/>
      <c r="H15" s="42"/>
      <c r="I15" s="43"/>
      <c r="J15" s="44"/>
      <c r="K15" s="423"/>
      <c r="L15" s="43"/>
      <c r="M15" s="44"/>
      <c r="N15" s="423"/>
      <c r="O15" s="43"/>
      <c r="P15" s="429"/>
      <c r="Q15" s="435">
        <f t="shared" si="4"/>
        <v>0</v>
      </c>
    </row>
    <row r="16" spans="1:17">
      <c r="A16" s="404" t="s">
        <v>95</v>
      </c>
      <c r="B16" s="10"/>
      <c r="C16" s="11" t="s">
        <v>304</v>
      </c>
      <c r="D16" s="12" t="s">
        <v>270</v>
      </c>
      <c r="E16" s="13"/>
      <c r="F16" s="13"/>
      <c r="G16" s="14" t="s">
        <v>96</v>
      </c>
      <c r="H16" s="15">
        <v>900</v>
      </c>
      <c r="I16" s="18">
        <v>6</v>
      </c>
      <c r="J16" s="17">
        <f>SUM(H16*I16)</f>
        <v>5400</v>
      </c>
      <c r="K16" s="423"/>
      <c r="L16" s="18">
        <v>6</v>
      </c>
      <c r="M16" s="17">
        <f t="shared" ref="M16:M27" si="5">L16*H16</f>
        <v>5400</v>
      </c>
      <c r="N16" s="423"/>
      <c r="O16" s="18">
        <f t="shared" ref="O16:O31" si="6">SUM(L16+I16)</f>
        <v>12</v>
      </c>
      <c r="P16" s="427">
        <f t="shared" ref="P16:P31" si="7">SUM(J16+M16)</f>
        <v>10800</v>
      </c>
      <c r="Q16" s="435">
        <f t="shared" si="4"/>
        <v>0</v>
      </c>
    </row>
    <row r="17" spans="1:17">
      <c r="A17" s="404" t="s">
        <v>95</v>
      </c>
      <c r="B17" s="10"/>
      <c r="C17" s="11" t="s">
        <v>305</v>
      </c>
      <c r="D17" s="12" t="s">
        <v>254</v>
      </c>
      <c r="E17" s="13"/>
      <c r="F17" s="13"/>
      <c r="G17" s="14" t="s">
        <v>96</v>
      </c>
      <c r="H17" s="15"/>
      <c r="I17" s="18">
        <v>0</v>
      </c>
      <c r="J17" s="17">
        <f>SUM(H17*I17)</f>
        <v>0</v>
      </c>
      <c r="K17" s="423">
        <v>9600</v>
      </c>
      <c r="L17" s="18">
        <v>0</v>
      </c>
      <c r="M17" s="17">
        <f t="shared" si="5"/>
        <v>0</v>
      </c>
      <c r="N17" s="423">
        <v>9600</v>
      </c>
      <c r="O17" s="18">
        <f t="shared" si="6"/>
        <v>0</v>
      </c>
      <c r="P17" s="427">
        <f t="shared" si="7"/>
        <v>0</v>
      </c>
      <c r="Q17" s="435">
        <f t="shared" si="4"/>
        <v>19200</v>
      </c>
    </row>
    <row r="18" spans="1:17">
      <c r="A18" s="404" t="s">
        <v>95</v>
      </c>
      <c r="B18" s="10"/>
      <c r="C18" s="11" t="s">
        <v>306</v>
      </c>
      <c r="D18" s="45" t="s">
        <v>271</v>
      </c>
      <c r="E18" s="13"/>
      <c r="F18" s="13"/>
      <c r="G18" s="14" t="s">
        <v>96</v>
      </c>
      <c r="H18" s="15">
        <v>700</v>
      </c>
      <c r="I18" s="30">
        <v>12</v>
      </c>
      <c r="J18" s="17">
        <f t="shared" ref="J18:J30" si="8">SUM(H18*I18)</f>
        <v>8400</v>
      </c>
      <c r="K18" s="423"/>
      <c r="L18" s="18">
        <v>12</v>
      </c>
      <c r="M18" s="17">
        <f t="shared" si="5"/>
        <v>8400</v>
      </c>
      <c r="N18" s="423"/>
      <c r="O18" s="18">
        <f t="shared" si="6"/>
        <v>24</v>
      </c>
      <c r="P18" s="427">
        <f t="shared" si="7"/>
        <v>16800</v>
      </c>
      <c r="Q18" s="435">
        <f t="shared" si="4"/>
        <v>0</v>
      </c>
    </row>
    <row r="19" spans="1:17">
      <c r="A19" s="404" t="s">
        <v>95</v>
      </c>
      <c r="B19" s="10"/>
      <c r="C19" s="11" t="s">
        <v>307</v>
      </c>
      <c r="D19" s="12" t="s">
        <v>272</v>
      </c>
      <c r="E19" s="13"/>
      <c r="F19" s="13"/>
      <c r="G19" s="14" t="s">
        <v>96</v>
      </c>
      <c r="H19" s="15">
        <v>700</v>
      </c>
      <c r="I19" s="30">
        <v>12</v>
      </c>
      <c r="J19" s="17">
        <f t="shared" si="8"/>
        <v>8400</v>
      </c>
      <c r="K19" s="423"/>
      <c r="L19" s="18">
        <v>12</v>
      </c>
      <c r="M19" s="17">
        <f t="shared" si="5"/>
        <v>8400</v>
      </c>
      <c r="N19" s="423"/>
      <c r="O19" s="18">
        <f t="shared" si="6"/>
        <v>24</v>
      </c>
      <c r="P19" s="427">
        <f t="shared" si="7"/>
        <v>16800</v>
      </c>
      <c r="Q19" s="435">
        <f t="shared" si="4"/>
        <v>0</v>
      </c>
    </row>
    <row r="20" spans="1:17">
      <c r="A20" s="404" t="s">
        <v>95</v>
      </c>
      <c r="B20" s="10"/>
      <c r="C20" s="11" t="s">
        <v>308</v>
      </c>
      <c r="D20" s="12" t="s">
        <v>302</v>
      </c>
      <c r="E20" s="13"/>
      <c r="F20" s="13"/>
      <c r="G20" s="14" t="s">
        <v>96</v>
      </c>
      <c r="H20" s="15">
        <v>450</v>
      </c>
      <c r="I20" s="18">
        <v>6</v>
      </c>
      <c r="J20" s="17">
        <f t="shared" si="8"/>
        <v>2700</v>
      </c>
      <c r="K20" s="423"/>
      <c r="L20" s="18">
        <v>6</v>
      </c>
      <c r="M20" s="17">
        <f t="shared" si="5"/>
        <v>2700</v>
      </c>
      <c r="N20" s="423"/>
      <c r="O20" s="18">
        <f t="shared" si="6"/>
        <v>12</v>
      </c>
      <c r="P20" s="427">
        <f t="shared" si="7"/>
        <v>5400</v>
      </c>
      <c r="Q20" s="435">
        <f t="shared" si="4"/>
        <v>0</v>
      </c>
    </row>
    <row r="21" spans="1:17">
      <c r="A21" s="404" t="s">
        <v>95</v>
      </c>
      <c r="B21" s="10"/>
      <c r="C21" s="11" t="s">
        <v>308</v>
      </c>
      <c r="D21" s="12" t="s">
        <v>301</v>
      </c>
      <c r="E21" s="13"/>
      <c r="F21" s="13"/>
      <c r="G21" s="14" t="s">
        <v>96</v>
      </c>
      <c r="H21" s="15"/>
      <c r="I21" s="18">
        <v>0</v>
      </c>
      <c r="J21" s="17">
        <f t="shared" si="8"/>
        <v>0</v>
      </c>
      <c r="K21" s="423">
        <v>10800</v>
      </c>
      <c r="L21" s="18">
        <v>0</v>
      </c>
      <c r="M21" s="17">
        <f t="shared" si="5"/>
        <v>0</v>
      </c>
      <c r="N21" s="423">
        <v>10800</v>
      </c>
      <c r="O21" s="18">
        <f t="shared" si="6"/>
        <v>0</v>
      </c>
      <c r="P21" s="427">
        <f t="shared" si="7"/>
        <v>0</v>
      </c>
      <c r="Q21" s="435">
        <f t="shared" si="4"/>
        <v>21600</v>
      </c>
    </row>
    <row r="22" spans="1:17" s="26" customFormat="1">
      <c r="A22" s="405" t="s">
        <v>95</v>
      </c>
      <c r="B22" s="28"/>
      <c r="C22" s="11" t="s">
        <v>309</v>
      </c>
      <c r="D22" s="19" t="s">
        <v>112</v>
      </c>
      <c r="E22" s="20"/>
      <c r="F22" s="20"/>
      <c r="G22" s="21" t="s">
        <v>96</v>
      </c>
      <c r="H22" s="22"/>
      <c r="I22" s="24"/>
      <c r="J22" s="23">
        <f t="shared" si="8"/>
        <v>0</v>
      </c>
      <c r="K22" s="423">
        <v>11160</v>
      </c>
      <c r="L22" s="24"/>
      <c r="M22" s="23">
        <f t="shared" si="5"/>
        <v>0</v>
      </c>
      <c r="N22" s="423">
        <v>11160</v>
      </c>
      <c r="O22" s="24">
        <f t="shared" si="6"/>
        <v>0</v>
      </c>
      <c r="P22" s="430">
        <f t="shared" si="7"/>
        <v>0</v>
      </c>
      <c r="Q22" s="435">
        <f t="shared" si="4"/>
        <v>22320</v>
      </c>
    </row>
    <row r="23" spans="1:17" s="26" customFormat="1">
      <c r="A23" s="405"/>
      <c r="B23" s="28"/>
      <c r="C23" s="11" t="s">
        <v>310</v>
      </c>
      <c r="D23" s="19" t="s">
        <v>303</v>
      </c>
      <c r="E23" s="20"/>
      <c r="F23" s="20"/>
      <c r="G23" s="21" t="s">
        <v>96</v>
      </c>
      <c r="H23" s="22"/>
      <c r="I23" s="24"/>
      <c r="J23" s="23"/>
      <c r="K23" s="423">
        <v>9600</v>
      </c>
      <c r="L23" s="24"/>
      <c r="M23" s="23"/>
      <c r="N23" s="423">
        <v>9600</v>
      </c>
      <c r="O23" s="24"/>
      <c r="P23" s="430"/>
      <c r="Q23" s="435">
        <f t="shared" si="4"/>
        <v>19200</v>
      </c>
    </row>
    <row r="24" spans="1:17">
      <c r="A24" s="404" t="s">
        <v>97</v>
      </c>
      <c r="B24" s="10"/>
      <c r="C24" s="11" t="s">
        <v>311</v>
      </c>
      <c r="D24" s="19" t="s">
        <v>113</v>
      </c>
      <c r="E24" s="13"/>
      <c r="F24" s="13"/>
      <c r="G24" s="14" t="s">
        <v>96</v>
      </c>
      <c r="H24" s="15">
        <f>SUM(H16:H21)*0.08</f>
        <v>220</v>
      </c>
      <c r="I24" s="18">
        <v>12</v>
      </c>
      <c r="J24" s="17">
        <f>SUM(H24*I24)</f>
        <v>2640</v>
      </c>
      <c r="K24" s="423"/>
      <c r="L24" s="18">
        <v>12</v>
      </c>
      <c r="M24" s="17">
        <f t="shared" si="5"/>
        <v>2640</v>
      </c>
      <c r="N24" s="423"/>
      <c r="O24" s="18">
        <f t="shared" si="6"/>
        <v>24</v>
      </c>
      <c r="P24" s="427">
        <f t="shared" si="7"/>
        <v>5280</v>
      </c>
      <c r="Q24" s="435">
        <f t="shared" si="4"/>
        <v>0</v>
      </c>
    </row>
    <row r="25" spans="1:17">
      <c r="A25" s="404" t="s">
        <v>97</v>
      </c>
      <c r="B25" s="10"/>
      <c r="C25" s="11" t="s">
        <v>311</v>
      </c>
      <c r="D25" s="19" t="s">
        <v>114</v>
      </c>
      <c r="E25" s="13"/>
      <c r="F25" s="20"/>
      <c r="G25" s="14" t="s">
        <v>106</v>
      </c>
      <c r="H25" s="46">
        <f>SUM(H16:H21)/2</f>
        <v>1375</v>
      </c>
      <c r="I25" s="18">
        <v>1</v>
      </c>
      <c r="J25" s="25">
        <f>SUM(H25*I25)</f>
        <v>1375</v>
      </c>
      <c r="K25" s="423"/>
      <c r="L25" s="30">
        <v>1</v>
      </c>
      <c r="M25" s="25">
        <f t="shared" si="5"/>
        <v>1375</v>
      </c>
      <c r="N25" s="423"/>
      <c r="O25" s="18">
        <f t="shared" si="6"/>
        <v>2</v>
      </c>
      <c r="P25" s="427">
        <f t="shared" si="7"/>
        <v>2750</v>
      </c>
      <c r="Q25" s="435">
        <f t="shared" si="4"/>
        <v>0</v>
      </c>
    </row>
    <row r="26" spans="1:17">
      <c r="A26" s="404" t="s">
        <v>97</v>
      </c>
      <c r="B26" s="10"/>
      <c r="C26" s="11" t="s">
        <v>311</v>
      </c>
      <c r="D26" s="19" t="s">
        <v>115</v>
      </c>
      <c r="E26" s="13"/>
      <c r="F26" s="20"/>
      <c r="G26" s="14" t="s">
        <v>106</v>
      </c>
      <c r="H26" s="46">
        <f>SUM(H16:H21)/2</f>
        <v>1375</v>
      </c>
      <c r="I26" s="18">
        <v>1</v>
      </c>
      <c r="J26" s="25">
        <f t="shared" si="8"/>
        <v>1375</v>
      </c>
      <c r="K26" s="423"/>
      <c r="L26" s="30">
        <v>1</v>
      </c>
      <c r="M26" s="25">
        <f t="shared" si="5"/>
        <v>1375</v>
      </c>
      <c r="N26" s="423"/>
      <c r="O26" s="18">
        <f t="shared" si="6"/>
        <v>2</v>
      </c>
      <c r="P26" s="427">
        <f t="shared" si="7"/>
        <v>2750</v>
      </c>
      <c r="Q26" s="435">
        <f t="shared" si="4"/>
        <v>0</v>
      </c>
    </row>
    <row r="27" spans="1:17">
      <c r="A27" s="404" t="s">
        <v>97</v>
      </c>
      <c r="B27" s="10"/>
      <c r="C27" s="11" t="s">
        <v>311</v>
      </c>
      <c r="D27" s="19" t="s">
        <v>116</v>
      </c>
      <c r="E27" s="13"/>
      <c r="F27" s="20"/>
      <c r="G27" s="14" t="s">
        <v>106</v>
      </c>
      <c r="H27" s="46">
        <f>SUM(H16:H21)</f>
        <v>2750</v>
      </c>
      <c r="I27" s="18">
        <v>1</v>
      </c>
      <c r="J27" s="25">
        <f t="shared" si="8"/>
        <v>2750</v>
      </c>
      <c r="K27" s="423"/>
      <c r="L27" s="30">
        <v>1</v>
      </c>
      <c r="M27" s="25">
        <f t="shared" si="5"/>
        <v>2750</v>
      </c>
      <c r="N27" s="423"/>
      <c r="O27" s="18">
        <f t="shared" si="6"/>
        <v>2</v>
      </c>
      <c r="P27" s="427">
        <f t="shared" si="7"/>
        <v>5500</v>
      </c>
      <c r="Q27" s="435">
        <f t="shared" si="4"/>
        <v>0</v>
      </c>
    </row>
    <row r="28" spans="1:17">
      <c r="A28" s="404" t="s">
        <v>97</v>
      </c>
      <c r="B28" s="10"/>
      <c r="C28" s="11" t="s">
        <v>311</v>
      </c>
      <c r="D28" s="19" t="s">
        <v>117</v>
      </c>
      <c r="E28" s="13"/>
      <c r="F28" s="13"/>
      <c r="G28" s="14" t="s">
        <v>106</v>
      </c>
      <c r="H28" s="46">
        <f>SUM(H16:H21)*0.03</f>
        <v>82.5</v>
      </c>
      <c r="I28" s="18">
        <v>12</v>
      </c>
      <c r="J28" s="17">
        <f>SUM(H28*I28)</f>
        <v>990</v>
      </c>
      <c r="K28" s="423"/>
      <c r="L28" s="18">
        <v>12</v>
      </c>
      <c r="M28" s="17">
        <f>SUM(H28*L28)</f>
        <v>990</v>
      </c>
      <c r="N28" s="423"/>
      <c r="O28" s="18">
        <f t="shared" si="6"/>
        <v>24</v>
      </c>
      <c r="P28" s="427">
        <f t="shared" si="7"/>
        <v>1980</v>
      </c>
      <c r="Q28" s="435">
        <f t="shared" si="4"/>
        <v>0</v>
      </c>
    </row>
    <row r="29" spans="1:17">
      <c r="A29" s="404" t="s">
        <v>118</v>
      </c>
      <c r="B29" s="10"/>
      <c r="C29" s="11" t="s">
        <v>312</v>
      </c>
      <c r="D29" s="12" t="s">
        <v>119</v>
      </c>
      <c r="E29" s="13"/>
      <c r="F29" s="13"/>
      <c r="G29" s="14" t="s">
        <v>267</v>
      </c>
      <c r="H29" s="15">
        <v>100</v>
      </c>
      <c r="I29" s="18">
        <v>30</v>
      </c>
      <c r="J29" s="17">
        <f>SUM(H29*I29)</f>
        <v>3000</v>
      </c>
      <c r="K29" s="423"/>
      <c r="L29" s="18">
        <v>30</v>
      </c>
      <c r="M29" s="17">
        <f>SUM(H29*L29)</f>
        <v>3000</v>
      </c>
      <c r="N29" s="423"/>
      <c r="O29" s="18">
        <f t="shared" si="6"/>
        <v>60</v>
      </c>
      <c r="P29" s="427">
        <f t="shared" si="7"/>
        <v>6000</v>
      </c>
      <c r="Q29" s="435">
        <f t="shared" si="4"/>
        <v>0</v>
      </c>
    </row>
    <row r="30" spans="1:17">
      <c r="A30" s="404" t="s">
        <v>97</v>
      </c>
      <c r="B30" s="10"/>
      <c r="C30" s="11" t="s">
        <v>313</v>
      </c>
      <c r="D30" s="12" t="s">
        <v>120</v>
      </c>
      <c r="E30" s="13"/>
      <c r="F30" s="13"/>
      <c r="G30" s="14" t="s">
        <v>106</v>
      </c>
      <c r="H30" s="15">
        <v>500</v>
      </c>
      <c r="I30" s="18">
        <v>1</v>
      </c>
      <c r="J30" s="17">
        <f t="shared" si="8"/>
        <v>500</v>
      </c>
      <c r="K30" s="423"/>
      <c r="L30" s="18">
        <v>1</v>
      </c>
      <c r="M30" s="17">
        <f>SUM(H30*L30)</f>
        <v>500</v>
      </c>
      <c r="N30" s="423"/>
      <c r="O30" s="18">
        <f t="shared" si="6"/>
        <v>2</v>
      </c>
      <c r="P30" s="427">
        <f t="shared" si="7"/>
        <v>1000</v>
      </c>
      <c r="Q30" s="435">
        <f t="shared" si="4"/>
        <v>0</v>
      </c>
    </row>
    <row r="31" spans="1:17">
      <c r="A31" s="410"/>
      <c r="B31" s="410"/>
      <c r="C31" s="411"/>
      <c r="D31" s="509" t="s">
        <v>121</v>
      </c>
      <c r="E31" s="510"/>
      <c r="F31" s="510"/>
      <c r="G31" s="510"/>
      <c r="H31" s="511"/>
      <c r="I31" s="36"/>
      <c r="J31" s="37">
        <f>SUM(J16:J30)</f>
        <v>37530</v>
      </c>
      <c r="K31" s="424">
        <f>SUM(K16:K30)</f>
        <v>41160</v>
      </c>
      <c r="L31" s="36"/>
      <c r="M31" s="37">
        <f>SUM(M16:M30)</f>
        <v>37530</v>
      </c>
      <c r="N31" s="424">
        <f>SUM(N16:N30)</f>
        <v>41160</v>
      </c>
      <c r="O31" s="36">
        <f t="shared" si="6"/>
        <v>0</v>
      </c>
      <c r="P31" s="428">
        <f t="shared" si="7"/>
        <v>75060</v>
      </c>
      <c r="Q31" s="436">
        <f t="shared" si="4"/>
        <v>82320</v>
      </c>
    </row>
    <row r="32" spans="1:17">
      <c r="A32" s="403"/>
      <c r="B32" s="2" t="s">
        <v>122</v>
      </c>
      <c r="C32" s="38"/>
      <c r="D32" s="39" t="s">
        <v>123</v>
      </c>
      <c r="E32" s="40">
        <v>63</v>
      </c>
      <c r="F32" s="40"/>
      <c r="G32" s="41"/>
      <c r="H32" s="42"/>
      <c r="I32" s="43"/>
      <c r="J32" s="44"/>
      <c r="K32" s="423"/>
      <c r="L32" s="43"/>
      <c r="M32" s="44"/>
      <c r="N32" s="423"/>
      <c r="O32" s="43"/>
      <c r="P32" s="429"/>
      <c r="Q32" s="435">
        <f t="shared" si="4"/>
        <v>0</v>
      </c>
    </row>
    <row r="33" spans="1:17">
      <c r="A33" s="404" t="s">
        <v>108</v>
      </c>
      <c r="B33" s="10"/>
      <c r="C33" s="11"/>
      <c r="D33" s="19" t="s">
        <v>257</v>
      </c>
      <c r="E33" s="13"/>
      <c r="F33" s="13"/>
      <c r="G33" s="14" t="s">
        <v>96</v>
      </c>
      <c r="H33" s="15">
        <v>500</v>
      </c>
      <c r="I33" s="18">
        <v>0</v>
      </c>
      <c r="J33" s="17">
        <f>SUM(H33*I33)</f>
        <v>0</v>
      </c>
      <c r="K33" s="423">
        <v>12000</v>
      </c>
      <c r="L33" s="18">
        <v>0</v>
      </c>
      <c r="M33" s="17">
        <f t="shared" ref="M33:M42" si="9">H33*L33</f>
        <v>0</v>
      </c>
      <c r="N33" s="423">
        <v>12000</v>
      </c>
      <c r="O33" s="18">
        <f t="shared" ref="O33:O43" si="10">SUM(I33+L33)</f>
        <v>0</v>
      </c>
      <c r="P33" s="427">
        <f t="shared" ref="P33:P43" si="11">SUM(J33+M33)</f>
        <v>0</v>
      </c>
      <c r="Q33" s="435">
        <f t="shared" si="4"/>
        <v>24000</v>
      </c>
    </row>
    <row r="34" spans="1:17">
      <c r="A34" s="404" t="s">
        <v>108</v>
      </c>
      <c r="B34" s="10"/>
      <c r="C34" s="11" t="s">
        <v>316</v>
      </c>
      <c r="D34" s="12" t="s">
        <v>124</v>
      </c>
      <c r="E34" s="13"/>
      <c r="F34" s="13"/>
      <c r="G34" s="14" t="s">
        <v>96</v>
      </c>
      <c r="H34" s="15">
        <v>200</v>
      </c>
      <c r="I34" s="18">
        <v>12</v>
      </c>
      <c r="J34" s="17">
        <f t="shared" ref="J34:J42" si="12">SUM(H34*I34)</f>
        <v>2400</v>
      </c>
      <c r="K34" s="423"/>
      <c r="L34" s="18">
        <v>12</v>
      </c>
      <c r="M34" s="17">
        <f t="shared" si="9"/>
        <v>2400</v>
      </c>
      <c r="N34" s="423"/>
      <c r="O34" s="18">
        <f t="shared" si="10"/>
        <v>24</v>
      </c>
      <c r="P34" s="427">
        <f t="shared" si="11"/>
        <v>4800</v>
      </c>
      <c r="Q34" s="435">
        <f t="shared" si="4"/>
        <v>0</v>
      </c>
    </row>
    <row r="35" spans="1:17">
      <c r="A35" s="404" t="s">
        <v>118</v>
      </c>
      <c r="B35" s="10"/>
      <c r="C35" s="11" t="s">
        <v>317</v>
      </c>
      <c r="D35" s="32" t="s">
        <v>125</v>
      </c>
      <c r="E35" s="33"/>
      <c r="F35" s="13"/>
      <c r="G35" s="34" t="s">
        <v>96</v>
      </c>
      <c r="H35" s="35">
        <v>200</v>
      </c>
      <c r="I35" s="24">
        <v>12</v>
      </c>
      <c r="J35" s="17">
        <f t="shared" si="12"/>
        <v>2400</v>
      </c>
      <c r="K35" s="423"/>
      <c r="L35" s="24">
        <v>12</v>
      </c>
      <c r="M35" s="17">
        <f t="shared" si="9"/>
        <v>2400</v>
      </c>
      <c r="N35" s="423"/>
      <c r="O35" s="18">
        <f t="shared" si="10"/>
        <v>24</v>
      </c>
      <c r="P35" s="430">
        <f t="shared" si="11"/>
        <v>4800</v>
      </c>
      <c r="Q35" s="435">
        <f t="shared" si="4"/>
        <v>0</v>
      </c>
    </row>
    <row r="36" spans="1:17">
      <c r="A36" s="404" t="s">
        <v>108</v>
      </c>
      <c r="B36" s="10"/>
      <c r="C36" s="11" t="s">
        <v>318</v>
      </c>
      <c r="D36" s="32" t="s">
        <v>126</v>
      </c>
      <c r="E36" s="33"/>
      <c r="F36" s="13"/>
      <c r="G36" s="34" t="s">
        <v>106</v>
      </c>
      <c r="H36" s="35">
        <v>1000</v>
      </c>
      <c r="I36" s="18">
        <v>1</v>
      </c>
      <c r="J36" s="17">
        <f t="shared" si="12"/>
        <v>1000</v>
      </c>
      <c r="K36" s="423"/>
      <c r="L36" s="18">
        <v>1</v>
      </c>
      <c r="M36" s="17">
        <f t="shared" si="9"/>
        <v>1000</v>
      </c>
      <c r="N36" s="423"/>
      <c r="O36" s="18">
        <f t="shared" si="10"/>
        <v>2</v>
      </c>
      <c r="P36" s="427">
        <f t="shared" si="11"/>
        <v>2000</v>
      </c>
      <c r="Q36" s="435">
        <f t="shared" si="4"/>
        <v>0</v>
      </c>
    </row>
    <row r="37" spans="1:17">
      <c r="A37" s="404" t="s">
        <v>108</v>
      </c>
      <c r="B37" s="10"/>
      <c r="C37" s="11" t="s">
        <v>319</v>
      </c>
      <c r="D37" s="32" t="s">
        <v>127</v>
      </c>
      <c r="E37" s="33"/>
      <c r="F37" s="13"/>
      <c r="G37" s="34" t="s">
        <v>96</v>
      </c>
      <c r="H37" s="35">
        <v>200</v>
      </c>
      <c r="I37" s="24">
        <v>12</v>
      </c>
      <c r="J37" s="17">
        <f t="shared" si="12"/>
        <v>2400</v>
      </c>
      <c r="K37" s="423"/>
      <c r="L37" s="24">
        <v>12</v>
      </c>
      <c r="M37" s="17">
        <f t="shared" si="9"/>
        <v>2400</v>
      </c>
      <c r="N37" s="423"/>
      <c r="O37" s="18">
        <f t="shared" si="10"/>
        <v>24</v>
      </c>
      <c r="P37" s="430">
        <f t="shared" si="11"/>
        <v>4800</v>
      </c>
      <c r="Q37" s="435">
        <f t="shared" si="4"/>
        <v>0</v>
      </c>
    </row>
    <row r="38" spans="1:17">
      <c r="A38" s="404" t="s">
        <v>128</v>
      </c>
      <c r="B38" s="10"/>
      <c r="C38" s="11" t="s">
        <v>320</v>
      </c>
      <c r="D38" s="19" t="s">
        <v>129</v>
      </c>
      <c r="E38" s="13"/>
      <c r="F38" s="13"/>
      <c r="G38" s="14" t="s">
        <v>106</v>
      </c>
      <c r="H38" s="15">
        <v>1000</v>
      </c>
      <c r="I38" s="18">
        <v>2</v>
      </c>
      <c r="J38" s="17">
        <f t="shared" si="12"/>
        <v>2000</v>
      </c>
      <c r="K38" s="423"/>
      <c r="L38" s="16">
        <v>2</v>
      </c>
      <c r="M38" s="17">
        <f t="shared" si="9"/>
        <v>2000</v>
      </c>
      <c r="N38" s="423"/>
      <c r="O38" s="18">
        <f t="shared" si="10"/>
        <v>4</v>
      </c>
      <c r="P38" s="427">
        <f t="shared" si="11"/>
        <v>4000</v>
      </c>
      <c r="Q38" s="435">
        <f t="shared" si="4"/>
        <v>0</v>
      </c>
    </row>
    <row r="39" spans="1:17">
      <c r="A39" s="404" t="s">
        <v>128</v>
      </c>
      <c r="B39" s="10"/>
      <c r="C39" s="11"/>
      <c r="D39" s="12" t="s">
        <v>255</v>
      </c>
      <c r="E39" s="13"/>
      <c r="F39" s="13"/>
      <c r="G39" s="14" t="s">
        <v>106</v>
      </c>
      <c r="H39" s="15">
        <v>3000</v>
      </c>
      <c r="I39" s="18"/>
      <c r="J39" s="17">
        <f t="shared" si="12"/>
        <v>0</v>
      </c>
      <c r="K39" s="423">
        <v>3000</v>
      </c>
      <c r="L39" s="18"/>
      <c r="M39" s="17">
        <f t="shared" si="9"/>
        <v>0</v>
      </c>
      <c r="N39" s="423">
        <v>3000</v>
      </c>
      <c r="O39" s="18">
        <f t="shared" si="10"/>
        <v>0</v>
      </c>
      <c r="P39" s="427">
        <f t="shared" si="11"/>
        <v>0</v>
      </c>
      <c r="Q39" s="435">
        <f t="shared" si="4"/>
        <v>6000</v>
      </c>
    </row>
    <row r="40" spans="1:17">
      <c r="A40" s="404" t="s">
        <v>108</v>
      </c>
      <c r="B40" s="10"/>
      <c r="C40" s="11" t="s">
        <v>321</v>
      </c>
      <c r="D40" s="12" t="s">
        <v>130</v>
      </c>
      <c r="E40" s="13"/>
      <c r="F40" s="13"/>
      <c r="G40" s="14" t="s">
        <v>96</v>
      </c>
      <c r="H40" s="15">
        <v>100</v>
      </c>
      <c r="I40" s="18">
        <v>12</v>
      </c>
      <c r="J40" s="17">
        <f t="shared" si="12"/>
        <v>1200</v>
      </c>
      <c r="K40" s="423"/>
      <c r="L40" s="18">
        <v>12</v>
      </c>
      <c r="M40" s="17">
        <f t="shared" si="9"/>
        <v>1200</v>
      </c>
      <c r="N40" s="423"/>
      <c r="O40" s="18">
        <f t="shared" si="10"/>
        <v>24</v>
      </c>
      <c r="P40" s="427">
        <f t="shared" si="11"/>
        <v>2400</v>
      </c>
      <c r="Q40" s="435">
        <f t="shared" si="4"/>
        <v>0</v>
      </c>
    </row>
    <row r="41" spans="1:17">
      <c r="A41" s="404" t="s">
        <v>108</v>
      </c>
      <c r="B41" s="10"/>
      <c r="C41" s="11" t="s">
        <v>322</v>
      </c>
      <c r="D41" s="19" t="s">
        <v>131</v>
      </c>
      <c r="E41" s="20"/>
      <c r="F41" s="20"/>
      <c r="G41" s="21" t="s">
        <v>96</v>
      </c>
      <c r="H41" s="22">
        <v>50</v>
      </c>
      <c r="I41" s="24">
        <v>12</v>
      </c>
      <c r="J41" s="17">
        <f t="shared" si="12"/>
        <v>600</v>
      </c>
      <c r="K41" s="423"/>
      <c r="L41" s="24">
        <v>12</v>
      </c>
      <c r="M41" s="17">
        <f t="shared" si="9"/>
        <v>600</v>
      </c>
      <c r="N41" s="423"/>
      <c r="O41" s="18">
        <f t="shared" si="10"/>
        <v>24</v>
      </c>
      <c r="P41" s="430">
        <f t="shared" si="11"/>
        <v>1200</v>
      </c>
      <c r="Q41" s="435">
        <f t="shared" si="4"/>
        <v>0</v>
      </c>
    </row>
    <row r="42" spans="1:17">
      <c r="A42" s="404" t="s">
        <v>108</v>
      </c>
      <c r="B42" s="10"/>
      <c r="C42" s="11" t="s">
        <v>323</v>
      </c>
      <c r="D42" s="12" t="s">
        <v>132</v>
      </c>
      <c r="E42" s="13"/>
      <c r="F42" s="33"/>
      <c r="G42" s="14" t="s">
        <v>106</v>
      </c>
      <c r="H42" s="15">
        <v>1000</v>
      </c>
      <c r="I42" s="18">
        <v>0.5</v>
      </c>
      <c r="J42" s="17">
        <f t="shared" si="12"/>
        <v>500</v>
      </c>
      <c r="K42" s="423"/>
      <c r="L42" s="18">
        <v>0.5</v>
      </c>
      <c r="M42" s="17">
        <f t="shared" si="9"/>
        <v>500</v>
      </c>
      <c r="N42" s="423"/>
      <c r="O42" s="18">
        <f t="shared" si="10"/>
        <v>1</v>
      </c>
      <c r="P42" s="427">
        <f t="shared" si="11"/>
        <v>1000</v>
      </c>
      <c r="Q42" s="435">
        <f t="shared" si="4"/>
        <v>0</v>
      </c>
    </row>
    <row r="43" spans="1:17">
      <c r="A43" s="407"/>
      <c r="B43" s="408"/>
      <c r="C43" s="409"/>
      <c r="D43" s="509" t="s">
        <v>133</v>
      </c>
      <c r="E43" s="510"/>
      <c r="F43" s="510"/>
      <c r="G43" s="510"/>
      <c r="H43" s="511"/>
      <c r="I43" s="36"/>
      <c r="J43" s="37">
        <f>SUM(J33:J42)</f>
        <v>12500</v>
      </c>
      <c r="K43" s="424">
        <f>SUM(K33:K42)</f>
        <v>15000</v>
      </c>
      <c r="L43" s="36"/>
      <c r="M43" s="37">
        <f>SUM(M33:M42)</f>
        <v>12500</v>
      </c>
      <c r="N43" s="424">
        <f>SUM(N33:N42)</f>
        <v>15000</v>
      </c>
      <c r="O43" s="36">
        <f t="shared" si="10"/>
        <v>0</v>
      </c>
      <c r="P43" s="428">
        <f t="shared" si="11"/>
        <v>25000</v>
      </c>
      <c r="Q43" s="436">
        <f t="shared" si="4"/>
        <v>30000</v>
      </c>
    </row>
    <row r="44" spans="1:17">
      <c r="A44" s="403"/>
      <c r="B44" s="2" t="s">
        <v>134</v>
      </c>
      <c r="C44" s="38"/>
      <c r="D44" s="39" t="s">
        <v>314</v>
      </c>
      <c r="E44" s="40">
        <v>64</v>
      </c>
      <c r="F44" s="40"/>
      <c r="G44" s="41"/>
      <c r="H44" s="42"/>
      <c r="I44" s="43"/>
      <c r="J44" s="44"/>
      <c r="K44" s="423"/>
      <c r="L44" s="43"/>
      <c r="M44" s="44"/>
      <c r="N44" s="423"/>
      <c r="O44" s="43"/>
      <c r="P44" s="429"/>
      <c r="Q44" s="435">
        <f t="shared" si="4"/>
        <v>0</v>
      </c>
    </row>
    <row r="45" spans="1:17" ht="15" hidden="1" customHeight="1">
      <c r="A45" s="404"/>
      <c r="B45" s="10"/>
      <c r="C45" s="11"/>
      <c r="D45" s="12" t="s">
        <v>135</v>
      </c>
      <c r="E45" s="13">
        <v>6402</v>
      </c>
      <c r="F45" s="13"/>
      <c r="G45" s="14" t="s">
        <v>106</v>
      </c>
      <c r="H45" s="15">
        <v>0</v>
      </c>
      <c r="I45" s="18">
        <v>0</v>
      </c>
      <c r="J45" s="17">
        <f t="shared" ref="J45:J52" si="13">SUM(H45*I45)</f>
        <v>0</v>
      </c>
      <c r="K45" s="423"/>
      <c r="L45" s="18">
        <v>0</v>
      </c>
      <c r="M45" s="17">
        <f>ROUND(H45*L45*'[1]Inflation rates'!A7,0)</f>
        <v>0</v>
      </c>
      <c r="N45" s="423"/>
      <c r="O45" s="18" t="e">
        <f>I45+L45+#REF!+#REF!+#REF!</f>
        <v>#REF!</v>
      </c>
      <c r="P45" s="427" t="e">
        <f>J45+M45+#REF!+#REF!+#REF!</f>
        <v>#REF!</v>
      </c>
      <c r="Q45" s="435">
        <f t="shared" si="4"/>
        <v>0</v>
      </c>
    </row>
    <row r="46" spans="1:17" ht="15" hidden="1" customHeight="1">
      <c r="A46" s="404"/>
      <c r="B46" s="10"/>
      <c r="C46" s="11"/>
      <c r="D46" s="12" t="s">
        <v>136</v>
      </c>
      <c r="E46" s="13">
        <v>6403</v>
      </c>
      <c r="F46" s="13"/>
      <c r="G46" s="14" t="s">
        <v>106</v>
      </c>
      <c r="H46" s="15">
        <v>0</v>
      </c>
      <c r="I46" s="18">
        <v>0</v>
      </c>
      <c r="J46" s="17">
        <f t="shared" si="13"/>
        <v>0</v>
      </c>
      <c r="K46" s="423"/>
      <c r="L46" s="18">
        <v>0</v>
      </c>
      <c r="M46" s="17">
        <f>ROUND(H46*L46*'[1]Inflation rates'!A7,0)</f>
        <v>0</v>
      </c>
      <c r="N46" s="423"/>
      <c r="O46" s="18" t="e">
        <f>I46+L46+#REF!+#REF!+#REF!</f>
        <v>#REF!</v>
      </c>
      <c r="P46" s="427" t="e">
        <f>J46+M46+#REF!+#REF!+#REF!</f>
        <v>#REF!</v>
      </c>
      <c r="Q46" s="435">
        <f t="shared" si="4"/>
        <v>0</v>
      </c>
    </row>
    <row r="47" spans="1:17">
      <c r="A47" s="405" t="s">
        <v>118</v>
      </c>
      <c r="B47" s="31"/>
      <c r="C47" s="47" t="s">
        <v>332</v>
      </c>
      <c r="D47" s="32" t="s">
        <v>315</v>
      </c>
      <c r="E47" s="33"/>
      <c r="F47" s="33"/>
      <c r="G47" s="34" t="s">
        <v>106</v>
      </c>
      <c r="H47" s="399">
        <v>4150</v>
      </c>
      <c r="I47" s="24">
        <v>2</v>
      </c>
      <c r="J47" s="23">
        <f t="shared" si="13"/>
        <v>8300</v>
      </c>
      <c r="K47" s="423"/>
      <c r="L47" s="24">
        <v>2</v>
      </c>
      <c r="M47" s="17">
        <f t="shared" ref="M47:M52" si="14">H47*L47</f>
        <v>8300</v>
      </c>
      <c r="N47" s="423"/>
      <c r="O47" s="18">
        <f t="shared" ref="O47:P53" si="15">SUM(I47+L47)</f>
        <v>4</v>
      </c>
      <c r="P47" s="427">
        <f t="shared" si="15"/>
        <v>16600</v>
      </c>
      <c r="Q47" s="435">
        <f t="shared" si="4"/>
        <v>0</v>
      </c>
    </row>
    <row r="48" spans="1:17" ht="15" hidden="1" customHeight="1">
      <c r="A48" s="405"/>
      <c r="B48" s="31"/>
      <c r="C48" s="47"/>
      <c r="D48" s="12" t="s">
        <v>137</v>
      </c>
      <c r="E48" s="13"/>
      <c r="F48" s="13"/>
      <c r="G48" s="14" t="s">
        <v>106</v>
      </c>
      <c r="H48" s="15">
        <v>0</v>
      </c>
      <c r="I48" s="18">
        <v>0</v>
      </c>
      <c r="J48" s="17">
        <f t="shared" si="13"/>
        <v>0</v>
      </c>
      <c r="K48" s="423"/>
      <c r="L48" s="18">
        <v>0</v>
      </c>
      <c r="M48" s="17">
        <f t="shared" si="14"/>
        <v>0</v>
      </c>
      <c r="N48" s="423"/>
      <c r="O48" s="18">
        <f t="shared" si="15"/>
        <v>0</v>
      </c>
      <c r="P48" s="427">
        <f t="shared" si="15"/>
        <v>0</v>
      </c>
      <c r="Q48" s="435">
        <f t="shared" si="4"/>
        <v>0</v>
      </c>
    </row>
    <row r="49" spans="1:17" ht="15" hidden="1" customHeight="1">
      <c r="A49" s="405"/>
      <c r="B49" s="31"/>
      <c r="C49" s="47"/>
      <c r="D49" s="12" t="s">
        <v>138</v>
      </c>
      <c r="E49" s="13"/>
      <c r="F49" s="13"/>
      <c r="G49" s="14" t="s">
        <v>106</v>
      </c>
      <c r="H49" s="15">
        <v>0</v>
      </c>
      <c r="I49" s="18">
        <v>0</v>
      </c>
      <c r="J49" s="17">
        <f t="shared" si="13"/>
        <v>0</v>
      </c>
      <c r="K49" s="423"/>
      <c r="L49" s="18">
        <v>0</v>
      </c>
      <c r="M49" s="17">
        <f t="shared" si="14"/>
        <v>0</v>
      </c>
      <c r="N49" s="423"/>
      <c r="O49" s="18">
        <f t="shared" si="15"/>
        <v>0</v>
      </c>
      <c r="P49" s="427">
        <f t="shared" si="15"/>
        <v>0</v>
      </c>
      <c r="Q49" s="435">
        <f t="shared" si="4"/>
        <v>0</v>
      </c>
    </row>
    <row r="50" spans="1:17">
      <c r="A50" s="405" t="s">
        <v>118</v>
      </c>
      <c r="B50" s="31"/>
      <c r="C50" s="47" t="s">
        <v>333</v>
      </c>
      <c r="D50" s="12" t="s">
        <v>268</v>
      </c>
      <c r="E50" s="13"/>
      <c r="F50" s="13"/>
      <c r="G50" s="14" t="s">
        <v>106</v>
      </c>
      <c r="H50" s="15">
        <v>50</v>
      </c>
      <c r="I50" s="18">
        <v>50</v>
      </c>
      <c r="J50" s="17">
        <f t="shared" si="13"/>
        <v>2500</v>
      </c>
      <c r="K50" s="423"/>
      <c r="L50" s="18">
        <v>60</v>
      </c>
      <c r="M50" s="17">
        <f t="shared" si="14"/>
        <v>3000</v>
      </c>
      <c r="N50" s="423"/>
      <c r="O50" s="18">
        <f t="shared" si="15"/>
        <v>110</v>
      </c>
      <c r="P50" s="427">
        <f t="shared" si="15"/>
        <v>5500</v>
      </c>
      <c r="Q50" s="435">
        <f t="shared" si="4"/>
        <v>0</v>
      </c>
    </row>
    <row r="51" spans="1:17">
      <c r="A51" s="405" t="s">
        <v>97</v>
      </c>
      <c r="B51" s="31"/>
      <c r="C51" s="47" t="s">
        <v>334</v>
      </c>
      <c r="D51" s="12" t="s">
        <v>330</v>
      </c>
      <c r="E51" s="13"/>
      <c r="F51" s="13"/>
      <c r="G51" s="14" t="s">
        <v>106</v>
      </c>
      <c r="H51" s="15">
        <v>50</v>
      </c>
      <c r="I51" s="18">
        <v>50</v>
      </c>
      <c r="J51" s="17">
        <f t="shared" si="13"/>
        <v>2500</v>
      </c>
      <c r="K51" s="423"/>
      <c r="L51" s="18">
        <v>60</v>
      </c>
      <c r="M51" s="17">
        <f t="shared" si="14"/>
        <v>3000</v>
      </c>
      <c r="N51" s="423"/>
      <c r="O51" s="18">
        <f t="shared" si="15"/>
        <v>110</v>
      </c>
      <c r="P51" s="427">
        <f t="shared" si="15"/>
        <v>5500</v>
      </c>
      <c r="Q51" s="435">
        <f t="shared" si="4"/>
        <v>0</v>
      </c>
    </row>
    <row r="52" spans="1:17">
      <c r="A52" s="405" t="s">
        <v>118</v>
      </c>
      <c r="B52" s="31"/>
      <c r="C52" s="47" t="s">
        <v>334</v>
      </c>
      <c r="D52" s="12" t="s">
        <v>331</v>
      </c>
      <c r="E52" s="13"/>
      <c r="F52" s="13"/>
      <c r="G52" s="14" t="s">
        <v>106</v>
      </c>
      <c r="H52" s="15">
        <v>50</v>
      </c>
      <c r="I52" s="18">
        <v>50</v>
      </c>
      <c r="J52" s="17">
        <f t="shared" si="13"/>
        <v>2500</v>
      </c>
      <c r="K52" s="423"/>
      <c r="L52" s="18">
        <v>60</v>
      </c>
      <c r="M52" s="17">
        <f t="shared" si="14"/>
        <v>3000</v>
      </c>
      <c r="N52" s="423"/>
      <c r="O52" s="18">
        <f t="shared" si="15"/>
        <v>110</v>
      </c>
      <c r="P52" s="427">
        <f t="shared" si="15"/>
        <v>5500</v>
      </c>
      <c r="Q52" s="435">
        <f t="shared" si="4"/>
        <v>0</v>
      </c>
    </row>
    <row r="53" spans="1:17">
      <c r="A53" s="407"/>
      <c r="B53" s="408"/>
      <c r="C53" s="409"/>
      <c r="D53" s="509" t="s">
        <v>139</v>
      </c>
      <c r="E53" s="510"/>
      <c r="F53" s="510"/>
      <c r="G53" s="510"/>
      <c r="H53" s="511"/>
      <c r="I53" s="36"/>
      <c r="J53" s="37">
        <f>SUM(J45:J52)</f>
        <v>15800</v>
      </c>
      <c r="K53" s="424"/>
      <c r="L53" s="36"/>
      <c r="M53" s="37">
        <f>SUM(M45:M52)</f>
        <v>17300</v>
      </c>
      <c r="N53" s="424"/>
      <c r="O53" s="36">
        <f t="shared" si="15"/>
        <v>0</v>
      </c>
      <c r="P53" s="428">
        <f t="shared" si="15"/>
        <v>33100</v>
      </c>
      <c r="Q53" s="435">
        <f>SUM(Q47:Q52)</f>
        <v>0</v>
      </c>
    </row>
    <row r="54" spans="1:17">
      <c r="A54" s="403"/>
      <c r="B54" s="2" t="s">
        <v>140</v>
      </c>
      <c r="C54" s="38"/>
      <c r="D54" s="39" t="s">
        <v>141</v>
      </c>
      <c r="E54" s="40">
        <v>67</v>
      </c>
      <c r="F54" s="40"/>
      <c r="G54" s="41"/>
      <c r="H54" s="42"/>
      <c r="I54" s="43"/>
      <c r="J54" s="44"/>
      <c r="K54" s="423"/>
      <c r="L54" s="43"/>
      <c r="M54" s="44"/>
      <c r="N54" s="423"/>
      <c r="O54" s="43"/>
      <c r="P54" s="429"/>
      <c r="Q54" s="435">
        <f t="shared" si="4"/>
        <v>0</v>
      </c>
    </row>
    <row r="55" spans="1:17">
      <c r="A55" s="404" t="s">
        <v>128</v>
      </c>
      <c r="B55" s="10"/>
      <c r="C55" s="11" t="s">
        <v>324</v>
      </c>
      <c r="D55" s="12" t="s">
        <v>269</v>
      </c>
      <c r="E55" s="13"/>
      <c r="F55" s="13"/>
      <c r="G55" s="14" t="s">
        <v>262</v>
      </c>
      <c r="H55" s="15">
        <v>2500</v>
      </c>
      <c r="I55" s="18">
        <v>5</v>
      </c>
      <c r="J55" s="17">
        <f t="shared" ref="J55:J63" si="16">SUM(H55*I55)</f>
        <v>12500</v>
      </c>
      <c r="K55" s="423">
        <v>17500</v>
      </c>
      <c r="L55" s="18">
        <v>5</v>
      </c>
      <c r="M55" s="17">
        <f t="shared" ref="M55:M63" si="17">SUM(H55*L55)</f>
        <v>12500</v>
      </c>
      <c r="N55" s="423">
        <v>17500</v>
      </c>
      <c r="O55" s="18">
        <f t="shared" ref="O55:O64" si="18">I55+L55</f>
        <v>10</v>
      </c>
      <c r="P55" s="427">
        <f t="shared" ref="P55:P64" si="19">J55+M55</f>
        <v>25000</v>
      </c>
      <c r="Q55" s="435">
        <f t="shared" si="4"/>
        <v>35000</v>
      </c>
    </row>
    <row r="56" spans="1:17">
      <c r="A56" s="404" t="s">
        <v>108</v>
      </c>
      <c r="B56" s="10"/>
      <c r="C56" s="11" t="s">
        <v>325</v>
      </c>
      <c r="D56" s="12" t="s">
        <v>263</v>
      </c>
      <c r="E56" s="13"/>
      <c r="F56" s="13"/>
      <c r="G56" s="14" t="s">
        <v>96</v>
      </c>
      <c r="H56" s="22">
        <v>300</v>
      </c>
      <c r="I56" s="18">
        <v>5</v>
      </c>
      <c r="J56" s="17">
        <f t="shared" si="16"/>
        <v>1500</v>
      </c>
      <c r="K56" s="423">
        <v>2100</v>
      </c>
      <c r="L56" s="18">
        <v>5</v>
      </c>
      <c r="M56" s="17">
        <f t="shared" si="17"/>
        <v>1500</v>
      </c>
      <c r="N56" s="423">
        <v>2100</v>
      </c>
      <c r="O56" s="18">
        <f>I56+L56</f>
        <v>10</v>
      </c>
      <c r="P56" s="427">
        <f t="shared" si="19"/>
        <v>3000</v>
      </c>
      <c r="Q56" s="435">
        <f t="shared" ref="Q56:Q63" si="20">SUM(N56+K56)</f>
        <v>4200</v>
      </c>
    </row>
    <row r="57" spans="1:17">
      <c r="A57" s="404" t="s">
        <v>108</v>
      </c>
      <c r="B57" s="10"/>
      <c r="C57" s="11" t="s">
        <v>326</v>
      </c>
      <c r="D57" s="19" t="s">
        <v>264</v>
      </c>
      <c r="E57" s="13"/>
      <c r="F57" s="13"/>
      <c r="G57" s="14" t="s">
        <v>96</v>
      </c>
      <c r="H57" s="22">
        <v>600</v>
      </c>
      <c r="I57" s="18">
        <v>5</v>
      </c>
      <c r="J57" s="17">
        <f t="shared" si="16"/>
        <v>3000</v>
      </c>
      <c r="K57" s="423">
        <v>4200</v>
      </c>
      <c r="L57" s="18">
        <v>5</v>
      </c>
      <c r="M57" s="17">
        <f t="shared" si="17"/>
        <v>3000</v>
      </c>
      <c r="N57" s="423">
        <v>4200</v>
      </c>
      <c r="O57" s="18">
        <f t="shared" si="18"/>
        <v>10</v>
      </c>
      <c r="P57" s="427">
        <f t="shared" si="19"/>
        <v>6000</v>
      </c>
      <c r="Q57" s="435">
        <f t="shared" si="20"/>
        <v>8400</v>
      </c>
    </row>
    <row r="58" spans="1:17">
      <c r="A58" s="404" t="s">
        <v>108</v>
      </c>
      <c r="B58" s="10"/>
      <c r="C58" s="11" t="s">
        <v>327</v>
      </c>
      <c r="D58" s="19" t="s">
        <v>265</v>
      </c>
      <c r="E58" s="13"/>
      <c r="F58" s="13"/>
      <c r="G58" s="14" t="s">
        <v>96</v>
      </c>
      <c r="H58" s="15">
        <v>1000</v>
      </c>
      <c r="I58" s="18">
        <v>8</v>
      </c>
      <c r="J58" s="17">
        <f t="shared" si="16"/>
        <v>8000</v>
      </c>
      <c r="K58" s="423"/>
      <c r="L58" s="18">
        <v>8</v>
      </c>
      <c r="M58" s="17">
        <f t="shared" si="17"/>
        <v>8000</v>
      </c>
      <c r="N58" s="423"/>
      <c r="O58" s="18">
        <f t="shared" si="18"/>
        <v>16</v>
      </c>
      <c r="P58" s="427">
        <f t="shared" si="19"/>
        <v>16000</v>
      </c>
      <c r="Q58" s="435">
        <f t="shared" si="20"/>
        <v>0</v>
      </c>
    </row>
    <row r="59" spans="1:17">
      <c r="A59" s="404" t="s">
        <v>102</v>
      </c>
      <c r="B59" s="10"/>
      <c r="C59" s="11"/>
      <c r="D59" s="12" t="s">
        <v>142</v>
      </c>
      <c r="E59" s="13"/>
      <c r="F59" s="13"/>
      <c r="G59" s="14" t="s">
        <v>96</v>
      </c>
      <c r="H59" s="15">
        <v>0</v>
      </c>
      <c r="I59" s="18">
        <v>0</v>
      </c>
      <c r="J59" s="17">
        <f t="shared" si="16"/>
        <v>0</v>
      </c>
      <c r="K59" s="423"/>
      <c r="L59" s="18">
        <v>0</v>
      </c>
      <c r="M59" s="17">
        <f t="shared" si="17"/>
        <v>0</v>
      </c>
      <c r="N59" s="423"/>
      <c r="O59" s="18">
        <f t="shared" si="18"/>
        <v>0</v>
      </c>
      <c r="P59" s="427">
        <f t="shared" si="19"/>
        <v>0</v>
      </c>
      <c r="Q59" s="435">
        <f t="shared" si="20"/>
        <v>0</v>
      </c>
    </row>
    <row r="60" spans="1:17">
      <c r="A60" s="404" t="s">
        <v>102</v>
      </c>
      <c r="B60" s="10"/>
      <c r="C60" s="11" t="s">
        <v>335</v>
      </c>
      <c r="D60" s="12" t="s">
        <v>143</v>
      </c>
      <c r="E60" s="13"/>
      <c r="F60" s="13"/>
      <c r="G60" s="14" t="s">
        <v>96</v>
      </c>
      <c r="H60" s="15">
        <v>50</v>
      </c>
      <c r="I60" s="18">
        <v>12</v>
      </c>
      <c r="J60" s="17">
        <f t="shared" si="16"/>
        <v>600</v>
      </c>
      <c r="K60" s="423"/>
      <c r="L60" s="18">
        <v>12</v>
      </c>
      <c r="M60" s="17">
        <f t="shared" si="17"/>
        <v>600</v>
      </c>
      <c r="N60" s="423"/>
      <c r="O60" s="18">
        <f t="shared" si="18"/>
        <v>24</v>
      </c>
      <c r="P60" s="427">
        <f t="shared" si="19"/>
        <v>1200</v>
      </c>
      <c r="Q60" s="435">
        <f t="shared" si="20"/>
        <v>0</v>
      </c>
    </row>
    <row r="61" spans="1:17">
      <c r="A61" s="404" t="s">
        <v>108</v>
      </c>
      <c r="B61" s="10"/>
      <c r="C61" s="11"/>
      <c r="D61" s="12" t="s">
        <v>144</v>
      </c>
      <c r="E61" s="13"/>
      <c r="F61" s="13"/>
      <c r="G61" s="14" t="s">
        <v>96</v>
      </c>
      <c r="H61" s="15">
        <v>0</v>
      </c>
      <c r="I61" s="18">
        <v>0</v>
      </c>
      <c r="J61" s="17">
        <f t="shared" si="16"/>
        <v>0</v>
      </c>
      <c r="K61" s="423"/>
      <c r="L61" s="18">
        <v>0</v>
      </c>
      <c r="M61" s="17">
        <f t="shared" si="17"/>
        <v>0</v>
      </c>
      <c r="N61" s="423"/>
      <c r="O61" s="18">
        <f t="shared" si="18"/>
        <v>0</v>
      </c>
      <c r="P61" s="427">
        <f t="shared" si="19"/>
        <v>0</v>
      </c>
      <c r="Q61" s="435">
        <f t="shared" si="20"/>
        <v>0</v>
      </c>
    </row>
    <row r="62" spans="1:17">
      <c r="A62" s="404" t="s">
        <v>102</v>
      </c>
      <c r="B62" s="10"/>
      <c r="C62" s="11" t="s">
        <v>328</v>
      </c>
      <c r="D62" s="12" t="s">
        <v>145</v>
      </c>
      <c r="E62" s="13"/>
      <c r="F62" s="13"/>
      <c r="G62" s="14" t="s">
        <v>146</v>
      </c>
      <c r="H62" s="15">
        <v>2200</v>
      </c>
      <c r="I62" s="18">
        <v>2</v>
      </c>
      <c r="J62" s="17">
        <f t="shared" si="16"/>
        <v>4400</v>
      </c>
      <c r="K62" s="423"/>
      <c r="L62" s="18">
        <v>2</v>
      </c>
      <c r="M62" s="17">
        <f t="shared" si="17"/>
        <v>4400</v>
      </c>
      <c r="N62" s="423"/>
      <c r="O62" s="18">
        <f t="shared" si="18"/>
        <v>4</v>
      </c>
      <c r="P62" s="427">
        <f t="shared" si="19"/>
        <v>8800</v>
      </c>
      <c r="Q62" s="435">
        <f t="shared" si="20"/>
        <v>0</v>
      </c>
    </row>
    <row r="63" spans="1:17">
      <c r="A63" s="404" t="s">
        <v>102</v>
      </c>
      <c r="B63" s="10"/>
      <c r="C63" s="11" t="s">
        <v>329</v>
      </c>
      <c r="D63" s="12" t="s">
        <v>147</v>
      </c>
      <c r="E63" s="13"/>
      <c r="F63" s="13"/>
      <c r="G63" s="14" t="s">
        <v>146</v>
      </c>
      <c r="H63" s="15">
        <v>150</v>
      </c>
      <c r="I63" s="24">
        <v>6</v>
      </c>
      <c r="J63" s="17">
        <f t="shared" si="16"/>
        <v>900</v>
      </c>
      <c r="K63" s="423"/>
      <c r="L63" s="18">
        <v>6</v>
      </c>
      <c r="M63" s="17">
        <f t="shared" si="17"/>
        <v>900</v>
      </c>
      <c r="N63" s="423"/>
      <c r="O63" s="18">
        <f t="shared" si="18"/>
        <v>12</v>
      </c>
      <c r="P63" s="427">
        <f t="shared" si="19"/>
        <v>1800</v>
      </c>
      <c r="Q63" s="435">
        <f t="shared" si="20"/>
        <v>0</v>
      </c>
    </row>
    <row r="64" spans="1:17">
      <c r="A64" s="412"/>
      <c r="B64" s="410"/>
      <c r="C64" s="411"/>
      <c r="D64" s="509" t="s">
        <v>148</v>
      </c>
      <c r="E64" s="510"/>
      <c r="F64" s="510"/>
      <c r="G64" s="510"/>
      <c r="H64" s="511"/>
      <c r="I64" s="36"/>
      <c r="J64" s="37">
        <f>SUM(J55:J63)</f>
        <v>30900</v>
      </c>
      <c r="K64" s="424">
        <f>SUM(K55:K63)</f>
        <v>23800</v>
      </c>
      <c r="L64" s="36"/>
      <c r="M64" s="37">
        <f>SUM(M55:M63)</f>
        <v>30900</v>
      </c>
      <c r="N64" s="424">
        <f>SUM(N55:N63)</f>
        <v>23800</v>
      </c>
      <c r="O64" s="18">
        <f t="shared" si="18"/>
        <v>0</v>
      </c>
      <c r="P64" s="432">
        <f t="shared" si="19"/>
        <v>61800</v>
      </c>
      <c r="Q64" s="436">
        <f>SUM(Q55:Q63)</f>
        <v>47600</v>
      </c>
    </row>
    <row r="65" spans="1:17">
      <c r="A65" s="413"/>
      <c r="B65" s="414"/>
      <c r="C65" s="415"/>
      <c r="D65" s="512" t="s">
        <v>149</v>
      </c>
      <c r="E65" s="513"/>
      <c r="F65" s="513"/>
      <c r="G65" s="513"/>
      <c r="H65" s="514"/>
      <c r="I65" s="506">
        <f>SUM(J14+J31+J43+J53+J64)</f>
        <v>130095</v>
      </c>
      <c r="J65" s="508"/>
      <c r="K65" s="425">
        <f>SUM(K14+K31+K43+K64)</f>
        <v>92460</v>
      </c>
      <c r="L65" s="515">
        <f>SUM(M14+M31+M43+M53+M64)</f>
        <v>131595</v>
      </c>
      <c r="M65" s="508"/>
      <c r="N65" s="425">
        <f>SUM(N14+N31+N43+N53+N64)</f>
        <v>92460</v>
      </c>
      <c r="O65" s="506">
        <f>SUM(P14+P31+P43+P53+P64)</f>
        <v>261690</v>
      </c>
      <c r="P65" s="507"/>
      <c r="Q65" s="435">
        <f>SUM(Q14+Q31+Q43+Q53+Q64)</f>
        <v>184920</v>
      </c>
    </row>
    <row r="66" spans="1:17">
      <c r="A66" s="413"/>
      <c r="B66" s="2"/>
      <c r="C66" s="38"/>
      <c r="D66" s="39" t="s">
        <v>274</v>
      </c>
      <c r="E66" s="48"/>
      <c r="F66" s="48"/>
      <c r="G66" s="41">
        <v>0.15</v>
      </c>
      <c r="H66" s="42"/>
      <c r="I66" s="506">
        <f>SUM(I65*G66)</f>
        <v>19514.25</v>
      </c>
      <c r="J66" s="508"/>
      <c r="K66" s="425">
        <f>K65*G66</f>
        <v>13869</v>
      </c>
      <c r="L66" s="506">
        <f>SUM(L65*G66)</f>
        <v>19739.25</v>
      </c>
      <c r="M66" s="508"/>
      <c r="N66" s="425">
        <f>N65*G66</f>
        <v>13869</v>
      </c>
      <c r="O66" s="506">
        <f>SUM(O65*G66)</f>
        <v>39253.5</v>
      </c>
      <c r="P66" s="507"/>
      <c r="Q66" s="435">
        <f>Q65*G66</f>
        <v>27738</v>
      </c>
    </row>
    <row r="67" spans="1:17" ht="15" thickBot="1">
      <c r="A67" s="413"/>
      <c r="B67" s="413"/>
      <c r="C67" s="413"/>
      <c r="D67" s="502" t="s">
        <v>91</v>
      </c>
      <c r="E67" s="503"/>
      <c r="F67" s="503"/>
      <c r="G67" s="503"/>
      <c r="H67" s="504"/>
      <c r="I67" s="500">
        <f>SUM(I65:J66)</f>
        <v>149609.25</v>
      </c>
      <c r="J67" s="505"/>
      <c r="K67" s="433">
        <f>SUM(K65:K66)</f>
        <v>106329</v>
      </c>
      <c r="L67" s="500">
        <f>SUM(L65:M66)</f>
        <v>151334.25</v>
      </c>
      <c r="M67" s="505"/>
      <c r="N67" s="433">
        <f>SUM(N65:N66)</f>
        <v>106329</v>
      </c>
      <c r="O67" s="500">
        <f>SUM(O65:P66)</f>
        <v>300943.5</v>
      </c>
      <c r="P67" s="501"/>
      <c r="Q67" s="435">
        <f>SUM(Q65:Q66)</f>
        <v>212658</v>
      </c>
    </row>
  </sheetData>
  <mergeCells count="27">
    <mergeCell ref="D14:H14"/>
    <mergeCell ref="D31:H31"/>
    <mergeCell ref="D43:H43"/>
    <mergeCell ref="A1:A2"/>
    <mergeCell ref="B1:B2"/>
    <mergeCell ref="C1:C2"/>
    <mergeCell ref="D1:D2"/>
    <mergeCell ref="E1:E2"/>
    <mergeCell ref="F1:F2"/>
    <mergeCell ref="O1:P1"/>
    <mergeCell ref="G1:G2"/>
    <mergeCell ref="H1:H2"/>
    <mergeCell ref="I1:J1"/>
    <mergeCell ref="L1:M1"/>
    <mergeCell ref="D64:H64"/>
    <mergeCell ref="D65:H65"/>
    <mergeCell ref="I65:J65"/>
    <mergeCell ref="L65:M65"/>
    <mergeCell ref="D53:H53"/>
    <mergeCell ref="O67:P67"/>
    <mergeCell ref="D67:H67"/>
    <mergeCell ref="I67:J67"/>
    <mergeCell ref="L67:M67"/>
    <mergeCell ref="O65:P65"/>
    <mergeCell ref="I66:J66"/>
    <mergeCell ref="L66:M66"/>
    <mergeCell ref="O66:P66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topLeftCell="A16" workbookViewId="0">
      <selection activeCell="B13" sqref="B13"/>
    </sheetView>
  </sheetViews>
  <sheetFormatPr baseColWidth="10" defaultRowHeight="14" x14ac:dyDescent="0"/>
  <cols>
    <col min="1" max="1" width="39.6640625" customWidth="1"/>
    <col min="2" max="2" width="14.5" customWidth="1"/>
    <col min="5" max="5" width="16.6640625" customWidth="1"/>
  </cols>
  <sheetData>
    <row r="2" spans="1:5" ht="25.5" customHeight="1">
      <c r="A2" s="419" t="s">
        <v>291</v>
      </c>
      <c r="B2" s="420"/>
      <c r="C2" s="420"/>
      <c r="D2" s="420"/>
      <c r="E2" s="420"/>
    </row>
    <row r="3" spans="1:5" ht="24" customHeight="1">
      <c r="A3" s="418" t="s">
        <v>275</v>
      </c>
      <c r="B3" s="418" t="s">
        <v>276</v>
      </c>
      <c r="C3" s="418" t="s">
        <v>277</v>
      </c>
      <c r="D3" s="418" t="s">
        <v>278</v>
      </c>
      <c r="E3" s="418" t="s">
        <v>279</v>
      </c>
    </row>
    <row r="4" spans="1:5">
      <c r="A4" s="49" t="s">
        <v>280</v>
      </c>
      <c r="B4" s="49">
        <v>10</v>
      </c>
      <c r="C4" s="49">
        <v>180</v>
      </c>
      <c r="D4" s="49">
        <v>1</v>
      </c>
      <c r="E4" s="416">
        <f>B4*C4*D4</f>
        <v>1800</v>
      </c>
    </row>
    <row r="5" spans="1:5">
      <c r="A5" s="49" t="s">
        <v>281</v>
      </c>
      <c r="B5" s="49">
        <v>8</v>
      </c>
      <c r="C5" s="49">
        <v>100</v>
      </c>
      <c r="D5" s="49">
        <v>1</v>
      </c>
      <c r="E5" s="416">
        <f t="shared" ref="E5:E16" si="0">B5*C5*D5</f>
        <v>800</v>
      </c>
    </row>
    <row r="6" spans="1:5">
      <c r="A6" s="49" t="s">
        <v>282</v>
      </c>
      <c r="B6" s="49">
        <v>2</v>
      </c>
      <c r="C6" s="49">
        <v>300</v>
      </c>
      <c r="D6" s="49">
        <v>1</v>
      </c>
      <c r="E6" s="416">
        <f t="shared" si="0"/>
        <v>600</v>
      </c>
    </row>
    <row r="7" spans="1:5">
      <c r="A7" s="49" t="s">
        <v>283</v>
      </c>
      <c r="B7" s="49">
        <v>0</v>
      </c>
      <c r="C7" s="49">
        <v>0</v>
      </c>
      <c r="D7" s="49">
        <v>0</v>
      </c>
      <c r="E7" s="416">
        <f t="shared" si="0"/>
        <v>0</v>
      </c>
    </row>
    <row r="8" spans="1:5">
      <c r="A8" s="49" t="s">
        <v>284</v>
      </c>
      <c r="B8" s="49">
        <v>0</v>
      </c>
      <c r="C8" s="49">
        <v>0</v>
      </c>
      <c r="D8" s="49">
        <v>0</v>
      </c>
      <c r="E8" s="416">
        <v>0</v>
      </c>
    </row>
    <row r="9" spans="1:5">
      <c r="A9" s="49" t="s">
        <v>285</v>
      </c>
      <c r="B9" s="49">
        <v>0</v>
      </c>
      <c r="C9" s="49">
        <v>0</v>
      </c>
      <c r="D9" s="49">
        <v>0</v>
      </c>
      <c r="E9" s="416">
        <v>0</v>
      </c>
    </row>
    <row r="10" spans="1:5">
      <c r="A10" s="49" t="s">
        <v>266</v>
      </c>
      <c r="B10" s="49">
        <v>10</v>
      </c>
      <c r="C10" s="49">
        <v>15</v>
      </c>
      <c r="D10" s="49">
        <v>1</v>
      </c>
      <c r="E10" s="416">
        <f t="shared" si="0"/>
        <v>150</v>
      </c>
    </row>
    <row r="11" spans="1:5">
      <c r="A11" s="49" t="s">
        <v>150</v>
      </c>
      <c r="B11" s="49">
        <v>10</v>
      </c>
      <c r="C11" s="49">
        <v>30</v>
      </c>
      <c r="D11" s="49">
        <v>1</v>
      </c>
      <c r="E11" s="416">
        <f t="shared" si="0"/>
        <v>300</v>
      </c>
    </row>
    <row r="12" spans="1:5">
      <c r="A12" s="49" t="s">
        <v>286</v>
      </c>
      <c r="B12" s="49">
        <v>10</v>
      </c>
      <c r="C12" s="49">
        <v>20</v>
      </c>
      <c r="D12" s="49">
        <v>1</v>
      </c>
      <c r="E12" s="416">
        <f t="shared" si="0"/>
        <v>200</v>
      </c>
    </row>
    <row r="13" spans="1:5">
      <c r="A13" s="49" t="s">
        <v>287</v>
      </c>
      <c r="B13" s="49">
        <v>1</v>
      </c>
      <c r="C13" s="49">
        <v>200</v>
      </c>
      <c r="D13" s="49">
        <v>1</v>
      </c>
      <c r="E13" s="416">
        <f t="shared" si="0"/>
        <v>200</v>
      </c>
    </row>
    <row r="14" spans="1:5">
      <c r="A14" s="49" t="s">
        <v>288</v>
      </c>
      <c r="B14" s="49">
        <v>0</v>
      </c>
      <c r="C14" s="49">
        <v>0</v>
      </c>
      <c r="D14" s="49">
        <v>0</v>
      </c>
      <c r="E14" s="416">
        <f t="shared" si="0"/>
        <v>0</v>
      </c>
    </row>
    <row r="15" spans="1:5">
      <c r="A15" s="49" t="s">
        <v>289</v>
      </c>
      <c r="B15" s="49">
        <v>0</v>
      </c>
      <c r="C15" s="49">
        <v>0</v>
      </c>
      <c r="D15" s="49">
        <v>0</v>
      </c>
      <c r="E15" s="416">
        <f t="shared" si="0"/>
        <v>0</v>
      </c>
    </row>
    <row r="16" spans="1:5">
      <c r="A16" s="49" t="s">
        <v>290</v>
      </c>
      <c r="B16" s="49">
        <v>10</v>
      </c>
      <c r="C16" s="49">
        <v>10</v>
      </c>
      <c r="D16" s="49">
        <v>1</v>
      </c>
      <c r="E16" s="416">
        <f t="shared" si="0"/>
        <v>100</v>
      </c>
    </row>
    <row r="17" spans="1:5">
      <c r="A17" s="398" t="s">
        <v>91</v>
      </c>
      <c r="B17" s="398"/>
      <c r="C17" s="398"/>
      <c r="D17" s="398"/>
      <c r="E17" s="417">
        <f>SUM(E4:E16)</f>
        <v>4150</v>
      </c>
    </row>
    <row r="20" spans="1:5" ht="24.75" customHeight="1">
      <c r="A20" s="419" t="s">
        <v>292</v>
      </c>
      <c r="B20" s="420"/>
      <c r="C20" s="420"/>
      <c r="D20" s="420"/>
      <c r="E20" s="420"/>
    </row>
    <row r="21" spans="1:5">
      <c r="A21" s="418" t="s">
        <v>275</v>
      </c>
      <c r="B21" s="418" t="s">
        <v>276</v>
      </c>
      <c r="C21" s="418" t="s">
        <v>277</v>
      </c>
      <c r="D21" s="418" t="s">
        <v>293</v>
      </c>
      <c r="E21" s="418" t="s">
        <v>279</v>
      </c>
    </row>
    <row r="22" spans="1:5">
      <c r="A22" s="49" t="s">
        <v>295</v>
      </c>
      <c r="B22" s="49">
        <v>2</v>
      </c>
      <c r="C22" s="49">
        <v>50</v>
      </c>
      <c r="D22" s="49">
        <v>50</v>
      </c>
      <c r="E22" s="49">
        <f>B22*C22*D22</f>
        <v>5000</v>
      </c>
    </row>
    <row r="23" spans="1:5">
      <c r="A23" s="49" t="s">
        <v>294</v>
      </c>
      <c r="B23" s="49">
        <v>2</v>
      </c>
      <c r="C23" s="49">
        <v>50</v>
      </c>
      <c r="D23" s="49">
        <v>60</v>
      </c>
      <c r="E23" s="49">
        <f>B23*C23*D23</f>
        <v>6000</v>
      </c>
    </row>
    <row r="24" spans="1:5">
      <c r="A24" s="398" t="s">
        <v>91</v>
      </c>
      <c r="B24" s="398"/>
      <c r="C24" s="398"/>
      <c r="D24" s="398"/>
      <c r="E24" s="398">
        <f>SUM(E22:E23)</f>
        <v>11000</v>
      </c>
    </row>
    <row r="25" spans="1:5">
      <c r="A25" s="49"/>
      <c r="B25" s="49"/>
      <c r="C25" s="49"/>
      <c r="D25" s="49"/>
      <c r="E25" s="49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WORKPLAN UIGE 5YEARS</vt:lpstr>
      <vt:lpstr>LOGFRAME UIGE FY2012</vt:lpstr>
      <vt:lpstr>ACTIVITIES OVERVIEW 5YEARS</vt:lpstr>
      <vt:lpstr>CHRONO UIGE FY2012</vt:lpstr>
      <vt:lpstr>END Budget 2012</vt:lpstr>
      <vt:lpstr>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2012-04-03T07:13:48Z</cp:lastPrinted>
  <dcterms:created xsi:type="dcterms:W3CDTF">2012-03-27T10:41:28Z</dcterms:created>
  <dcterms:modified xsi:type="dcterms:W3CDTF">2015-08-14T21:25:43Z</dcterms:modified>
</cp:coreProperties>
</file>