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hidePivotFieldList="1" autoCompressPictures="0"/>
  <bookViews>
    <workbookView xWindow="240" yWindow="40" windowWidth="23900" windowHeight="15500"/>
  </bookViews>
  <sheets>
    <sheet name="Entrada" sheetId="1" r:id="rId1"/>
    <sheet name="Dados Escolas" sheetId="4" r:id="rId2"/>
    <sheet name="Orçamento" sheetId="5" r:id="rId3"/>
    <sheet name="Folha2" sheetId="2" r:id="rId4"/>
    <sheet name="Folha3" sheetId="3" r:id="rId5"/>
  </sheets>
  <calcPr calcId="140001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R5" i="1"/>
  <c r="E6" i="1"/>
  <c r="R6" i="1"/>
  <c r="E7" i="1"/>
  <c r="R7" i="1"/>
  <c r="E8" i="1"/>
  <c r="R8" i="1"/>
  <c r="E9" i="1"/>
  <c r="R9" i="1"/>
  <c r="E10" i="1"/>
  <c r="R10" i="1"/>
  <c r="E11" i="1"/>
  <c r="R11" i="1"/>
  <c r="E4" i="1"/>
  <c r="R4" i="1"/>
  <c r="V5" i="1"/>
  <c r="V6" i="1"/>
  <c r="V7" i="1"/>
  <c r="V8" i="1"/>
  <c r="V9" i="1"/>
  <c r="V10" i="1"/>
  <c r="V11" i="1"/>
  <c r="V4" i="1"/>
  <c r="H5" i="1"/>
  <c r="T5" i="1"/>
  <c r="H7" i="1"/>
  <c r="T7" i="1"/>
  <c r="H9" i="1"/>
  <c r="T9" i="1"/>
  <c r="H11" i="1"/>
  <c r="T11" i="1"/>
  <c r="P5" i="1"/>
  <c r="P7" i="1"/>
  <c r="P9" i="1"/>
  <c r="P11" i="1"/>
  <c r="B12" i="1"/>
  <c r="D12" i="1"/>
  <c r="F12" i="1"/>
  <c r="G12" i="1"/>
  <c r="C12" i="1"/>
  <c r="H6" i="1"/>
  <c r="T6" i="1"/>
  <c r="H8" i="1"/>
  <c r="T8" i="1"/>
  <c r="H10" i="1"/>
  <c r="T10" i="1"/>
  <c r="H4" i="1"/>
  <c r="P4" i="1"/>
  <c r="X5" i="1"/>
  <c r="X7" i="1"/>
  <c r="X9" i="1"/>
  <c r="X11" i="1"/>
  <c r="K11" i="1"/>
  <c r="M11" i="1"/>
  <c r="N11" i="1"/>
  <c r="K10" i="1"/>
  <c r="M10" i="1"/>
  <c r="N10" i="1"/>
  <c r="K5" i="1"/>
  <c r="M5" i="1"/>
  <c r="N5" i="1"/>
  <c r="K6" i="1"/>
  <c r="K7" i="1"/>
  <c r="M7" i="1"/>
  <c r="N7" i="1"/>
  <c r="K8" i="1"/>
  <c r="M8" i="1"/>
  <c r="N8" i="1"/>
  <c r="K9" i="1"/>
  <c r="M9" i="1"/>
  <c r="N9" i="1"/>
  <c r="K4" i="1"/>
  <c r="M4" i="1"/>
  <c r="N4" i="1"/>
  <c r="R12" i="1"/>
  <c r="E12" i="1"/>
  <c r="T4" i="1"/>
  <c r="T12" i="1"/>
  <c r="V12" i="1"/>
  <c r="X10" i="1"/>
  <c r="X8" i="1"/>
  <c r="X6" i="1"/>
  <c r="X4" i="1"/>
  <c r="X12" i="1"/>
  <c r="H12" i="1"/>
  <c r="P10" i="1"/>
  <c r="P8" i="1"/>
  <c r="P6" i="1"/>
  <c r="P12" i="1"/>
  <c r="K12" i="1"/>
  <c r="M6" i="1"/>
  <c r="N6" i="1"/>
  <c r="N12" i="1"/>
  <c r="M12" i="1"/>
  <c r="M13" i="1"/>
</calcChain>
</file>

<file path=xl/sharedStrings.xml><?xml version="1.0" encoding="utf-8"?>
<sst xmlns="http://schemas.openxmlformats.org/spreadsheetml/2006/main" count="68" uniqueCount="48">
  <si>
    <t>Factor</t>
  </si>
  <si>
    <t>Provincia</t>
  </si>
  <si>
    <t>Zaire</t>
  </si>
  <si>
    <t>Uige</t>
  </si>
  <si>
    <t>Huambo</t>
  </si>
  <si>
    <t>K Norte</t>
  </si>
  <si>
    <t>Namibe</t>
  </si>
  <si>
    <t>Bengo</t>
  </si>
  <si>
    <t>II Ciclo</t>
  </si>
  <si>
    <t>Cabinda</t>
  </si>
  <si>
    <t>Bie</t>
  </si>
  <si>
    <t>Nº Escolas</t>
  </si>
  <si>
    <t>Nº classes</t>
  </si>
  <si>
    <t>TOTAL</t>
  </si>
  <si>
    <t>ALUNOS</t>
  </si>
  <si>
    <t>CLASSES</t>
  </si>
  <si>
    <t>ESCOLAS</t>
  </si>
  <si>
    <t>Total Alunos</t>
  </si>
  <si>
    <t>A Tratar</t>
  </si>
  <si>
    <t>Nº Frascos</t>
  </si>
  <si>
    <t>Nº Municipios</t>
  </si>
  <si>
    <t>Custo Unitario Copia</t>
  </si>
  <si>
    <t>Custo Total Copias</t>
  </si>
  <si>
    <t>Custo Unitário Cartaz</t>
  </si>
  <si>
    <t>Total Cartaz</t>
  </si>
  <si>
    <t>Custo Unitário Fita Mediçao</t>
  </si>
  <si>
    <t>Total Fita Mediçao</t>
  </si>
  <si>
    <t>Camisola Custo Unitário</t>
  </si>
  <si>
    <t>Bone</t>
  </si>
  <si>
    <t>Total (3 camisolas Provincia)</t>
  </si>
  <si>
    <t>Total 1 Bone escola</t>
  </si>
  <si>
    <t>Orçamento</t>
  </si>
  <si>
    <t>Comprimidos Restantes</t>
  </si>
  <si>
    <t>Rótulos de Linha</t>
  </si>
  <si>
    <t>Total Geral</t>
  </si>
  <si>
    <t>Numero de Escolas</t>
  </si>
  <si>
    <t>Numero de Salas</t>
  </si>
  <si>
    <t>Alunos a Tratar</t>
  </si>
  <si>
    <t xml:space="preserve"> Nº Municipios</t>
  </si>
  <si>
    <t xml:space="preserve"> </t>
  </si>
  <si>
    <t xml:space="preserve"> Custo Total Copias</t>
  </si>
  <si>
    <t>Custo Total Cartazes (5 por escola)</t>
  </si>
  <si>
    <t>Fita Mediçao (1 por escola)</t>
  </si>
  <si>
    <t>Total camisolas (3 camisolas Municipio)</t>
  </si>
  <si>
    <t>Custo Total 1 Bone escola</t>
  </si>
  <si>
    <t>Numero de Comprimidos Necessários</t>
  </si>
  <si>
    <t>Praziquantel Necessario</t>
  </si>
  <si>
    <t xml:space="preserve"> Nº Escolas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</si>
</sst>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AON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0" fillId="0" borderId="10" xfId="0" applyNumberFormat="1" applyBorder="1"/>
    <xf numFmtId="1" fontId="0" fillId="0" borderId="12" xfId="0" applyNumberFormat="1" applyBorder="1"/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26" xfId="0" applyNumberFormat="1" applyBorder="1"/>
    <xf numFmtId="1" fontId="0" fillId="0" borderId="30" xfId="0" applyNumberFormat="1" applyBorder="1"/>
    <xf numFmtId="1" fontId="0" fillId="0" borderId="31" xfId="0" applyNumberFormat="1" applyBorder="1"/>
    <xf numFmtId="1" fontId="0" fillId="0" borderId="3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25" xfId="0" applyNumberFormat="1" applyBorder="1"/>
    <xf numFmtId="0" fontId="1" fillId="0" borderId="2" xfId="0" applyFont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29" xfId="0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7">
    <dxf>
      <numFmt numFmtId="164" formatCode="#,##0\ [$AON]"/>
    </dxf>
    <dxf>
      <alignment vertical="center" readingOrder="0"/>
    </dxf>
    <dxf>
      <alignment horizontal="center" readingOrder="0"/>
    </dxf>
    <dxf>
      <alignment wrapText="1" readingOrder="0"/>
    </dxf>
    <dxf>
      <numFmt numFmtId="3" formatCode="#,##0"/>
    </dxf>
    <dxf>
      <numFmt numFmtId="3" formatCode="#,##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922.595162384256" createdVersion="3" refreshedVersion="3" minRefreshableVersion="3" recordCount="8">
  <cacheSource type="worksheet">
    <worksheetSource ref="A3:X11" sheet="Entrada"/>
  </cacheSource>
  <cacheFields count="24">
    <cacheField name="Provincia" numFmtId="0">
      <sharedItems count="8">
        <s v="Zaire"/>
        <s v="Uige"/>
        <s v="Huambo"/>
        <s v="K Norte"/>
        <s v="Namibe"/>
        <s v="Bengo"/>
        <s v="Bie"/>
        <s v="Cabinda"/>
      </sharedItems>
    </cacheField>
    <cacheField name="Nº Municipios" numFmtId="0">
      <sharedItems containsSemiMixedTypes="0" containsString="0" containsNumber="1" containsInteger="1" minValue="4" maxValue="16"/>
    </cacheField>
    <cacheField name="Nº Escolas" numFmtId="0">
      <sharedItems containsSemiMixedTypes="0" containsString="0" containsNumber="1" containsInteger="1" minValue="141" maxValue="1472"/>
    </cacheField>
    <cacheField name="II Ciclo" numFmtId="0">
      <sharedItems containsSemiMixedTypes="0" containsString="0" containsNumber="1" containsInteger="1" minValue="11" maxValue="27"/>
    </cacheField>
    <cacheField name="TOTAL" numFmtId="0">
      <sharedItems containsSemiMixedTypes="0" containsString="0" containsNumber="1" containsInteger="1" minValue="130" maxValue="1449"/>
    </cacheField>
    <cacheField name="Nº classes" numFmtId="0">
      <sharedItems containsSemiMixedTypes="0" containsString="0" containsNumber="1" containsInteger="1" minValue="1072" maxValue="6783"/>
    </cacheField>
    <cacheField name="II Ciclo2" numFmtId="0">
      <sharedItems containsSemiMixedTypes="0" containsString="0" containsNumber="1" containsInteger="1" minValue="95" maxValue="435"/>
    </cacheField>
    <cacheField name="TOTAL2" numFmtId="0">
      <sharedItems containsSemiMixedTypes="0" containsString="0" containsNumber="1" containsInteger="1" minValue="883" maxValue="6395"/>
    </cacheField>
    <cacheField name="Total Alunos" numFmtId="0">
      <sharedItems containsSemiMixedTypes="0" containsString="0" containsNumber="1" containsInteger="1" minValue="92786" maxValue="724003"/>
    </cacheField>
    <cacheField name="II Ciclo3" numFmtId="0">
      <sharedItems containsSemiMixedTypes="0" containsString="0" containsNumber="1" containsInteger="1" minValue="8551" maxValue="33740"/>
    </cacheField>
    <cacheField name="A Tratar" numFmtId="0">
      <sharedItems containsSemiMixedTypes="0" containsString="0" containsNumber="1" containsInteger="1" minValue="82870" maxValue="696407"/>
    </cacheField>
    <cacheField name="Factor" numFmtId="0">
      <sharedItems containsSemiMixedTypes="0" containsString="0" containsNumber="1" minValue="2.5" maxValue="2.5"/>
    </cacheField>
    <cacheField name="Numero de Comprimidos Necessários" numFmtId="1">
      <sharedItems containsSemiMixedTypes="0" containsString="0" containsNumber="1" minValue="207175" maxValue="1741017.5"/>
    </cacheField>
    <cacheField name="Nº Frascos" numFmtId="1">
      <sharedItems containsSemiMixedTypes="0" containsString="0" containsNumber="1" minValue="207.17500000000001" maxValue="1741.0174999999999"/>
    </cacheField>
    <cacheField name="Custo Unitario Copia" numFmtId="0">
      <sharedItems containsSemiMixedTypes="0" containsString="0" containsNumber="1" containsInteger="1" minValue="5" maxValue="5"/>
    </cacheField>
    <cacheField name="Custo Total Copias" numFmtId="0">
      <sharedItems containsSemiMixedTypes="0" containsString="0" containsNumber="1" containsInteger="1" minValue="5615" maxValue="37920"/>
    </cacheField>
    <cacheField name="Custo Unitário Cartaz" numFmtId="0">
      <sharedItems containsSemiMixedTypes="0" containsString="0" containsNumber="1" containsInteger="1" minValue="100" maxValue="100"/>
    </cacheField>
    <cacheField name="Total Cartaz" numFmtId="0">
      <sharedItems containsSemiMixedTypes="0" containsString="0" containsNumber="1" containsInteger="1" minValue="39000" maxValue="434700"/>
    </cacheField>
    <cacheField name="Custo Unitário Fita Mediçao" numFmtId="0">
      <sharedItems containsSemiMixedTypes="0" containsString="0" containsNumber="1" containsInteger="1" minValue="100" maxValue="100"/>
    </cacheField>
    <cacheField name="Total Fita Mediçao" numFmtId="0">
      <sharedItems containsSemiMixedTypes="0" containsString="0" containsNumber="1" containsInteger="1" minValue="88300" maxValue="639500"/>
    </cacheField>
    <cacheField name="Camisola Custo Unitário" numFmtId="0">
      <sharedItems containsSemiMixedTypes="0" containsString="0" containsNumber="1" containsInteger="1" minValue="1000" maxValue="1000"/>
    </cacheField>
    <cacheField name="Total (3 camisolas Provincia)" numFmtId="0">
      <sharedItems containsSemiMixedTypes="0" containsString="0" containsNumber="1" containsInteger="1" minValue="12000" maxValue="48000"/>
    </cacheField>
    <cacheField name="Bone" numFmtId="0">
      <sharedItems containsSemiMixedTypes="0" containsString="0" containsNumber="1" containsInteger="1" minValue="250" maxValue="250"/>
    </cacheField>
    <cacheField name="Total 1 Bone escola" numFmtId="0">
      <sharedItems containsSemiMixedTypes="0" containsString="0" containsNumber="1" containsInteger="1" minValue="32500" maxValue="362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n v="6"/>
    <n v="293"/>
    <n v="11"/>
    <n v="282"/>
    <n v="1779"/>
    <n v="121"/>
    <n v="1658"/>
    <n v="177037"/>
    <n v="13295"/>
    <n v="163742"/>
    <n v="2.5"/>
    <n v="409355"/>
    <n v="409.35500000000002"/>
    <n v="5"/>
    <n v="9730"/>
    <n v="100"/>
    <n v="84600"/>
    <n v="100"/>
    <n v="165800"/>
    <n v="1000"/>
    <n v="18000"/>
    <n v="250"/>
    <n v="70500"/>
  </r>
  <r>
    <x v="1"/>
    <n v="16"/>
    <n v="1200"/>
    <n v="27"/>
    <n v="1173"/>
    <n v="6783"/>
    <n v="388"/>
    <n v="6395"/>
    <n v="444811"/>
    <n v="33740"/>
    <n v="411071"/>
    <n v="2.5"/>
    <n v="1027677.5"/>
    <n v="1027.6775"/>
    <n v="5"/>
    <n v="37920"/>
    <n v="100"/>
    <n v="351900"/>
    <n v="100"/>
    <n v="639500"/>
    <n v="1000"/>
    <n v="48000"/>
    <n v="250"/>
    <n v="293250"/>
  </r>
  <r>
    <x v="2"/>
    <n v="11"/>
    <n v="1151"/>
    <n v="23"/>
    <n v="1128"/>
    <n v="4618"/>
    <n v="435"/>
    <n v="4183"/>
    <n v="724003"/>
    <n v="27596"/>
    <n v="696407"/>
    <n v="2.5"/>
    <n v="1741017.5"/>
    <n v="1741.0174999999999"/>
    <n v="5"/>
    <n v="26610"/>
    <n v="100"/>
    <n v="338400"/>
    <n v="100"/>
    <n v="418300"/>
    <n v="1000"/>
    <n v="33000"/>
    <n v="250"/>
    <n v="282000"/>
  </r>
  <r>
    <x v="3"/>
    <n v="10"/>
    <n v="410"/>
    <n v="16"/>
    <n v="394"/>
    <n v="1369"/>
    <n v="137"/>
    <n v="1232"/>
    <n v="149070"/>
    <n v="8551"/>
    <n v="140519"/>
    <n v="2.5"/>
    <n v="351297.5"/>
    <n v="351.29750000000001"/>
    <n v="5"/>
    <n v="8180"/>
    <n v="100"/>
    <n v="118200"/>
    <n v="100"/>
    <n v="123200"/>
    <n v="1000"/>
    <n v="30000"/>
    <n v="250"/>
    <n v="98500"/>
  </r>
  <r>
    <x v="4"/>
    <n v="5"/>
    <n v="141"/>
    <n v="11"/>
    <n v="130"/>
    <n v="1083"/>
    <n v="95"/>
    <n v="988"/>
    <n v="102574"/>
    <n v="11689"/>
    <n v="90885"/>
    <n v="2.5"/>
    <n v="227212.5"/>
    <n v="227.21250000000001"/>
    <n v="5"/>
    <n v="5615"/>
    <n v="100"/>
    <n v="39000"/>
    <n v="100"/>
    <n v="98800"/>
    <n v="1000"/>
    <n v="15000"/>
    <n v="250"/>
    <n v="32500"/>
  </r>
  <r>
    <x v="5"/>
    <n v="6"/>
    <n v="287"/>
    <n v="20"/>
    <n v="267"/>
    <n v="1072"/>
    <n v="189"/>
    <n v="883"/>
    <n v="92786"/>
    <n v="9916"/>
    <n v="82870"/>
    <n v="2.5"/>
    <n v="207175"/>
    <n v="207.17500000000001"/>
    <n v="5"/>
    <n v="5780"/>
    <n v="100"/>
    <n v="80100"/>
    <n v="100"/>
    <n v="88300"/>
    <n v="1000"/>
    <n v="18000"/>
    <n v="250"/>
    <n v="66750"/>
  </r>
  <r>
    <x v="6"/>
    <n v="9"/>
    <n v="1472"/>
    <n v="23"/>
    <n v="1449"/>
    <n v="4063"/>
    <n v="282"/>
    <n v="3781"/>
    <n v="538411"/>
    <n v="23430"/>
    <n v="514981"/>
    <n v="2.5"/>
    <n v="1287452.5"/>
    <n v="1287.4525000000001"/>
    <n v="5"/>
    <n v="26195"/>
    <n v="100"/>
    <n v="434700"/>
    <n v="100"/>
    <n v="378100"/>
    <n v="1000"/>
    <n v="27000"/>
    <n v="250"/>
    <n v="362250"/>
  </r>
  <r>
    <x v="7"/>
    <n v="4"/>
    <n v="279"/>
    <n v="11"/>
    <n v="268"/>
    <n v="1508"/>
    <n v="185"/>
    <n v="1323"/>
    <n v="198837"/>
    <n v="26520"/>
    <n v="172317"/>
    <n v="2.5"/>
    <n v="430792.5"/>
    <n v="430.79250000000002"/>
    <n v="5"/>
    <n v="7975"/>
    <n v="100"/>
    <n v="80400"/>
    <n v="100"/>
    <n v="132300"/>
    <n v="1000"/>
    <n v="12000"/>
    <n v="250"/>
    <n v="67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 " updatedVersion="3" minRefreshableVersion="3" showCalcMbrs="0" useAutoFormatting="1" itemPrintTitles="1" createdVersion="3" indent="0" outline="1" outlineData="1" multipleFieldFilters="0">
  <location ref="A3:E13" firstHeaderRow="1" firstDataRow="2" firstDataCol="1"/>
  <pivotFields count="24">
    <pivotField axis="axisRow" showAll="0">
      <items count="9">
        <item x="5"/>
        <item x="6"/>
        <item x="7"/>
        <item x="2"/>
        <item x="3"/>
        <item x="4"/>
        <item x="1"/>
        <item x="0"/>
        <item t="default"/>
      </items>
    </pivotField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numFmtId="1" showAll="0" defaultSubtota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Nº Municipios" fld="1" baseField="0" baseItem="0"/>
    <dataField name="Numero de Escolas" fld="4" baseField="0" baseItem="0"/>
    <dataField name="Numero de Salas" fld="7" baseField="0" baseItem="0"/>
    <dataField name="Alunos a Tratar" fld="10" baseField="0" baseItem="0"/>
  </dataFields>
  <formats count="2"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 " updatedVersion="3" minRefreshableVersion="3" showCalcMbrs="0" useAutoFormatting="1" itemPrintTitles="1" createdVersion="3" indent="0" outline="1" outlineData="1" multipleFieldFilters="0">
  <location ref="A3:I8" firstHeaderRow="1" firstDataRow="2" firstDataCol="1"/>
  <pivotFields count="24">
    <pivotField axis="axisRow" showAll="0">
      <items count="9">
        <item h="1" x="5"/>
        <item h="1" x="6"/>
        <item h="1" x="7"/>
        <item x="2"/>
        <item h="1" x="3"/>
        <item h="1" x="4"/>
        <item x="1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numFmtId="1" showAll="0" defaultSubtotal="0"/>
    <pivotField numFmtI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</pivotFields>
  <rowFields count="1">
    <field x="0"/>
  </rowFields>
  <rowItems count="4">
    <i>
      <x v="3"/>
    </i>
    <i>
      <x v="6"/>
    </i>
    <i>
      <x v="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 Nº Municipios" fld="1" baseField="0" baseItem="0"/>
    <dataField name="Alunos a Tratar" fld="10" baseField="0" baseItem="0"/>
    <dataField name=" Nº Escolas" fld="2" baseField="0" baseItem="0"/>
    <dataField name=" Custo Total Copias" fld="15" baseField="0" baseItem="0" numFmtId="164"/>
    <dataField name="Custo Total Cartazes (5 por escola)" fld="17" baseField="0" baseItem="0" numFmtId="164"/>
    <dataField name="Fita Mediçao (1 por escola)" fld="19" baseField="0" baseItem="0" numFmtId="164"/>
    <dataField name="Total camisolas (3 camisolas Municipio)" fld="21" baseField="0" baseItem="0" numFmtId="164"/>
    <dataField name="Custo Total 1 Bone escola" fld="23" baseField="0" baseItem="0" numFmtId="164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7">
            <x v="0"/>
            <x v="1"/>
            <x v="3"/>
            <x v="4"/>
            <x v="5"/>
            <x v="6"/>
            <x v="7"/>
          </reference>
        </references>
      </pivotArea>
    </format>
    <format dxfId="2">
      <pivotArea dataOnly="0" labelOnly="1" outline="0" fieldPosition="0">
        <references count="1">
          <reference field="4294967294" count="7">
            <x v="0"/>
            <x v="1"/>
            <x v="3"/>
            <x v="4"/>
            <x v="5"/>
            <x v="6"/>
            <x v="7"/>
          </reference>
        </references>
      </pivotArea>
    </format>
    <format dxfId="1">
      <pivotArea dataOnly="0" labelOnly="1" outline="0" fieldPosition="0">
        <references count="1">
          <reference field="4294967294" count="7">
            <x v="0"/>
            <x v="1"/>
            <x v="3"/>
            <x v="4"/>
            <x v="5"/>
            <x v="6"/>
            <x v="7"/>
          </reference>
        </references>
      </pivotArea>
    </format>
    <format dxfId="0">
      <pivotArea outline="0" collapsedLevelsAreSubtotals="1" fieldPosition="0">
        <references count="1">
          <reference field="4294967294" count="5" selected="0"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G1" workbookViewId="0">
      <selection activeCell="W4" sqref="W4:W11"/>
    </sheetView>
  </sheetViews>
  <sheetFormatPr baseColWidth="10" defaultColWidth="8.83203125" defaultRowHeight="14" x14ac:dyDescent="0"/>
  <cols>
    <col min="1" max="1" width="13.83203125" customWidth="1"/>
    <col min="2" max="2" width="10.83203125" customWidth="1"/>
    <col min="3" max="3" width="10" bestFit="1" customWidth="1"/>
    <col min="6" max="6" width="9.83203125" bestFit="1" customWidth="1"/>
    <col min="7" max="8" width="9.83203125" customWidth="1"/>
    <col min="12" max="12" width="10.5" customWidth="1"/>
    <col min="13" max="13" width="13.5" customWidth="1"/>
    <col min="22" max="22" width="10.1640625" customWidth="1"/>
  </cols>
  <sheetData>
    <row r="1" spans="1:24" ht="15" thickBot="1"/>
    <row r="2" spans="1:24" ht="15.75" customHeight="1" thickBot="1">
      <c r="A2" s="46"/>
      <c r="B2" s="46"/>
      <c r="C2" s="62" t="s">
        <v>16</v>
      </c>
      <c r="D2" s="63"/>
      <c r="E2" s="64"/>
      <c r="F2" s="65" t="s">
        <v>15</v>
      </c>
      <c r="G2" s="66"/>
      <c r="H2" s="67"/>
      <c r="I2" s="68" t="s">
        <v>14</v>
      </c>
      <c r="J2" s="69"/>
      <c r="K2" s="69"/>
      <c r="L2" s="53" t="s">
        <v>46</v>
      </c>
      <c r="M2" s="54"/>
      <c r="N2" s="55"/>
      <c r="O2" s="53" t="s">
        <v>31</v>
      </c>
      <c r="P2" s="54"/>
      <c r="Q2" s="54"/>
      <c r="R2" s="54"/>
      <c r="S2" s="54"/>
      <c r="T2" s="54"/>
      <c r="U2" s="54"/>
      <c r="V2" s="54"/>
      <c r="W2" s="54"/>
      <c r="X2" s="55"/>
    </row>
    <row r="3" spans="1:24" ht="57" thickBot="1">
      <c r="A3" s="41" t="s">
        <v>1</v>
      </c>
      <c r="B3" s="41" t="s">
        <v>20</v>
      </c>
      <c r="C3" s="47" t="s">
        <v>11</v>
      </c>
      <c r="D3" s="48" t="s">
        <v>8</v>
      </c>
      <c r="E3" s="49" t="s">
        <v>13</v>
      </c>
      <c r="F3" s="23" t="s">
        <v>12</v>
      </c>
      <c r="G3" s="24" t="s">
        <v>8</v>
      </c>
      <c r="H3" s="25" t="s">
        <v>13</v>
      </c>
      <c r="I3" s="23" t="s">
        <v>17</v>
      </c>
      <c r="J3" s="24" t="s">
        <v>8</v>
      </c>
      <c r="K3" s="24" t="s">
        <v>18</v>
      </c>
      <c r="L3" s="48" t="s">
        <v>0</v>
      </c>
      <c r="M3" s="49" t="s">
        <v>45</v>
      </c>
      <c r="N3" s="52" t="s">
        <v>19</v>
      </c>
      <c r="O3" s="33" t="s">
        <v>21</v>
      </c>
      <c r="P3" s="34" t="s">
        <v>22</v>
      </c>
      <c r="Q3" s="34" t="s">
        <v>23</v>
      </c>
      <c r="R3" s="34" t="s">
        <v>24</v>
      </c>
      <c r="S3" s="34" t="s">
        <v>25</v>
      </c>
      <c r="T3" s="34" t="s">
        <v>26</v>
      </c>
      <c r="U3" s="34" t="s">
        <v>27</v>
      </c>
      <c r="V3" s="34" t="s">
        <v>29</v>
      </c>
      <c r="W3" s="34" t="s">
        <v>28</v>
      </c>
      <c r="X3" s="35" t="s">
        <v>30</v>
      </c>
    </row>
    <row r="4" spans="1:24" ht="15" thickBot="1">
      <c r="A4" s="20" t="s">
        <v>2</v>
      </c>
      <c r="B4" s="20">
        <v>6</v>
      </c>
      <c r="C4" s="21">
        <v>293</v>
      </c>
      <c r="D4" s="8">
        <v>11</v>
      </c>
      <c r="E4" s="22">
        <f>C4-D4</f>
        <v>282</v>
      </c>
      <c r="F4" s="21">
        <v>1779</v>
      </c>
      <c r="G4" s="8">
        <v>121</v>
      </c>
      <c r="H4" s="22">
        <f>F4-G4</f>
        <v>1658</v>
      </c>
      <c r="I4" s="21">
        <v>177037</v>
      </c>
      <c r="J4" s="8">
        <v>13295</v>
      </c>
      <c r="K4" s="8">
        <f>I4-J4</f>
        <v>163742</v>
      </c>
      <c r="L4" s="8">
        <v>2.5</v>
      </c>
      <c r="M4" s="27">
        <f>L4*K4</f>
        <v>409355</v>
      </c>
      <c r="N4" s="30">
        <f>M4/1000</f>
        <v>409.35500000000002</v>
      </c>
      <c r="O4" s="37">
        <v>5</v>
      </c>
      <c r="P4" s="38">
        <f t="shared" ref="P4:P11" si="0">O4*SUM(H4,E4,B4)</f>
        <v>9730</v>
      </c>
      <c r="Q4" s="38">
        <v>100</v>
      </c>
      <c r="R4" s="38">
        <f>3*Q4*E4</f>
        <v>84600</v>
      </c>
      <c r="S4" s="38">
        <v>100</v>
      </c>
      <c r="T4" s="38">
        <f t="shared" ref="T4:T11" si="1">S4*H4</f>
        <v>165800</v>
      </c>
      <c r="U4" s="38">
        <v>1000</v>
      </c>
      <c r="V4" s="38">
        <f t="shared" ref="V4:V11" si="2">3*U4*B4</f>
        <v>18000</v>
      </c>
      <c r="W4" s="38">
        <v>250</v>
      </c>
      <c r="X4" s="39">
        <f t="shared" ref="X4:X11" si="3">W4*E4</f>
        <v>70500</v>
      </c>
    </row>
    <row r="5" spans="1:24" ht="15" thickBot="1">
      <c r="A5" s="2" t="s">
        <v>3</v>
      </c>
      <c r="B5" s="2">
        <v>16</v>
      </c>
      <c r="C5" s="3">
        <v>1200</v>
      </c>
      <c r="D5" s="1">
        <v>27</v>
      </c>
      <c r="E5" s="4">
        <f t="shared" ref="E5:E11" si="4">C5-D5</f>
        <v>1173</v>
      </c>
      <c r="F5" s="3">
        <v>6783</v>
      </c>
      <c r="G5" s="1">
        <v>388</v>
      </c>
      <c r="H5" s="4">
        <f t="shared" ref="H5:H11" si="5">F5-G5</f>
        <v>6395</v>
      </c>
      <c r="I5" s="3">
        <v>444811</v>
      </c>
      <c r="J5" s="1">
        <v>33740</v>
      </c>
      <c r="K5" s="1">
        <f>I5-J5</f>
        <v>411071</v>
      </c>
      <c r="L5" s="1">
        <v>2.5</v>
      </c>
      <c r="M5" s="28">
        <f t="shared" ref="M5:M8" si="6">L5*K5</f>
        <v>1027677.5</v>
      </c>
      <c r="N5" s="31">
        <f t="shared" ref="N5:N11" si="7">M5/1000</f>
        <v>1027.6775</v>
      </c>
      <c r="O5" s="3">
        <v>5</v>
      </c>
      <c r="P5" s="1">
        <f t="shared" si="0"/>
        <v>37920</v>
      </c>
      <c r="Q5" s="1">
        <v>100</v>
      </c>
      <c r="R5" s="38">
        <f t="shared" ref="R5:R11" si="8">3*Q5*E5</f>
        <v>351900</v>
      </c>
      <c r="S5" s="1">
        <v>100</v>
      </c>
      <c r="T5" s="1">
        <f t="shared" si="1"/>
        <v>639500</v>
      </c>
      <c r="U5" s="1">
        <v>1000</v>
      </c>
      <c r="V5" s="1">
        <f t="shared" si="2"/>
        <v>48000</v>
      </c>
      <c r="W5" s="38">
        <v>250</v>
      </c>
      <c r="X5" s="4">
        <f t="shared" si="3"/>
        <v>293250</v>
      </c>
    </row>
    <row r="6" spans="1:24" ht="15" thickBot="1">
      <c r="A6" s="2" t="s">
        <v>4</v>
      </c>
      <c r="B6" s="2">
        <v>11</v>
      </c>
      <c r="C6" s="3">
        <v>1151</v>
      </c>
      <c r="D6" s="1">
        <v>23</v>
      </c>
      <c r="E6" s="4">
        <f t="shared" si="4"/>
        <v>1128</v>
      </c>
      <c r="F6" s="3">
        <v>4618</v>
      </c>
      <c r="G6" s="1">
        <v>435</v>
      </c>
      <c r="H6" s="4">
        <f t="shared" si="5"/>
        <v>4183</v>
      </c>
      <c r="I6" s="3">
        <v>724003</v>
      </c>
      <c r="J6" s="1">
        <v>27596</v>
      </c>
      <c r="K6" s="1">
        <f t="shared" ref="K6:K11" si="9">I6-J6</f>
        <v>696407</v>
      </c>
      <c r="L6" s="1">
        <v>2.5</v>
      </c>
      <c r="M6" s="28">
        <f t="shared" si="6"/>
        <v>1741017.5</v>
      </c>
      <c r="N6" s="31">
        <f t="shared" si="7"/>
        <v>1741.0174999999999</v>
      </c>
      <c r="O6" s="3">
        <v>5</v>
      </c>
      <c r="P6" s="1">
        <f t="shared" si="0"/>
        <v>26610</v>
      </c>
      <c r="Q6" s="1">
        <v>100</v>
      </c>
      <c r="R6" s="38">
        <f t="shared" si="8"/>
        <v>338400</v>
      </c>
      <c r="S6" s="1">
        <v>100</v>
      </c>
      <c r="T6" s="1">
        <f t="shared" si="1"/>
        <v>418300</v>
      </c>
      <c r="U6" s="1">
        <v>1000</v>
      </c>
      <c r="V6" s="1">
        <f t="shared" si="2"/>
        <v>33000</v>
      </c>
      <c r="W6" s="38">
        <v>250</v>
      </c>
      <c r="X6" s="4">
        <f t="shared" si="3"/>
        <v>282000</v>
      </c>
    </row>
    <row r="7" spans="1:24" ht="15" thickBot="1">
      <c r="A7" s="2" t="s">
        <v>5</v>
      </c>
      <c r="B7" s="2">
        <v>10</v>
      </c>
      <c r="C7" s="3">
        <v>410</v>
      </c>
      <c r="D7" s="1">
        <v>16</v>
      </c>
      <c r="E7" s="4">
        <f t="shared" si="4"/>
        <v>394</v>
      </c>
      <c r="F7" s="3">
        <v>1369</v>
      </c>
      <c r="G7" s="1">
        <v>137</v>
      </c>
      <c r="H7" s="4">
        <f t="shared" si="5"/>
        <v>1232</v>
      </c>
      <c r="I7" s="3">
        <v>149070</v>
      </c>
      <c r="J7" s="1">
        <v>8551</v>
      </c>
      <c r="K7" s="1">
        <f t="shared" si="9"/>
        <v>140519</v>
      </c>
      <c r="L7" s="1">
        <v>2.5</v>
      </c>
      <c r="M7" s="28">
        <f t="shared" si="6"/>
        <v>351297.5</v>
      </c>
      <c r="N7" s="31">
        <f t="shared" si="7"/>
        <v>351.29750000000001</v>
      </c>
      <c r="O7" s="3">
        <v>5</v>
      </c>
      <c r="P7" s="1">
        <f t="shared" si="0"/>
        <v>8180</v>
      </c>
      <c r="Q7" s="1">
        <v>100</v>
      </c>
      <c r="R7" s="38">
        <f t="shared" si="8"/>
        <v>118200</v>
      </c>
      <c r="S7" s="1">
        <v>100</v>
      </c>
      <c r="T7" s="1">
        <f t="shared" si="1"/>
        <v>123200</v>
      </c>
      <c r="U7" s="1">
        <v>1000</v>
      </c>
      <c r="V7" s="1">
        <f t="shared" si="2"/>
        <v>30000</v>
      </c>
      <c r="W7" s="38">
        <v>250</v>
      </c>
      <c r="X7" s="4">
        <f t="shared" si="3"/>
        <v>98500</v>
      </c>
    </row>
    <row r="8" spans="1:24" ht="15" thickBot="1">
      <c r="A8" s="2" t="s">
        <v>6</v>
      </c>
      <c r="B8" s="2">
        <v>5</v>
      </c>
      <c r="C8" s="3">
        <v>141</v>
      </c>
      <c r="D8" s="1">
        <v>11</v>
      </c>
      <c r="E8" s="4">
        <f t="shared" si="4"/>
        <v>130</v>
      </c>
      <c r="F8" s="3">
        <v>1083</v>
      </c>
      <c r="G8" s="1">
        <v>95</v>
      </c>
      <c r="H8" s="4">
        <f t="shared" si="5"/>
        <v>988</v>
      </c>
      <c r="I8" s="3">
        <v>102574</v>
      </c>
      <c r="J8" s="1">
        <v>11689</v>
      </c>
      <c r="K8" s="1">
        <f t="shared" si="9"/>
        <v>90885</v>
      </c>
      <c r="L8" s="1">
        <v>2.5</v>
      </c>
      <c r="M8" s="28">
        <f t="shared" si="6"/>
        <v>227212.5</v>
      </c>
      <c r="N8" s="31">
        <f t="shared" si="7"/>
        <v>227.21250000000001</v>
      </c>
      <c r="O8" s="3">
        <v>5</v>
      </c>
      <c r="P8" s="1">
        <f t="shared" si="0"/>
        <v>5615</v>
      </c>
      <c r="Q8" s="1">
        <v>100</v>
      </c>
      <c r="R8" s="38">
        <f t="shared" si="8"/>
        <v>39000</v>
      </c>
      <c r="S8" s="1">
        <v>100</v>
      </c>
      <c r="T8" s="1">
        <f t="shared" si="1"/>
        <v>98800</v>
      </c>
      <c r="U8" s="1">
        <v>1000</v>
      </c>
      <c r="V8" s="1">
        <f t="shared" si="2"/>
        <v>15000</v>
      </c>
      <c r="W8" s="38">
        <v>250</v>
      </c>
      <c r="X8" s="4">
        <f t="shared" si="3"/>
        <v>32500</v>
      </c>
    </row>
    <row r="9" spans="1:24" ht="15" thickBot="1">
      <c r="A9" s="2" t="s">
        <v>7</v>
      </c>
      <c r="B9" s="2">
        <v>6</v>
      </c>
      <c r="C9" s="3">
        <v>287</v>
      </c>
      <c r="D9" s="1">
        <v>20</v>
      </c>
      <c r="E9" s="4">
        <f t="shared" si="4"/>
        <v>267</v>
      </c>
      <c r="F9" s="3">
        <v>1072</v>
      </c>
      <c r="G9" s="1">
        <v>189</v>
      </c>
      <c r="H9" s="4">
        <f t="shared" si="5"/>
        <v>883</v>
      </c>
      <c r="I9" s="3">
        <v>92786</v>
      </c>
      <c r="J9" s="1">
        <v>9916</v>
      </c>
      <c r="K9" s="1">
        <f t="shared" si="9"/>
        <v>82870</v>
      </c>
      <c r="L9" s="1">
        <v>2.5</v>
      </c>
      <c r="M9" s="28">
        <f>L9*K9</f>
        <v>207175</v>
      </c>
      <c r="N9" s="31">
        <f t="shared" si="7"/>
        <v>207.17500000000001</v>
      </c>
      <c r="O9" s="3">
        <v>5</v>
      </c>
      <c r="P9" s="1">
        <f t="shared" si="0"/>
        <v>5780</v>
      </c>
      <c r="Q9" s="1">
        <v>100</v>
      </c>
      <c r="R9" s="38">
        <f t="shared" si="8"/>
        <v>80100</v>
      </c>
      <c r="S9" s="1">
        <v>100</v>
      </c>
      <c r="T9" s="1">
        <f t="shared" si="1"/>
        <v>88300</v>
      </c>
      <c r="U9" s="1">
        <v>1000</v>
      </c>
      <c r="V9" s="1">
        <f t="shared" si="2"/>
        <v>18000</v>
      </c>
      <c r="W9" s="38">
        <v>250</v>
      </c>
      <c r="X9" s="4">
        <f t="shared" si="3"/>
        <v>66750</v>
      </c>
    </row>
    <row r="10" spans="1:24" ht="15" thickBot="1">
      <c r="A10" s="2" t="s">
        <v>10</v>
      </c>
      <c r="B10" s="2">
        <v>9</v>
      </c>
      <c r="C10" s="3">
        <v>1472</v>
      </c>
      <c r="D10" s="1">
        <v>23</v>
      </c>
      <c r="E10" s="4">
        <f t="shared" si="4"/>
        <v>1449</v>
      </c>
      <c r="F10" s="3">
        <v>4063</v>
      </c>
      <c r="G10" s="1">
        <v>282</v>
      </c>
      <c r="H10" s="4">
        <f t="shared" si="5"/>
        <v>3781</v>
      </c>
      <c r="I10" s="9">
        <v>538411</v>
      </c>
      <c r="J10" s="1">
        <v>23430</v>
      </c>
      <c r="K10" s="1">
        <f t="shared" si="9"/>
        <v>514981</v>
      </c>
      <c r="L10" s="1">
        <v>2.5</v>
      </c>
      <c r="M10" s="28">
        <f>L10*K10</f>
        <v>1287452.5</v>
      </c>
      <c r="N10" s="31">
        <f t="shared" si="7"/>
        <v>1287.4525000000001</v>
      </c>
      <c r="O10" s="3">
        <v>5</v>
      </c>
      <c r="P10" s="1">
        <f t="shared" si="0"/>
        <v>26195</v>
      </c>
      <c r="Q10" s="1">
        <v>100</v>
      </c>
      <c r="R10" s="38">
        <f t="shared" si="8"/>
        <v>434700</v>
      </c>
      <c r="S10" s="1">
        <v>100</v>
      </c>
      <c r="T10" s="1">
        <f t="shared" si="1"/>
        <v>378100</v>
      </c>
      <c r="U10" s="1">
        <v>1000</v>
      </c>
      <c r="V10" s="1">
        <f t="shared" si="2"/>
        <v>27000</v>
      </c>
      <c r="W10" s="38">
        <v>250</v>
      </c>
      <c r="X10" s="4">
        <f t="shared" si="3"/>
        <v>362250</v>
      </c>
    </row>
    <row r="11" spans="1:24" ht="15" thickBot="1">
      <c r="A11" s="12" t="s">
        <v>9</v>
      </c>
      <c r="B11" s="12">
        <v>4</v>
      </c>
      <c r="C11" s="13">
        <v>279</v>
      </c>
      <c r="D11" s="14">
        <v>11</v>
      </c>
      <c r="E11" s="15">
        <f t="shared" si="4"/>
        <v>268</v>
      </c>
      <c r="F11" s="13">
        <v>1508</v>
      </c>
      <c r="G11" s="14">
        <v>185</v>
      </c>
      <c r="H11" s="15">
        <f t="shared" si="5"/>
        <v>1323</v>
      </c>
      <c r="I11" s="10">
        <v>198837</v>
      </c>
      <c r="J11" s="6">
        <v>26520</v>
      </c>
      <c r="K11" s="6">
        <f t="shared" si="9"/>
        <v>172317</v>
      </c>
      <c r="L11" s="6">
        <v>2.5</v>
      </c>
      <c r="M11" s="29">
        <f>L11*K11</f>
        <v>430792.5</v>
      </c>
      <c r="N11" s="32">
        <f t="shared" si="7"/>
        <v>430.79250000000002</v>
      </c>
      <c r="O11" s="5">
        <v>5</v>
      </c>
      <c r="P11" s="6">
        <f t="shared" si="0"/>
        <v>7975</v>
      </c>
      <c r="Q11" s="6">
        <v>100</v>
      </c>
      <c r="R11" s="38">
        <f t="shared" si="8"/>
        <v>80400</v>
      </c>
      <c r="S11" s="6">
        <v>100</v>
      </c>
      <c r="T11" s="6">
        <f t="shared" si="1"/>
        <v>132300</v>
      </c>
      <c r="U11" s="6">
        <v>1000</v>
      </c>
      <c r="V11" s="6">
        <f t="shared" si="2"/>
        <v>12000</v>
      </c>
      <c r="W11" s="38">
        <v>250</v>
      </c>
      <c r="X11" s="7">
        <f t="shared" si="3"/>
        <v>67000</v>
      </c>
    </row>
    <row r="12" spans="1:24" ht="15" thickBot="1">
      <c r="A12" s="16" t="s">
        <v>13</v>
      </c>
      <c r="B12" s="16">
        <f>SUM(B4:B11)</f>
        <v>67</v>
      </c>
      <c r="C12" s="17">
        <f>SUM(C4:C11)</f>
        <v>5233</v>
      </c>
      <c r="D12" s="18">
        <f t="shared" ref="D12:H12" si="10">SUM(D4:D11)</f>
        <v>142</v>
      </c>
      <c r="E12" s="19">
        <f t="shared" si="10"/>
        <v>5091</v>
      </c>
      <c r="F12" s="17">
        <f t="shared" si="10"/>
        <v>22275</v>
      </c>
      <c r="G12" s="18">
        <f t="shared" si="10"/>
        <v>1832</v>
      </c>
      <c r="H12" s="19">
        <f t="shared" si="10"/>
        <v>20443</v>
      </c>
      <c r="K12" s="11">
        <f>SUM(K4:K11)</f>
        <v>2272792</v>
      </c>
      <c r="M12" s="40">
        <f>SUM(M4:M11)</f>
        <v>5681980</v>
      </c>
      <c r="N12" s="26">
        <f>SUM(N4:N11)</f>
        <v>5681.9800000000014</v>
      </c>
      <c r="O12" s="36"/>
      <c r="P12" s="8">
        <f>SUM(P4:P11)</f>
        <v>128005</v>
      </c>
      <c r="Q12" s="8"/>
      <c r="R12" s="8">
        <f>SUM(R4:R11)</f>
        <v>1527300</v>
      </c>
      <c r="S12" s="8"/>
      <c r="T12" s="8">
        <f>SUM(T4:T11)</f>
        <v>2044300</v>
      </c>
      <c r="U12" s="8"/>
      <c r="V12" s="8">
        <f>SUM(V4:V11)</f>
        <v>201000</v>
      </c>
      <c r="W12" s="8"/>
      <c r="X12" s="8">
        <f t="shared" ref="X12" si="11">SUM(X4:X11)</f>
        <v>1272750</v>
      </c>
    </row>
    <row r="13" spans="1:24" ht="15" customHeight="1">
      <c r="L13" s="56" t="s">
        <v>32</v>
      </c>
      <c r="M13" s="59">
        <f>6000000-M12</f>
        <v>318020</v>
      </c>
    </row>
    <row r="14" spans="1:24">
      <c r="L14" s="57"/>
      <c r="M14" s="60"/>
    </row>
    <row r="15" spans="1:24" ht="27" customHeight="1" thickBot="1">
      <c r="L15" s="58"/>
      <c r="M15" s="61"/>
    </row>
  </sheetData>
  <mergeCells count="7">
    <mergeCell ref="O2:X2"/>
    <mergeCell ref="L13:L15"/>
    <mergeCell ref="M13:M15"/>
    <mergeCell ref="C2:E2"/>
    <mergeCell ref="F2:H2"/>
    <mergeCell ref="I2:K2"/>
    <mergeCell ref="L2:N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C19" sqref="C19"/>
    </sheetView>
  </sheetViews>
  <sheetFormatPr baseColWidth="10" defaultColWidth="8.83203125" defaultRowHeight="14" x14ac:dyDescent="0"/>
  <cols>
    <col min="1" max="1" width="18" customWidth="1"/>
    <col min="2" max="2" width="14.33203125" bestFit="1" customWidth="1"/>
    <col min="3" max="4" width="11" bestFit="1" customWidth="1"/>
    <col min="5" max="5" width="9.1640625" bestFit="1" customWidth="1"/>
    <col min="6" max="6" width="12.83203125" bestFit="1" customWidth="1"/>
  </cols>
  <sheetData>
    <row r="3" spans="1:5">
      <c r="B3" s="42" t="s">
        <v>39</v>
      </c>
    </row>
    <row r="4" spans="1:5" ht="28">
      <c r="A4" s="42" t="s">
        <v>33</v>
      </c>
      <c r="B4" s="44" t="s">
        <v>38</v>
      </c>
      <c r="C4" s="44" t="s">
        <v>35</v>
      </c>
      <c r="D4" s="44" t="s">
        <v>36</v>
      </c>
      <c r="E4" s="44" t="s">
        <v>37</v>
      </c>
    </row>
    <row r="5" spans="1:5">
      <c r="A5" s="43" t="s">
        <v>7</v>
      </c>
      <c r="B5" s="45">
        <v>6</v>
      </c>
      <c r="C5" s="45">
        <v>267</v>
      </c>
      <c r="D5" s="45">
        <v>883</v>
      </c>
      <c r="E5" s="45">
        <v>82870</v>
      </c>
    </row>
    <row r="6" spans="1:5">
      <c r="A6" s="43" t="s">
        <v>10</v>
      </c>
      <c r="B6" s="45">
        <v>9</v>
      </c>
      <c r="C6" s="45">
        <v>1449</v>
      </c>
      <c r="D6" s="45">
        <v>3781</v>
      </c>
      <c r="E6" s="45">
        <v>514981</v>
      </c>
    </row>
    <row r="7" spans="1:5">
      <c r="A7" s="43" t="s">
        <v>9</v>
      </c>
      <c r="B7" s="45">
        <v>4</v>
      </c>
      <c r="C7" s="45">
        <v>268</v>
      </c>
      <c r="D7" s="45">
        <v>1323</v>
      </c>
      <c r="E7" s="45">
        <v>172317</v>
      </c>
    </row>
    <row r="8" spans="1:5">
      <c r="A8" s="43" t="s">
        <v>4</v>
      </c>
      <c r="B8" s="45">
        <v>11</v>
      </c>
      <c r="C8" s="45">
        <v>1128</v>
      </c>
      <c r="D8" s="45">
        <v>4183</v>
      </c>
      <c r="E8" s="45">
        <v>696407</v>
      </c>
    </row>
    <row r="9" spans="1:5">
      <c r="A9" s="43" t="s">
        <v>5</v>
      </c>
      <c r="B9" s="45">
        <v>10</v>
      </c>
      <c r="C9" s="45">
        <v>394</v>
      </c>
      <c r="D9" s="45">
        <v>1232</v>
      </c>
      <c r="E9" s="45">
        <v>140519</v>
      </c>
    </row>
    <row r="10" spans="1:5">
      <c r="A10" s="43" t="s">
        <v>6</v>
      </c>
      <c r="B10" s="45">
        <v>5</v>
      </c>
      <c r="C10" s="45">
        <v>130</v>
      </c>
      <c r="D10" s="45">
        <v>988</v>
      </c>
      <c r="E10" s="45">
        <v>90885</v>
      </c>
    </row>
    <row r="11" spans="1:5">
      <c r="A11" s="43" t="s">
        <v>3</v>
      </c>
      <c r="B11" s="45">
        <v>16</v>
      </c>
      <c r="C11" s="45">
        <v>1173</v>
      </c>
      <c r="D11" s="45">
        <v>6395</v>
      </c>
      <c r="E11" s="45">
        <v>411071</v>
      </c>
    </row>
    <row r="12" spans="1:5">
      <c r="A12" s="43" t="s">
        <v>2</v>
      </c>
      <c r="B12" s="45">
        <v>6</v>
      </c>
      <c r="C12" s="45">
        <v>282</v>
      </c>
      <c r="D12" s="45">
        <v>1658</v>
      </c>
      <c r="E12" s="45">
        <v>163742</v>
      </c>
    </row>
    <row r="13" spans="1:5">
      <c r="A13" s="43" t="s">
        <v>34</v>
      </c>
      <c r="B13" s="45">
        <v>67</v>
      </c>
      <c r="C13" s="45">
        <v>5091</v>
      </c>
      <c r="D13" s="45">
        <v>20443</v>
      </c>
      <c r="E13" s="45">
        <v>2272792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H15" sqref="H15"/>
    </sheetView>
  </sheetViews>
  <sheetFormatPr baseColWidth="10" defaultColWidth="8.83203125" defaultRowHeight="14" x14ac:dyDescent="0"/>
  <cols>
    <col min="1" max="1" width="18" customWidth="1"/>
    <col min="2" max="3" width="14.33203125" customWidth="1"/>
    <col min="4" max="4" width="10.5" customWidth="1"/>
    <col min="5" max="5" width="11.33203125" customWidth="1"/>
    <col min="6" max="6" width="14.1640625" customWidth="1"/>
    <col min="7" max="7" width="14.6640625" customWidth="1"/>
    <col min="8" max="8" width="16.6640625" customWidth="1"/>
    <col min="9" max="9" width="17.5" customWidth="1"/>
  </cols>
  <sheetData>
    <row r="3" spans="1:9">
      <c r="B3" s="42" t="s">
        <v>39</v>
      </c>
    </row>
    <row r="4" spans="1:9" ht="42">
      <c r="A4" s="42" t="s">
        <v>33</v>
      </c>
      <c r="B4" s="50" t="s">
        <v>38</v>
      </c>
      <c r="C4" s="50" t="s">
        <v>37</v>
      </c>
      <c r="D4" t="s">
        <v>47</v>
      </c>
      <c r="E4" s="50" t="s">
        <v>40</v>
      </c>
      <c r="F4" s="50" t="s">
        <v>41</v>
      </c>
      <c r="G4" s="50" t="s">
        <v>42</v>
      </c>
      <c r="H4" s="50" t="s">
        <v>43</v>
      </c>
      <c r="I4" s="50" t="s">
        <v>44</v>
      </c>
    </row>
    <row r="5" spans="1:9">
      <c r="A5" s="43" t="s">
        <v>4</v>
      </c>
      <c r="B5" s="45">
        <v>11</v>
      </c>
      <c r="C5" s="45">
        <v>696407</v>
      </c>
      <c r="D5" s="45">
        <v>1151</v>
      </c>
      <c r="E5" s="51">
        <v>26610</v>
      </c>
      <c r="F5" s="51">
        <v>338400</v>
      </c>
      <c r="G5" s="51">
        <v>418300</v>
      </c>
      <c r="H5" s="51">
        <v>33000</v>
      </c>
      <c r="I5" s="51">
        <v>282000</v>
      </c>
    </row>
    <row r="6" spans="1:9">
      <c r="A6" s="43" t="s">
        <v>3</v>
      </c>
      <c r="B6" s="45">
        <v>16</v>
      </c>
      <c r="C6" s="45">
        <v>411071</v>
      </c>
      <c r="D6" s="45">
        <v>1200</v>
      </c>
      <c r="E6" s="51">
        <v>37920</v>
      </c>
      <c r="F6" s="51">
        <v>351900</v>
      </c>
      <c r="G6" s="51">
        <v>639500</v>
      </c>
      <c r="H6" s="51">
        <v>48000</v>
      </c>
      <c r="I6" s="51">
        <v>293250</v>
      </c>
    </row>
    <row r="7" spans="1:9">
      <c r="A7" s="43" t="s">
        <v>2</v>
      </c>
      <c r="B7" s="45">
        <v>6</v>
      </c>
      <c r="C7" s="45">
        <v>163742</v>
      </c>
      <c r="D7" s="45">
        <v>293</v>
      </c>
      <c r="E7" s="51">
        <v>9730</v>
      </c>
      <c r="F7" s="51">
        <v>84600</v>
      </c>
      <c r="G7" s="51">
        <v>165800</v>
      </c>
      <c r="H7" s="51">
        <v>18000</v>
      </c>
      <c r="I7" s="51">
        <v>70500</v>
      </c>
    </row>
    <row r="8" spans="1:9">
      <c r="A8" s="43" t="s">
        <v>34</v>
      </c>
      <c r="B8" s="45">
        <v>33</v>
      </c>
      <c r="C8" s="45">
        <v>1271220</v>
      </c>
      <c r="D8" s="45">
        <v>2644</v>
      </c>
      <c r="E8" s="51">
        <v>74260</v>
      </c>
      <c r="F8" s="51">
        <v>774900</v>
      </c>
      <c r="G8" s="51">
        <v>1223600</v>
      </c>
      <c r="H8" s="51">
        <v>99000</v>
      </c>
      <c r="I8" s="51">
        <v>645750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Entrada</vt:lpstr>
      <vt:lpstr>Dados Escolas</vt:lpstr>
      <vt:lpstr>Orçamento</vt:lpstr>
      <vt:lpstr>Folha2</vt:lpstr>
      <vt:lpstr>Folha3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2014-10-03T09:35:35Z</dcterms:created>
  <dcterms:modified xsi:type="dcterms:W3CDTF">2015-08-14T21:02:13Z</dcterms:modified>
</cp:coreProperties>
</file>